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Dešťová kanalizac..." sheetId="2" r:id="rId2"/>
    <sheet name="SO 02 - Splašková kanaliz..." sheetId="3" r:id="rId3"/>
    <sheet name="SO 000 - Vedlejší a ostat..." sheetId="4" r:id="rId4"/>
    <sheet name="SO 001 - Připrava územi a..." sheetId="5" r:id="rId5"/>
    <sheet name="SO 001. - Připrava územi ..." sheetId="6" r:id="rId6"/>
    <sheet name="SO 101.1 H - Modernizace ..." sheetId="7" r:id="rId7"/>
    <sheet name="SO 101.1 V - Modernizace ..." sheetId="8" r:id="rId8"/>
    <sheet name="SO 101.2 H - Modernizace ..." sheetId="9" r:id="rId9"/>
    <sheet name="SO 101.2 V - Modernizace ..." sheetId="10" r:id="rId10"/>
    <sheet name="SO 101.3 H - Modernizace ..." sheetId="11" r:id="rId11"/>
    <sheet name="SO 101.3 V - Modernizace ..." sheetId="12" r:id="rId12"/>
    <sheet name="SO 101.4 V - Rekonstrukce..." sheetId="13" r:id="rId13"/>
    <sheet name="SO 141.1 - Propustek 1 v ..." sheetId="14" r:id="rId14"/>
    <sheet name="SO 141.2 - Propustek 2 v ..." sheetId="15" r:id="rId15"/>
    <sheet name="SO 141.3 - Propustek 3 v ..." sheetId="16" r:id="rId16"/>
    <sheet name="SO 141.4 - Propustek 4 v ..." sheetId="17" r:id="rId17"/>
    <sheet name="SO 141.5 - Propustek 5 v ..." sheetId="18" r:id="rId18"/>
    <sheet name="SO 181.1 - Provizorní dop..." sheetId="19" r:id="rId19"/>
    <sheet name="SO 181.2 - Provizorní dop..." sheetId="20" r:id="rId20"/>
    <sheet name="SO 181.3 - Provizorní dop..." sheetId="21" r:id="rId21"/>
    <sheet name="SO 191 - Definitivní dopr..." sheetId="22" r:id="rId22"/>
    <sheet name="SO 301 - Ochrana stávajíc..." sheetId="23" r:id="rId23"/>
    <sheet name="SO 310 - Odvodnění Bělečk..." sheetId="24" r:id="rId24"/>
    <sheet name="SO 311 H - Rektifikace po..." sheetId="25" r:id="rId25"/>
    <sheet name="SO 311 V - Rektifikace po..." sheetId="26" r:id="rId26"/>
    <sheet name="SO 312 - Rektifikace povr..." sheetId="27" r:id="rId27"/>
    <sheet name="SO 401 - Přeložka kabelu ..." sheetId="28" r:id="rId28"/>
    <sheet name="SO 451 - Přeložka vedení ..." sheetId="29" r:id="rId29"/>
    <sheet name="SO 452 - Přeložka vedení ..." sheetId="30" r:id="rId30"/>
    <sheet name="SO 491 - Přeložka VO obce..." sheetId="31" r:id="rId31"/>
    <sheet name="SO 501 - Ochrana stávajíc..." sheetId="32" r:id="rId32"/>
    <sheet name="SO 801 - Úprava území - z..." sheetId="33" r:id="rId33"/>
    <sheet name="Seznam figur" sheetId="34" r:id="rId34"/>
  </sheets>
  <definedNames>
    <definedName name="_xlnm.Print_Area" localSheetId="0">'Rekapitulace stavby'!$D$4:$AO$76,'Rekapitulace stavby'!$C$82:$AQ$132</definedName>
    <definedName name="_xlnm._FilterDatabase" localSheetId="1" hidden="1">'SO 01 - Dešťová kanalizac...'!$C$127:$K$269</definedName>
    <definedName name="_xlnm.Print_Area" localSheetId="1">'SO 01 - Dešťová kanalizac...'!$C$4:$J$41,'SO 01 - Dešťová kanalizac...'!$C$50:$J$76,'SO 01 - Dešťová kanalizac...'!$C$82:$J$107,'SO 01 - Dešťová kanalizac...'!$C$113:$K$269</definedName>
    <definedName name="_xlnm._FilterDatabase" localSheetId="2" hidden="1">'SO 02 - Splašková kanaliz...'!$C$126:$K$253</definedName>
    <definedName name="_xlnm.Print_Area" localSheetId="2">'SO 02 - Splašková kanaliz...'!$C$4:$J$41,'SO 02 - Splašková kanaliz...'!$C$50:$J$76,'SO 02 - Splašková kanaliz...'!$C$82:$J$106,'SO 02 - Splašková kanaliz...'!$C$112:$K$253</definedName>
    <definedName name="_xlnm._FilterDatabase" localSheetId="3" hidden="1">'SO 000 - Vedlejší a ostat...'!$C$119:$K$146</definedName>
    <definedName name="_xlnm.Print_Area" localSheetId="3">'SO 000 - Vedlejší a ostat...'!$C$4:$J$41,'SO 000 - Vedlejší a ostat...'!$C$49:$J$75,'SO 000 - Vedlejší a ostat...'!$C$81:$J$99,'SO 000 - Vedlejší a ostat...'!$C$105:$K$146</definedName>
    <definedName name="_xlnm._FilterDatabase" localSheetId="4" hidden="1">'SO 001 - Připrava územi a...'!$C$122:$K$143</definedName>
    <definedName name="_xlnm.Print_Area" localSheetId="4">'SO 001 - Připrava územi a...'!$C$4:$J$41,'SO 001 - Připrava územi a...'!$C$50:$J$76,'SO 001 - Připrava územi a...'!$C$82:$J$102,'SO 001 - Připrava územi a...'!$C$108:$K$143</definedName>
    <definedName name="_xlnm._FilterDatabase" localSheetId="5" hidden="1">'SO 001. - Připrava územi ...'!$C$120:$K$125</definedName>
    <definedName name="_xlnm.Print_Area" localSheetId="5">'SO 001. - Připrava územi ...'!$C$4:$J$41,'SO 001. - Připrava územi ...'!$C$50:$J$76,'SO 001. - Připrava územi ...'!$C$82:$J$100,'SO 001. - Připrava územi ...'!$C$106:$K$125</definedName>
    <definedName name="_xlnm._FilterDatabase" localSheetId="6" hidden="1">'SO 101.1 H - Modernizace ...'!$C$126:$K$225</definedName>
    <definedName name="_xlnm.Print_Area" localSheetId="6">'SO 101.1 H - Modernizace ...'!$C$4:$J$43,'SO 101.1 H - Modernizace ...'!$C$49:$J$75,'SO 101.1 H - Modernizace ...'!$C$81:$J$104,'SO 101.1 H - Modernizace ...'!$C$110:$K$225</definedName>
    <definedName name="_xlnm._FilterDatabase" localSheetId="7" hidden="1">'SO 101.1 V - Modernizace ...'!$C$129:$K$246</definedName>
    <definedName name="_xlnm.Print_Area" localSheetId="7">'SO 101.1 V - Modernizace ...'!$C$4:$J$43,'SO 101.1 V - Modernizace ...'!$C$50:$J$76,'SO 101.1 V - Modernizace ...'!$C$82:$J$107,'SO 101.1 V - Modernizace ...'!$C$113:$K$246</definedName>
    <definedName name="_xlnm._FilterDatabase" localSheetId="8" hidden="1">'SO 101.2 H - Modernizace ...'!$C$126:$K$225</definedName>
    <definedName name="_xlnm.Print_Area" localSheetId="8">'SO 101.2 H - Modernizace ...'!$C$4:$J$43,'SO 101.2 H - Modernizace ...'!$C$49:$J$75,'SO 101.2 H - Modernizace ...'!$C$81:$J$104,'SO 101.2 H - Modernizace ...'!$C$110:$K$225</definedName>
    <definedName name="_xlnm._FilterDatabase" localSheetId="9" hidden="1">'SO 101.2 V - Modernizace ...'!$C$129:$K$229</definedName>
    <definedName name="_xlnm.Print_Area" localSheetId="9">'SO 101.2 V - Modernizace ...'!$C$4:$J$43,'SO 101.2 V - Modernizace ...'!$C$50:$J$76,'SO 101.2 V - Modernizace ...'!$C$82:$J$107,'SO 101.2 V - Modernizace ...'!$C$113:$K$229</definedName>
    <definedName name="_xlnm._FilterDatabase" localSheetId="10" hidden="1">'SO 101.3 H - Modernizace ...'!$C$126:$K$227</definedName>
    <definedName name="_xlnm.Print_Area" localSheetId="10">'SO 101.3 H - Modernizace ...'!$C$4:$J$43,'SO 101.3 H - Modernizace ...'!$C$49:$J$75,'SO 101.3 H - Modernizace ...'!$C$81:$J$104,'SO 101.3 H - Modernizace ...'!$C$110:$K$227</definedName>
    <definedName name="_xlnm._FilterDatabase" localSheetId="11" hidden="1">'SO 101.3 V - Modernizace ...'!$C$129:$K$238</definedName>
    <definedName name="_xlnm.Print_Area" localSheetId="11">'SO 101.3 V - Modernizace ...'!$C$4:$J$43,'SO 101.3 V - Modernizace ...'!$C$50:$J$76,'SO 101.3 V - Modernizace ...'!$C$82:$J$107,'SO 101.3 V - Modernizace ...'!$C$113:$K$238</definedName>
    <definedName name="_xlnm._FilterDatabase" localSheetId="12" hidden="1">'SO 101.4 V - Rekonstrukce...'!$C$126:$K$182</definedName>
    <definedName name="_xlnm.Print_Area" localSheetId="12">'SO 101.4 V - Rekonstrukce...'!$C$4:$J$43,'SO 101.4 V - Rekonstrukce...'!$C$49:$J$75,'SO 101.4 V - Rekonstrukce...'!$C$81:$J$104,'SO 101.4 V - Rekonstrukce...'!$C$110:$K$182</definedName>
    <definedName name="_xlnm._FilterDatabase" localSheetId="13" hidden="1">'SO 141.1 - Propustek 1 v ...'!$C$127:$K$219</definedName>
    <definedName name="_xlnm.Print_Area" localSheetId="13">'SO 141.1 - Propustek 1 v ...'!$C$4:$J$43,'SO 141.1 - Propustek 1 v ...'!$C$49:$J$75,'SO 141.1 - Propustek 1 v ...'!$C$81:$J$105,'SO 141.1 - Propustek 1 v ...'!$C$111:$K$219</definedName>
    <definedName name="_xlnm._FilterDatabase" localSheetId="14" hidden="1">'SO 141.2 - Propustek 2 v ...'!$C$127:$K$209</definedName>
    <definedName name="_xlnm.Print_Area" localSheetId="14">'SO 141.2 - Propustek 2 v ...'!$C$4:$J$43,'SO 141.2 - Propustek 2 v ...'!$C$49:$J$75,'SO 141.2 - Propustek 2 v ...'!$C$81:$J$105,'SO 141.2 - Propustek 2 v ...'!$C$111:$K$209</definedName>
    <definedName name="_xlnm._FilterDatabase" localSheetId="15" hidden="1">'SO 141.3 - Propustek 3 v ...'!$C$127:$K$219</definedName>
    <definedName name="_xlnm.Print_Area" localSheetId="15">'SO 141.3 - Propustek 3 v ...'!$C$4:$J$43,'SO 141.3 - Propustek 3 v ...'!$C$49:$J$75,'SO 141.3 - Propustek 3 v ...'!$C$81:$J$105,'SO 141.3 - Propustek 3 v ...'!$C$111:$K$219</definedName>
    <definedName name="_xlnm._FilterDatabase" localSheetId="16" hidden="1">'SO 141.4 - Propustek 4 v ...'!$C$127:$K$219</definedName>
    <definedName name="_xlnm.Print_Area" localSheetId="16">'SO 141.4 - Propustek 4 v ...'!$C$4:$J$43,'SO 141.4 - Propustek 4 v ...'!$C$49:$J$75,'SO 141.4 - Propustek 4 v ...'!$C$81:$J$105,'SO 141.4 - Propustek 4 v ...'!$C$111:$K$219</definedName>
    <definedName name="_xlnm._FilterDatabase" localSheetId="17" hidden="1">'SO 141.5 - Propustek 5 v ...'!$C$127:$K$216</definedName>
    <definedName name="_xlnm.Print_Area" localSheetId="17">'SO 141.5 - Propustek 5 v ...'!$C$4:$J$43,'SO 141.5 - Propustek 5 v ...'!$C$49:$J$75,'SO 141.5 - Propustek 5 v ...'!$C$81:$J$105,'SO 141.5 - Propustek 5 v ...'!$C$111:$K$216</definedName>
    <definedName name="_xlnm._FilterDatabase" localSheetId="18" hidden="1">'SO 181.1 - Provizorní dop...'!$C$123:$K$141</definedName>
    <definedName name="_xlnm.Print_Area" localSheetId="18">'SO 181.1 - Provizorní dop...'!$C$4:$J$43,'SO 181.1 - Provizorní dop...'!$C$49:$J$75,'SO 181.1 - Provizorní dop...'!$C$81:$J$101,'SO 181.1 - Provizorní dop...'!$C$107:$K$141</definedName>
    <definedName name="_xlnm._FilterDatabase" localSheetId="19" hidden="1">'SO 181.2 - Provizorní dop...'!$C$123:$K$137</definedName>
    <definedName name="_xlnm.Print_Area" localSheetId="19">'SO 181.2 - Provizorní dop...'!$C$4:$J$43,'SO 181.2 - Provizorní dop...'!$C$49:$J$75,'SO 181.2 - Provizorní dop...'!$C$81:$J$101,'SO 181.2 - Provizorní dop...'!$C$107:$K$137</definedName>
    <definedName name="_xlnm._FilterDatabase" localSheetId="20" hidden="1">'SO 181.3 - Provizorní dop...'!$C$123:$K$137</definedName>
    <definedName name="_xlnm.Print_Area" localSheetId="20">'SO 181.3 - Provizorní dop...'!$C$4:$J$43,'SO 181.3 - Provizorní dop...'!$C$49:$J$75,'SO 181.3 - Provizorní dop...'!$C$81:$J$101,'SO 181.3 - Provizorní dop...'!$C$107:$K$137</definedName>
    <definedName name="_xlnm._FilterDatabase" localSheetId="21" hidden="1">'SO 191 - Definitivní dopr...'!$C$121:$K$195</definedName>
    <definedName name="_xlnm.Print_Area" localSheetId="21">'SO 191 - Definitivní dopr...'!$C$4:$J$41,'SO 191 - Definitivní dopr...'!$C$50:$J$76,'SO 191 - Definitivní dopr...'!$C$82:$J$101,'SO 191 - Definitivní dopr...'!$C$107:$K$195</definedName>
    <definedName name="_xlnm._FilterDatabase" localSheetId="22" hidden="1">'SO 301 - Ochrana stávajíc...'!$C$119:$K$124</definedName>
    <definedName name="_xlnm.Print_Area" localSheetId="22">'SO 301 - Ochrana stávajíc...'!$C$4:$J$41,'SO 301 - Ochrana stávajíc...'!$C$49:$J$75,'SO 301 - Ochrana stávajíc...'!$C$81:$J$99,'SO 301 - Ochrana stávajíc...'!$C$105:$K$124</definedName>
    <definedName name="_xlnm._FilterDatabase" localSheetId="23" hidden="1">'SO 310 - Odvodnění Bělečk...'!$C$125:$K$199</definedName>
    <definedName name="_xlnm.Print_Area" localSheetId="23">'SO 310 - Odvodnění Bělečk...'!$C$4:$J$41,'SO 310 - Odvodnění Bělečk...'!$C$49:$J$75,'SO 310 - Odvodnění Bělečk...'!$C$81:$J$105,'SO 310 - Odvodnění Bělečk...'!$C$111:$K$199</definedName>
    <definedName name="_xlnm._FilterDatabase" localSheetId="24" hidden="1">'SO 311 H - Rektifikace po...'!$C$119:$K$127</definedName>
    <definedName name="_xlnm.Print_Area" localSheetId="24">'SO 311 H - Rektifikace po...'!$C$4:$J$41,'SO 311 H - Rektifikace po...'!$C$49:$J$75,'SO 311 H - Rektifikace po...'!$C$81:$J$99,'SO 311 H - Rektifikace po...'!$C$105:$K$127</definedName>
    <definedName name="_xlnm._FilterDatabase" localSheetId="25" hidden="1">'SO 311 V - Rektifikace po...'!$C$119:$K$127</definedName>
    <definedName name="_xlnm.Print_Area" localSheetId="25">'SO 311 V - Rektifikace po...'!$C$4:$J$41,'SO 311 V - Rektifikace po...'!$C$49:$J$75,'SO 311 V - Rektifikace po...'!$C$81:$J$99,'SO 311 V - Rektifikace po...'!$C$105:$K$127</definedName>
    <definedName name="_xlnm._FilterDatabase" localSheetId="26" hidden="1">'SO 312 - Rektifikace povr...'!$C$119:$K$127</definedName>
    <definedName name="_xlnm.Print_Area" localSheetId="26">'SO 312 - Rektifikace povr...'!$C$4:$J$41,'SO 312 - Rektifikace povr...'!$C$49:$J$75,'SO 312 - Rektifikace povr...'!$C$81:$J$99,'SO 312 - Rektifikace povr...'!$C$105:$K$127</definedName>
    <definedName name="_xlnm._FilterDatabase" localSheetId="27" hidden="1">'SO 401 - Přeložka kabelu ...'!$C$119:$K$123</definedName>
    <definedName name="_xlnm.Print_Area" localSheetId="27">'SO 401 - Přeložka kabelu ...'!$C$4:$J$41,'SO 401 - Přeložka kabelu ...'!$C$49:$J$75,'SO 401 - Přeložka kabelu ...'!$C$81:$J$99,'SO 401 - Přeložka kabelu ...'!$C$105:$K$123</definedName>
    <definedName name="_xlnm._FilterDatabase" localSheetId="28" hidden="1">'SO 451 - Přeložka vedení ...'!$C$119:$K$123</definedName>
    <definedName name="_xlnm.Print_Area" localSheetId="28">'SO 451 - Přeložka vedení ...'!$C$4:$J$41,'SO 451 - Přeložka vedení ...'!$C$49:$J$75,'SO 451 - Přeložka vedení ...'!$C$81:$J$99,'SO 451 - Přeložka vedení ...'!$C$105:$K$123</definedName>
    <definedName name="_xlnm._FilterDatabase" localSheetId="29" hidden="1">'SO 452 - Přeložka vedení ...'!$C$119:$K$123</definedName>
    <definedName name="_xlnm.Print_Area" localSheetId="29">'SO 452 - Přeložka vedení ...'!$C$4:$J$41,'SO 452 - Přeložka vedení ...'!$C$49:$J$75,'SO 452 - Přeložka vedení ...'!$C$81:$J$99,'SO 452 - Přeložka vedení ...'!$C$105:$K$123</definedName>
    <definedName name="_xlnm._FilterDatabase" localSheetId="30" hidden="1">'SO 491 - Přeložka VO obce...'!$C$120:$K$124</definedName>
    <definedName name="_xlnm.Print_Area" localSheetId="30">'SO 491 - Přeložka VO obce...'!$C$4:$J$41,'SO 491 - Přeložka VO obce...'!$C$50:$J$76,'SO 491 - Přeložka VO obce...'!$C$82:$J$100,'SO 491 - Přeložka VO obce...'!$C$106:$K$124</definedName>
    <definedName name="_xlnm._FilterDatabase" localSheetId="31" hidden="1">'SO 501 - Ochrana stávajíc...'!$C$119:$K$127</definedName>
    <definedName name="_xlnm.Print_Area" localSheetId="31">'SO 501 - Ochrana stávajíc...'!$C$4:$J$41,'SO 501 - Ochrana stávajíc...'!$C$49:$J$75,'SO 501 - Ochrana stávajíc...'!$C$81:$J$99,'SO 501 - Ochrana stávajíc...'!$C$105:$K$127</definedName>
    <definedName name="_xlnm._FilterDatabase" localSheetId="32" hidden="1">'SO 801 - Úprava území - z...'!$C$119:$K$147</definedName>
    <definedName name="_xlnm.Print_Area" localSheetId="32">'SO 801 - Úprava území - z...'!$C$4:$J$41,'SO 801 - Úprava území - z...'!$C$49:$J$75,'SO 801 - Úprava území - z...'!$C$81:$J$99,'SO 801 - Úprava území - z...'!$C$105:$K$147</definedName>
    <definedName name="_xlnm.Print_Area" localSheetId="33">'Seznam figur'!$C$4:$G$1142</definedName>
    <definedName name="_xlnm.Print_Titles" localSheetId="0">'Rekapitulace stavby'!$92:$92</definedName>
    <definedName name="_xlnm.Print_Titles" localSheetId="1">'SO 01 - Dešťová kanalizac...'!$127:$127</definedName>
    <definedName name="_xlnm.Print_Titles" localSheetId="2">'SO 02 - Splašková kanaliz...'!$126:$126</definedName>
    <definedName name="_xlnm.Print_Titles" localSheetId="3">'SO 000 - Vedlejší a ostat...'!$119:$119</definedName>
    <definedName name="_xlnm.Print_Titles" localSheetId="4">'SO 001 - Připrava územi a...'!$122:$122</definedName>
    <definedName name="_xlnm.Print_Titles" localSheetId="5">'SO 001. - Připrava územi ...'!$120:$120</definedName>
    <definedName name="_xlnm.Print_Titles" localSheetId="6">'SO 101.1 H - Modernizace ...'!$126:$126</definedName>
    <definedName name="_xlnm.Print_Titles" localSheetId="7">'SO 101.1 V - Modernizace ...'!$129:$129</definedName>
    <definedName name="_xlnm.Print_Titles" localSheetId="8">'SO 101.2 H - Modernizace ...'!$126:$126</definedName>
    <definedName name="_xlnm.Print_Titles" localSheetId="9">'SO 101.2 V - Modernizace ...'!$129:$129</definedName>
    <definedName name="_xlnm.Print_Titles" localSheetId="10">'SO 101.3 H - Modernizace ...'!$126:$126</definedName>
    <definedName name="_xlnm.Print_Titles" localSheetId="11">'SO 101.3 V - Modernizace ...'!$129:$129</definedName>
    <definedName name="_xlnm.Print_Titles" localSheetId="12">'SO 101.4 V - Rekonstrukce...'!$126:$126</definedName>
    <definedName name="_xlnm.Print_Titles" localSheetId="13">'SO 141.1 - Propustek 1 v ...'!$127:$127</definedName>
    <definedName name="_xlnm.Print_Titles" localSheetId="14">'SO 141.2 - Propustek 2 v ...'!$127:$127</definedName>
    <definedName name="_xlnm.Print_Titles" localSheetId="15">'SO 141.3 - Propustek 3 v ...'!$127:$127</definedName>
    <definedName name="_xlnm.Print_Titles" localSheetId="16">'SO 141.4 - Propustek 4 v ...'!$127:$127</definedName>
    <definedName name="_xlnm.Print_Titles" localSheetId="17">'SO 141.5 - Propustek 5 v ...'!$127:$127</definedName>
    <definedName name="_xlnm.Print_Titles" localSheetId="18">'SO 181.1 - Provizorní dop...'!$123:$123</definedName>
    <definedName name="_xlnm.Print_Titles" localSheetId="19">'SO 181.2 - Provizorní dop...'!$123:$123</definedName>
    <definedName name="_xlnm.Print_Titles" localSheetId="20">'SO 181.3 - Provizorní dop...'!$123:$123</definedName>
    <definedName name="_xlnm.Print_Titles" localSheetId="21">'SO 191 - Definitivní dopr...'!$121:$121</definedName>
    <definedName name="_xlnm.Print_Titles" localSheetId="22">'SO 301 - Ochrana stávajíc...'!$119:$119</definedName>
    <definedName name="_xlnm.Print_Titles" localSheetId="23">'SO 310 - Odvodnění Bělečk...'!$125:$125</definedName>
    <definedName name="_xlnm.Print_Titles" localSheetId="24">'SO 311 H - Rektifikace po...'!$119:$119</definedName>
    <definedName name="_xlnm.Print_Titles" localSheetId="25">'SO 311 V - Rektifikace po...'!$119:$119</definedName>
    <definedName name="_xlnm.Print_Titles" localSheetId="26">'SO 312 - Rektifikace povr...'!$119:$119</definedName>
    <definedName name="_xlnm.Print_Titles" localSheetId="27">'SO 401 - Přeložka kabelu ...'!$119:$119</definedName>
    <definedName name="_xlnm.Print_Titles" localSheetId="28">'SO 451 - Přeložka vedení ...'!$119:$119</definedName>
    <definedName name="_xlnm.Print_Titles" localSheetId="29">'SO 452 - Přeložka vedení ...'!$119:$119</definedName>
    <definedName name="_xlnm.Print_Titles" localSheetId="30">'SO 491 - Přeložka VO obce...'!$120:$120</definedName>
    <definedName name="_xlnm.Print_Titles" localSheetId="31">'SO 501 - Ochrana stávajíc...'!$119:$119</definedName>
    <definedName name="_xlnm.Print_Titles" localSheetId="32">'SO 801 - Úprava území - z...'!$119:$119</definedName>
    <definedName name="_xlnm.Print_Titles" localSheetId="33">'Seznam figur'!$9:$9</definedName>
  </definedNames>
  <calcPr fullCalcOnLoad="1"/>
</workbook>
</file>

<file path=xl/sharedStrings.xml><?xml version="1.0" encoding="utf-8"?>
<sst xmlns="http://schemas.openxmlformats.org/spreadsheetml/2006/main" count="23119" uniqueCount="1807">
  <si>
    <t>Export Komplet</t>
  </si>
  <si>
    <t/>
  </si>
  <si>
    <t>2.0</t>
  </si>
  <si>
    <t>ZAMOK</t>
  </si>
  <si>
    <t>False</t>
  </si>
  <si>
    <t>{e048cbca-f56e-4d38-b010-1a21e05eedd6}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</si>
  <si>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</si>
  <si>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</si>
  <si>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</si>
  <si>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</si>
  <si>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</si>
  <si>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</si>
  <si>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</si>
  <si>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</si>
  <si>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1-20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</si>
  <si>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</si>
  <si>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</si>
  <si>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Býšť</t>
  </si>
  <si>
    <t>KSO:</t>
  </si>
  <si>
    <t>CC-CZ:</t>
  </si>
  <si>
    <t>Místo:</t>
  </si>
  <si>
    <t xml:space="preserve"> </t>
  </si>
  <si>
    <t>Datum:</t>
  </si>
  <si>
    <t>7. 5. 2020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</si>
  <si>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</si>
  <si>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</si>
  <si>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</si>
  <si>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</si>
  <si>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</si>
  <si>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</si>
  <si>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</si>
  <si>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</si>
  <si>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</si>
  <si>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</si>
  <si>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</si>
  <si>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</si>
  <si>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</si>
  <si>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</si>
  <si>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</si>
  <si>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</si>
  <si>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</si>
  <si>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</si>
  <si>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</si>
  <si>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</si>
  <si>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</si>
  <si>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</si>
  <si>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</si>
  <si>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</si>
  <si>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</si>
  <si>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</si>
  <si>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</si>
  <si>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</si>
  <si>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</si>
  <si>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</si>
  <si>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</si>
  <si>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</si>
  <si>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</si>
  <si>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</si>
  <si>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</si>
  <si>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</si>
  <si>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</si>
  <si>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</si>
  <si>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</si>
  <si>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</si>
  <si>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</si>
  <si>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</si>
  <si>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</si>
  <si>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</si>
  <si>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</si>
  <si>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</si>
  <si>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</si>
  <si>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</si>
  <si>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</si>
  <si>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</si>
  <si>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</si>
  <si>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</si>
  <si>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</si>
  <si>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Část 1</t>
  </si>
  <si>
    <t>Dešťová a splašková kanalizace Býšť</t>
  </si>
  <si>
    <t>STA</t>
  </si>
  <si>
    <t>1</t>
  </si>
  <si>
    <t>{28b0d345-8974-4722-8ba1-06021d84b61f}</t>
  </si>
  <si>
    <t>2</t>
  </si>
  <si>
    <t>/</t>
  </si>
  <si>
    <t>SO 01</t>
  </si>
  <si>
    <t>Dešťová kanalizace - nezpůsobilé výdaje projektu</t>
  </si>
  <si>
    <t>Soupis</t>
  </si>
  <si>
    <t>{47c1e271-ae8c-45a5-b778-ad4338fa16f7}</t>
  </si>
  <si>
    <t>SO 02</t>
  </si>
  <si>
    <t>Splašková kanalizace - nezpůsobilé výdaje projektu</t>
  </si>
  <si>
    <t>{df69531a-6335-44ba-8ce8-21b8a319b2fb}</t>
  </si>
  <si>
    <t>Část 2</t>
  </si>
  <si>
    <t>Modernizace silnice II/298 Býšť - hranice kraje, km 9,700</t>
  </si>
  <si>
    <t>{6e248b4b-65e7-4525-9633-ee73d06a2fa4}</t>
  </si>
  <si>
    <t>SO 000</t>
  </si>
  <si>
    <t>Vedlejší a ostatní náklady - způsobilé výdaje na vedlejší aktivity projektu</t>
  </si>
  <si>
    <t>{fb40b17d-e2f0-4343-83ec-2568429aa70e}</t>
  </si>
  <si>
    <t>SO 001</t>
  </si>
  <si>
    <t>Připrava územi a zařizeni staveniště - způsobilé výdaje na hlavní aktivitu projektu</t>
  </si>
  <si>
    <t>{f517bcc6-4627-4d6c-95d3-25d61031cc21}</t>
  </si>
  <si>
    <t>SO 001.</t>
  </si>
  <si>
    <t>Připrava územi a zařizeni staveniště - nezpůsobilé výdaje projektu</t>
  </si>
  <si>
    <t>{25c91bfb-b5b8-4567-8e96-7464aa07fa4a}</t>
  </si>
  <si>
    <t>SO 101</t>
  </si>
  <si>
    <t>Modernizace silnice II/298</t>
  </si>
  <si>
    <t>{7cc68b5f-2535-4c86-a269-ed82cf61111f}</t>
  </si>
  <si>
    <t>SO 101.1 H</t>
  </si>
  <si>
    <t>Modernizace silnice II/298 úsek 1 - způsobilé výdaje na hlavní aktivitu projektu</t>
  </si>
  <si>
    <t>3</t>
  </si>
  <si>
    <t>{c8de9be1-0adf-4787-ac58-8e1beca2b74f}</t>
  </si>
  <si>
    <t>SO 101.1 V</t>
  </si>
  <si>
    <t>Modernizace silnice II/298 úsek 1 -způsobilé výdaje na vedlejší aktivity projektu</t>
  </si>
  <si>
    <t>{3648c96a-aeb4-4ec7-89eb-f29cb4f53bca}</t>
  </si>
  <si>
    <t>SO 101.2 H</t>
  </si>
  <si>
    <t>Modernizace silnice II/298 úsek 2 - způsobilé výdaje na hlavní aktivitu projektu</t>
  </si>
  <si>
    <t>{fcd19b87-e680-42fd-8cfe-c6e98623d2a0}</t>
  </si>
  <si>
    <t>SO 101.2 V</t>
  </si>
  <si>
    <t>Modernizace silnice II/298 úsek 2 - způsobilé výdaje na vedlejší aktivity projektu</t>
  </si>
  <si>
    <t>{b1625077-bbb9-4597-8606-238d7f5f0673}</t>
  </si>
  <si>
    <t>SO 101.3 H</t>
  </si>
  <si>
    <t>Modernizace silnice II/298 úsek 3 - způsobilé výdaje na hlavní aktivitu projektu</t>
  </si>
  <si>
    <t>{5dc41ced-cadf-45a0-9a0a-698462ffca38}</t>
  </si>
  <si>
    <t>SO 101.3 V</t>
  </si>
  <si>
    <t>Modernizace silnice II/298 úsek 3 - způsobilé výdaje na vedlejší aktivity projektu</t>
  </si>
  <si>
    <t>{b12816a8-7e05-4b8c-8089-5558e4da6846}</t>
  </si>
  <si>
    <t>SO 101.4 V</t>
  </si>
  <si>
    <t>Rekonstrukce chodníků Býšť - způsobilé výdaje na vedlejší aktivity projektu</t>
  </si>
  <si>
    <t>{c2fe2678-5472-488c-94c2-0812e1fa4311}</t>
  </si>
  <si>
    <t>SO 141</t>
  </si>
  <si>
    <t>Silniční propustky</t>
  </si>
  <si>
    <t>{e5a17b17-92f9-468d-a545-d8ec16fde9ce}</t>
  </si>
  <si>
    <t>SO 141.1</t>
  </si>
  <si>
    <t>Propustek 1 v km 0,826 66 - způsobilé výdaje na hlavní aktivitu projektu</t>
  </si>
  <si>
    <t>{90e7f1ce-4831-4675-94bf-1e16fe30a8c2}</t>
  </si>
  <si>
    <t>SO 141.2</t>
  </si>
  <si>
    <t>Propustek 2 v km 3,121 83 - způsobilé výdaje na hlavní aktivitu projektu</t>
  </si>
  <si>
    <t>{367f52ee-a56b-421f-b1d8-a611713343c3}</t>
  </si>
  <si>
    <t>SO 141.3</t>
  </si>
  <si>
    <t>Propustek 3 v km 4,010 53 - způsobilé výdaje na hlavní aktivitu projektu</t>
  </si>
  <si>
    <t>{4adae953-a4bf-4123-98ed-f471769a82db}</t>
  </si>
  <si>
    <t>SO 141.4</t>
  </si>
  <si>
    <t>Propustek 4 v km 4,664 70 - způsobilé výdaje na hlavní aktivitu projektu</t>
  </si>
  <si>
    <t>{6e3c7691-089e-4f96-9271-ef6c8da7be84}</t>
  </si>
  <si>
    <t>SO 141.5</t>
  </si>
  <si>
    <t>Propustek 5 v km 4,732 99 - způsobilé výdaje na hlavní aktivitu projektu</t>
  </si>
  <si>
    <t>{0ce78a41-dc45-4e51-99e2-4dc360452d94}</t>
  </si>
  <si>
    <t>SO 181</t>
  </si>
  <si>
    <t>Provizorní dopravní značení</t>
  </si>
  <si>
    <t>{10092e84-90a8-49ef-b418-aff6e7890b6c}</t>
  </si>
  <si>
    <t>SO 181.1</t>
  </si>
  <si>
    <t>Provizorní dopravní značení úsek 1 - způsobilé výdaje na vedlejší aktivity projektu</t>
  </si>
  <si>
    <t>{c60d115f-2c81-4c30-b13c-03f02d4aa85b}</t>
  </si>
  <si>
    <t>SO 181.2</t>
  </si>
  <si>
    <t>Provizorní dopravní značení úsek 2 - způsobilé výdaje na vedlejší aktivity projektu</t>
  </si>
  <si>
    <t>{40a095b9-622b-4386-94de-5fdeec38a959}</t>
  </si>
  <si>
    <t>SO 181.3</t>
  </si>
  <si>
    <t>Provizorní dopravní značení úsek 3 - způsobilé výdaje na vedlejší aktivity projektu</t>
  </si>
  <si>
    <t>{992fbccb-8de6-4bb7-90f8-0ac5d16159f4}</t>
  </si>
  <si>
    <t>SO 191</t>
  </si>
  <si>
    <t>Definitivní dopravní značení - způsobilé výdaje na hlavní aktivitu projektu</t>
  </si>
  <si>
    <t>{592a22f1-170b-4f70-8271-9dabbc9899bf}</t>
  </si>
  <si>
    <t>SO 301</t>
  </si>
  <si>
    <t>Ochrana stávajícího vodovodu - způsobilé výdaje na vedlejší aktivity projektu</t>
  </si>
  <si>
    <t>{01a58550-458b-47db-8393-546fdff888a5}</t>
  </si>
  <si>
    <t>SO 310</t>
  </si>
  <si>
    <t>Odvodnění Bělečko - způsobilé výdaje na hlavní aktivitu projektu</t>
  </si>
  <si>
    <t>{7bbaf1a9-3e02-45e5-8270-490115a22f40}</t>
  </si>
  <si>
    <t>SO 311 H</t>
  </si>
  <si>
    <t>Rektifikace povrchových znaků VAK – Býšť - způsobilé výdaje na hlavní aktivitu projektu</t>
  </si>
  <si>
    <t>{acf107e9-a2f0-4c46-82e5-eda97406e760}</t>
  </si>
  <si>
    <t>SO 311 V</t>
  </si>
  <si>
    <t>Rektifikace povrchových znaků VAK – Býšť - způsobilé výdaje na vedlejší aktivitu projektu</t>
  </si>
  <si>
    <t>{e6f7b5ca-b9c1-4f1f-bfed-c7fccb396c58}</t>
  </si>
  <si>
    <t>SO 312</t>
  </si>
  <si>
    <t>Rektifikace povrchových znaků VAK – Bělečko - způsobilé výdaje na hlavní aktivitu projektu</t>
  </si>
  <si>
    <t>{d475a2c0-c98b-484d-98d7-ccfe202c75ab}</t>
  </si>
  <si>
    <t>SO 401</t>
  </si>
  <si>
    <t>Přeložka kabelu CETIN - způsobilé výdaje na vedlejší aktivity projektu</t>
  </si>
  <si>
    <t>{ac432b92-e708-4709-82d0-41de158330a2}</t>
  </si>
  <si>
    <t>SO 451</t>
  </si>
  <si>
    <t>Přeložka vedení 1kV spol. ČEZ Distribuce - způsobilé výdaje na vedlejší aktivity projektu</t>
  </si>
  <si>
    <t>{80db19c0-bfcb-4aa8-bac0-2c9f732a05ea}</t>
  </si>
  <si>
    <t>SO 452</t>
  </si>
  <si>
    <t>{b30baeab-89d5-4d95-b87a-3b4e8b31401a}</t>
  </si>
  <si>
    <t>SO 491</t>
  </si>
  <si>
    <t>Přeložka VO obce Býšť - způsobilé výdaje na vedlejší aktivity projektu</t>
  </si>
  <si>
    <t>{5d85f520-264e-4645-acd1-b38bf1c4b096}</t>
  </si>
  <si>
    <t>SO 501</t>
  </si>
  <si>
    <t>Ochrana stávajícího STL plynovodu - způsobilé výdaje na vedlejší aktivity projektu</t>
  </si>
  <si>
    <t>{ad5f634e-b80e-4386-9113-a9d6eac18556}</t>
  </si>
  <si>
    <t>SO 801</t>
  </si>
  <si>
    <t>Úprava území - způsobilé výdaje na hlavní aktivitu projektu</t>
  </si>
  <si>
    <t>{6a723c60-dbc1-48e4-bc9d-084d5a07d99c}</t>
  </si>
  <si>
    <t>KRYCÍ LIST SOUPISU PRACÍ</t>
  </si>
  <si>
    <t>Objekt:</t>
  </si>
  <si>
    <t>Část 1 - Dešťová a splašková kanalizace Býšť</t>
  </si>
  <si>
    <t>Soupis:</t>
  </si>
  <si>
    <t>SO 01 - Dešťová kanalizace - nezpůsobilé výdaje projektu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</si>
  <si>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</si>
  <si>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</si>
  <si>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</si>
  <si>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</si>
  <si>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</si>
  <si>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</si>
  <si>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0 - Všeobecné konstrukce a práce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</si>
  <si>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</si>
  <si>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</si>
  <si>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</si>
  <si>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</si>
  <si>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</si>
  <si>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</si>
  <si>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</si>
  <si>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</si>
  <si>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</si>
  <si>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</si>
  <si>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</si>
  <si>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</si>
  <si>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</si>
  <si>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</si>
  <si>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</si>
  <si>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</si>
  <si>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</si>
  <si>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</si>
  <si>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</si>
  <si>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</si>
  <si>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</si>
  <si>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</si>
  <si>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</si>
  <si>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0310 R</t>
  </si>
  <si>
    <t>Sledování ohrožených objektů v průběhu výstavby</t>
  </si>
  <si>
    <t>kpl</t>
  </si>
  <si>
    <t>4</t>
  </si>
  <si>
    <t>345938205</t>
  </si>
  <si>
    <t>0311 R</t>
  </si>
  <si>
    <t xml:space="preserve">Zajištění přístupu k nemovitostem (bydlení, výroba, obchod, služby)
</t>
  </si>
  <si>
    <t>1440281765</t>
  </si>
  <si>
    <t>0312 R</t>
  </si>
  <si>
    <t xml:space="preserve">Vytyčení stávajících sítí a ověření jejich skutečné polohy a hloubky uložení
</t>
  </si>
  <si>
    <t>-2112374194</t>
  </si>
  <si>
    <t>0313 R</t>
  </si>
  <si>
    <t>Vytyčení stavby (geodetické práce stavby dle vytyčovacích údajů v PD a vytyčení katastrálních hranic dotčených pozemků)</t>
  </si>
  <si>
    <t>-1759743367</t>
  </si>
  <si>
    <t>5</t>
  </si>
  <si>
    <t>0314 R</t>
  </si>
  <si>
    <t>Zkoušky zhutnění, ostatní zkoušky</t>
  </si>
  <si>
    <t>1651451016</t>
  </si>
  <si>
    <t>6</t>
  </si>
  <si>
    <t>0315 R</t>
  </si>
  <si>
    <t>Poplatek za dočasný zábor pozemku po dobu výstavby</t>
  </si>
  <si>
    <t>-1350750225</t>
  </si>
  <si>
    <t>7</t>
  </si>
  <si>
    <t>0316 R</t>
  </si>
  <si>
    <t>Přečerpávání stávajících odpadních vod po dobu výstavby</t>
  </si>
  <si>
    <t>1156534703</t>
  </si>
  <si>
    <t>8</t>
  </si>
  <si>
    <t>0317 R</t>
  </si>
  <si>
    <t>Dokumentace skutečného provedení stavby v tištěných vyhotoveních v počtu dle požadvku investora, včetně dodání v elektronicky editovatelné podobě na CD</t>
  </si>
  <si>
    <t>1146775716</t>
  </si>
  <si>
    <t>9</t>
  </si>
  <si>
    <t>0318 R</t>
  </si>
  <si>
    <t>Montáž kanalizačního potrubí SN 12 z polypropylenu DN 250</t>
  </si>
  <si>
    <t>-1496737859</t>
  </si>
  <si>
    <t>10</t>
  </si>
  <si>
    <t>0319 R</t>
  </si>
  <si>
    <t>Dopravně inženýrská opatření (DIO)</t>
  </si>
  <si>
    <t>1569592381</t>
  </si>
  <si>
    <t>11</t>
  </si>
  <si>
    <t>0320 R</t>
  </si>
  <si>
    <t>Pasportizace stávajících objektů</t>
  </si>
  <si>
    <t>1586680631</t>
  </si>
  <si>
    <t>VV</t>
  </si>
  <si>
    <t>Všeobecné konstrukce a práce</t>
  </si>
  <si>
    <t>12</t>
  </si>
  <si>
    <t>014101.R1</t>
  </si>
  <si>
    <t>POPLATKY ZA SKLÁDKU</t>
  </si>
  <si>
    <t>M3</t>
  </si>
  <si>
    <t>-1004629976</t>
  </si>
  <si>
    <t>PSC</t>
  </si>
  <si>
    <t>Poznámka k souboru cen:
zahrnuje veškeré poplatky provozovateli skládky související s uložením odpadu na skládce.</t>
  </si>
  <si>
    <t>A1</t>
  </si>
  <si>
    <t>77,67 "kamenivo z pol. 11332</t>
  </si>
  <si>
    <t>13</t>
  </si>
  <si>
    <t>014101.R2</t>
  </si>
  <si>
    <t>-941315946</t>
  </si>
  <si>
    <t>A2</t>
  </si>
  <si>
    <t>77,67 " beton z pol. 11335</t>
  </si>
  <si>
    <t>014101.R4</t>
  </si>
  <si>
    <t>-1112677536</t>
  </si>
  <si>
    <t xml:space="preserve">247,155 " zemina pol. 132736 </t>
  </si>
  <si>
    <t xml:space="preserve">247,155" zemina pol. 132836 </t>
  </si>
  <si>
    <t>Součet</t>
  </si>
  <si>
    <t>Zemní práce</t>
  </si>
  <si>
    <t>16</t>
  </si>
  <si>
    <t>11318</t>
  </si>
  <si>
    <t>ODSTRANĚNÍ KRYTU ZPEVNĚNÝCH PLOCH Z DLAŽDIC</t>
  </si>
  <si>
    <t>OTSKP 2019</t>
  </si>
  <si>
    <t>882710699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</si>
  <si>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</si>
  <si>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4*0,06</t>
  </si>
  <si>
    <t>17</t>
  </si>
  <si>
    <t>11332</t>
  </si>
  <si>
    <t>ODSTRANĚNÍ PODKLADŮ ZPEVNĚNÝCH PLOCH Z KAMENIVA NESTMELENÉHO</t>
  </si>
  <si>
    <t>541972759</t>
  </si>
  <si>
    <t>(261*0,9+30*0,8)*0,3</t>
  </si>
  <si>
    <t>18</t>
  </si>
  <si>
    <t>11333</t>
  </si>
  <si>
    <t>ODSTRANĚNÍ PODKLADU ZPEVNĚNÝCH PLOCH S ASFALT POJIVEM</t>
  </si>
  <si>
    <t>2012387465</t>
  </si>
  <si>
    <t>materiál bude odvezen a protokolárně uložen v areálu cestmistrovství Holice, poplatek za skládku nebude účtován</t>
  </si>
  <si>
    <t>(261*0,9+30*0,8)*0,05</t>
  </si>
  <si>
    <t>19</t>
  </si>
  <si>
    <t>11335</t>
  </si>
  <si>
    <t>ODSTRANĚNÍ PODKLADU ZPEVNĚNÝCH PLOCH Z BETONU</t>
  </si>
  <si>
    <t>-497138698</t>
  </si>
  <si>
    <t>20</t>
  </si>
  <si>
    <t>11352</t>
  </si>
  <si>
    <t>ODSTRANĚNÍ CHODNÍKOVÝCH A SILNIČNÍCH OBRUBNÍKŮ BETONOVÝCH</t>
  </si>
  <si>
    <t>M</t>
  </si>
  <si>
    <t>-486186794</t>
  </si>
  <si>
    <t>11372</t>
  </si>
  <si>
    <t>FRÉZOVÁNÍ ZPEVNĚNÝCH PLOCH ASFALTOVÝCH</t>
  </si>
  <si>
    <t>-1265627586</t>
  </si>
  <si>
    <t>(261*(0,9+0,5))*0,05</t>
  </si>
  <si>
    <t>30*0,8*0,05</t>
  </si>
  <si>
    <t>22</t>
  </si>
  <si>
    <t>132736</t>
  </si>
  <si>
    <t>HLOUBENÍ RÝH ŠÍŘ DO 2M PAŽ I NEPAŽ TŘ. I, ODVOZ DO 12KM</t>
  </si>
  <si>
    <t>1542638952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</si>
  <si>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</si>
  <si>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261*0,9*1,9*0,5</t>
  </si>
  <si>
    <t>30*0,8*2*0,5</t>
  </si>
  <si>
    <t>23</t>
  </si>
  <si>
    <t>132836</t>
  </si>
  <si>
    <t>HLOUBENÍ RÝH ŠÍŘ DO 2M PAŽ I NEPAŽ TŘ. II, ODVOZ DO 12KM</t>
  </si>
  <si>
    <t>-786808595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</si>
  <si>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eventuelně nutné druhotné rozpojení odstřelené horniny - ruční vykopávky, odstranění kořenů a napadávek - pažení, vzepření a rozepření vč. přepažování (vyjma štětových stěn) - úpravu, ochranu a očištění dna, základové spáry, stěn a svahů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</si>
  <si>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24</t>
  </si>
  <si>
    <t>17120</t>
  </si>
  <si>
    <t>ULOŽENÍ SYPANINY DO NÁSYPŮ A NA SKLÁDKY BEZ ZHUTNĚNÍ</t>
  </si>
  <si>
    <t>-1286509320</t>
  </si>
  <si>
    <t>Poznámka k souboru cen:
položka zahrnuje: - kompletní provedení zemní konstrukce do předepsaného tvaru - ošetření úložiště po celou dobu práce v něm vč. klimatických opatření - ztížení v okolí vedení, konstrukcí a objektů a jejich dočasné zajištění - ztížení provádění ve ztížených podmínkách a stísněných prostorech - ztížené ukládání sypaniny pod vodu - ukládání po vrstvách a po jiných nutných částech (figurách) vč. dosypávek - spouštění a nošení materiálu - úprava, očištění a ochrana podloží a svahů - svahování,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</si>
  <si>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494,79</t>
  </si>
  <si>
    <t>25</t>
  </si>
  <si>
    <t>17481</t>
  </si>
  <si>
    <t>ZÁSYP JAM A RÝH Z NAKUPOVANÝCH MATERIÁLŮ</t>
  </si>
  <si>
    <t>266038891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</si>
  <si>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</si>
  <si>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"výkop-podsyp-obsyp"</t>
  </si>
  <si>
    <t>(2*247,155)-25,89-263,19</t>
  </si>
  <si>
    <t>26</t>
  </si>
  <si>
    <t>17581</t>
  </si>
  <si>
    <t>OBSYP POTRUBÍ A OBJEKTŮ Z NAKUPOVANÝCH MATERIÁLŮ</t>
  </si>
  <si>
    <t>-1925079517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</si>
  <si>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 - zemina vytlačená potrubím o DN do 180mm se od kubatury obsypů neodečítá</t>
  </si>
  <si>
    <t>"stoka" 261*0,9*0,55</t>
  </si>
  <si>
    <t>"přípojky" 30*0,8*0,1</t>
  </si>
  <si>
    <t>Zakládání</t>
  </si>
  <si>
    <t>27</t>
  </si>
  <si>
    <t>21262</t>
  </si>
  <si>
    <t>TRATIVODY KOMPLET Z TRUB Z PLAST HMOT DN DO 100MM</t>
  </si>
  <si>
    <t>-200669849</t>
  </si>
  <si>
    <t>Poznámka k souboru cen:
Položka platí pro kompletní konstrukce trativodů a zahrnuje zejména: - výkop rýhy předepsaného tvaru v dané třídě těžitelnosti, výplň, zásyp trativodu včetně dopravy, uložení přebytečného materiálu, dodávky předepsaného materiálu pro výplň a zásyp - zřízení spojovací vrstvy - zřízení podkladu a lože trativodu z předepsaného materiálu - dodávka a uložení trativodu předepsaného materiálu a profilu - obsyp trativodu předepsaným materiálem - ukončení trativodu zaústěním do potrubí nebo vodoteče, případně vybudování ukončujícího objektu (kapličky) dle VL - veškerý materiál, výrobky a polotovary, včetně mimostaveništní a vnitrostaveništní dopravy - nezahrnuje opláštění z geotextilie, fólie</t>
  </si>
  <si>
    <t>35</t>
  </si>
  <si>
    <t>Vodorovné konstrukce</t>
  </si>
  <si>
    <t>28</t>
  </si>
  <si>
    <t>451312</t>
  </si>
  <si>
    <t>PODKLADNÍ A VÝPLŇOVÉ VRSTVY Z PROSTÉHO BETONU C12/15</t>
  </si>
  <si>
    <t>2040173399</t>
  </si>
  <si>
    <t>Poznámka k souboru cen:
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</t>
  </si>
  <si>
    <t>7*1,5*1,5*0,1</t>
  </si>
  <si>
    <t>29</t>
  </si>
  <si>
    <t>45157</t>
  </si>
  <si>
    <t>PODKLADNÍ A VÝPLŇOVÉ VRSTVY Z KAMENIVA TĚŽENÉHO</t>
  </si>
  <si>
    <t>2015698877</t>
  </si>
  <si>
    <t>Poznámka k souboru cen:
položka zahrnuje dodávku předepsaného kameniva, mimostaveništní a vnitrostaveništní dopravu a jeho uložení není-li v zadávací dokumentaci uvedeno jinak, jedná se o nakupovaný materiál</t>
  </si>
  <si>
    <t>"stoka" 261*0,9*0,1</t>
  </si>
  <si>
    <t>Komunikace pozemní</t>
  </si>
  <si>
    <t>30</t>
  </si>
  <si>
    <t>56115</t>
  </si>
  <si>
    <t>PODKLADNÍ BETON TL. DO 250MM</t>
  </si>
  <si>
    <t>M2</t>
  </si>
  <si>
    <t>180601056</t>
  </si>
  <si>
    <t>Poznámka k souboru cen:
- dodání směsi v požadované kvalitě - očištění podkladu - uložení směsi dle předepsaného technologického předpisu a zhutnění vrstvy v předepsané tloušťce - zřízení vrstvy bez rozlišení šířky, pokládání vrstvy po etapách, včetně pracovních spar a spojů - úpravu napojení, ukončení - úpravu dilatačních spar včetně předepsané výztuže - nezahrnuje postřiky, nátěry - nezahrnuje úpravu povrchu krytu</t>
  </si>
  <si>
    <t>31</t>
  </si>
  <si>
    <t>56346</t>
  </si>
  <si>
    <t>VOZOVKOVÉ VRSTVY ZE ŠTĚRKOPÍSKU TL. DO 300MM</t>
  </si>
  <si>
    <t>677791260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</si>
  <si>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</si>
  <si>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"stoka" 261*0,9</t>
  </si>
  <si>
    <t>"přípojky" 30*0,8</t>
  </si>
  <si>
    <t>32</t>
  </si>
  <si>
    <t>572121</t>
  </si>
  <si>
    <t>INFILTRAČNÍ POSTŘIK ASFALTOVÝ DO 1,0KG/M2</t>
  </si>
  <si>
    <t>1103308828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</si>
  <si>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</si>
  <si>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33</t>
  </si>
  <si>
    <t>572221</t>
  </si>
  <si>
    <t>SPOJOVACÍ POSTŘIK Z ASFALTU DO 1,0KG/M2</t>
  </si>
  <si>
    <t>527639801</t>
  </si>
  <si>
    <t>"stoka" 261*(0,9+0,5)</t>
  </si>
  <si>
    <t>34</t>
  </si>
  <si>
    <t>574B44</t>
  </si>
  <si>
    <t>ASFALTOVÝ BETON PRO OBRUSNÉ VRSTVY MODIFIK ACO 11+, 11S TL. 50MM</t>
  </si>
  <si>
    <t>681364925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</si>
  <si>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</si>
  <si>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258,9</t>
  </si>
  <si>
    <t>389,4</t>
  </si>
  <si>
    <t>587206</t>
  </si>
  <si>
    <t>PŘEDLÁŽDĚNÍ KRYTU Z BETONOVÝCH DLAŽDIC SE ZÁMKEM</t>
  </si>
  <si>
    <t>1585417535</t>
  </si>
  <si>
    <t>Poznámka k souboru cen:
- pod pojmem *předláždění* se rozumí rozebrání stávající dlažby a pokládka dlažby ze stávajícího dlažebního materiálu (bez dodávky nového) - zahrnuje nezbytnou manipulaci s tímto materiálem (nakládání, doprava, složení, očištění) - dodání a rozprostření materiálu pro lože a jeho tloušťku předepsanou dokumentací a pro předepsanou výplň spar - eventuelní doplnění plochy s použitím nového materiálu se vykazuje v položce č.582</t>
  </si>
  <si>
    <t>36</t>
  </si>
  <si>
    <t>58910</t>
  </si>
  <si>
    <t>VÝPLŇ SPAR ASFALTEM</t>
  </si>
  <si>
    <t>-787509305</t>
  </si>
  <si>
    <t>Poznámka k souboru cen:
položka zahrnuje: - dodávku předepsaného materiálu - vyčištění a výplň spar tímto materiálem</t>
  </si>
  <si>
    <t>"stoka" 261</t>
  </si>
  <si>
    <t>"přípojky" 2*30</t>
  </si>
  <si>
    <t>Trubní vedení</t>
  </si>
  <si>
    <t>37</t>
  </si>
  <si>
    <t>87434</t>
  </si>
  <si>
    <t>POTRUBÍ Z TRUB PLASTOVÝCH ODPADNÍCH DN DO 200MM</t>
  </si>
  <si>
    <t>1569533664</t>
  </si>
  <si>
    <t>Poznámka k souboru cen:
položky pro zhotovení potrubí platí bez ohledu na sklon zahrnuje: - výrobní dokumentaci (včetně technologického předpisu) - dodání veškerého trubního a pomocného materiálu (trouby, trubky, tvarovky, spojovací a těsnící materiál a pod.), podpěrných, závěsných a upevňovacích prvků, včetně potřebných úprav - úprava a příprava podkladu a podpěr, očištění a ošetření podkladu a podpěr - zřízení plně funkčního potrubí, kompletní soustavy, podle příslušného technologického předpisu - zřízení potrubí i jednotlivých částí po etapách, včetně pracovních spar a spojů, pracovního zaslepení konců a pod. - úprava prostupů, průchodů šachtami a komorami, okolí podpěr a vyústění, zaústění, napojení, vyvedení a upevnění odpad. výustí - ochrana potrubí nátěrem (vč. úpravy povrchu), případně izolací, nejsou-li tyto práce předmětem jiné položky - úprava, očištění a ošetření prostoru kolem potrubí - položky platí pro práce prováděné v prostoru zapaženém i nezapaženém a i v kolektorech, chráničkách - položky zahrnují i práce spojené s nutnými obtoky, převáděním a čerpáním vody nezahrnuje zkoušky vodotěsnosti a televizní prohlídku</t>
  </si>
  <si>
    <t>Kanalizační potrubí z tvrdého PVC-systém KG tuhost třídy SN8 DN200</t>
  </si>
  <si>
    <t>38</t>
  </si>
  <si>
    <t>87445</t>
  </si>
  <si>
    <t>POTRUBÍ Z TRUB PLASTOVÝCH ODPADNÍCH DN DO 300MM</t>
  </si>
  <si>
    <t>1891403181</t>
  </si>
  <si>
    <t>žebrovaného potrubí PP UR2 SN 10,vnitřní průměr 250 m</t>
  </si>
  <si>
    <t>261</t>
  </si>
  <si>
    <t>39</t>
  </si>
  <si>
    <t>894145</t>
  </si>
  <si>
    <t>ŠACHTY KANALIZAČNÍ Z BETON DÍLCŮ NA POTRUBÍ DN DO 300MM</t>
  </si>
  <si>
    <t>KUS</t>
  </si>
  <si>
    <t>1969601661</t>
  </si>
  <si>
    <t>Poznámka k souboru cen:
položka zahrnuje: - poklopy s rámem, mříže s rámem, stupadla, žebříky, stropy z bet. dílců a pod. - předepsané betonové skruže, prefabrikované nebo monolitické betonové dno - dodání dílce požadovaného tvaru a vlastností, jeho skladování, doprava a osazení do definitivní polohy, včetně komplexní technologie výroby a montáže dílců, ošetření a ochrana dílců, - u dílců železobetonových a předpjatých veškerá výztuž, případně i tuhé kovové prvky a závěsná oka, - úpravy a zařízení pro uložení a transport dílce, - veškeré požadované úpravy dílců, včetně doplňkových konstrukcí a vybavení, - sestavení dílce na stavbě včetně montážních zařízení, plošin a prahů a pod., - výplň, těsnění a tmelení spár a spojů, - očištění a ošetření úložných ploch, - zednické výpomoce pro montáž dílců, - označení dílce výrobním štítkem nebo jiným způsobem, - úpravy dílce pro dodržení požadované přesnosti jeho osazení, včetně případných měření, - veškerá zařízení pro zajištění stability v každém okamžiku - předepsané podkladní konstrukce</t>
  </si>
  <si>
    <t>40</t>
  </si>
  <si>
    <t>89712</t>
  </si>
  <si>
    <t>VPUSŤ KANALIZAČNÍ ULIČNÍ KOMPLETNÍ Z BETONOVÝCH DÍLCŮ</t>
  </si>
  <si>
    <t>-1307207704</t>
  </si>
  <si>
    <t>Poznámka k souboru cen:
položka zahrnuje: - dodávku a osazení předepsaných dílů včetně mříže - výplň, těsnění a tmelení spar a spojů, - opatření povrchů betonu izolací proti zemní vlhkosti v částech, kde přijdou do styku se zeminou nebo kamenivem, - předepsané podkladní konstrukce</t>
  </si>
  <si>
    <t>41</t>
  </si>
  <si>
    <t>899652</t>
  </si>
  <si>
    <t>ZKOUŠKA VODOTĚSNOSTI POTRUBÍ DN DO 300MM</t>
  </si>
  <si>
    <t>-448179240</t>
  </si>
  <si>
    <t>Poznámka k souboru cen:
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</si>
  <si>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42</t>
  </si>
  <si>
    <t>89980</t>
  </si>
  <si>
    <t>TELEVIZNÍ PROHLÍDKA POTRUBÍ</t>
  </si>
  <si>
    <t>-1342524937</t>
  </si>
  <si>
    <t>Poznámka k souboru cen:
položka zahrnuje prohlídku potrubí televizní kamerou, záznam prohlídky na nosičích DVD a vyhotovení závěrečného písemného protokolu</t>
  </si>
  <si>
    <t>43</t>
  </si>
  <si>
    <t>899901</t>
  </si>
  <si>
    <t>PŘEPOJENÍ PŘÍPOJEK</t>
  </si>
  <si>
    <t>511151565</t>
  </si>
  <si>
    <t>Poznámka k souboru cen:
položka zahrnuje řez na potrubí, dodání a osazení příslušných tvarovek a armatur</t>
  </si>
  <si>
    <t>Napojení na stávající potrubí splaškové kanalizace</t>
  </si>
  <si>
    <t>Ostatní konstrukce a práce, bourání</t>
  </si>
  <si>
    <t>44</t>
  </si>
  <si>
    <t>917224</t>
  </si>
  <si>
    <t>SILNIČNÍ A CHODNÍKOVÉ OBRUBY Z BETONOVÝCH OBRUBNÍKŮ ŠÍŘ 150MM</t>
  </si>
  <si>
    <t>-807569136</t>
  </si>
  <si>
    <t>Poznámka k souboru cen:
Položka zahrnuje: dodání a pokládku betonových obrubníků o rozměrech předepsaných zadávací dokumentací betonové lože i boční betonovou opěrku.</t>
  </si>
  <si>
    <t>obrubník betonový silniční přírodní šedá 100x15x25 cm</t>
  </si>
  <si>
    <t>45</t>
  </si>
  <si>
    <t>919112</t>
  </si>
  <si>
    <t>ŘEZÁNÍ ASFALTOVÉHO KRYTU VOZOVEK TL DO 100MM</t>
  </si>
  <si>
    <t>978581624</t>
  </si>
  <si>
    <t>Poznámka k souboru cen:
položka zahrnuje řezání vozovkové vrstvy v předepsané tloušťce, včetně spotřeby vody</t>
  </si>
  <si>
    <t>46</t>
  </si>
  <si>
    <t>919125</t>
  </si>
  <si>
    <t>ŘEZÁNÍ BETONOVÉHO KRYTU VOZOVEK TL DO 250MM</t>
  </si>
  <si>
    <t>-1926623893</t>
  </si>
  <si>
    <t>SO 02 - Splašková kanalizace - nezpůsobilé výdaje projektu</t>
  </si>
  <si>
    <t>-200173970</t>
  </si>
  <si>
    <t>79,8 " kamenivo z pol. 11332</t>
  </si>
  <si>
    <t>1073733885</t>
  </si>
  <si>
    <t>79,8 " beton z pol. 11335</t>
  </si>
  <si>
    <t>1228578635</t>
  </si>
  <si>
    <t xml:space="preserve">312,8 " zemina pol. 132736 </t>
  </si>
  <si>
    <t xml:space="preserve">312,8 " zemina pol. 132836 </t>
  </si>
  <si>
    <t>-1069751761</t>
  </si>
  <si>
    <t>(260*0,9+40*0,8)*0,3</t>
  </si>
  <si>
    <t>-473543814</t>
  </si>
  <si>
    <t>(260*0,9+40*0,8)*0,05</t>
  </si>
  <si>
    <t>931151197</t>
  </si>
  <si>
    <t>-2043878020</t>
  </si>
  <si>
    <t>1808479024</t>
  </si>
  <si>
    <t>260*(0,9+0,5)*0,05</t>
  </si>
  <si>
    <t>40*0,8*0,05</t>
  </si>
  <si>
    <t>619521011</t>
  </si>
  <si>
    <t>260*0,9*2,4*0,5</t>
  </si>
  <si>
    <t>40*0,8*2*0,5</t>
  </si>
  <si>
    <t>-1927823119</t>
  </si>
  <si>
    <t>-741326044</t>
  </si>
  <si>
    <t>625,6</t>
  </si>
  <si>
    <t>788640208</t>
  </si>
  <si>
    <t>(2*312,8)-26,6-263,8</t>
  </si>
  <si>
    <t>14</t>
  </si>
  <si>
    <t>853176786</t>
  </si>
  <si>
    <t>"stoka" 260*0,9*0,55</t>
  </si>
  <si>
    <t>"přípojky" 40*0,8*0,1</t>
  </si>
  <si>
    <t>-1319931516</t>
  </si>
  <si>
    <t>260</t>
  </si>
  <si>
    <t>664024390</t>
  </si>
  <si>
    <t>-1878571432</t>
  </si>
  <si>
    <t>"stoka" 260*0,9*0,1</t>
  </si>
  <si>
    <t>-1700444622</t>
  </si>
  <si>
    <t>266</t>
  </si>
  <si>
    <t>1904980699</t>
  </si>
  <si>
    <t>"stoka" 260*0,9</t>
  </si>
  <si>
    <t>"přípojky" 40*0,8</t>
  </si>
  <si>
    <t>-1096864821</t>
  </si>
  <si>
    <t>-1828226271</t>
  </si>
  <si>
    <t>"stoka" 260*(0,9+0,5)</t>
  </si>
  <si>
    <t>-783822141</t>
  </si>
  <si>
    <t>396</t>
  </si>
  <si>
    <t>-1700071189</t>
  </si>
  <si>
    <t>"stoka" 260</t>
  </si>
  <si>
    <t>"přípojky" 2*40</t>
  </si>
  <si>
    <t>-1685708276</t>
  </si>
  <si>
    <t>Kanalizační potrubí z tvrdého PVC jednovrstvé tuhost třídy SN8 DN 160</t>
  </si>
  <si>
    <t>87444</t>
  </si>
  <si>
    <t>POTRUBÍ Z TRUB PLASTOVÝCH ODPADNÍCH DN DO 250MM</t>
  </si>
  <si>
    <t>-828026327</t>
  </si>
  <si>
    <t>žebrovaného potrubí PP UR2 SN 10,vnitřní průměr 250 mm.</t>
  </si>
  <si>
    <t>171139757</t>
  </si>
  <si>
    <t>-1216354834</t>
  </si>
  <si>
    <t>877469448</t>
  </si>
  <si>
    <t>-1416906055</t>
  </si>
  <si>
    <t>84178541</t>
  </si>
  <si>
    <t>-1347103987</t>
  </si>
  <si>
    <t>340</t>
  </si>
  <si>
    <t>1392553004</t>
  </si>
  <si>
    <t>Část 2 - Modernizace silnice II/298 Býšť - hranice kraje, km 9,700</t>
  </si>
  <si>
    <t>SO 000 - Vedlejší a ostatní náklady - způsobilé výdaje na vedlejší aktivity projektu</t>
  </si>
  <si>
    <t>CZ-CPV:</t>
  </si>
  <si>
    <t>45233140-2</t>
  </si>
  <si>
    <t>CZ-CPA:</t>
  </si>
  <si>
    <t>42.11.10</t>
  </si>
  <si>
    <t>0 - Všeobecné konstrukce a práce</t>
  </si>
  <si>
    <t>01400</t>
  </si>
  <si>
    <t>POPLATKY</t>
  </si>
  <si>
    <t>KPL</t>
  </si>
  <si>
    <t>2019_OTSKP</t>
  </si>
  <si>
    <t>413259973</t>
  </si>
  <si>
    <t>Poznámka k souboru cen:
zahrnuje jinde neuvedené poplatky související s výstavbou</t>
  </si>
  <si>
    <t>"bankovní záruka zhotovitele "1</t>
  </si>
  <si>
    <t>02911</t>
  </si>
  <si>
    <t>OSTATNÍ POŽADAVKY - GEODETICKÉ ZAMĚŘENÍ</t>
  </si>
  <si>
    <t>371189153</t>
  </si>
  <si>
    <t>zpracování oddělovacího geometrického plánu ověřeného katastrálním úřadem včetně vyhotovení plánu  dle požadavku zadavatele</t>
  </si>
  <si>
    <t>029113</t>
  </si>
  <si>
    <t>OSTATNÍ POŽADAVKY - GEODETICKÉ ZAMĚŘENÍ - CELKY</t>
  </si>
  <si>
    <t>273797396</t>
  </si>
  <si>
    <t>Poznámka k souboru cen:
zahrnuje veškeré náklady spojené s objednatelem požadovanými pracemi</t>
  </si>
  <si>
    <t>A3</t>
  </si>
  <si>
    <t>"zaměření skut. provedení stavby "1</t>
  </si>
  <si>
    <t>02940</t>
  </si>
  <si>
    <t>OSTATNÍ POŽADAVKY - VYPRACOVÁNÍ DOKUMENTACE</t>
  </si>
  <si>
    <t>-453423975</t>
  </si>
  <si>
    <t>A4</t>
  </si>
  <si>
    <t>"RDS"  1</t>
  </si>
  <si>
    <t>02944</t>
  </si>
  <si>
    <t>OSTAT POŽADAVKY - DOKUMENTACE SKUTEČ PROVEDENÍ V DIGIT FORMĚ</t>
  </si>
  <si>
    <t>-45940628</t>
  </si>
  <si>
    <t>A5</t>
  </si>
  <si>
    <t xml:space="preserve">1 </t>
  </si>
  <si>
    <t>02950</t>
  </si>
  <si>
    <t>OSTATNÍ POŽADAVKY - POSUDKY, KONTROLY, REVIZNÍ ZPRÁVY</t>
  </si>
  <si>
    <t>-1957845559</t>
  </si>
  <si>
    <t xml:space="preserve">provádění průběžných testů a komplexních zkoušek dle plánu řízení a kontroly jakosti, </t>
  </si>
  <si>
    <t>02990.R</t>
  </si>
  <si>
    <t>OSTATNÍ POŽADAVKY - INFORMAČNÍ TABULE</t>
  </si>
  <si>
    <t>1020376755</t>
  </si>
  <si>
    <t>Poznámka k souboru cen:
položka zahrnuje: - dodání a osazení informačních tabulí v předepsaném provedení a množství s obsahem předepsaným zadavatelem - veškeré nosné a upevňovací konstrukce - demontáž a odvoz po skončení platnosti - případně nutné opravy poškozených čátí během platnosti</t>
  </si>
  <si>
    <t>A6</t>
  </si>
  <si>
    <t>1 "1 ks info tabule</t>
  </si>
  <si>
    <t>02991.R</t>
  </si>
  <si>
    <t>-1823358234</t>
  </si>
  <si>
    <t>Poznámka k souboru cen:
položka zahrnuje: - dodání a osazení informačních tabulí v předepsaném provedení a množství s obsahem předepsaným zadavatelem - veškeré nosné a upevňovací konstrukce - základové konstrukce včetně nutných zemních prací - případně nutné opravy poškozených čátí během platnosti</t>
  </si>
  <si>
    <t>A7</t>
  </si>
  <si>
    <t>"Pamětní deska s osazením na kamenném podstavci s textem dle vzoru objednatele, min. rozměr 40 x 30cm. "1</t>
  </si>
  <si>
    <t>SO 001 - Připrava územi a zařizeni staveniště - způsobilé výdaje na hlavní aktivitu projektu</t>
  </si>
  <si>
    <t>1 - Zemní práce</t>
  </si>
  <si>
    <t>9 - Ostatní konstrukce a práce</t>
  </si>
  <si>
    <t>02851</t>
  </si>
  <si>
    <t>PRŮZKUMNÉ PRÁCE DIAGNOSTIKY KONSTRUKCÍ NA POVRCHU</t>
  </si>
  <si>
    <t>-2080634683</t>
  </si>
  <si>
    <t>1 "pasportizace 1 sledování stavebně technického stavu během stavebních prací kapličky v Bělečku</t>
  </si>
  <si>
    <t>02930</t>
  </si>
  <si>
    <t>OSTATNÍ POŽADAVKY - UMĚLECKÁ DÍLA</t>
  </si>
  <si>
    <t>-774915748</t>
  </si>
  <si>
    <t>Poznámka k souboru cen:
zahrnuje veškeré náklady spojené s objednatelem požadovanými pracemi a díly</t>
  </si>
  <si>
    <t>1" přesun pomníčku o cca 10 m</t>
  </si>
  <si>
    <t>11120</t>
  </si>
  <si>
    <t>ODSTRANĚNÍ KŘOVIN</t>
  </si>
  <si>
    <t>481098137</t>
  </si>
  <si>
    <t>Poznámka k souboru cen:
odstranění křovin a stromů do průměru 100 mm doprava dřevin bez ohledu na vzdálenost spálení na hromadách nebo štěpkování</t>
  </si>
  <si>
    <t>uloženo na skládku vlastníka, poplatek za skládku nebude účtován</t>
  </si>
  <si>
    <t>11201</t>
  </si>
  <si>
    <t>KÁCENÍ STROMŮ D KMENE DO 0,5M S ODSTRANĚNÍM PAŘEZŮ</t>
  </si>
  <si>
    <t>225214706</t>
  </si>
  <si>
    <t>Poznámka k souboru cen:
Kácení stromů se měří v [ks] poražených stromů (průměr stromů se měří v místě řezu) a zahrnuje zejména: - poražení stromu a osekání větví - spálení větví na hromadách nebo štěpkování - dopravu a uložení kmenů, případné další práce s nimi dle pokynů zadávací dokumentace Odstranění pařezů se měří v [ks] vytrhaných nebo vykopaných pařezů a zahrnuje zejména: - vytrhání nebo vykopání pařezů - veškeré zemní práce spojené s odstraněním pařezů - dopravu a uložení pařezů, případně další práce s nimi dle pokynů zadávací dokumentace - zásyp jam po pařezech</t>
  </si>
  <si>
    <t xml:space="preserve">84 </t>
  </si>
  <si>
    <t>Ostatní konstrukce a práce</t>
  </si>
  <si>
    <t>91345.R</t>
  </si>
  <si>
    <t>NIVELAČNÍ ZNAČKY KOVOVÉ</t>
  </si>
  <si>
    <t>606296615</t>
  </si>
  <si>
    <t>Poznámka k souboru cen:
položka zahrnuje: - dodání a osazení nivelační značky včetně nutných zemních prací - vnitrostaveništní a mimostaveništní dopravu</t>
  </si>
  <si>
    <t>1 "Nový nivelační bod</t>
  </si>
  <si>
    <t>SO 001. - Připrava územi a zařizeni staveniště - nezpůsobilé výdaje projektu</t>
  </si>
  <si>
    <t>03100</t>
  </si>
  <si>
    <t>ZAŘÍZENÍ STAVENIŠTĚ - ZŘÍZENÍ, PROVOZ, DEMONTÁŽ</t>
  </si>
  <si>
    <t>-846518264</t>
  </si>
  <si>
    <t>Poznámka k souboru cen:
zahrnuje objednatelem povolené náklady na pořízení (event. pronájem), provozování, udržování a likvidaci zhotovitelova zařízení</t>
  </si>
  <si>
    <t>SO 101 - Modernizace silnice II/298</t>
  </si>
  <si>
    <t>Úroveň 3:</t>
  </si>
  <si>
    <t>SO 101.1 H - Modernizace silnice II/298 úsek 1 - způsobilé výdaje na hlavní aktivitu projektu</t>
  </si>
  <si>
    <t>5 - Komunikace</t>
  </si>
  <si>
    <t>-1768042855</t>
  </si>
  <si>
    <t>1682*0.25 "z pol. 12931</t>
  </si>
  <si>
    <t>B1</t>
  </si>
  <si>
    <t>806.31 "z pol. 123736</t>
  </si>
  <si>
    <t>C1</t>
  </si>
  <si>
    <t>258.1 "z pol. 126736</t>
  </si>
  <si>
    <t>D1</t>
  </si>
  <si>
    <t>"Celkem: "420.5+806.31+258.1</t>
  </si>
  <si>
    <t>-2125251284</t>
  </si>
  <si>
    <t xml:space="preserve">""beton </t>
  </si>
  <si>
    <t>408.25*0.15*0.3 "z pol. 11352</t>
  </si>
  <si>
    <t>613809596</t>
  </si>
  <si>
    <t xml:space="preserve">408.25-40 </t>
  </si>
  <si>
    <t>497844694</t>
  </si>
  <si>
    <t>materiál bude odvezen a protokolárně uložen vv areálu cestmistrovství Holice, poplatek za skládku nebude účtován</t>
  </si>
  <si>
    <t>(10803.13-282)*0.1</t>
  </si>
  <si>
    <t>113763</t>
  </si>
  <si>
    <t>FRÉZOVÁNÍ DRÁŽKY PRŮŘEZU DO 300MM2 V ASFALTOVÉ VOZOVCE</t>
  </si>
  <si>
    <t>1258906492</t>
  </si>
  <si>
    <t>Poznámka k souboru cen:
Položka zahrnuje veškerou manipulaci s vybouranou sutí a s vybouranými hmotami vč. uložení na skládku.</t>
  </si>
  <si>
    <t>962+50  "Hlavní - zálivka u silničních obrub délka 962m, příčné pracovní délka 50m</t>
  </si>
  <si>
    <t>121102</t>
  </si>
  <si>
    <t>SEJMUTÍ ORNICE NEBO LESNÍ PŮDY S ODVOZEM DO 2KM</t>
  </si>
  <si>
    <t>-1489128285</t>
  </si>
  <si>
    <t>Poznámka k souboru cen:
položka zahrnuje sejmutí ornice bez ohledu na tloušťku vrstvy a její vodorovnou dopravu nezahrnuje uložení na trvalou skládku</t>
  </si>
  <si>
    <t>5503.5*0.15</t>
  </si>
  <si>
    <t>123732</t>
  </si>
  <si>
    <t>ODKOP PRO SPOD STAVBU SILNIC A ŽELEZNIC TŘ. I, ODVOZ DO 2KM</t>
  </si>
  <si>
    <t>1744121318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</si>
  <si>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</si>
  <si>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 xml:space="preserve">459.05  </t>
  </si>
  <si>
    <t>B7</t>
  </si>
  <si>
    <t xml:space="preserve">331.29 </t>
  </si>
  <si>
    <t>C7</t>
  </si>
  <si>
    <t>"Celkem: "459.05+331.29 "pro násypy 459.05 dosypávky</t>
  </si>
  <si>
    <t>123736</t>
  </si>
  <si>
    <t>ODKOP PRO SPOD STAVBU SILNIC A ŽELEZNIC TŘ. I, ODVOZ DO 12KM</t>
  </si>
  <si>
    <t>97961980</t>
  </si>
  <si>
    <t>A8</t>
  </si>
  <si>
    <t>1596.65-790.34</t>
  </si>
  <si>
    <t>125732</t>
  </si>
  <si>
    <t>VYKOPÁVKY ZE ZEMNÍKŮ A SKLÁDEK TŘ. I, ODVOZ DO 2KM</t>
  </si>
  <si>
    <t>1917644452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</si>
  <si>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ruční vykopávky, odstranění kořenů a napadávek - pažení, vzepření a rozepření vč. přepažování (vyjma štětových stěn) - úpravu, ochranu a očištění dna, základové spáry, stěn a svahů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položka nezahrnuje: - práce spojené s otvírkou zemníku</t>
  </si>
  <si>
    <t>A9</t>
  </si>
  <si>
    <t>B9</t>
  </si>
  <si>
    <t>C9</t>
  </si>
  <si>
    <t>126736</t>
  </si>
  <si>
    <t>ZŘÍZENÍ STUPŇŮ V PODLOŽÍ NÁSYPŮ TŘ. I, ODVOZ DO 12KM</t>
  </si>
  <si>
    <t>-815707911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</si>
  <si>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ruční vykopávky, odstranění kořenů a napadávek - pažení, vzepření a rozepření vč. přepažování (vyjma štětových stěn)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</si>
  <si>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A10</t>
  </si>
  <si>
    <t>258.1</t>
  </si>
  <si>
    <t>12931</t>
  </si>
  <si>
    <t>ČIŠTĚNÍ PŘÍKOPŮ OD NÁNOSU DO 0,25M3/M</t>
  </si>
  <si>
    <t>1674512895</t>
  </si>
  <si>
    <t>Poznámka k souboru cen:
- vodorovná a svislá doprava, přemístění, přeložení, manipulace s výkopkem a uložení na skládku (bez poplatku)</t>
  </si>
  <si>
    <t>A11</t>
  </si>
  <si>
    <t xml:space="preserve">1682 </t>
  </si>
  <si>
    <t>171103</t>
  </si>
  <si>
    <t>ULOŽENÍ SYPANINY DO NÁSYPŮ SE ZHUTNĚNÍM DO 100% PS</t>
  </si>
  <si>
    <t>1983845970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</si>
  <si>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</si>
  <si>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A12</t>
  </si>
  <si>
    <t>" - násyp zazubení"367.80</t>
  </si>
  <si>
    <t>B12</t>
  </si>
  <si>
    <t>" - ostatní"91.25</t>
  </si>
  <si>
    <t>C12</t>
  </si>
  <si>
    <t>"Celkem: "367.8+91.25</t>
  </si>
  <si>
    <t>-706462703</t>
  </si>
  <si>
    <t>A13</t>
  </si>
  <si>
    <t>790.34 "pro násypy 790.34 dosypávky</t>
  </si>
  <si>
    <t>17180</t>
  </si>
  <si>
    <t>ULOŽENÍ SYPANINY DO NÁSYPŮ Z NAKUPOVANÝCH MATERIÁLŮ</t>
  </si>
  <si>
    <t>-1442718967</t>
  </si>
  <si>
    <t>Poznámka k souboru cen:
položka zahrnuje: - kompletní provedení zemní konstrukce (násypového tělesa včetně aktivní zóny)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</si>
  <si>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A14</t>
  </si>
  <si>
    <t>4391.5*0.2  "V místech rozříšení vozovky doplnění podkladní vrstvy ze ŠDA v tl. 200mm</t>
  </si>
  <si>
    <t>17310</t>
  </si>
  <si>
    <t>ZEMNÍ KRAJNICE A DOSYPÁVKY SE ZHUTNĚNÍM</t>
  </si>
  <si>
    <t>2102207750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</si>
  <si>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- svahování, hutnění a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</si>
  <si>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A15</t>
  </si>
  <si>
    <t>962*0.045+2*1200*0.12    "dosypávka intravilán u obruby délka 962m, plocha 0.045m2, extravilán délka 2x1200m, plocha 0.12m2</t>
  </si>
  <si>
    <t>18110</t>
  </si>
  <si>
    <t>ÚPRAVA PLÁNĚ SE ZHUTNĚNÍM V HORNINĚ TŘ. I</t>
  </si>
  <si>
    <t>-717521704</t>
  </si>
  <si>
    <t>Poznámka k souboru cen:
položka zahrnuje úpravu pláně včetně vyrovnání výškových rozdílů. Míru zhutnění určuje projekt.</t>
  </si>
  <si>
    <t>A16</t>
  </si>
  <si>
    <t xml:space="preserve">4391.5 </t>
  </si>
  <si>
    <t>Komunikace</t>
  </si>
  <si>
    <t>567554.R1</t>
  </si>
  <si>
    <t>VRST PRO OBNOVU A OPR RECYK ZA STUD CEM A ASF EM TL DO 250MM</t>
  </si>
  <si>
    <t>2121015114</t>
  </si>
  <si>
    <t>Poznámka k souboru cen:
- dodání materiálů předepsaných pro recyklaci za studena - provedení recyklace dle předepsaného technologického předpisu, zhutnění vrstvy v předepsané tloušťce - zřízení vrstvy bez rozlišení šířky, pokládání vrstvy po etapách - úpravu napojení, ukončení - nezahrnuje postřiky, nátěry</t>
  </si>
  <si>
    <t>A17</t>
  </si>
  <si>
    <t>282</t>
  </si>
  <si>
    <t>567554.R2</t>
  </si>
  <si>
    <t>VRST PRO OBNOVU A OPR RECYK ZA STUD CEM A ASF EM TL DO 250MM - doplnění</t>
  </si>
  <si>
    <t>-797724871</t>
  </si>
  <si>
    <t>A18</t>
  </si>
  <si>
    <t>1639.49</t>
  </si>
  <si>
    <t>56963</t>
  </si>
  <si>
    <t>ZPEVNĚNÍ KRAJNIC Z RECYKLOVANÉHO MATERIÁLU TL DO 150MM</t>
  </si>
  <si>
    <t>-1170446484</t>
  </si>
  <si>
    <t>Poznámka k souboru cen:
- dodání recyklátu v požadované kvalitě - očištění podkladu - uložení recyklátu dle předepsaného technologického předpisu, zhutnění vrstvy v předepsané tloušťce - zřízení vrstvy bez rozlišení šířky, pokládání vrstvy po etapách, včetně pracovních spar a spojů - úpravu napojení, ukončení - nezahrnuje postřiky, nátěry</t>
  </si>
  <si>
    <t>A19</t>
  </si>
  <si>
    <t xml:space="preserve">1731.715 </t>
  </si>
  <si>
    <t>572213</t>
  </si>
  <si>
    <t>SPOJOVACÍ POSTŘIK Z EMULZE DO 0,5KG/M2</t>
  </si>
  <si>
    <t>-1875199605</t>
  </si>
  <si>
    <t>A20</t>
  </si>
  <si>
    <t>"Spojovací postřik kationaktivní emulzí 0,45kg/m2, po vyštěpení PS-CP"  12442.62-282</t>
  </si>
  <si>
    <t>B20</t>
  </si>
  <si>
    <t>"Spojovací postřik kationaktivní emulzí 0,35kg/m2, po vyštěpení PS-CP"   12442.62-282</t>
  </si>
  <si>
    <t>C20</t>
  </si>
  <si>
    <t>"Spojovací postřik kationaktivní emulzí 0,30kg/m2, po vyštěpení PS-CP"   11877.05-282</t>
  </si>
  <si>
    <t>D20</t>
  </si>
  <si>
    <t>"Celkem: "12160.62+12160.62+11595.05</t>
  </si>
  <si>
    <t>57475</t>
  </si>
  <si>
    <t>VOZOVKOVÉ VÝZTUŽNÉ VRSTVY Z GEOMŘÍŽOVINY</t>
  </si>
  <si>
    <t>-266496946</t>
  </si>
  <si>
    <t>Poznámka k souboru cen:
- dodání geomříže v požadované kvalitě a v množství včetně přesahů (přesahy započteny v jednotkové ceně) - očištění podkladu - pokládka geomříže dle předepsaného technologického předpisu</t>
  </si>
  <si>
    <t>A21</t>
  </si>
  <si>
    <t>1700*7</t>
  </si>
  <si>
    <t>574A20.R</t>
  </si>
  <si>
    <t>ASFALTOVÝ BETON V PRŮMĚRNÉ  TL. 20MM</t>
  </si>
  <si>
    <t>2018_OTSKP</t>
  </si>
  <si>
    <t>2042094228</t>
  </si>
  <si>
    <t xml:space="preserve">viz diagnostický průzkum </t>
  </si>
  <si>
    <t xml:space="preserve">pokládka vyrovnávací vrstvy v průměrné tl 20 mm z asfaltové směsi  </t>
  </si>
  <si>
    <t>A22</t>
  </si>
  <si>
    <t>10803.13+1639.49-282</t>
  </si>
  <si>
    <t>574A44</t>
  </si>
  <si>
    <t>ASFALTOVÝ BETON PRO OBRUSNÉ VRSTVY ACO 11+, 11S TL. 50MM</t>
  </si>
  <si>
    <t>-1542685630</t>
  </si>
  <si>
    <t>A23</t>
  </si>
  <si>
    <t>11311.472-282</t>
  </si>
  <si>
    <t>574C68</t>
  </si>
  <si>
    <t>ASFALTOVÝ BETON PRO LOŽNÍ VRSTVY ACL 22+, 22S TL. 70MM</t>
  </si>
  <si>
    <t>1606632034</t>
  </si>
  <si>
    <t>A24</t>
  </si>
  <si>
    <t>(11311.47-282)*1.05</t>
  </si>
  <si>
    <t>-825575619</t>
  </si>
  <si>
    <t>A25</t>
  </si>
  <si>
    <t xml:space="preserve">63+18+5.5+6+347+6+6+9+4+12+8.5+5*4+67+147+65+5+5+97+66+5-40 </t>
  </si>
  <si>
    <t>931313</t>
  </si>
  <si>
    <t>TĚSNĚNÍ DILATAČ SPAR ASF ZÁLIVKOU PRŮŘ DO 300MM2</t>
  </si>
  <si>
    <t>-1333226993</t>
  </si>
  <si>
    <t>Poznámka k souboru cen:
položka zahrnuje dodávku a osazení předepsaného materiálu, očištění ploch spáry před úpravou, očištění okolí spáry po úpravě nezahrnuje těsnící profil</t>
  </si>
  <si>
    <t>A26</t>
  </si>
  <si>
    <t>SO 101.1 V - Modernizace silnice II/298 úsek 1 -způsobilé výdaje na vedlejší aktivity projektu</t>
  </si>
  <si>
    <t>4 - Vodorovné konstrukce</t>
  </si>
  <si>
    <t>8 - Potrubí</t>
  </si>
  <si>
    <t>-1796609028</t>
  </si>
  <si>
    <t>14.58 "z pol. 123736</t>
  </si>
  <si>
    <t>25.19 "z pol. 131736</t>
  </si>
  <si>
    <t>59.57 "z pol. 11332</t>
  </si>
  <si>
    <t>"Celkem: "14.58+25.19+59.57</t>
  </si>
  <si>
    <t>-2121399532</t>
  </si>
  <si>
    <t>57.84*0.15*0.3 "z pol. 11352</t>
  </si>
  <si>
    <t>B2</t>
  </si>
  <si>
    <t>29.8*0.025" z pol. 969546</t>
  </si>
  <si>
    <t>C2</t>
  </si>
  <si>
    <t>"Celkem: "2.6+0.75</t>
  </si>
  <si>
    <t>113326</t>
  </si>
  <si>
    <t>ODSTRAN PODKL ZPEVNĚNÝCH PLOCH Z KAMENIVA NESTMEL, ODVOZ DO 12KM</t>
  </si>
  <si>
    <t>884724930</t>
  </si>
  <si>
    <t>189.11*1.05*0.3 "Demolice stávajících sjezdů tl. 300mm</t>
  </si>
  <si>
    <t>-84824759</t>
  </si>
  <si>
    <t>57.84</t>
  </si>
  <si>
    <t>119438616</t>
  </si>
  <si>
    <t>(315.003+282)*1.05*0.1</t>
  </si>
  <si>
    <t>-928750426</t>
  </si>
  <si>
    <t>6.15+2*4+63 "zálivku u silničních obrub délka 96.15m, u ŠŽ délka 2x4m 77.15 na styku se stavem 63m</t>
  </si>
  <si>
    <t>-946956693</t>
  </si>
  <si>
    <t>4.33 "pro dosypávku</t>
  </si>
  <si>
    <t>-1863528804</t>
  </si>
  <si>
    <t>18.91-4.33</t>
  </si>
  <si>
    <t>-2109765196</t>
  </si>
  <si>
    <t>131736</t>
  </si>
  <si>
    <t>HLOUBENÍ JAM ZAPAŽ I NEPAŽ TŘ. I, ODVOZ DO 12KM</t>
  </si>
  <si>
    <t>-2141403625</t>
  </si>
  <si>
    <t>(28.3*0.89)</t>
  </si>
  <si>
    <t>-289423100</t>
  </si>
  <si>
    <t>1679658983</t>
  </si>
  <si>
    <t>21.75</t>
  </si>
  <si>
    <t>-1236080082</t>
  </si>
  <si>
    <t>96.15*0.045</t>
  </si>
  <si>
    <t>-1302278</t>
  </si>
  <si>
    <t>"Zásyp rýhy ŠDA (R-mat)"  0.44*(5.7+7+7+8.6)</t>
  </si>
  <si>
    <t>-754765105</t>
  </si>
  <si>
    <t>0.23*(5.7+7+7+8.6) "ŠPA hutnění po 0,15m</t>
  </si>
  <si>
    <t>923950595</t>
  </si>
  <si>
    <t>208.2</t>
  </si>
  <si>
    <t>45131A</t>
  </si>
  <si>
    <t>PODKLADNÍ A VÝPLŇOVÉ VRSTVY Z PROSTÉHO BETONU C20/25</t>
  </si>
  <si>
    <t>-1596758011</t>
  </si>
  <si>
    <t>(6.7+8.6+8.9+10.4)*0.15</t>
  </si>
  <si>
    <t>465512</t>
  </si>
  <si>
    <t>DLAŽBY Z LOMOVÉHO KAMENE NA MC</t>
  </si>
  <si>
    <t>-1913443770</t>
  </si>
  <si>
    <t>Poznámka k souboru cen:
položka zahrnuje: - nutné zemní práce (svahování, úpravu pláně a pod.) - zřízení spojovací vrstvy - zřízení lože dlažby z cementové malty předepsané kvality a předepsané tloušťky - dodávku a položení dlažby z lomového kamene do předepsaného tvaru - spárování, těsnění, tmelení a vyplnění spar MC případně s vyklínováním - úprava povrchu pro odvedení srážkové vody - nezahrnuje podklad pod dlažbu, vykazuje se samostatně položkami SD 45</t>
  </si>
  <si>
    <t>(6.7+8.6+8.9+10.4)*0.2</t>
  </si>
  <si>
    <t>467315</t>
  </si>
  <si>
    <t>STUPNĚ A PRAHY VODNÍCH KORYT Z PROSTÉHO BETONU C30/37</t>
  </si>
  <si>
    <t>1324215583</t>
  </si>
  <si>
    <t>Poznámka k souboru cen:
položka zahrnuje: - nutné zemní práce (hloubení rýh apod.) - dodání čerstvého betonu (betonové směsi) požadované kvality, jeho uložení do požadovaného tvaru při jakékoliv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doplňkových konstrukcí a vybavení, - úpravy povrchu pro položení požadované izolace, povlaků a nátěrů, případně vyspravení,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</t>
  </si>
  <si>
    <t>(0.22*0.2)*(4+5+5+6)</t>
  </si>
  <si>
    <t>56334</t>
  </si>
  <si>
    <t>VOZOVKOVÉ VRSTVY ZE ŠTĚRKODRTI TL. DO 200MM</t>
  </si>
  <si>
    <t>-357775377</t>
  </si>
  <si>
    <t>189.11*1.1</t>
  </si>
  <si>
    <t>56361</t>
  </si>
  <si>
    <t>VOZOVKOVÉ VRSTVY Z RECYKLOVANÉHO MATERIÁLU TL DO 50MM</t>
  </si>
  <si>
    <t>630125214</t>
  </si>
  <si>
    <t>189.11*1.05</t>
  </si>
  <si>
    <t>-1183437272</t>
  </si>
  <si>
    <t>10803.13-282</t>
  </si>
  <si>
    <t>572123</t>
  </si>
  <si>
    <t>INFILTRAČNÍ POSTŘIK Z EMULZE DO 1,0KG/M2</t>
  </si>
  <si>
    <t>-1372140389</t>
  </si>
  <si>
    <t>198.57</t>
  </si>
  <si>
    <t>257859515</t>
  </si>
  <si>
    <t>2*(330.75+282)</t>
  </si>
  <si>
    <t>-1039290371</t>
  </si>
  <si>
    <t>viz diagnostický průzkum</t>
  </si>
  <si>
    <t>1160133180</t>
  </si>
  <si>
    <t>189.111"  Konstrukce sjezdů</t>
  </si>
  <si>
    <t>B26</t>
  </si>
  <si>
    <t>315.003+282  "Napojení MK: obrusná vrstva</t>
  </si>
  <si>
    <t>C26</t>
  </si>
  <si>
    <t>"Celkem: "189.11+597</t>
  </si>
  <si>
    <t>-1006238409</t>
  </si>
  <si>
    <t>A27</t>
  </si>
  <si>
    <t>(315+282)*1.05</t>
  </si>
  <si>
    <t>Potrubí</t>
  </si>
  <si>
    <t>899523</t>
  </si>
  <si>
    <t>OBETONOVÁNÍ POTRUBÍ Z PROSTÉHO BETONU DO C16/20</t>
  </si>
  <si>
    <t>1879602193</t>
  </si>
  <si>
    <t>A28</t>
  </si>
  <si>
    <t>0.22*(5.7+7+7+8.6)-0.88</t>
  </si>
  <si>
    <t>-1935720564</t>
  </si>
  <si>
    <t>A29</t>
  </si>
  <si>
    <t>96.15</t>
  </si>
  <si>
    <t>918346</t>
  </si>
  <si>
    <t>PROPUSTY Z TRUB DN 400MM</t>
  </si>
  <si>
    <t>817865387</t>
  </si>
  <si>
    <t>Poznámka k souboru cen:
Položka zahrnuje: - dodání a položení potrubí z trub z dokumentací předepsaného materiálu a předepsaného průměru - případné úpravy trub (zkrácení, šikmé seříznutí) Nezahrnuje podkladní vrstvy a obetonování.</t>
  </si>
  <si>
    <t>A30</t>
  </si>
  <si>
    <t>5.7+7+7+8.6</t>
  </si>
  <si>
    <t>-47262225</t>
  </si>
  <si>
    <t>A31</t>
  </si>
  <si>
    <t>935111</t>
  </si>
  <si>
    <t>ŠTĚRBINOVÉ ŽLABY Z BETONOVÝCH DÍLCŮ ŠÍŘ DO 400MM VÝŠ DO 500MM BEZ OBRUBY</t>
  </si>
  <si>
    <t>-947904282</t>
  </si>
  <si>
    <t>Poznámka k souboru cen:
položka zahrnuje: - veškerý materiál, výrobky a polotovary, včetně mimostaveništní a vnitrostaveništní dopravy (rovněž přesuny), včetně naložení a složení,případně s uložením. - veškeré práce nutné pro zřízení těchto konstrukcí, včetně zemních prací, lože, ukončení, patek, spárování, úpravy vtoku a výtoku. Měří se v [m] délky osy žlabu bez čistících kusů a odtokových vpustí.</t>
  </si>
  <si>
    <t>A32</t>
  </si>
  <si>
    <t>969246</t>
  </si>
  <si>
    <t>VYBOURÁNÍ POTRUBÍ DN DO 400MM KANALIZAČ</t>
  </si>
  <si>
    <t>-478037030</t>
  </si>
  <si>
    <t>Poznámka k souboru cen:
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položka zahrnuje veškeré další práce plynoucí z technologického předpisu a z platných předpisů</t>
  </si>
  <si>
    <t>A33</t>
  </si>
  <si>
    <t xml:space="preserve"> 5.2+8.5+5.5+10.6 "Propustky</t>
  </si>
  <si>
    <t>SO 101.2 H - Modernizace silnice II/298 úsek 2 - způsobilé výdaje na hlavní aktivitu projektu</t>
  </si>
  <si>
    <t>792163328</t>
  </si>
  <si>
    <t>2435*0.25 "z pol. 12931</t>
  </si>
  <si>
    <t>1094.62 "z pol. 123736</t>
  </si>
  <si>
    <t>144.55 "z pol. 126736</t>
  </si>
  <si>
    <t>"Celkem: "608.75+1094.62+144.55</t>
  </si>
  <si>
    <t>-1780249921</t>
  </si>
  <si>
    <t>313.5*0.15*0.3 "z pol. 11352</t>
  </si>
  <si>
    <t>-814761398</t>
  </si>
  <si>
    <t xml:space="preserve">313.5 </t>
  </si>
  <si>
    <t>486281016</t>
  </si>
  <si>
    <t>13167.22*0.1</t>
  </si>
  <si>
    <t>785934725</t>
  </si>
  <si>
    <t>609+75  "Hlavní - zálivka u silničních obrub délka 609m, příčné pracovní délka 75m</t>
  </si>
  <si>
    <t>-935252295</t>
  </si>
  <si>
    <t>7694.7*0.15</t>
  </si>
  <si>
    <t>-674597881</t>
  </si>
  <si>
    <t xml:space="preserve">537.85  </t>
  </si>
  <si>
    <t xml:space="preserve">465.41 </t>
  </si>
  <si>
    <t>"Celkem: "537.85+465.41 "pro násypy 537.85 dosypávky</t>
  </si>
  <si>
    <t>1577661774</t>
  </si>
  <si>
    <t>2097.88-1003.26</t>
  </si>
  <si>
    <t>194582211</t>
  </si>
  <si>
    <t>-2070972795</t>
  </si>
  <si>
    <t>144.55</t>
  </si>
  <si>
    <t>-295156759</t>
  </si>
  <si>
    <t xml:space="preserve">2435 </t>
  </si>
  <si>
    <t>-548656575</t>
  </si>
  <si>
    <t>" - násyp zazubení"215.9</t>
  </si>
  <si>
    <t>" - ostatní"321.95</t>
  </si>
  <si>
    <t>"Celkem: "215.9+321.95</t>
  </si>
  <si>
    <t>726606501</t>
  </si>
  <si>
    <t>1003.26</t>
  </si>
  <si>
    <t>-1054063714</t>
  </si>
  <si>
    <t>6050.63*0.2  "V místech rozříšení vozovky doplnění podkladní vrstvy ze ŠDA v tl. 200mm</t>
  </si>
  <si>
    <t>-550710517</t>
  </si>
  <si>
    <t>609*0.045+2*1825*0.12    "dosypávka intravilán u obruby délka 609m, plocha 0.045m2, extravilán délka 2x1825m, plocha 0.12m2</t>
  </si>
  <si>
    <t>472436846</t>
  </si>
  <si>
    <t xml:space="preserve">6050.63 </t>
  </si>
  <si>
    <t>1032952188</t>
  </si>
  <si>
    <t>13167.22</t>
  </si>
  <si>
    <t>-967237089</t>
  </si>
  <si>
    <t>2369.9</t>
  </si>
  <si>
    <t>-1147531181</t>
  </si>
  <si>
    <t xml:space="preserve">2694.5 </t>
  </si>
  <si>
    <t>-25375578</t>
  </si>
  <si>
    <t>"Spojovací postřik kationaktivní emulzí 0,45kg/m2, po vyštěpení PS-CP"  15537.12</t>
  </si>
  <si>
    <t>"Spojovací postřik kationaktivní emulzí 0,35kg/m2, po vyštěpení PS-CP"   15537.12</t>
  </si>
  <si>
    <t>"Spojovací postřik kationaktivní emulzí 0,30kg/m2, po vyštěpení PS-CP"   14830.89</t>
  </si>
  <si>
    <t>"Celkem: "15537.12+15537.12+14830.89</t>
  </si>
  <si>
    <t>111643990</t>
  </si>
  <si>
    <t>2140*7</t>
  </si>
  <si>
    <t>933012724</t>
  </si>
  <si>
    <t>13167.22+2369.9</t>
  </si>
  <si>
    <t>814509507</t>
  </si>
  <si>
    <t>14124.66</t>
  </si>
  <si>
    <t>1872304827</t>
  </si>
  <si>
    <t>14124.66*1.05</t>
  </si>
  <si>
    <t>-1037282663</t>
  </si>
  <si>
    <t xml:space="preserve">315+231+4.5+4.5+7+4.5+4.5+12+12+4.5+4.5+5 </t>
  </si>
  <si>
    <t>-991001944</t>
  </si>
  <si>
    <t>SO 101.2 V - Modernizace silnice II/298 úsek 2 - způsobilé výdaje na vedlejší aktivity projektu</t>
  </si>
  <si>
    <t>1339346663</t>
  </si>
  <si>
    <t>19.84 "z pol. 123736</t>
  </si>
  <si>
    <t>27.06 "z pol. 131736</t>
  </si>
  <si>
    <t>64.33 "z pol. 11332</t>
  </si>
  <si>
    <t>"Celkem: "19.84+27.06+64.33</t>
  </si>
  <si>
    <t>-744040433</t>
  </si>
  <si>
    <t>-1992328820</t>
  </si>
  <si>
    <t>204.229*1.05*0.3 "Demolice stávajících sjezdů tl. 300mm</t>
  </si>
  <si>
    <t>1546860914</t>
  </si>
  <si>
    <t>52.17*1.05*0.1</t>
  </si>
  <si>
    <t>-1862047664</t>
  </si>
  <si>
    <t>12.8+11*8+11*4+3*10+3*6+34+23 "zálivku u silničních obrub délka 12.8m 249.8 na sjezdech 11*8+11*4+3*10+3*6+34+23</t>
  </si>
  <si>
    <t>775904450</t>
  </si>
  <si>
    <t>0.58 "pro dosypávku</t>
  </si>
  <si>
    <t>495678957</t>
  </si>
  <si>
    <t>20.42-0.58</t>
  </si>
  <si>
    <t>-1831396478</t>
  </si>
  <si>
    <t>0.58</t>
  </si>
  <si>
    <t>1799786731</t>
  </si>
  <si>
    <t>30.4*0.89</t>
  </si>
  <si>
    <t>275046632</t>
  </si>
  <si>
    <t>-1400611875</t>
  </si>
  <si>
    <t>23.48</t>
  </si>
  <si>
    <t>274425864</t>
  </si>
  <si>
    <t>12.8*0.045</t>
  </si>
  <si>
    <t>434204332</t>
  </si>
  <si>
    <t>"Zásyp rýhy ŠDA (R-mat)"  0.44*(8.6+8.6+6.5+6.7)</t>
  </si>
  <si>
    <t>2104996276</t>
  </si>
  <si>
    <t>0.23*(8.6+8.6+6.5+6.7) "ŠPA hutnění po 0,15m</t>
  </si>
  <si>
    <t>-25828818</t>
  </si>
  <si>
    <t>224.65</t>
  </si>
  <si>
    <t>-418569237</t>
  </si>
  <si>
    <t>(15+15+6.4+6.2+3.4)*0.15</t>
  </si>
  <si>
    <t>-503578347</t>
  </si>
  <si>
    <t>(15+15+6.4+6.2+3.4)*0.2</t>
  </si>
  <si>
    <t>878725525</t>
  </si>
  <si>
    <t>(0.22*0.2)*(6+6+5+5)</t>
  </si>
  <si>
    <t>543405747</t>
  </si>
  <si>
    <t>204.23*1.1</t>
  </si>
  <si>
    <t>349991351</t>
  </si>
  <si>
    <t>204.23*1.05</t>
  </si>
  <si>
    <t>2017532771</t>
  </si>
  <si>
    <t>214.44</t>
  </si>
  <si>
    <t>-1031979694</t>
  </si>
  <si>
    <t>2*54.78</t>
  </si>
  <si>
    <t>1157270878</t>
  </si>
  <si>
    <t>204.23"  Konstrukce sjezdů</t>
  </si>
  <si>
    <t>B23</t>
  </si>
  <si>
    <t>52.172  "Napojení MK: obrusná vrstva</t>
  </si>
  <si>
    <t>C23</t>
  </si>
  <si>
    <t>"Celkem: "204.23+52.17</t>
  </si>
  <si>
    <t>-469950645</t>
  </si>
  <si>
    <t>52.17*1.05</t>
  </si>
  <si>
    <t>1192379546</t>
  </si>
  <si>
    <t>0.22*(8.6+8.6+6.5+6.7)-0.97</t>
  </si>
  <si>
    <t>1681895774</t>
  </si>
  <si>
    <t>12.8</t>
  </si>
  <si>
    <t>-756109244</t>
  </si>
  <si>
    <t>8.6+8.6+6.5+6.7</t>
  </si>
  <si>
    <t>906502777</t>
  </si>
  <si>
    <t>780831752</t>
  </si>
  <si>
    <t xml:space="preserve"> 5.2+8.5+5.5+10.6</t>
  </si>
  <si>
    <t>SO 101.3 H - Modernizace silnice II/298 úsek 3 - způsobilé výdaje na hlavní aktivitu projektu</t>
  </si>
  <si>
    <t>233587807</t>
  </si>
  <si>
    <t>538*0.25 "z pol. 12931</t>
  </si>
  <si>
    <t>288.3 "z pol. 123736</t>
  </si>
  <si>
    <t>143.15 "z pol. 126736</t>
  </si>
  <si>
    <t>"Celkem: "134.5+288.3+143.15</t>
  </si>
  <si>
    <t>563638269</t>
  </si>
  <si>
    <t>121.71*0.15*0.3 "z pol. 11352</t>
  </si>
  <si>
    <t>-1455059323</t>
  </si>
  <si>
    <t xml:space="preserve">121.71 </t>
  </si>
  <si>
    <t>-1053559136</t>
  </si>
  <si>
    <t>5485.17*0.1</t>
  </si>
  <si>
    <t>1166959503</t>
  </si>
  <si>
    <t>322.5+35  "zálivka u silničních obrub délka 322.5m, příčné pracovní délka 35m</t>
  </si>
  <si>
    <t>-965714033</t>
  </si>
  <si>
    <t>3035.7*0.15</t>
  </si>
  <si>
    <t>1537758439</t>
  </si>
  <si>
    <t xml:space="preserve">258.95  </t>
  </si>
  <si>
    <t xml:space="preserve">188.99 </t>
  </si>
  <si>
    <t>"Celkem: "258.95+188.99 "pro násypy 258.95 dosypávky</t>
  </si>
  <si>
    <t>1483773505</t>
  </si>
  <si>
    <t>736.24-447.94</t>
  </si>
  <si>
    <t>1276384647</t>
  </si>
  <si>
    <t>12673</t>
  </si>
  <si>
    <t>ZŘÍZENÍ STUPŇŮ V PODLOŽÍ NÁSYPŮ TŘ. I</t>
  </si>
  <si>
    <t>1391935309</t>
  </si>
  <si>
    <t>143.15</t>
  </si>
  <si>
    <t>-1867795598</t>
  </si>
  <si>
    <t xml:space="preserve">938 </t>
  </si>
  <si>
    <t>461774109</t>
  </si>
  <si>
    <t>" - násyp zazubení"167.25</t>
  </si>
  <si>
    <t>" - ostatní"91.70</t>
  </si>
  <si>
    <t>"Celkem: "167.25+91.7</t>
  </si>
  <si>
    <t>-225121222</t>
  </si>
  <si>
    <t>B13</t>
  </si>
  <si>
    <t>C13</t>
  </si>
  <si>
    <t>1721853136</t>
  </si>
  <si>
    <t>2687.28*0.2  "V místech rozříšení vozovky doplnění podkladní vrstvy ze ŠDA v tl. 200mm</t>
  </si>
  <si>
    <t>565030526</t>
  </si>
  <si>
    <t>322.5*0.045+2*727*0.12    "dosypávka intravilán u obruby délka 322.5m, plocha 0.045m2, extravilán délka 2x727m, plocha 0.12m2</t>
  </si>
  <si>
    <t>798931595</t>
  </si>
  <si>
    <t xml:space="preserve">2687.28 </t>
  </si>
  <si>
    <t>728728053</t>
  </si>
  <si>
    <t>5485.17</t>
  </si>
  <si>
    <t>1072810708</t>
  </si>
  <si>
    <t>980.81</t>
  </si>
  <si>
    <t>1691110366</t>
  </si>
  <si>
    <t xml:space="preserve">1047.37 </t>
  </si>
  <si>
    <t>543093713</t>
  </si>
  <si>
    <t>"Spojovací postřik kationaktivní emulzí 0,45kg/m2, po vyštěpení PS-CP"  6465.98</t>
  </si>
  <si>
    <t>"Spojovací postřik kationaktivní emulzí 0,35kg/m2, po vyštěpení PS-CP"   6465.98</t>
  </si>
  <si>
    <t>"Spojovací postřik kationaktivní emulzí 0,30kg/m2, po vyštěpení PS-CP"   6172.07</t>
  </si>
  <si>
    <t>"Celkem: "6465.98+6465.98+6172.07</t>
  </si>
  <si>
    <t>1986299668</t>
  </si>
  <si>
    <t>895*7</t>
  </si>
  <si>
    <t>655958759</t>
  </si>
  <si>
    <t>5485.17+980.81</t>
  </si>
  <si>
    <t>-1161118364</t>
  </si>
  <si>
    <t>5878.16</t>
  </si>
  <si>
    <t>570639475</t>
  </si>
  <si>
    <t>5878.16*1.05</t>
  </si>
  <si>
    <t>325548728</t>
  </si>
  <si>
    <t>165+6+132+4.5+6+4.5+4.5</t>
  </si>
  <si>
    <t>-1005345801</t>
  </si>
  <si>
    <t>SO 101.3 V - Modernizace silnice II/298 úsek 3 - způsobilé výdaje na vedlejší aktivity projektu</t>
  </si>
  <si>
    <t>-1542748319</t>
  </si>
  <si>
    <t>9.78 "z pol. 123736</t>
  </si>
  <si>
    <t>38.36 "z pol. 131736</t>
  </si>
  <si>
    <t>34.08 "z pol. 11332</t>
  </si>
  <si>
    <t>"Celkem: "9.78+38.36+34.08</t>
  </si>
  <si>
    <t>986934249</t>
  </si>
  <si>
    <t>30.9*0.025" z pol. 969546</t>
  </si>
  <si>
    <t>11.18*0.15*0.3 "z pol. 11352</t>
  </si>
  <si>
    <t>5.14 "z pol.96615</t>
  </si>
  <si>
    <t>D2</t>
  </si>
  <si>
    <t>"Celkem: "0.77+0.5+5.14</t>
  </si>
  <si>
    <t>113322</t>
  </si>
  <si>
    <t>ODSTRAN PODKL ZPEVNĚNÝCH PLOCH Z KAMENIVA NESTMEL, ODVOZ DO 2KM</t>
  </si>
  <si>
    <t>761528641</t>
  </si>
  <si>
    <t>108.191*1.05*0.3 "Demolice stávajících sjezdů tl. 300mm</t>
  </si>
  <si>
    <t>-998681317</t>
  </si>
  <si>
    <t>11.18</t>
  </si>
  <si>
    <t>-157932930</t>
  </si>
  <si>
    <t>72.76*0.1</t>
  </si>
  <si>
    <t>-547754848</t>
  </si>
  <si>
    <t>23.1+7*8+7*4+10+6+25+16.5+28+16.6 "zálivku u silničních obrub délka 23.10m 209.2 na sjezdech 7*8+7*4+10+6+25+16.5+28+16.6</t>
  </si>
  <si>
    <t>1028196736</t>
  </si>
  <si>
    <t xml:space="preserve">1.04 </t>
  </si>
  <si>
    <t>670004484</t>
  </si>
  <si>
    <t>10.82-1.04</t>
  </si>
  <si>
    <t>1090966586</t>
  </si>
  <si>
    <t>1.04</t>
  </si>
  <si>
    <t>2126914143</t>
  </si>
  <si>
    <t>43.1*0.89</t>
  </si>
  <si>
    <t>-57954488</t>
  </si>
  <si>
    <t>470281067</t>
  </si>
  <si>
    <t>12.44</t>
  </si>
  <si>
    <t>-1247310385</t>
  </si>
  <si>
    <t>23.1*0.045</t>
  </si>
  <si>
    <t>1448028090</t>
  </si>
  <si>
    <t>"Zásyp rýhy ŠDA (R-mat)"  0.44*(6+5.8+8.3+6+6+5.2+5.8)</t>
  </si>
  <si>
    <t>57132548</t>
  </si>
  <si>
    <t>0.23*(6+5.8+8.3+6+6+5.2+5.8) "ŠPA hutnění po 0,15m</t>
  </si>
  <si>
    <t>330757505</t>
  </si>
  <si>
    <t>119.01</t>
  </si>
  <si>
    <t>-113912525</t>
  </si>
  <si>
    <t>(7.25+7.25+7.1+3.1+4.9+4.9+3.8)*0.15</t>
  </si>
  <si>
    <t>-1744782119</t>
  </si>
  <si>
    <t>(7.25+7.25+7.1+3.1+4.9+4.9+3.8)*0.2</t>
  </si>
  <si>
    <t>219882863</t>
  </si>
  <si>
    <t>(0.22*0.2)*(4+4+6+4+4+4+4)</t>
  </si>
  <si>
    <t>-316581580</t>
  </si>
  <si>
    <t>108.19*1.1</t>
  </si>
  <si>
    <t>1285907729</t>
  </si>
  <si>
    <t>108.19*1.05</t>
  </si>
  <si>
    <t>-1202429936</t>
  </si>
  <si>
    <t>113.6</t>
  </si>
  <si>
    <t>509760375</t>
  </si>
  <si>
    <t>2*76.4</t>
  </si>
  <si>
    <t>1048574946</t>
  </si>
  <si>
    <t>108.19"  Konstrukce sjezdů</t>
  </si>
  <si>
    <t>B24</t>
  </si>
  <si>
    <t>72.76  "Napojení MK: obrusná vrstva</t>
  </si>
  <si>
    <t>C24</t>
  </si>
  <si>
    <t>"Celkem: "108.19+72.76</t>
  </si>
  <si>
    <t>-107230788</t>
  </si>
  <si>
    <t>72.76*1.05</t>
  </si>
  <si>
    <t>-155119384</t>
  </si>
  <si>
    <t>0.22*(6+5.8+8.3+6+6+5.2+5.8)-1.32</t>
  </si>
  <si>
    <t>1766792526</t>
  </si>
  <si>
    <t>23.1</t>
  </si>
  <si>
    <t>-1602682254</t>
  </si>
  <si>
    <t>6+5.8+8.3+6+6+5.2+5.8</t>
  </si>
  <si>
    <t>279247409</t>
  </si>
  <si>
    <t>96615</t>
  </si>
  <si>
    <t>BOURÁNÍ KONSTRUKCÍ Z PROSTÉHO BETONU</t>
  </si>
  <si>
    <t>1776559169</t>
  </si>
  <si>
    <t>Poznámka k souboru cen:
položka zahrnuje: - rozbourání konstrukce bez ohledu na použitou technologii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</t>
  </si>
  <si>
    <t>2*(0.8*1.9*1)+2*(0.25*2.7*1)+2*(0.25*1.5*1)</t>
  </si>
  <si>
    <t>1153879955</t>
  </si>
  <si>
    <t>5.9+4+6.2+5.2+4+5.6</t>
  </si>
  <si>
    <t>SO 101.4 V - Rekonstrukce chodníků Býšť - způsobilé výdaje na vedlejší aktivity projektu</t>
  </si>
  <si>
    <t>45233160-8</t>
  </si>
  <si>
    <t>-1099035487</t>
  </si>
  <si>
    <t>84.77 "z pol. 123736</t>
  </si>
  <si>
    <t>0 "z pol. 131736</t>
  </si>
  <si>
    <t>73.23 "z pol. 11332</t>
  </si>
  <si>
    <t>"Celkem: "84.77+0+73.23</t>
  </si>
  <si>
    <t>-890994839</t>
  </si>
  <si>
    <t>184.45*0.1*0.3 "z pol. 11352</t>
  </si>
  <si>
    <t>23.13*0.06 "z pol.131186</t>
  </si>
  <si>
    <t>"Celkem: "5.53+1.39</t>
  </si>
  <si>
    <t>113186</t>
  </si>
  <si>
    <t>ODSTRANĚNÍ KRYTU ZPEVNĚNÝCH PLOCH Z DLAŽDIC, ODVOZ DO 12KM</t>
  </si>
  <si>
    <t>-1747299679</t>
  </si>
  <si>
    <t>385.45*0.06</t>
  </si>
  <si>
    <t>-1142061764</t>
  </si>
  <si>
    <t>385.42*0.19</t>
  </si>
  <si>
    <t>11351</t>
  </si>
  <si>
    <t>ODSTRANĚNÍ ZÁHONOVÝCH OBRUBNÍKŮ</t>
  </si>
  <si>
    <t>1125401550</t>
  </si>
  <si>
    <t>184.45</t>
  </si>
  <si>
    <t>430157505</t>
  </si>
  <si>
    <t>3.08</t>
  </si>
  <si>
    <t>1992535798</t>
  </si>
  <si>
    <t>87.85-3.08</t>
  </si>
  <si>
    <t>-548305618</t>
  </si>
  <si>
    <t xml:space="preserve">3.08 </t>
  </si>
  <si>
    <t>114160110</t>
  </si>
  <si>
    <t>2110319718</t>
  </si>
  <si>
    <t>0.015*205</t>
  </si>
  <si>
    <t>-769001865</t>
  </si>
  <si>
    <t>438.96</t>
  </si>
  <si>
    <t>56333</t>
  </si>
  <si>
    <t>VOZOVKOVÉ VRSTVY ZE ŠTĚRKODRTI TL. DO 150MM</t>
  </si>
  <si>
    <t>32784863</t>
  </si>
  <si>
    <t>399.06*1.1</t>
  </si>
  <si>
    <t>582611</t>
  </si>
  <si>
    <t>KRYTY Z BETON DLAŽDIC SE ZÁMKEM ŠEDÝCH TL 60MM DO LOŽE Z KAM</t>
  </si>
  <si>
    <t>-1815346270</t>
  </si>
  <si>
    <t>Poznámka k souboru cen:
- dodání dlažebního materiálu v požadované kvalitě, dodání materiálu pro předepsané lože v tloušťce předepsané dokumentací a pro předepsanou výplň spar - očištění podkladu - uložení dlažby dle předepsaného technologického předpisu včetně předepsané podkladní vrstvy a předepsané výplně spar - zřízení vrstvy bez rozlišení šířky, pokládání vrstvy po etapách - úpravu napojení, ukončení podél obrubníků, dilatačních zařízení, odvodňovacích proužků, odvodňovačů, vpustí, šachet a pod., nestanoví-li zadávací dokumentace jinak - nezahrnuje postřiky, nátěry - nezahrnuje těsnění podél obrubníků, dilatačních zařízení, odvodňovacích proužků, odvodňovačů, vpustí, šachet a pod.</t>
  </si>
  <si>
    <t>399.055-12.4</t>
  </si>
  <si>
    <t>58261A</t>
  </si>
  <si>
    <t>KRYTY Z BETON DLAŽDIC SE ZÁMKEM BAREV RELIÉF TL 60MM DO LOŽE Z KAM</t>
  </si>
  <si>
    <t>-1050496814</t>
  </si>
  <si>
    <t>12.4</t>
  </si>
  <si>
    <t>917212</t>
  </si>
  <si>
    <t>ZÁHONOVÉ OBRUBY Z BETONOVÝCH OBRUBNÍKŮ ŠÍŘ 80MM</t>
  </si>
  <si>
    <t>-1888614613</t>
  </si>
  <si>
    <t>204.998</t>
  </si>
  <si>
    <t>SO 141 - Silniční propustky</t>
  </si>
  <si>
    <t>SO 141.1 - Propustek 1 v km 0,826 66 - způsobilé výdaje na hlavní aktivitu projektu</t>
  </si>
  <si>
    <t>45231300-8</t>
  </si>
  <si>
    <t>-989902811</t>
  </si>
  <si>
    <t>0 "z pol. 123736</t>
  </si>
  <si>
    <t>19.5 "z pol. 131736</t>
  </si>
  <si>
    <t>11.55 "z pol. 11332</t>
  </si>
  <si>
    <t>"Celkem: "0+19.5+11.55</t>
  </si>
  <si>
    <t>1926072694</t>
  </si>
  <si>
    <t>"beton "15.84 "z pol. 99615</t>
  </si>
  <si>
    <t>9.85*0.02"] z pol. 969546</t>
  </si>
  <si>
    <t>"Celkem:" 15.84+0.2</t>
  </si>
  <si>
    <t>11313</t>
  </si>
  <si>
    <t>ODSTRANĚNÍ KRYTU ZPEVNĚNÝCH PLOCH S ASFALTOVÝM POJIVEM</t>
  </si>
  <si>
    <t>-2043063576</t>
  </si>
  <si>
    <t>Demolice podkladních stmelených vrstev v tl.0,05 m</t>
  </si>
  <si>
    <t>"odměřeno v ACAD ze situace B.2.2 = "((6.26*6)+4.5+3.5)*0.05</t>
  </si>
  <si>
    <t>-1640396050</t>
  </si>
  <si>
    <t>"odměřeno v ACAD ze situace B.2.2. = "(38.5*0.3)</t>
  </si>
  <si>
    <t>-1914015421</t>
  </si>
  <si>
    <t>(5.6+7)*0.15</t>
  </si>
  <si>
    <t>-814429555</t>
  </si>
  <si>
    <t>3.85</t>
  </si>
  <si>
    <t>131732</t>
  </si>
  <si>
    <t>HLOUBENÍ JAM ZAPAŽ I NEPAŽ TŘ. I, ODVOZ DO 2KM</t>
  </si>
  <si>
    <t>960386776</t>
  </si>
  <si>
    <t>-1458692827</t>
  </si>
  <si>
    <t>""odměřeno v ACAD z přílohy B.3.3</t>
  </si>
  <si>
    <t xml:space="preserve">""výkop nad stávajícím propustkem = délka 8m * plocha 2,1 m2" </t>
  </si>
  <si>
    <t>""výkop okolo stávajícího propustku = délka 8m * plocha 0,8 m2</t>
  </si>
  <si>
    <t>""výkop pod zpevněním lomovým kamenem = (plocha 5,6 + 7 m2) * 0,25</t>
  </si>
  <si>
    <t xml:space="preserve">8*2.1+8*0.8+12.6*0.25 </t>
  </si>
  <si>
    <t>B8</t>
  </si>
  <si>
    <t>26.35-3.85</t>
  </si>
  <si>
    <t>813140891</t>
  </si>
  <si>
    <t>17411</t>
  </si>
  <si>
    <t>ZÁSYP JAM A RÝH ZEMINOU SE ZHUTNĚNÍM</t>
  </si>
  <si>
    <t>-853250776</t>
  </si>
  <si>
    <t>Poznámka k souboru cen:
položka zahrnuje: - kompletní provedení zemní konstrukce vč. výběru vhodného materiálu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</si>
  <si>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""Zásyp rýhy zeminou vhodnou dle ČSN 736133 PS 95%</t>
  </si>
  <si>
    <t>"odměřeno v ACAD z výkresu B.3.3. = "(1.1*3.5)</t>
  </si>
  <si>
    <t>880181306</t>
  </si>
  <si>
    <t>""Zásyp rýhy ŠDA 0/32</t>
  </si>
  <si>
    <t>"odměřeno v ACAD z výkresu B.3.3. . = "(1.85*10)</t>
  </si>
  <si>
    <t>45112</t>
  </si>
  <si>
    <t>PODKL A VÝPLŇ VRSTVY Z DÍLCŮ ŽELEZOBET</t>
  </si>
  <si>
    <t>-1994021266</t>
  </si>
  <si>
    <t>Poznámka k souboru cen:
- dodání dílce požadovaného tvaru a vlastností, jeho skladování, doprava a osazení do definitivní polohy, včetně komplexní technologie výroby a montáže dílců, ošetření a ochrana dílců, - u dílců železobetonových a předpjatých veškerá výztuž, případně i tuhé kovové prvky a závěsná oka, - úpravy a zařízení pro uložení a transport dílce, - veškeré požadované úpravy dílců, včetně doplňkových konstrukcí a vybavení, - sestavení dílce na stavbě včetně montážních zařízení, plošin a prahů a pod., - výplň, těsnění a tmelení spár a spojů, - očištění a ošetření úložných ploch, - zednické výpomoce pro montáž dílců, - označení dílce výrobním štítkem nebo jiným způsobem, - úpravy dílce pro dodržení požadované přesnosti jeho osazení, včetně případných měření, - veškerá zařízení pro zajištění stability v každém okamžiku, - další práce dané případně specifikací k příslušnému prefabrik. dílci (úprava pohledových ploch, příp. rubových ploch, osazení měřících zařízení, zkoušení a měření dílců a pod.).</t>
  </si>
  <si>
    <t xml:space="preserve">""Podkladní betonový pražec </t>
  </si>
  <si>
    <t>"odměřeno v ACAD z výkresu B.3.3.  =" (10*0.2*0.2)</t>
  </si>
  <si>
    <t>451314</t>
  </si>
  <si>
    <t>PODKLADNÍ A VÝPLŇOVÉ VRSTVY Z PROSTÉHO BETONU C25/30</t>
  </si>
  <si>
    <t>477572677</t>
  </si>
  <si>
    <t>"odměřeno v ACAD zz výkresu B.3.3. "   ( 26.19-0.75-0.75)*0.1</t>
  </si>
  <si>
    <t>45152</t>
  </si>
  <si>
    <t>PODKLADNÍ A VÝPLŇOVÉ VRSTVY Z KAMENIVA DRCENÉHO</t>
  </si>
  <si>
    <t>-1387664352</t>
  </si>
  <si>
    <t>12*1.3*0.15</t>
  </si>
  <si>
    <t>-492154410</t>
  </si>
  <si>
    <t>"odměřeno v ACAD z výkresu B.3.3. "   ( 26.19-0.75-0.75)*0.1</t>
  </si>
  <si>
    <t>-982329535</t>
  </si>
  <si>
    <t>""Dlažba z lomového kamene tl. 200mm s vyspárováním cementovou maltou</t>
  </si>
  <si>
    <t>"odměřeno v ACAD z výkresu B.3.3. "   ( 26.19-0.75-0.75)*0.2</t>
  </si>
  <si>
    <t>1641618772</t>
  </si>
  <si>
    <t>""Betonový práh (C30/37XF4)</t>
  </si>
  <si>
    <t>"odměřeno v ACAD  z výkresu B.3.3.  = "(0.6*0.3*3+2*0.3*2.75*0.6)</t>
  </si>
  <si>
    <t>OBETONOVÁNÍ POTRUBÍ Z PROSTÉHO BETONU DO C16/20 (B20)</t>
  </si>
  <si>
    <t>-830844466</t>
  </si>
  <si>
    <t>""Betonové sedlo C16/20XC2</t>
  </si>
  <si>
    <t>"odměřeno v ACADz výkresu B.3.3. " (0.3*12)-(10*0.2*0.2)</t>
  </si>
  <si>
    <t>9111A3</t>
  </si>
  <si>
    <t>ZÁBRADLÍ SILNIČNÍ S VODOR MADLY - DEMONTÁŽ S PŘESUNEM</t>
  </si>
  <si>
    <t>-462875320</t>
  </si>
  <si>
    <t>Poznámka k souboru cen:
položka zahrnuje: - demontáž a odstranění zařízení - jeho odvoz na předepsané místo</t>
  </si>
  <si>
    <t>"odměřeno v ACAD z výkresu B.3.3. " 2* 3</t>
  </si>
  <si>
    <t>9111B1</t>
  </si>
  <si>
    <t>ZÁBRADLÍ SILNIČNÍ SE SVISLOU VÝPLNÍ - DODÁVKA A MONTÁŽ</t>
  </si>
  <si>
    <t>-766337101</t>
  </si>
  <si>
    <t>Poznámka k souboru cen:
položka zahrnuje: - dodání zábradlí včetně předepsané povrchové úpravy - osazení sloupků zaberaněním nebo osazením do betonových bloků (včetně betonových bloků a nutných zemních prací) - případné bednění ( trubku) betonové patky v gabionové zdi</t>
  </si>
  <si>
    <t>"odměřeno v ACAD z výkresu B.3.3. "(2*7.5)</t>
  </si>
  <si>
    <t>918358</t>
  </si>
  <si>
    <t>PROPUSTY Z TRUB DN 600MM</t>
  </si>
  <si>
    <t>560353731</t>
  </si>
  <si>
    <t xml:space="preserve">12 "odměřeno v ACAD  z výkresu B.3.3. </t>
  </si>
  <si>
    <t>1853642326</t>
  </si>
  <si>
    <t>1621319014</t>
  </si>
  <si>
    <t xml:space="preserve">9.85 "odměřeno v ACAD z výkresu B.3.3. </t>
  </si>
  <si>
    <t>SO 141.2 - Propustek 2 v km 3,121 83 - způsobilé výdaje na hlavní aktivitu projektu</t>
  </si>
  <si>
    <t>1152059902</t>
  </si>
  <si>
    <t>22.3 "z pol. 131736</t>
  </si>
  <si>
    <t>9.75 "z pol. 11332</t>
  </si>
  <si>
    <t>"Celkem: "0+22.3+9.75</t>
  </si>
  <si>
    <t>1185966450</t>
  </si>
  <si>
    <t>"beton "13.36 "z pol. 99615</t>
  </si>
  <si>
    <t>9.4*0.035"] z pol. 969546</t>
  </si>
  <si>
    <t>"Celkem:" 13.36+0.33</t>
  </si>
  <si>
    <t>-450214504</t>
  </si>
  <si>
    <t>"odměřeno v ACAD ze situace B.2.2." ((6.5*6)+5.4)*0.05</t>
  </si>
  <si>
    <t>-285792167</t>
  </si>
  <si>
    <t>"odměřeno v ACAD ze situace B.2.2. "(6.5*5*0.3)</t>
  </si>
  <si>
    <t>2082099683</t>
  </si>
  <si>
    <t>(9.6+6)*0.15</t>
  </si>
  <si>
    <t>1660885577</t>
  </si>
  <si>
    <t>""výkop nad stávajícím propustkem = délka 8m * plocha 1,8 m2</t>
  </si>
  <si>
    <t>""výkop okolo stávajícího propustku = délka 8m * plocha 0,5 m2</t>
  </si>
  <si>
    <t>""výkop pod zpevněním lomovým kamenem = (plocha 9,6+ 6 m2) * 0,25</t>
  </si>
  <si>
    <t xml:space="preserve">8*1.8+8*0.5+(9.6+6)*0.25 </t>
  </si>
  <si>
    <t>290038646</t>
  </si>
  <si>
    <t>"odměřeno v ACAD z výkresu B.3.3.  "(7.5*1.9)</t>
  </si>
  <si>
    <t>2145587376</t>
  </si>
  <si>
    <t>"odměřeno v ACAD z výkresu B.3.3. " (10*0.2*0.2)</t>
  </si>
  <si>
    <t>723255307</t>
  </si>
  <si>
    <t>"odměřeno v ACAD z výkresu B.3.3. "   ( 13.59+16.03)*0.1</t>
  </si>
  <si>
    <t>-63457856</t>
  </si>
  <si>
    <t>12.06*1.3*0.15</t>
  </si>
  <si>
    <t>-1360898853</t>
  </si>
  <si>
    <t>1852408842</t>
  </si>
  <si>
    <t>"odměřeno v ACAD z výkresu B.3.3. "   ( 13.59+16.03)*0.2</t>
  </si>
  <si>
    <t>-462843513</t>
  </si>
  <si>
    <t>"odměřeno v ACAD z výkresu B.3.3.  "(0.6*0.3*3+2*0.3*3.2*0.6)</t>
  </si>
  <si>
    <t>-1266347550</t>
  </si>
  <si>
    <t>"odměřeno v ACAD z výkresu B.3.3. " (0.5*12.06)-(10*0.2*0.2)</t>
  </si>
  <si>
    <t>899573</t>
  </si>
  <si>
    <t>OBETONOVÁNÍ POTRUBÍ ZE ŽELEZOBETONU DO C16/20 VČETNĚ VÝZTUŽE</t>
  </si>
  <si>
    <t>1151485223</t>
  </si>
  <si>
    <t>""obetonování C16/20 XC2</t>
  </si>
  <si>
    <t>"odměřeno v ACAD z výkresu B.3.3. " (0.39*12)</t>
  </si>
  <si>
    <t>-1671583184</t>
  </si>
  <si>
    <t>-606134340</t>
  </si>
  <si>
    <t>"odměřeno v ACAD z výkresu B.3.3.  "(2*7.5)</t>
  </si>
  <si>
    <t>1048262122</t>
  </si>
  <si>
    <t xml:space="preserve">12.06 "odměřeno v ACAD z výkresu B.3.3. </t>
  </si>
  <si>
    <t>-169294860</t>
  </si>
  <si>
    <t>969258</t>
  </si>
  <si>
    <t>VYBOURÁNÍ POTRUBÍ DN DO 600MM KANALIZAČ</t>
  </si>
  <si>
    <t>-291420391</t>
  </si>
  <si>
    <t xml:space="preserve">9.4 "odměřeno v ACAD z výkresu B.3.3. </t>
  </si>
  <si>
    <t>SO 141.3 - Propustek 3 v km 4,010 53 - způsobilé výdaje na hlavní aktivitu projektu</t>
  </si>
  <si>
    <t>-2110954849</t>
  </si>
  <si>
    <t>53.05 "z pol. 131736</t>
  </si>
  <si>
    <t>9.3 "z pol. 11332</t>
  </si>
  <si>
    <t>"Celkem: "0+53.05+9.3</t>
  </si>
  <si>
    <t>-53957700</t>
  </si>
  <si>
    <t>"beton "8.8 "z pol. 99615</t>
  </si>
  <si>
    <t>7.8*0.05"] z pol. 969546</t>
  </si>
  <si>
    <t>"Celkem:" 8.8+0.39</t>
  </si>
  <si>
    <t>-2071123380</t>
  </si>
  <si>
    <t>"odměřeno v ACAD ze situace B.2.2. "((6.2*6)+1+2.2)*0.05</t>
  </si>
  <si>
    <t>403620244</t>
  </si>
  <si>
    <t>"odměřeno v ACAD ze situace B.2.2. "(6.2*5*0.3)</t>
  </si>
  <si>
    <t>544010731</t>
  </si>
  <si>
    <t>(28.6 + 21.6)*0.15 "odměřeno v ACAD ze situace B.2.2. (28,6 + 21,6)*0,15</t>
  </si>
  <si>
    <t>-2542942</t>
  </si>
  <si>
    <t>13.1</t>
  </si>
  <si>
    <t>-1254516489</t>
  </si>
  <si>
    <t>-922405296</t>
  </si>
  <si>
    <t>""výkop nad stávajícím propustkem = délka 8m * plocha 5,5 m2</t>
  </si>
  <si>
    <t>""výkop okolo stávajícího propustku = délka 8m * plocha 1,2 m2</t>
  </si>
  <si>
    <t>""výkop pod zpevněním lomovým kamenem = (plocha 28,6 + 21,6 m2) * 0,25</t>
  </si>
  <si>
    <t xml:space="preserve">8*5.5+8*1.2+(28.6+21.6)*0.25 </t>
  </si>
  <si>
    <t>66.15-13.1</t>
  </si>
  <si>
    <t>1246298357</t>
  </si>
  <si>
    <t>-131145975</t>
  </si>
  <si>
    <t>"odměřeno v ACAD z výkresu B.3.3. "(1.31*10)</t>
  </si>
  <si>
    <t>-1502236446</t>
  </si>
  <si>
    <t>"odměřeno v ACAD z výkresu B.3.3.  "(3.8*10)</t>
  </si>
  <si>
    <t>-2037744028</t>
  </si>
  <si>
    <t>"odměřeno v ACAD z výkresu B.3.3. " (12*0.2*0.2)</t>
  </si>
  <si>
    <t>270356972</t>
  </si>
  <si>
    <t>"odměřeno v ACAD z výkresu B.3.3. "   ( 28.6+4.1+21.6+3.5)*0.1</t>
  </si>
  <si>
    <t>502892789</t>
  </si>
  <si>
    <t>14*1.3*0.15</t>
  </si>
  <si>
    <t>939280313</t>
  </si>
  <si>
    <t>-1867332311</t>
  </si>
  <si>
    <t>"odměřeno v ACAD z výkresu B.3.3. "   ( 28.6+4.1+21.6+3.5)*0.2</t>
  </si>
  <si>
    <t>1339678047</t>
  </si>
  <si>
    <t>"odměřeno v ACAD z výkresu B.3.3. "(0.6*0.3*5+0.3*0.6*4.7)</t>
  </si>
  <si>
    <t>-939807090</t>
  </si>
  <si>
    <t>"odměřeno v ACAD z výkresu B.3.3. "  (0.52*14)-(12*0.2*0.4)</t>
  </si>
  <si>
    <t>559620905</t>
  </si>
  <si>
    <t>"odměřeno v ACAD z výkresu B.3.3. " 2* 5</t>
  </si>
  <si>
    <t>-1501283298</t>
  </si>
  <si>
    <t>918383</t>
  </si>
  <si>
    <t>PROPUSTY Z TRUB DN DO 1400MM</t>
  </si>
  <si>
    <t>1468258114</t>
  </si>
  <si>
    <t xml:space="preserve">14 "odměřeno v ACAD  z výkresu B.3.3. </t>
  </si>
  <si>
    <t>-1645631539</t>
  </si>
  <si>
    <t>96926</t>
  </si>
  <si>
    <t>VYBOURÁNÍ POTRUBÍ DN DO 800MM KANALIZAČ</t>
  </si>
  <si>
    <t>-2064424781</t>
  </si>
  <si>
    <t xml:space="preserve">7.87 "odměřeno v ACAD z výkresu B.3.3. </t>
  </si>
  <si>
    <t>SO 141.4 - Propustek 4 v km 4,664 70 - způsobilé výdaje na hlavní aktivitu projektu</t>
  </si>
  <si>
    <t>1538540513</t>
  </si>
  <si>
    <t>10.78 "z pol. 131736</t>
  </si>
  <si>
    <t>"Celkem: "0+10.78+9.3</t>
  </si>
  <si>
    <t>1180018794</t>
  </si>
  <si>
    <t>"beton "9.5 "z pol. 99615</t>
  </si>
  <si>
    <t>8.35*0.035"] z pol. 969546</t>
  </si>
  <si>
    <t>"Celkem:" 9.5+0.29</t>
  </si>
  <si>
    <t>968581914</t>
  </si>
  <si>
    <t>"odměřeno v ACAD ze situace B.2.2 "((6.2*6)+1.9+2.2)*0.05</t>
  </si>
  <si>
    <t>800686033</t>
  </si>
  <si>
    <t>"odměřeno v ACAD ze situace B.2.2 "(6.2*5*0.3)</t>
  </si>
  <si>
    <t>1956237533</t>
  </si>
  <si>
    <t>(6.9+10)*0.15 "odměřeno v ACAD ze situace D.2.02 = (28,6 + 21,6)*0,15</t>
  </si>
  <si>
    <t>904961503</t>
  </si>
  <si>
    <t>7.7</t>
  </si>
  <si>
    <t>-208734366</t>
  </si>
  <si>
    <t>-1116378484</t>
  </si>
  <si>
    <t>""výkop nad stávajícím propustkem = délka 7,5m * plocha 1,3 m2</t>
  </si>
  <si>
    <t>""výkop okolo stávajícího propustku = délka 7,5m * plocha 0,6 m2</t>
  </si>
  <si>
    <t>""výkop pod zpevněním lomovým kamenem = (plocha 6,9 + 10 m2) * 0,25</t>
  </si>
  <si>
    <t>1.3*7.5+7.5*0.6+(6.9+10)*0.25</t>
  </si>
  <si>
    <t>18.48-7.7</t>
  </si>
  <si>
    <t>-1896780483</t>
  </si>
  <si>
    <t>-1858288444</t>
  </si>
  <si>
    <t>"odměřeno v ACAD z výkresu B.3.3.  "(0.7*11)</t>
  </si>
  <si>
    <t>-1226856036</t>
  </si>
  <si>
    <t>"odměřeno v ACAD z výkresu B.3.3.  "(1.6*11)</t>
  </si>
  <si>
    <t>-449256291</t>
  </si>
  <si>
    <t>2054497199</t>
  </si>
  <si>
    <t>"odměřeno v ACAD z výkresu B.3.3. "   ( 6.9+10)*0.1</t>
  </si>
  <si>
    <t>-1868708436</t>
  </si>
  <si>
    <t>854016690</t>
  </si>
  <si>
    <t>-1556037286</t>
  </si>
  <si>
    <t>"odměřeno v ACAD z výkresu B.3.3. "   ( 6.9+10)*0.2</t>
  </si>
  <si>
    <t>1411370871</t>
  </si>
  <si>
    <t>"odměřeno v ACAD z výkresu B.3.3. "(0.6*0.3*3.5*2+2*0.3*0.6*2.5)</t>
  </si>
  <si>
    <t>-939437896</t>
  </si>
  <si>
    <t>"odměřeno v ACAD z výkresu B.3.3. "  (0.5*2*14)-(12*0.2*0.4)</t>
  </si>
  <si>
    <t>-1023663827</t>
  </si>
  <si>
    <t>1249369373</t>
  </si>
  <si>
    <t>"odměřeno v ACAD zz výkresu B.3.3.  "(2*7.5)</t>
  </si>
  <si>
    <t>1060081407</t>
  </si>
  <si>
    <t>164959772</t>
  </si>
  <si>
    <t>1709742917</t>
  </si>
  <si>
    <t xml:space="preserve">8.35 "odměřeno v ACAD  z výkresu B.3.3. </t>
  </si>
  <si>
    <t>SO 141.5 - Propustek 5 v km 4,732 99 - způsobilé výdaje na hlavní aktivitu projektu</t>
  </si>
  <si>
    <t>-563526625</t>
  </si>
  <si>
    <t>30.03 "z pol. 131736</t>
  </si>
  <si>
    <t>8.04 "z pol. 11332</t>
  </si>
  <si>
    <t>"Celkem: "0+30.03+8.04</t>
  </si>
  <si>
    <t>-1092086212</t>
  </si>
  <si>
    <t>"beton "5.4 "z pol. 99615</t>
  </si>
  <si>
    <t>8.35*0.02"] z pol. 969546</t>
  </si>
  <si>
    <t>"Celkem:" 5.4+0.17</t>
  </si>
  <si>
    <t>204831035</t>
  </si>
  <si>
    <t>"odměřeno v ACAD ze situace B.2.2" (6.7*5)*0.05</t>
  </si>
  <si>
    <t>-2025783964</t>
  </si>
  <si>
    <t>"odměřeno v ACAD ze situace B.2.2 "(6.7*4*0.3)</t>
  </si>
  <si>
    <t>-1912966805</t>
  </si>
  <si>
    <t>(15.8+26.25)*0.15</t>
  </si>
  <si>
    <t>13173</t>
  </si>
  <si>
    <t>HLOUBENÍ JAM ZAPAŽ I NEPAŽ TŘ. I</t>
  </si>
  <si>
    <t>-740174409</t>
  </si>
  <si>
    <t>""výkop nad stávajícím propustkem = délka 8m * plocha 2,3 m2</t>
  </si>
  <si>
    <t>""výkop okolo stávajícího propustku = délka 8m * plocha 0,14m2</t>
  </si>
  <si>
    <t>""výkop pod zpevněním lomovým kamenem = (plocha 15,8+ 26,25 m2) * 0,25</t>
  </si>
  <si>
    <t>8*2.3+8*0.14+(15.8+26.25)*0.25</t>
  </si>
  <si>
    <t>2059991694</t>
  </si>
  <si>
    <t>"odměřeno v ACAD z výkresu B.3.3. "(10*2.2)</t>
  </si>
  <si>
    <t>2112448403</t>
  </si>
  <si>
    <t>-880070279</t>
  </si>
  <si>
    <t>"odměřeno v ACAD z výkresu B.3.3. "   ( 14.1+27)*0.1</t>
  </si>
  <si>
    <t>-98903436</t>
  </si>
  <si>
    <t>12.7*1.3*0.15</t>
  </si>
  <si>
    <t>-1715308237</t>
  </si>
  <si>
    <t>1169373985</t>
  </si>
  <si>
    <t>"odměřeno v ACAD z výkresu B.3.3. "   ( 14.1+27)*0.2</t>
  </si>
  <si>
    <t>512680192</t>
  </si>
  <si>
    <t>"odměřeno v ACAD z výkresu B.3.3.  "(0.6*0.3*5+0.3*3.5*0.6)</t>
  </si>
  <si>
    <t>-973742477</t>
  </si>
  <si>
    <t>"odměřeno v ACAD z výkresu B.3.3. " (0.4*12.7)-(10*0.2*0.2)</t>
  </si>
  <si>
    <t>B14</t>
  </si>
  <si>
    <t xml:space="preserve">"Výplňový beton""odměřeno v ACAD z výkresu B.3.3. "   3 </t>
  </si>
  <si>
    <t>C14</t>
  </si>
  <si>
    <t>"Celkem: "4.68+3</t>
  </si>
  <si>
    <t>1483945623</t>
  </si>
  <si>
    <t>"odměřeno v ACAD z výkresu B.3.3. " (0.63*12.7)</t>
  </si>
  <si>
    <t>-71576725</t>
  </si>
  <si>
    <t>1229253834</t>
  </si>
  <si>
    <t>918371</t>
  </si>
  <si>
    <t>PROPUSTY Z TRUB DN 1000MM</t>
  </si>
  <si>
    <t>-835023028</t>
  </si>
  <si>
    <t xml:space="preserve">12.7 "odměřeno v ACAD z výkresu B.3.3. </t>
  </si>
  <si>
    <t>1895118592</t>
  </si>
  <si>
    <t xml:space="preserve">""odměřeno v ACAD z výkresu B.3.3. </t>
  </si>
  <si>
    <t>"čela = "(0.6*1.1)</t>
  </si>
  <si>
    <t>B19</t>
  </si>
  <si>
    <t>"základové patky =" (0.8*1.2*2)*2</t>
  </si>
  <si>
    <t>C19</t>
  </si>
  <si>
    <t>"podkladní beton = "6*0.3*0.5</t>
  </si>
  <si>
    <t>D19</t>
  </si>
  <si>
    <t>"Celkem: "0.66+3.84+0.9</t>
  </si>
  <si>
    <t>1011872602</t>
  </si>
  <si>
    <t xml:space="preserve">8.02 "odměřeno v ACAD  z výkresu B.3.3. </t>
  </si>
  <si>
    <t>SO 181 - Provizorní dopravní značení</t>
  </si>
  <si>
    <t>SO 181.1 - Provizorní dopravní značení úsek 1 - způsobilé výdaje na vedlejší aktivity projektu</t>
  </si>
  <si>
    <t>02720</t>
  </si>
  <si>
    <t>POMOC PRÁCE ZŘÍZ NEBO ZAJIŠŤ REGULACI A OCHRANU DOPRAVY</t>
  </si>
  <si>
    <t>1467872090</t>
  </si>
  <si>
    <t>Poznámka k souboru cen:
zahrnuje veškeré náklady spojené s objednatelem požadovanými zařízeními</t>
  </si>
  <si>
    <t>B1+E12  ks 2</t>
  </si>
  <si>
    <t>B24a ks 1</t>
  </si>
  <si>
    <t>B24a+E9+E5 ks 3</t>
  </si>
  <si>
    <t>B20a ks 1</t>
  </si>
  <si>
    <t>IS11b+IS11b ks 2</t>
  </si>
  <si>
    <t>IS11b+IS11b+E9+E5  ks 4</t>
  </si>
  <si>
    <t>IS11b ks 2</t>
  </si>
  <si>
    <t>IS11b+E9+E5 ks  3</t>
  </si>
  <si>
    <t>IS11c ks  3</t>
  </si>
  <si>
    <t>IS11c+E5+E9 ks  4</t>
  </si>
  <si>
    <t>IP22 ks  5</t>
  </si>
  <si>
    <t>IS11a ks  2</t>
  </si>
  <si>
    <t>Z2 ks  2</t>
  </si>
  <si>
    <t>1  " komplet</t>
  </si>
  <si>
    <t>SO 181.2 - Provizorní dopravní značení úsek 2 - způsobilé výdaje na vedlejší aktivity projektu</t>
  </si>
  <si>
    <t>20656814</t>
  </si>
  <si>
    <t>B1+E12 ks 2</t>
  </si>
  <si>
    <t>IS11b+IS11b ks 3</t>
  </si>
  <si>
    <t>IS11b+IS11b+E9+E5 ks 5</t>
  </si>
  <si>
    <t>IS11b ks 6</t>
  </si>
  <si>
    <t>IS11b+E9+E5 ks 4</t>
  </si>
  <si>
    <t>IS11c ks 2</t>
  </si>
  <si>
    <t>IS11c+E5+E9 ks 2</t>
  </si>
  <si>
    <t>IP22 ks 5</t>
  </si>
  <si>
    <t>Z2 ks 2</t>
  </si>
  <si>
    <t>SO 181.3 - Provizorní dopravní značení úsek 3 - způsobilé výdaje na vedlejší aktivity projektu</t>
  </si>
  <si>
    <t>-428811109</t>
  </si>
  <si>
    <t>IS11b+IS11b  ks 4</t>
  </si>
  <si>
    <t>IS11b+IS11b+E9+E5  ks 5</t>
  </si>
  <si>
    <t>IS11b+E9+E5  ks 2</t>
  </si>
  <si>
    <t>IS11c  ks 4</t>
  </si>
  <si>
    <t>IS11c+E5+E9  ks 4</t>
  </si>
  <si>
    <t>IP10a+E3a  ks 2</t>
  </si>
  <si>
    <t>IP22  ks 7</t>
  </si>
  <si>
    <t>Z2  ks 2</t>
  </si>
  <si>
    <t>1 " komplet</t>
  </si>
  <si>
    <t>SO 191 - Definitivní dopravní značení - způsobilé výdaje na hlavní aktivitu projektu</t>
  </si>
  <si>
    <t>7 - Přidružená stavební výroba</t>
  </si>
  <si>
    <t>Přidružená stavební výroba</t>
  </si>
  <si>
    <t>767973</t>
  </si>
  <si>
    <t>PACHOVÉ OHRADNÍKY</t>
  </si>
  <si>
    <t>-156584518</t>
  </si>
  <si>
    <t>Poznámka k souboru cen:
- položka zahrnuje dodávku a aplikaci předepsané hmoty v předepsané výšce nad terénem, zřízení podpůrných konstrukcí</t>
  </si>
  <si>
    <t>251*2</t>
  </si>
  <si>
    <t>2810*2</t>
  </si>
  <si>
    <t>"Celkem: "502+5620</t>
  </si>
  <si>
    <t>91228</t>
  </si>
  <si>
    <t>SMĚROVÉ SLOUPKY Z PLAST HMOT VČETNĚ ODRAZNÉHO PÁSKU</t>
  </si>
  <si>
    <t>1252817582</t>
  </si>
  <si>
    <t>Poznámka k souboru cen:
položka zahrnuje: - dodání a osazení sloupku včetně nutných zemních prací - vnitrostaveništní a mimostaveništní doprava - odrazky plastové nebo z retroreflexní fólie</t>
  </si>
  <si>
    <t>(18+16+17+6+25+82+5+9+11)*2</t>
  </si>
  <si>
    <t>""km 0,362 - km 0,536 (á 10m)</t>
  </si>
  <si>
    <t>""km 0,536 - km 1,350 (á 50m)</t>
  </si>
  <si>
    <t>""km 1,350 - km 1,690 (á 20m)</t>
  </si>
  <si>
    <t>""km 1,690 - km 2,010 (á 50m)</t>
  </si>
  <si>
    <t>""km 2,010 - km 2,515 (á 20m)</t>
  </si>
  <si>
    <t>""km 2,515 - km 3,340 (á 10m)</t>
  </si>
  <si>
    <t>""km 3,340 - km 3,600 (á 30m)</t>
  </si>
  <si>
    <t>""km 3,900 - km 4,125 (á 50m)</t>
  </si>
  <si>
    <t>""km 4,125 - km 4,215 (á 10m)</t>
  </si>
  <si>
    <t>""km 4,215 - km 4,735 (á 50m)</t>
  </si>
  <si>
    <t>54 "u vjezdů červené</t>
  </si>
  <si>
    <t>"Celkem: "378+54</t>
  </si>
  <si>
    <t>91257</t>
  </si>
  <si>
    <t>ODRAŽEČE PROTI ZVĚŘI</t>
  </si>
  <si>
    <t>-490675862</t>
  </si>
  <si>
    <t>Poznámka k souboru cen:
položka zahrnuje dodání a montáž odražeče včetně připevňovacích dílů</t>
  </si>
  <si>
    <t xml:space="preserve">542  "km 0,947 - km 3,345""km 4,434 -km 4,735 </t>
  </si>
  <si>
    <t>914131</t>
  </si>
  <si>
    <t>DOPRAVNÍ ZNAČKY ZÁKLADNÍ VELIKOSTI OCELOVÉ FÓLIE TŘ 2 - DODÁVKA A MONTÁŽ</t>
  </si>
  <si>
    <t>-1468093656</t>
  </si>
  <si>
    <t>Poznámka k souboru cen:
položka zahrnuje: - dodávku a montáž značek v požadovaném provedení</t>
  </si>
  <si>
    <t>""A14ks70"km 0,975</t>
  </si>
  <si>
    <t>""km 1,640</t>
  </si>
  <si>
    <t>""km 1,696</t>
  </si>
  <si>
    <t>""km 2,362</t>
  </si>
  <si>
    <t>""km 2,381</t>
  </si>
  <si>
    <t>""km 3,254</t>
  </si>
  <si>
    <t>""km 4,505"</t>
  </si>
  <si>
    <t>""E3aks2"km 0,975</t>
  </si>
  <si>
    <t>""km 1,640"</t>
  </si>
  <si>
    <t>""P1ks2"km 1,525</t>
  </si>
  <si>
    <t>""km 1,815"</t>
  </si>
  <si>
    <t>""IJ4bks10km 1,670</t>
  </si>
  <si>
    <t>""B20aks20"km 3,782</t>
  </si>
  <si>
    <t>""km 3,845"</t>
  </si>
  <si>
    <t>""IS14ks40km 4,735, stávající značení, demontáž, montáž zpět</t>
  </si>
  <si>
    <t>7+2+2+1+2+4</t>
  </si>
  <si>
    <t>914133</t>
  </si>
  <si>
    <t>DOPRAVNÍ ZNAČKY ZÁKLADNÍ VELIKOSTI OCELOVÉ FÓLIE TŘ 2 - DEMONTÁŽ</t>
  </si>
  <si>
    <t>-785053336</t>
  </si>
  <si>
    <t>Poznámka k souboru cen:
Položka zahrnuje odstranění, demontáž a odklizení materiálu s odvozem na předepsané místo</t>
  </si>
  <si>
    <t>5+2</t>
  </si>
  <si>
    <t>914921</t>
  </si>
  <si>
    <t>SLOUPKY A STOJKY DOPRAVNÍCH ZNAČEK Z OCEL TRUBEK DO PATKY - DODÁVKA A MONTÁŽ</t>
  </si>
  <si>
    <t>-1003904075</t>
  </si>
  <si>
    <t>Poznámka k souboru cen:
položka zahrnuje: - sloupky a upevňovací zařízení včetně jejich osazení (betonová patka, zemní práce)</t>
  </si>
  <si>
    <t>915111</t>
  </si>
  <si>
    <t>VODOROVNÉ DOPRAVNÍ ZNAČENÍ BARVOU HLADKÉ - DODÁVKA A POKLÁDKA</t>
  </si>
  <si>
    <t>-1940592484</t>
  </si>
  <si>
    <t>Poznámka k souboru cen:
položka zahrnuje: - dodání a pokládku nátěrového materiálu (měří se pouze natíraná plocha) - předznačení a reflexní úpravu</t>
  </si>
  <si>
    <t>""V4m2202,6500,25810,61</t>
  </si>
  <si>
    <t>""V4m21010,0400,1258080,343</t>
  </si>
  <si>
    <t>""V1am2302,9200,1252423,363</t>
  </si>
  <si>
    <t>""V2bm2113,2700,25453,07</t>
  </si>
  <si>
    <t>""V2bm253,7300,125429,803</t>
  </si>
  <si>
    <t>""V2am2449,8900,251799,561</t>
  </si>
  <si>
    <t>""V18m236,32010x 0,50; 12x0,25100</t>
  </si>
  <si>
    <t>""V13m228,530čára 0,125čára: 97,71</t>
  </si>
  <si>
    <t>""Šrafa plocha [m2]:16,3147</t>
  </si>
  <si>
    <t>202.65+1010.04+302.92+113.27+53.73+449.89+36.52+28.53+16.3147</t>
  </si>
  <si>
    <t>915211</t>
  </si>
  <si>
    <t>VODOROVNÉ DOPRAVNÍ ZNAČENÍ PLASTEM HLADKÉ - DODÁVKA A POKLÁDKA</t>
  </si>
  <si>
    <t>190402827</t>
  </si>
  <si>
    <t>SO 301 - Ochrana stávajícího vodovodu - způsobilé výdaje na vedlejší aktivity projektu</t>
  </si>
  <si>
    <t>899991.R1</t>
  </si>
  <si>
    <t>Ochrana vodovodu při křížení s propustkem</t>
  </si>
  <si>
    <t>-369299441</t>
  </si>
  <si>
    <t>Poznámka k souboru cen:
- položka výškové úpravy zahrnuje všechny nutné práce a materiály pro zvýšení nebo snížení zařízení (včetně nutné úpravy stávajícího povrchu vozovky nebo chodníku).</t>
  </si>
  <si>
    <t>1 "zajištění vodovodu při realizaci,""ochrana potrubí, ověření polohy - sondy dle potřeby, ztížení povádění prací</t>
  </si>
  <si>
    <t>SO 310 - Odvodnění Bělečko - způsobilé výdaje na hlavní aktivitu projektu</t>
  </si>
  <si>
    <t>45232150-8</t>
  </si>
  <si>
    <t>2 - Základy</t>
  </si>
  <si>
    <t>-1997454442</t>
  </si>
  <si>
    <t>101.77 "z pol. 131726</t>
  </si>
  <si>
    <t>-269009915</t>
  </si>
  <si>
    <t>15.23</t>
  </si>
  <si>
    <t>132732</t>
  </si>
  <si>
    <t>HLOUBENÍ RÝH ŠÍŘ DO 2M PAŽ I NEPAŽ TŘ. I, ODVOZ DO 2KM</t>
  </si>
  <si>
    <t>-656905956</t>
  </si>
  <si>
    <t>15.23" pro zásyp</t>
  </si>
  <si>
    <t>1471382925</t>
  </si>
  <si>
    <t>117-15.23" na skládku</t>
  </si>
  <si>
    <t>-1765309948</t>
  </si>
  <si>
    <t>-1329282828</t>
  </si>
  <si>
    <t>765690431</t>
  </si>
  <si>
    <t>0.5*180*0.65</t>
  </si>
  <si>
    <t>18230</t>
  </si>
  <si>
    <t>ROZPROSTŘENÍ ORNICE V ROVINĚ</t>
  </si>
  <si>
    <t>1119962779</t>
  </si>
  <si>
    <t>Poznámka k souboru cen:
položka zahrnuje: nutné přemístění ornice z dočasných skládek vzdálených do 50m rozprostření ornice v předepsané tloušťce v rovině a ve svahu do 1:5</t>
  </si>
  <si>
    <t>171.375*0.2 "ohumusování zeminou s koef. filtrace do 10-4 m/s</t>
  </si>
  <si>
    <t>18242</t>
  </si>
  <si>
    <t>ZALOŽENÍ TRÁVNÍKU HYDROOSEVEM NA ORNICI</t>
  </si>
  <si>
    <t>-1601548533</t>
  </si>
  <si>
    <t>Poznámka k souboru cen:
Zahrnuje dodání předepsané travní směsi, hydroosev na ornici, zalévání, první pokosení, to vše bez ohledu na sklon terénu</t>
  </si>
  <si>
    <t>171.375</t>
  </si>
  <si>
    <t>Základy</t>
  </si>
  <si>
    <t>21461</t>
  </si>
  <si>
    <t>SEPARAČNÍ GEOTEXTILIE</t>
  </si>
  <si>
    <t>-57808615</t>
  </si>
  <si>
    <t>Poznámka k souboru cen:
Položka zahrnuje: - dodávku předepsané geotextilie - úpravu, očištění a ochranu podkladu - přichycení k podkladu, případně zatížení - úpravy spojů a zajištění okrajů - úpravy pro odvodnění - nutné přesahy - mimostaveništní a vnitrostaveništní dopravu není-li v zadávací dokumentaci uvedeno jinak, jedná se o nakupovaný materiál</t>
  </si>
  <si>
    <t>(0.55+0.55+0.5)*180</t>
  </si>
  <si>
    <t>-136963530</t>
  </si>
  <si>
    <t>2.5*1*0.15</t>
  </si>
  <si>
    <t>1640695265</t>
  </si>
  <si>
    <t>2.5*0.1" pod dlažbu z lom. kamene</t>
  </si>
  <si>
    <t>-1716054</t>
  </si>
  <si>
    <t xml:space="preserve">""štěrkopísek pod </t>
  </si>
  <si>
    <t>6.72*0.15" potrubí</t>
  </si>
  <si>
    <t>180*0.5*0.1" dlažbu</t>
  </si>
  <si>
    <t>"Celkem: "1.01+9</t>
  </si>
  <si>
    <t>-1745746742</t>
  </si>
  <si>
    <t>2.5*1*0.2</t>
  </si>
  <si>
    <t>-775075491</t>
  </si>
  <si>
    <t>0.25*1*0.8</t>
  </si>
  <si>
    <t>B15</t>
  </si>
  <si>
    <t>0.5*0.5*1</t>
  </si>
  <si>
    <t>C15</t>
  </si>
  <si>
    <t>"Celkem: "0.2+0.25</t>
  </si>
  <si>
    <t>58222</t>
  </si>
  <si>
    <t>DLÁŽDĚNÉ KRYTY Z DROBNÝCH KOSTEK DO LOŽE Z MC</t>
  </si>
  <si>
    <t>-1511159925</t>
  </si>
  <si>
    <t>6.72" odláždění kolem vtoku do drem. šachet</t>
  </si>
  <si>
    <t>-400426197</t>
  </si>
  <si>
    <t>"netlakové odpadní potrubí PVC neperforované do DN 300 (min. SN 8)"    57.75</t>
  </si>
  <si>
    <t>B17</t>
  </si>
  <si>
    <t>"netlakové odpadní potrubí PVC perforované 120? do DN 300 (min. SN 8)"   114.25</t>
  </si>
  <si>
    <t>C17</t>
  </si>
  <si>
    <t>"Celkem: "57.75+114.25</t>
  </si>
  <si>
    <t>895811</t>
  </si>
  <si>
    <t>DRENÁŽNÍ ŠACHTICE NORMÁLNÍ Z PLAST DÍLCŮ ŠN 60</t>
  </si>
  <si>
    <t>-350321732</t>
  </si>
  <si>
    <t>Poznámka k souboru cen:
položka zahrnuje: - poklopy s rámem z předepsaného materiálu a tvaru - předepsané plastové skruže, dno a není-li uvedeno jinak i podkladní vrstvu (z kameniva nebo betonu). - výplň, těsnění a tmelení spár a spojů, - očištění a ošetření úložných ploch, - předepsané podkladní konstrukce</t>
  </si>
  <si>
    <t>"šachta drenážní o průměru do DN 600 s kalovým prostorem 4 poklopem tř. B12,5"  4</t>
  </si>
  <si>
    <t>B18</t>
  </si>
  <si>
    <t xml:space="preserve">"šachta drenážní o průměru do DN 600 s kalovým prostorem 4 vtokovou mříží"   4 </t>
  </si>
  <si>
    <t>C18</t>
  </si>
  <si>
    <t>"Celkem: "4+4</t>
  </si>
  <si>
    <t>93641</t>
  </si>
  <si>
    <t>LAPAČ SPLAVENIN</t>
  </si>
  <si>
    <t>-1699113928</t>
  </si>
  <si>
    <t>Poznámka k souboru cen:
Položka zahrnuje veškerý materiál, výrobky a polotovary, včetně mimostaveništní a vnitrostaveništní dopravy (rovněž přesuny), včetně naložení a složení,případně s uložením.</t>
  </si>
  <si>
    <t>1" komplet dle výkresové dokumentace</t>
  </si>
  <si>
    <t>SO 311 H - Rektifikace povrchových znaků VAK – Býšť - způsobilé výdaje na hlavní aktivitu projektu</t>
  </si>
  <si>
    <t>89922</t>
  </si>
  <si>
    <t>VÝŠKOVÁ ÚPRAVA MŘÍŽÍ</t>
  </si>
  <si>
    <t>-2033294584</t>
  </si>
  <si>
    <t>89923</t>
  </si>
  <si>
    <t>VÝŠKOVÁ ÚPRAVA KRYCÍCH HRNCŮ</t>
  </si>
  <si>
    <t>1274701849</t>
  </si>
  <si>
    <t>SO 311 V - Rektifikace povrchových znaků VAK – Býšť - způsobilé výdaje na vedlejší aktivitu projektu</t>
  </si>
  <si>
    <t>1390485935</t>
  </si>
  <si>
    <t>-1972967306</t>
  </si>
  <si>
    <t>SO 312 - Rektifikace povrchových znaků VAK – Bělečko - způsobilé výdaje na hlavní aktivitu projektu</t>
  </si>
  <si>
    <t>-1097497168</t>
  </si>
  <si>
    <t>1469412498</t>
  </si>
  <si>
    <t>SO 401 - Přeložka kabelu CETIN - způsobilé výdaje na vedlejší aktivity projektu</t>
  </si>
  <si>
    <t>45231600-1</t>
  </si>
  <si>
    <t>M22 101.R</t>
  </si>
  <si>
    <t>SMLOUVA O PŘELOŽCE</t>
  </si>
  <si>
    <t>20575411</t>
  </si>
  <si>
    <t>SO 451 - Přeložka vedení 1kV spol. ČEZ Distribuce - způsobilé výdaje na vedlejší aktivity projektu</t>
  </si>
  <si>
    <t>45231400-9</t>
  </si>
  <si>
    <t>74 - Elektroinstalace - silnoproud</t>
  </si>
  <si>
    <t>74</t>
  </si>
  <si>
    <t>Elektroinstalace - silnoproud</t>
  </si>
  <si>
    <t>749992.R</t>
  </si>
  <si>
    <t>-1114323047</t>
  </si>
  <si>
    <t>SO 452 - Přeložka vedení 1kV spol. ČEZ Distribuce - způsobilé výdaje na vedlejší aktivity projektu</t>
  </si>
  <si>
    <t>749993.R</t>
  </si>
  <si>
    <t>-1978946779</t>
  </si>
  <si>
    <t>SO 491 - Přeložka VO obce Býšť - způsobilé výdaje na vedlejší aktivity projektu</t>
  </si>
  <si>
    <t>-2029208704</t>
  </si>
  <si>
    <t>SO 501 - Ochrana stávajícího STL plynovodu - způsobilé výdaje na vedlejší aktivity projektu</t>
  </si>
  <si>
    <t>45231220-3</t>
  </si>
  <si>
    <t>87627.R</t>
  </si>
  <si>
    <t>CHRÁNIČKY Z TRUB PLASTOVÝCH DN DO 100MM</t>
  </si>
  <si>
    <t>-1817216217</t>
  </si>
  <si>
    <t>Poznámka k souboru cen:
položky pro zhotovení potrubí platí bez ohledu na sklon zahrnuje: - výrobní dokumentaci (včetně technologického předpisu) - dodání veškerého trubního a pomocného materiálu (trouby, trubky, tvarovky, spojovací a těsnící materiál a pod.), podpěrných, závěsných a upevňovacích prvků, včetně potřebných úprav - úprava a příprava podkladu a podpěr, očištění a ošetření podkladu a podpěr - zřízení plně funkčního potrubí, kompletní soustavy, podle příslušného technologického předpisu - zřízení potrubí i jednotlivých částí po etapách, včetně pracovních spar a spojů, pracovního zaslepení konců a pod. - úprava prostupů, průchodů šachtami a komorami, okolí podpěr a vyústění, zaústění, napojení, vyvedení a upevnění odpad. výustí - ochrana potrubí nátěrem (vč. úpravy povrchu), případně izolací, nejsou-li tyto práce předmětem jiné položky - úprava, očištění a ošetření prostoru kolem potrubí včetně případně předepsaného utěsnění konců chrániček - položky platí pro práce prováděné v prostoru zapaženém i nezapaženém a i v kolektorech, chráničkách</t>
  </si>
  <si>
    <t>15 "chránička dělená pro ochranu potrubí</t>
  </si>
  <si>
    <t>899991.R2</t>
  </si>
  <si>
    <t>Ochrana  plynovodu při křížení s propustkem</t>
  </si>
  <si>
    <t>-1442718217</t>
  </si>
  <si>
    <t>1  "zajištění plynovodu""při realizaci,""ochrana potrubí, ověření polohy - sondy dle potřeby , ztížení povádění prací</t>
  </si>
  <si>
    <t>SO 801 - Úprava území - způsobilé výdaje na hlavní aktivitu projektu</t>
  </si>
  <si>
    <t>45233251-3</t>
  </si>
  <si>
    <t>1933344389</t>
  </si>
  <si>
    <t>2431.55</t>
  </si>
  <si>
    <t>125736</t>
  </si>
  <si>
    <t>VYKOPÁVKY ZE ZEMNÍKŮ A SKLÁDEK TŘ. I, ODVOZ DO 12KM</t>
  </si>
  <si>
    <t>-32349035</t>
  </si>
  <si>
    <t>114.26 "přebytek zeminy na skládku určenou objednatelem</t>
  </si>
  <si>
    <t>18222</t>
  </si>
  <si>
    <t>ROZPROSTŘENÍ ORNICE VE SVAHU V TL DO 0,15M</t>
  </si>
  <si>
    <t>2030895422</t>
  </si>
  <si>
    <t>Poznámka k souboru cen:
položka zahrnuje: nutné přemístění ornice z dočasných skládek vzdálených do 50m rozprostření ornice v předepsané tloušťce ve svahu přes 1:5</t>
  </si>
  <si>
    <t>(4402.8+6155.8+2428.6)*1.2+25.707</t>
  </si>
  <si>
    <t>-1627140800</t>
  </si>
  <si>
    <t>18247</t>
  </si>
  <si>
    <t>OŠETŘOVÁNÍ TRÁVNÍKU</t>
  </si>
  <si>
    <t>-1339637351</t>
  </si>
  <si>
    <t>Poznámka k souboru cen:
Zahrnuje pokosení se shrabáním, naložení shrabků na dopravní prostředek, s odvozem a se složením, to vše bez ohledu na sklon terénu zahrnuje nutné zalití a hnojení</t>
  </si>
  <si>
    <t>(4402.8+6155.8+2428.6)*1.2+27.707</t>
  </si>
  <si>
    <t>B5</t>
  </si>
  <si>
    <t>C5</t>
  </si>
  <si>
    <t>"Celkem: "15612.35+15612.35</t>
  </si>
  <si>
    <t>18351</t>
  </si>
  <si>
    <t>CHEMICKÉ ODPLEVELENÍ</t>
  </si>
  <si>
    <t>-328132196</t>
  </si>
  <si>
    <t>Poznámka k souboru cen:
položka zahrnuje celoplošný postřik a chemickou likvidace nežádoucích rostlin nebo jejích částí a zabránění jejich dalšímu růstu na urovnaném volném terénu</t>
  </si>
  <si>
    <t>(4402.8+6155.8+2428.6)*1.2+28.707</t>
  </si>
  <si>
    <t>184B24.R</t>
  </si>
  <si>
    <t>VYSAZOVÁNÍ STROMŮ LISTNATÝCH V KONTEJNERU OBVOD KMENE DO 14CM, PODCHOZÍ VÝŠ MIN 2,2M</t>
  </si>
  <si>
    <t>-25732385</t>
  </si>
  <si>
    <t>Poznámka k souboru cen:
Položka vysazování stromů dodávku projektem předepsaných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Obvod kmene se měří ve výšce 1,00m nad zemí. položka zahrnuje veškerý materiál, výrobky a polotovary, včetně mimostaveništní a vnitrostaveništní dopravy (rovněž přesuny), včetně naložení a složení, případně s uložením</t>
  </si>
  <si>
    <t>10 "dub  (qeurcus robur)</t>
  </si>
  <si>
    <t>18600</t>
  </si>
  <si>
    <t>ZALÉVÁNÍ VODOU</t>
  </si>
  <si>
    <t>-177854889</t>
  </si>
  <si>
    <t>Poznámka k souboru cen:
položka zahrnuje veškerý materiál, výrobky a polotovary, včetně mimostaveništní a vnitrostaveništní dopravy (rovněž přesuny), včetně naložení a složení, případně s uložením</t>
  </si>
  <si>
    <t>10*0.02*5</t>
  </si>
  <si>
    <t>SEZNAM FIGUR</t>
  </si>
  <si>
    <t>Výměra</t>
  </si>
  <si>
    <t xml:space="preserve"> Část 1/ SO 01</t>
  </si>
  <si>
    <t xml:space="preserve"> Část 1/ SO 02</t>
  </si>
  <si>
    <t xml:space="preserve"> Část 2/ SO 000</t>
  </si>
  <si>
    <t xml:space="preserve"> Část 2/ SO 001</t>
  </si>
  <si>
    <t xml:space="preserve"> Část 2/ SO 001.</t>
  </si>
  <si>
    <t xml:space="preserve"> Část 2/ SO 101/ SO 101.1 H</t>
  </si>
  <si>
    <t xml:space="preserve"> Část 2/ SO 101/ SO 101.1 V</t>
  </si>
  <si>
    <t xml:space="preserve"> Část 2/ SO 101/ SO 101.2 H</t>
  </si>
  <si>
    <t xml:space="preserve"> Část 2/ SO 101/ SO 101.2 V</t>
  </si>
  <si>
    <t xml:space="preserve"> Část 2/ SO 101/ SO 101.3 H</t>
  </si>
  <si>
    <t xml:space="preserve"> Část 2/ SO 101/ SO 101.3 V</t>
  </si>
  <si>
    <t xml:space="preserve"> Část 2/ SO 101/ SO 101.4 V</t>
  </si>
  <si>
    <t xml:space="preserve"> Část 2/ SO 141/ SO 141.1</t>
  </si>
  <si>
    <t xml:space="preserve"> Část 2/ SO 141/ SO 141.2</t>
  </si>
  <si>
    <t xml:space="preserve"> Část 2/ SO 141/ SO 141.3</t>
  </si>
  <si>
    <t xml:space="preserve"> Část 2/ SO 141/ SO 141.4</t>
  </si>
  <si>
    <t xml:space="preserve"> Část 2/ SO 141/ SO 141.5</t>
  </si>
  <si>
    <t xml:space="preserve"> Část 2/ SO 181/ SO 181.1</t>
  </si>
  <si>
    <t xml:space="preserve"> Část 2/ SO 181/ SO 181.2</t>
  </si>
  <si>
    <t xml:space="preserve"> Část 2/ SO 181/ SO 181.3</t>
  </si>
  <si>
    <t xml:space="preserve"> Část 2/ SO 191</t>
  </si>
  <si>
    <t xml:space="preserve"> Část 2/ SO 311 H</t>
  </si>
  <si>
    <t xml:space="preserve"> Část 2/ SO 311 V</t>
  </si>
  <si>
    <t xml:space="preserve"> Část 2/ SO 312</t>
  </si>
  <si>
    <t xml:space="preserve"> Část 2/ SO 801</t>
  </si>
  <si>
    <t xml:space="preserve"> Část 2/ SO 301</t>
  </si>
  <si>
    <t xml:space="preserve"> Část 2/ SO 310</t>
  </si>
  <si>
    <t xml:space="preserve"> Část 2/ SO 401</t>
  </si>
  <si>
    <t xml:space="preserve"> Část 2/ SO 451</t>
  </si>
  <si>
    <t xml:space="preserve"> Část 2/ SO 452</t>
  </si>
  <si>
    <t xml:space="preserve"> Část 2/ SO 491</t>
  </si>
  <si>
    <t xml:space="preserve"> Část 2/ SO 501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</si>
</sst>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3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1-20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Býšť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7. 5. 2020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ROUND(AG95+AG98,2)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ROUND(AS95+AS98,2)</f>
        <v>0</v>
      </c>
      <c r="AT94" s="114">
        <f>ROUND(SUM(AV94:AW94),2)</f>
        <v>0</v>
      </c>
      <c r="AU94" s="115">
        <f>ROUND(AU95+AU98,5)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ROUND(AZ95+AZ98,2)</f>
        <v>0</v>
      </c>
      <c r="BA94" s="114">
        <f>ROUND(BA95+BA98,2)</f>
        <v>0</v>
      </c>
      <c r="BB94" s="114">
        <f>ROUND(BB95+BB98,2)</f>
        <v>0</v>
      </c>
      <c r="BC94" s="114">
        <f>ROUND(BC95+BC98,2)</f>
        <v>0</v>
      </c>
      <c r="BD94" s="116">
        <f>ROUND(BD95+BD98,2)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7"/>
      <c r="B95" s="119"/>
      <c r="C95" s="120"/>
      <c r="D95" s="121" t="s">
        <v>77</v>
      </c>
      <c r="E95" s="121"/>
      <c r="F95" s="121"/>
      <c r="G95" s="121"/>
      <c r="H95" s="121"/>
      <c r="I95" s="122"/>
      <c r="J95" s="121" t="s">
        <v>78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ROUND(SUM(AG96:AG97),2)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79</v>
      </c>
      <c r="AR95" s="126"/>
      <c r="AS95" s="127">
        <f>ROUND(SUM(AS96:AS97),2)</f>
        <v>0</v>
      </c>
      <c r="AT95" s="128">
        <f>ROUND(SUM(AV95:AW95),2)</f>
        <v>0</v>
      </c>
      <c r="AU95" s="129">
        <f>ROUND(SUM(AU96:AU97),5)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ROUND(SUM(AZ96:AZ97),2)</f>
        <v>0</v>
      </c>
      <c r="BA95" s="128">
        <f>ROUND(SUM(BA96:BA97),2)</f>
        <v>0</v>
      </c>
      <c r="BB95" s="128">
        <f>ROUND(SUM(BB96:BB97),2)</f>
        <v>0</v>
      </c>
      <c r="BC95" s="128">
        <f>ROUND(SUM(BC96:BC97),2)</f>
        <v>0</v>
      </c>
      <c r="BD95" s="130">
        <f>ROUND(SUM(BD96:BD97),2)</f>
        <v>0</v>
      </c>
      <c r="BE95" s="7"/>
      <c r="BS95" s="131" t="s">
        <v>72</v>
      </c>
      <c r="BT95" s="131" t="s">
        <v>80</v>
      </c>
      <c r="BU95" s="131" t="s">
        <v>74</v>
      </c>
      <c r="BV95" s="131" t="s">
        <v>75</v>
      </c>
      <c r="BW95" s="131" t="s">
        <v>81</v>
      </c>
      <c r="BX95" s="131" t="s">
        <v>5</v>
      </c>
      <c r="CL95" s="131" t="s">
        <v>1</v>
      </c>
      <c r="CM95" s="131" t="s">
        <v>82</v>
      </c>
    </row>
    <row r="96" spans="1:90" s="4" customFormat="1" ht="23.25" customHeight="1">
      <c r="A96" s="132" t="s">
        <v>83</v>
      </c>
      <c r="B96" s="70"/>
      <c r="C96" s="133"/>
      <c r="D96" s="133"/>
      <c r="E96" s="134" t="s">
        <v>84</v>
      </c>
      <c r="F96" s="134"/>
      <c r="G96" s="134"/>
      <c r="H96" s="134"/>
      <c r="I96" s="134"/>
      <c r="J96" s="133"/>
      <c r="K96" s="134" t="s">
        <v>85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'SO 01 - Dešťová kanalizac...'!J32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86</v>
      </c>
      <c r="AR96" s="72"/>
      <c r="AS96" s="137">
        <v>0</v>
      </c>
      <c r="AT96" s="138">
        <f>ROUND(SUM(AV96:AW96),2)</f>
        <v>0</v>
      </c>
      <c r="AU96" s="139">
        <f>'SO 01 - Dešťová kanalizac...'!P128</f>
        <v>0</v>
      </c>
      <c r="AV96" s="138">
        <f>'SO 01 - Dešťová kanalizac...'!J35</f>
        <v>0</v>
      </c>
      <c r="AW96" s="138">
        <f>'SO 01 - Dešťová kanalizac...'!J36</f>
        <v>0</v>
      </c>
      <c r="AX96" s="138">
        <f>'SO 01 - Dešťová kanalizac...'!J37</f>
        <v>0</v>
      </c>
      <c r="AY96" s="138">
        <f>'SO 01 - Dešťová kanalizac...'!J38</f>
        <v>0</v>
      </c>
      <c r="AZ96" s="138">
        <f>'SO 01 - Dešťová kanalizac...'!F35</f>
        <v>0</v>
      </c>
      <c r="BA96" s="138">
        <f>'SO 01 - Dešťová kanalizac...'!F36</f>
        <v>0</v>
      </c>
      <c r="BB96" s="138">
        <f>'SO 01 - Dešťová kanalizac...'!F37</f>
        <v>0</v>
      </c>
      <c r="BC96" s="138">
        <f>'SO 01 - Dešťová kanalizac...'!F38</f>
        <v>0</v>
      </c>
      <c r="BD96" s="140">
        <f>'SO 01 - Dešťová kanalizac...'!F39</f>
        <v>0</v>
      </c>
      <c r="BE96" s="4"/>
      <c r="BT96" s="141" t="s">
        <v>82</v>
      </c>
      <c r="BV96" s="141" t="s">
        <v>75</v>
      </c>
      <c r="BW96" s="141" t="s">
        <v>87</v>
      </c>
      <c r="BX96" s="141" t="s">
        <v>81</v>
      </c>
      <c r="CL96" s="141" t="s">
        <v>1</v>
      </c>
    </row>
    <row r="97" spans="1:90" s="4" customFormat="1" ht="23.25" customHeight="1">
      <c r="A97" s="132" t="s">
        <v>83</v>
      </c>
      <c r="B97" s="70"/>
      <c r="C97" s="133"/>
      <c r="D97" s="133"/>
      <c r="E97" s="134" t="s">
        <v>88</v>
      </c>
      <c r="F97" s="134"/>
      <c r="G97" s="134"/>
      <c r="H97" s="134"/>
      <c r="I97" s="134"/>
      <c r="J97" s="133"/>
      <c r="K97" s="134" t="s">
        <v>89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'SO 02 - Splašková kanaliz...'!J32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86</v>
      </c>
      <c r="AR97" s="72"/>
      <c r="AS97" s="137">
        <v>0</v>
      </c>
      <c r="AT97" s="138">
        <f>ROUND(SUM(AV97:AW97),2)</f>
        <v>0</v>
      </c>
      <c r="AU97" s="139">
        <f>'SO 02 - Splašková kanaliz...'!P127</f>
        <v>0</v>
      </c>
      <c r="AV97" s="138">
        <f>'SO 02 - Splašková kanaliz...'!J35</f>
        <v>0</v>
      </c>
      <c r="AW97" s="138">
        <f>'SO 02 - Splašková kanaliz...'!J36</f>
        <v>0</v>
      </c>
      <c r="AX97" s="138">
        <f>'SO 02 - Splašková kanaliz...'!J37</f>
        <v>0</v>
      </c>
      <c r="AY97" s="138">
        <f>'SO 02 - Splašková kanaliz...'!J38</f>
        <v>0</v>
      </c>
      <c r="AZ97" s="138">
        <f>'SO 02 - Splašková kanaliz...'!F35</f>
        <v>0</v>
      </c>
      <c r="BA97" s="138">
        <f>'SO 02 - Splašková kanaliz...'!F36</f>
        <v>0</v>
      </c>
      <c r="BB97" s="138">
        <f>'SO 02 - Splašková kanaliz...'!F37</f>
        <v>0</v>
      </c>
      <c r="BC97" s="138">
        <f>'SO 02 - Splašková kanaliz...'!F38</f>
        <v>0</v>
      </c>
      <c r="BD97" s="140">
        <f>'SO 02 - Splašková kanaliz...'!F39</f>
        <v>0</v>
      </c>
      <c r="BE97" s="4"/>
      <c r="BT97" s="141" t="s">
        <v>82</v>
      </c>
      <c r="BV97" s="141" t="s">
        <v>75</v>
      </c>
      <c r="BW97" s="141" t="s">
        <v>90</v>
      </c>
      <c r="BX97" s="141" t="s">
        <v>81</v>
      </c>
      <c r="CL97" s="141" t="s">
        <v>1</v>
      </c>
    </row>
    <row r="98" spans="1:91" s="7" customFormat="1" ht="24.75" customHeight="1">
      <c r="A98" s="7"/>
      <c r="B98" s="119"/>
      <c r="C98" s="120"/>
      <c r="D98" s="121" t="s">
        <v>91</v>
      </c>
      <c r="E98" s="121"/>
      <c r="F98" s="121"/>
      <c r="G98" s="121"/>
      <c r="H98" s="121"/>
      <c r="I98" s="122"/>
      <c r="J98" s="121" t="s">
        <v>92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ROUND(AG99+SUM(AG100:AG102)+AG110+AG116+SUM(AG120:AG131),2)</f>
        <v>0</v>
      </c>
      <c r="AH98" s="122"/>
      <c r="AI98" s="122"/>
      <c r="AJ98" s="122"/>
      <c r="AK98" s="122"/>
      <c r="AL98" s="122"/>
      <c r="AM98" s="122"/>
      <c r="AN98" s="124">
        <f>SUM(AG98,AT98)</f>
        <v>0</v>
      </c>
      <c r="AO98" s="122"/>
      <c r="AP98" s="122"/>
      <c r="AQ98" s="125" t="s">
        <v>79</v>
      </c>
      <c r="AR98" s="126"/>
      <c r="AS98" s="127">
        <f>ROUND(AS99+SUM(AS100:AS102)+AS110+AS116+SUM(AS120:AS131),2)</f>
        <v>0</v>
      </c>
      <c r="AT98" s="128">
        <f>ROUND(SUM(AV98:AW98),2)</f>
        <v>0</v>
      </c>
      <c r="AU98" s="129">
        <f>ROUND(AU99+SUM(AU100:AU102)+AU110+AU116+SUM(AU120:AU131),5)</f>
        <v>0</v>
      </c>
      <c r="AV98" s="128">
        <f>ROUND(AZ98*L29,2)</f>
        <v>0</v>
      </c>
      <c r="AW98" s="128">
        <f>ROUND(BA98*L30,2)</f>
        <v>0</v>
      </c>
      <c r="AX98" s="128">
        <f>ROUND(BB98*L29,2)</f>
        <v>0</v>
      </c>
      <c r="AY98" s="128">
        <f>ROUND(BC98*L30,2)</f>
        <v>0</v>
      </c>
      <c r="AZ98" s="128">
        <f>ROUND(AZ99+SUM(AZ100:AZ102)+AZ110+AZ116+SUM(AZ120:AZ131),2)</f>
        <v>0</v>
      </c>
      <c r="BA98" s="128">
        <f>ROUND(BA99+SUM(BA100:BA102)+BA110+BA116+SUM(BA120:BA131),2)</f>
        <v>0</v>
      </c>
      <c r="BB98" s="128">
        <f>ROUND(BB99+SUM(BB100:BB102)+BB110+BB116+SUM(BB120:BB131),2)</f>
        <v>0</v>
      </c>
      <c r="BC98" s="128">
        <f>ROUND(BC99+SUM(BC100:BC102)+BC110+BC116+SUM(BC120:BC131),2)</f>
        <v>0</v>
      </c>
      <c r="BD98" s="130">
        <f>ROUND(BD99+SUM(BD100:BD102)+BD110+BD116+SUM(BD120:BD131),2)</f>
        <v>0</v>
      </c>
      <c r="BE98" s="7"/>
      <c r="BS98" s="131" t="s">
        <v>72</v>
      </c>
      <c r="BT98" s="131" t="s">
        <v>80</v>
      </c>
      <c r="BU98" s="131" t="s">
        <v>74</v>
      </c>
      <c r="BV98" s="131" t="s">
        <v>75</v>
      </c>
      <c r="BW98" s="131" t="s">
        <v>93</v>
      </c>
      <c r="BX98" s="131" t="s">
        <v>5</v>
      </c>
      <c r="CL98" s="131" t="s">
        <v>1</v>
      </c>
      <c r="CM98" s="131" t="s">
        <v>73</v>
      </c>
    </row>
    <row r="99" spans="1:90" s="4" customFormat="1" ht="23.25" customHeight="1">
      <c r="A99" s="132" t="s">
        <v>83</v>
      </c>
      <c r="B99" s="70"/>
      <c r="C99" s="133"/>
      <c r="D99" s="133"/>
      <c r="E99" s="134" t="s">
        <v>94</v>
      </c>
      <c r="F99" s="134"/>
      <c r="G99" s="134"/>
      <c r="H99" s="134"/>
      <c r="I99" s="134"/>
      <c r="J99" s="133"/>
      <c r="K99" s="134" t="s">
        <v>95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'SO 000 - Vedlejší a ostat...'!J32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86</v>
      </c>
      <c r="AR99" s="72"/>
      <c r="AS99" s="137">
        <v>0</v>
      </c>
      <c r="AT99" s="138">
        <f>ROUND(SUM(AV99:AW99),2)</f>
        <v>0</v>
      </c>
      <c r="AU99" s="139">
        <f>'SO 000 - Vedlejší a ostat...'!P120</f>
        <v>0</v>
      </c>
      <c r="AV99" s="138">
        <f>'SO 000 - Vedlejší a ostat...'!J35</f>
        <v>0</v>
      </c>
      <c r="AW99" s="138">
        <f>'SO 000 - Vedlejší a ostat...'!J36</f>
        <v>0</v>
      </c>
      <c r="AX99" s="138">
        <f>'SO 000 - Vedlejší a ostat...'!J37</f>
        <v>0</v>
      </c>
      <c r="AY99" s="138">
        <f>'SO 000 - Vedlejší a ostat...'!J38</f>
        <v>0</v>
      </c>
      <c r="AZ99" s="138">
        <f>'SO 000 - Vedlejší a ostat...'!F35</f>
        <v>0</v>
      </c>
      <c r="BA99" s="138">
        <f>'SO 000 - Vedlejší a ostat...'!F36</f>
        <v>0</v>
      </c>
      <c r="BB99" s="138">
        <f>'SO 000 - Vedlejší a ostat...'!F37</f>
        <v>0</v>
      </c>
      <c r="BC99" s="138">
        <f>'SO 000 - Vedlejší a ostat...'!F38</f>
        <v>0</v>
      </c>
      <c r="BD99" s="140">
        <f>'SO 000 - Vedlejší a ostat...'!F39</f>
        <v>0</v>
      </c>
      <c r="BE99" s="4"/>
      <c r="BT99" s="141" t="s">
        <v>82</v>
      </c>
      <c r="BV99" s="141" t="s">
        <v>75</v>
      </c>
      <c r="BW99" s="141" t="s">
        <v>96</v>
      </c>
      <c r="BX99" s="141" t="s">
        <v>93</v>
      </c>
      <c r="CL99" s="141" t="s">
        <v>1</v>
      </c>
    </row>
    <row r="100" spans="1:90" s="4" customFormat="1" ht="35.25" customHeight="1">
      <c r="A100" s="132" t="s">
        <v>83</v>
      </c>
      <c r="B100" s="70"/>
      <c r="C100" s="133"/>
      <c r="D100" s="133"/>
      <c r="E100" s="134" t="s">
        <v>97</v>
      </c>
      <c r="F100" s="134"/>
      <c r="G100" s="134"/>
      <c r="H100" s="134"/>
      <c r="I100" s="134"/>
      <c r="J100" s="133"/>
      <c r="K100" s="134" t="s">
        <v>98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'SO 001 - Připrava územi a...'!J32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86</v>
      </c>
      <c r="AR100" s="72"/>
      <c r="AS100" s="137">
        <v>0</v>
      </c>
      <c r="AT100" s="138">
        <f>ROUND(SUM(AV100:AW100),2)</f>
        <v>0</v>
      </c>
      <c r="AU100" s="139">
        <f>'SO 001 - Připrava územi a...'!P123</f>
        <v>0</v>
      </c>
      <c r="AV100" s="138">
        <f>'SO 001 - Připrava územi a...'!J35</f>
        <v>0</v>
      </c>
      <c r="AW100" s="138">
        <f>'SO 001 - Připrava územi a...'!J36</f>
        <v>0</v>
      </c>
      <c r="AX100" s="138">
        <f>'SO 001 - Připrava územi a...'!J37</f>
        <v>0</v>
      </c>
      <c r="AY100" s="138">
        <f>'SO 001 - Připrava územi a...'!J38</f>
        <v>0</v>
      </c>
      <c r="AZ100" s="138">
        <f>'SO 001 - Připrava územi a...'!F35</f>
        <v>0</v>
      </c>
      <c r="BA100" s="138">
        <f>'SO 001 - Připrava územi a...'!F36</f>
        <v>0</v>
      </c>
      <c r="BB100" s="138">
        <f>'SO 001 - Připrava územi a...'!F37</f>
        <v>0</v>
      </c>
      <c r="BC100" s="138">
        <f>'SO 001 - Připrava územi a...'!F38</f>
        <v>0</v>
      </c>
      <c r="BD100" s="140">
        <f>'SO 001 - Připrava územi a...'!F39</f>
        <v>0</v>
      </c>
      <c r="BE100" s="4"/>
      <c r="BT100" s="141" t="s">
        <v>82</v>
      </c>
      <c r="BV100" s="141" t="s">
        <v>75</v>
      </c>
      <c r="BW100" s="141" t="s">
        <v>99</v>
      </c>
      <c r="BX100" s="141" t="s">
        <v>93</v>
      </c>
      <c r="CL100" s="141" t="s">
        <v>1</v>
      </c>
    </row>
    <row r="101" spans="1:90" s="4" customFormat="1" ht="23.25" customHeight="1">
      <c r="A101" s="132" t="s">
        <v>83</v>
      </c>
      <c r="B101" s="70"/>
      <c r="C101" s="133"/>
      <c r="D101" s="133"/>
      <c r="E101" s="134" t="s">
        <v>100</v>
      </c>
      <c r="F101" s="134"/>
      <c r="G101" s="134"/>
      <c r="H101" s="134"/>
      <c r="I101" s="134"/>
      <c r="J101" s="133"/>
      <c r="K101" s="134" t="s">
        <v>101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'SO 001. - Připrava územi ...'!J32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86</v>
      </c>
      <c r="AR101" s="72"/>
      <c r="AS101" s="137">
        <v>0</v>
      </c>
      <c r="AT101" s="138">
        <f>ROUND(SUM(AV101:AW101),2)</f>
        <v>0</v>
      </c>
      <c r="AU101" s="139">
        <f>'SO 001. - Připrava územi ...'!P121</f>
        <v>0</v>
      </c>
      <c r="AV101" s="138">
        <f>'SO 001. - Připrava územi ...'!J35</f>
        <v>0</v>
      </c>
      <c r="AW101" s="138">
        <f>'SO 001. - Připrava územi ...'!J36</f>
        <v>0</v>
      </c>
      <c r="AX101" s="138">
        <f>'SO 001. - Připrava územi ...'!J37</f>
        <v>0</v>
      </c>
      <c r="AY101" s="138">
        <f>'SO 001. - Připrava územi ...'!J38</f>
        <v>0</v>
      </c>
      <c r="AZ101" s="138">
        <f>'SO 001. - Připrava územi ...'!F35</f>
        <v>0</v>
      </c>
      <c r="BA101" s="138">
        <f>'SO 001. - Připrava územi ...'!F36</f>
        <v>0</v>
      </c>
      <c r="BB101" s="138">
        <f>'SO 001. - Připrava územi ...'!F37</f>
        <v>0</v>
      </c>
      <c r="BC101" s="138">
        <f>'SO 001. - Připrava územi ...'!F38</f>
        <v>0</v>
      </c>
      <c r="BD101" s="140">
        <f>'SO 001. - Připrava územi ...'!F39</f>
        <v>0</v>
      </c>
      <c r="BE101" s="4"/>
      <c r="BT101" s="141" t="s">
        <v>82</v>
      </c>
      <c r="BV101" s="141" t="s">
        <v>75</v>
      </c>
      <c r="BW101" s="141" t="s">
        <v>102</v>
      </c>
      <c r="BX101" s="141" t="s">
        <v>93</v>
      </c>
      <c r="CL101" s="141" t="s">
        <v>1</v>
      </c>
    </row>
    <row r="102" spans="1:90" s="4" customFormat="1" ht="16.5" customHeight="1">
      <c r="A102" s="4"/>
      <c r="B102" s="70"/>
      <c r="C102" s="133"/>
      <c r="D102" s="133"/>
      <c r="E102" s="134" t="s">
        <v>103</v>
      </c>
      <c r="F102" s="134"/>
      <c r="G102" s="134"/>
      <c r="H102" s="134"/>
      <c r="I102" s="134"/>
      <c r="J102" s="133"/>
      <c r="K102" s="134" t="s">
        <v>104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42">
        <f>ROUND(SUM(AG103:AG109),2)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86</v>
      </c>
      <c r="AR102" s="72"/>
      <c r="AS102" s="137">
        <f>ROUND(SUM(AS103:AS109),2)</f>
        <v>0</v>
      </c>
      <c r="AT102" s="138">
        <f>ROUND(SUM(AV102:AW102),2)</f>
        <v>0</v>
      </c>
      <c r="AU102" s="139">
        <f>ROUND(SUM(AU103:AU109),5)</f>
        <v>0</v>
      </c>
      <c r="AV102" s="138">
        <f>ROUND(AZ102*L29,2)</f>
        <v>0</v>
      </c>
      <c r="AW102" s="138">
        <f>ROUND(BA102*L30,2)</f>
        <v>0</v>
      </c>
      <c r="AX102" s="138">
        <f>ROUND(BB102*L29,2)</f>
        <v>0</v>
      </c>
      <c r="AY102" s="138">
        <f>ROUND(BC102*L30,2)</f>
        <v>0</v>
      </c>
      <c r="AZ102" s="138">
        <f>ROUND(SUM(AZ103:AZ109),2)</f>
        <v>0</v>
      </c>
      <c r="BA102" s="138">
        <f>ROUND(SUM(BA103:BA109),2)</f>
        <v>0</v>
      </c>
      <c r="BB102" s="138">
        <f>ROUND(SUM(BB103:BB109),2)</f>
        <v>0</v>
      </c>
      <c r="BC102" s="138">
        <f>ROUND(SUM(BC103:BC109),2)</f>
        <v>0</v>
      </c>
      <c r="BD102" s="140">
        <f>ROUND(SUM(BD103:BD109),2)</f>
        <v>0</v>
      </c>
      <c r="BE102" s="4"/>
      <c r="BS102" s="141" t="s">
        <v>72</v>
      </c>
      <c r="BT102" s="141" t="s">
        <v>82</v>
      </c>
      <c r="BU102" s="141" t="s">
        <v>74</v>
      </c>
      <c r="BV102" s="141" t="s">
        <v>75</v>
      </c>
      <c r="BW102" s="141" t="s">
        <v>105</v>
      </c>
      <c r="BX102" s="141" t="s">
        <v>93</v>
      </c>
      <c r="CL102" s="141" t="s">
        <v>1</v>
      </c>
    </row>
    <row r="103" spans="1:90" s="4" customFormat="1" ht="35.25" customHeight="1">
      <c r="A103" s="132" t="s">
        <v>83</v>
      </c>
      <c r="B103" s="70"/>
      <c r="C103" s="133"/>
      <c r="D103" s="133"/>
      <c r="E103" s="133"/>
      <c r="F103" s="134" t="s">
        <v>106</v>
      </c>
      <c r="G103" s="134"/>
      <c r="H103" s="134"/>
      <c r="I103" s="134"/>
      <c r="J103" s="134"/>
      <c r="K103" s="133"/>
      <c r="L103" s="134" t="s">
        <v>107</v>
      </c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'SO 101.1 H - Modernizace ...'!J34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 t="s">
        <v>86</v>
      </c>
      <c r="AR103" s="72"/>
      <c r="AS103" s="137">
        <v>0</v>
      </c>
      <c r="AT103" s="138">
        <f>ROUND(SUM(AV103:AW103),2)</f>
        <v>0</v>
      </c>
      <c r="AU103" s="139">
        <f>'SO 101.1 H - Modernizace ...'!P127</f>
        <v>0</v>
      </c>
      <c r="AV103" s="138">
        <f>'SO 101.1 H - Modernizace ...'!J37</f>
        <v>0</v>
      </c>
      <c r="AW103" s="138">
        <f>'SO 101.1 H - Modernizace ...'!J38</f>
        <v>0</v>
      </c>
      <c r="AX103" s="138">
        <f>'SO 101.1 H - Modernizace ...'!J39</f>
        <v>0</v>
      </c>
      <c r="AY103" s="138">
        <f>'SO 101.1 H - Modernizace ...'!J40</f>
        <v>0</v>
      </c>
      <c r="AZ103" s="138">
        <f>'SO 101.1 H - Modernizace ...'!F37</f>
        <v>0</v>
      </c>
      <c r="BA103" s="138">
        <f>'SO 101.1 H - Modernizace ...'!F38</f>
        <v>0</v>
      </c>
      <c r="BB103" s="138">
        <f>'SO 101.1 H - Modernizace ...'!F39</f>
        <v>0</v>
      </c>
      <c r="BC103" s="138">
        <f>'SO 101.1 H - Modernizace ...'!F40</f>
        <v>0</v>
      </c>
      <c r="BD103" s="140">
        <f>'SO 101.1 H - Modernizace ...'!F41</f>
        <v>0</v>
      </c>
      <c r="BE103" s="4"/>
      <c r="BT103" s="141" t="s">
        <v>108</v>
      </c>
      <c r="BV103" s="141" t="s">
        <v>75</v>
      </c>
      <c r="BW103" s="141" t="s">
        <v>109</v>
      </c>
      <c r="BX103" s="141" t="s">
        <v>105</v>
      </c>
      <c r="CL103" s="141" t="s">
        <v>1</v>
      </c>
    </row>
    <row r="104" spans="1:90" s="4" customFormat="1" ht="35.25" customHeight="1">
      <c r="A104" s="132" t="s">
        <v>83</v>
      </c>
      <c r="B104" s="70"/>
      <c r="C104" s="133"/>
      <c r="D104" s="133"/>
      <c r="E104" s="133"/>
      <c r="F104" s="134" t="s">
        <v>110</v>
      </c>
      <c r="G104" s="134"/>
      <c r="H104" s="134"/>
      <c r="I104" s="134"/>
      <c r="J104" s="134"/>
      <c r="K104" s="133"/>
      <c r="L104" s="134" t="s">
        <v>111</v>
      </c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'SO 101.1 V - Modernizace ...'!J34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86</v>
      </c>
      <c r="AR104" s="72"/>
      <c r="AS104" s="137">
        <v>0</v>
      </c>
      <c r="AT104" s="138">
        <f>ROUND(SUM(AV104:AW104),2)</f>
        <v>0</v>
      </c>
      <c r="AU104" s="139">
        <f>'SO 101.1 V - Modernizace ...'!P130</f>
        <v>0</v>
      </c>
      <c r="AV104" s="138">
        <f>'SO 101.1 V - Modernizace ...'!J37</f>
        <v>0</v>
      </c>
      <c r="AW104" s="138">
        <f>'SO 101.1 V - Modernizace ...'!J38</f>
        <v>0</v>
      </c>
      <c r="AX104" s="138">
        <f>'SO 101.1 V - Modernizace ...'!J39</f>
        <v>0</v>
      </c>
      <c r="AY104" s="138">
        <f>'SO 101.1 V - Modernizace ...'!J40</f>
        <v>0</v>
      </c>
      <c r="AZ104" s="138">
        <f>'SO 101.1 V - Modernizace ...'!F37</f>
        <v>0</v>
      </c>
      <c r="BA104" s="138">
        <f>'SO 101.1 V - Modernizace ...'!F38</f>
        <v>0</v>
      </c>
      <c r="BB104" s="138">
        <f>'SO 101.1 V - Modernizace ...'!F39</f>
        <v>0</v>
      </c>
      <c r="BC104" s="138">
        <f>'SO 101.1 V - Modernizace ...'!F40</f>
        <v>0</v>
      </c>
      <c r="BD104" s="140">
        <f>'SO 101.1 V - Modernizace ...'!F41</f>
        <v>0</v>
      </c>
      <c r="BE104" s="4"/>
      <c r="BT104" s="141" t="s">
        <v>108</v>
      </c>
      <c r="BV104" s="141" t="s">
        <v>75</v>
      </c>
      <c r="BW104" s="141" t="s">
        <v>112</v>
      </c>
      <c r="BX104" s="141" t="s">
        <v>105</v>
      </c>
      <c r="CL104" s="141" t="s">
        <v>1</v>
      </c>
    </row>
    <row r="105" spans="1:90" s="4" customFormat="1" ht="35.25" customHeight="1">
      <c r="A105" s="132" t="s">
        <v>83</v>
      </c>
      <c r="B105" s="70"/>
      <c r="C105" s="133"/>
      <c r="D105" s="133"/>
      <c r="E105" s="133"/>
      <c r="F105" s="134" t="s">
        <v>113</v>
      </c>
      <c r="G105" s="134"/>
      <c r="H105" s="134"/>
      <c r="I105" s="134"/>
      <c r="J105" s="134"/>
      <c r="K105" s="133"/>
      <c r="L105" s="134" t="s">
        <v>114</v>
      </c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5">
        <f>'SO 101.2 H - Modernizace ...'!J34</f>
        <v>0</v>
      </c>
      <c r="AH105" s="133"/>
      <c r="AI105" s="133"/>
      <c r="AJ105" s="133"/>
      <c r="AK105" s="133"/>
      <c r="AL105" s="133"/>
      <c r="AM105" s="133"/>
      <c r="AN105" s="135">
        <f>SUM(AG105,AT105)</f>
        <v>0</v>
      </c>
      <c r="AO105" s="133"/>
      <c r="AP105" s="133"/>
      <c r="AQ105" s="136" t="s">
        <v>86</v>
      </c>
      <c r="AR105" s="72"/>
      <c r="AS105" s="137">
        <v>0</v>
      </c>
      <c r="AT105" s="138">
        <f>ROUND(SUM(AV105:AW105),2)</f>
        <v>0</v>
      </c>
      <c r="AU105" s="139">
        <f>'SO 101.2 H - Modernizace ...'!P127</f>
        <v>0</v>
      </c>
      <c r="AV105" s="138">
        <f>'SO 101.2 H - Modernizace ...'!J37</f>
        <v>0</v>
      </c>
      <c r="AW105" s="138">
        <f>'SO 101.2 H - Modernizace ...'!J38</f>
        <v>0</v>
      </c>
      <c r="AX105" s="138">
        <f>'SO 101.2 H - Modernizace ...'!J39</f>
        <v>0</v>
      </c>
      <c r="AY105" s="138">
        <f>'SO 101.2 H - Modernizace ...'!J40</f>
        <v>0</v>
      </c>
      <c r="AZ105" s="138">
        <f>'SO 101.2 H - Modernizace ...'!F37</f>
        <v>0</v>
      </c>
      <c r="BA105" s="138">
        <f>'SO 101.2 H - Modernizace ...'!F38</f>
        <v>0</v>
      </c>
      <c r="BB105" s="138">
        <f>'SO 101.2 H - Modernizace ...'!F39</f>
        <v>0</v>
      </c>
      <c r="BC105" s="138">
        <f>'SO 101.2 H - Modernizace ...'!F40</f>
        <v>0</v>
      </c>
      <c r="BD105" s="140">
        <f>'SO 101.2 H - Modernizace ...'!F41</f>
        <v>0</v>
      </c>
      <c r="BE105" s="4"/>
      <c r="BT105" s="141" t="s">
        <v>108</v>
      </c>
      <c r="BV105" s="141" t="s">
        <v>75</v>
      </c>
      <c r="BW105" s="141" t="s">
        <v>115</v>
      </c>
      <c r="BX105" s="141" t="s">
        <v>105</v>
      </c>
      <c r="CL105" s="141" t="s">
        <v>1</v>
      </c>
    </row>
    <row r="106" spans="1:90" s="4" customFormat="1" ht="35.25" customHeight="1">
      <c r="A106" s="132" t="s">
        <v>83</v>
      </c>
      <c r="B106" s="70"/>
      <c r="C106" s="133"/>
      <c r="D106" s="133"/>
      <c r="E106" s="133"/>
      <c r="F106" s="134" t="s">
        <v>116</v>
      </c>
      <c r="G106" s="134"/>
      <c r="H106" s="134"/>
      <c r="I106" s="134"/>
      <c r="J106" s="134"/>
      <c r="K106" s="133"/>
      <c r="L106" s="134" t="s">
        <v>117</v>
      </c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5">
        <f>'SO 101.2 V - Modernizace ...'!J34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 t="s">
        <v>86</v>
      </c>
      <c r="AR106" s="72"/>
      <c r="AS106" s="137">
        <v>0</v>
      </c>
      <c r="AT106" s="138">
        <f>ROUND(SUM(AV106:AW106),2)</f>
        <v>0</v>
      </c>
      <c r="AU106" s="139">
        <f>'SO 101.2 V - Modernizace ...'!P130</f>
        <v>0</v>
      </c>
      <c r="AV106" s="138">
        <f>'SO 101.2 V - Modernizace ...'!J37</f>
        <v>0</v>
      </c>
      <c r="AW106" s="138">
        <f>'SO 101.2 V - Modernizace ...'!J38</f>
        <v>0</v>
      </c>
      <c r="AX106" s="138">
        <f>'SO 101.2 V - Modernizace ...'!J39</f>
        <v>0</v>
      </c>
      <c r="AY106" s="138">
        <f>'SO 101.2 V - Modernizace ...'!J40</f>
        <v>0</v>
      </c>
      <c r="AZ106" s="138">
        <f>'SO 101.2 V - Modernizace ...'!F37</f>
        <v>0</v>
      </c>
      <c r="BA106" s="138">
        <f>'SO 101.2 V - Modernizace ...'!F38</f>
        <v>0</v>
      </c>
      <c r="BB106" s="138">
        <f>'SO 101.2 V - Modernizace ...'!F39</f>
        <v>0</v>
      </c>
      <c r="BC106" s="138">
        <f>'SO 101.2 V - Modernizace ...'!F40</f>
        <v>0</v>
      </c>
      <c r="BD106" s="140">
        <f>'SO 101.2 V - Modernizace ...'!F41</f>
        <v>0</v>
      </c>
      <c r="BE106" s="4"/>
      <c r="BT106" s="141" t="s">
        <v>108</v>
      </c>
      <c r="BV106" s="141" t="s">
        <v>75</v>
      </c>
      <c r="BW106" s="141" t="s">
        <v>118</v>
      </c>
      <c r="BX106" s="141" t="s">
        <v>105</v>
      </c>
      <c r="CL106" s="141" t="s">
        <v>1</v>
      </c>
    </row>
    <row r="107" spans="1:90" s="4" customFormat="1" ht="35.25" customHeight="1">
      <c r="A107" s="132" t="s">
        <v>83</v>
      </c>
      <c r="B107" s="70"/>
      <c r="C107" s="133"/>
      <c r="D107" s="133"/>
      <c r="E107" s="133"/>
      <c r="F107" s="134" t="s">
        <v>119</v>
      </c>
      <c r="G107" s="134"/>
      <c r="H107" s="134"/>
      <c r="I107" s="134"/>
      <c r="J107" s="134"/>
      <c r="K107" s="133"/>
      <c r="L107" s="134" t="s">
        <v>120</v>
      </c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5">
        <f>'SO 101.3 H - Modernizace ...'!J34</f>
        <v>0</v>
      </c>
      <c r="AH107" s="133"/>
      <c r="AI107" s="133"/>
      <c r="AJ107" s="133"/>
      <c r="AK107" s="133"/>
      <c r="AL107" s="133"/>
      <c r="AM107" s="133"/>
      <c r="AN107" s="135">
        <f>SUM(AG107,AT107)</f>
        <v>0</v>
      </c>
      <c r="AO107" s="133"/>
      <c r="AP107" s="133"/>
      <c r="AQ107" s="136" t="s">
        <v>86</v>
      </c>
      <c r="AR107" s="72"/>
      <c r="AS107" s="137">
        <v>0</v>
      </c>
      <c r="AT107" s="138">
        <f>ROUND(SUM(AV107:AW107),2)</f>
        <v>0</v>
      </c>
      <c r="AU107" s="139">
        <f>'SO 101.3 H - Modernizace ...'!P127</f>
        <v>0</v>
      </c>
      <c r="AV107" s="138">
        <f>'SO 101.3 H - Modernizace ...'!J37</f>
        <v>0</v>
      </c>
      <c r="AW107" s="138">
        <f>'SO 101.3 H - Modernizace ...'!J38</f>
        <v>0</v>
      </c>
      <c r="AX107" s="138">
        <f>'SO 101.3 H - Modernizace ...'!J39</f>
        <v>0</v>
      </c>
      <c r="AY107" s="138">
        <f>'SO 101.3 H - Modernizace ...'!J40</f>
        <v>0</v>
      </c>
      <c r="AZ107" s="138">
        <f>'SO 101.3 H - Modernizace ...'!F37</f>
        <v>0</v>
      </c>
      <c r="BA107" s="138">
        <f>'SO 101.3 H - Modernizace ...'!F38</f>
        <v>0</v>
      </c>
      <c r="BB107" s="138">
        <f>'SO 101.3 H - Modernizace ...'!F39</f>
        <v>0</v>
      </c>
      <c r="BC107" s="138">
        <f>'SO 101.3 H - Modernizace ...'!F40</f>
        <v>0</v>
      </c>
      <c r="BD107" s="140">
        <f>'SO 101.3 H - Modernizace ...'!F41</f>
        <v>0</v>
      </c>
      <c r="BE107" s="4"/>
      <c r="BT107" s="141" t="s">
        <v>108</v>
      </c>
      <c r="BV107" s="141" t="s">
        <v>75</v>
      </c>
      <c r="BW107" s="141" t="s">
        <v>121</v>
      </c>
      <c r="BX107" s="141" t="s">
        <v>105</v>
      </c>
      <c r="CL107" s="141" t="s">
        <v>1</v>
      </c>
    </row>
    <row r="108" spans="1:90" s="4" customFormat="1" ht="35.25" customHeight="1">
      <c r="A108" s="132" t="s">
        <v>83</v>
      </c>
      <c r="B108" s="70"/>
      <c r="C108" s="133"/>
      <c r="D108" s="133"/>
      <c r="E108" s="133"/>
      <c r="F108" s="134" t="s">
        <v>122</v>
      </c>
      <c r="G108" s="134"/>
      <c r="H108" s="134"/>
      <c r="I108" s="134"/>
      <c r="J108" s="134"/>
      <c r="K108" s="133"/>
      <c r="L108" s="134" t="s">
        <v>123</v>
      </c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5">
        <f>'SO 101.3 V - Modernizace ...'!J34</f>
        <v>0</v>
      </c>
      <c r="AH108" s="133"/>
      <c r="AI108" s="133"/>
      <c r="AJ108" s="133"/>
      <c r="AK108" s="133"/>
      <c r="AL108" s="133"/>
      <c r="AM108" s="133"/>
      <c r="AN108" s="135">
        <f>SUM(AG108,AT108)</f>
        <v>0</v>
      </c>
      <c r="AO108" s="133"/>
      <c r="AP108" s="133"/>
      <c r="AQ108" s="136" t="s">
        <v>86</v>
      </c>
      <c r="AR108" s="72"/>
      <c r="AS108" s="137">
        <v>0</v>
      </c>
      <c r="AT108" s="138">
        <f>ROUND(SUM(AV108:AW108),2)</f>
        <v>0</v>
      </c>
      <c r="AU108" s="139">
        <f>'SO 101.3 V - Modernizace ...'!P130</f>
        <v>0</v>
      </c>
      <c r="AV108" s="138">
        <f>'SO 101.3 V - Modernizace ...'!J37</f>
        <v>0</v>
      </c>
      <c r="AW108" s="138">
        <f>'SO 101.3 V - Modernizace ...'!J38</f>
        <v>0</v>
      </c>
      <c r="AX108" s="138">
        <f>'SO 101.3 V - Modernizace ...'!J39</f>
        <v>0</v>
      </c>
      <c r="AY108" s="138">
        <f>'SO 101.3 V - Modernizace ...'!J40</f>
        <v>0</v>
      </c>
      <c r="AZ108" s="138">
        <f>'SO 101.3 V - Modernizace ...'!F37</f>
        <v>0</v>
      </c>
      <c r="BA108" s="138">
        <f>'SO 101.3 V - Modernizace ...'!F38</f>
        <v>0</v>
      </c>
      <c r="BB108" s="138">
        <f>'SO 101.3 V - Modernizace ...'!F39</f>
        <v>0</v>
      </c>
      <c r="BC108" s="138">
        <f>'SO 101.3 V - Modernizace ...'!F40</f>
        <v>0</v>
      </c>
      <c r="BD108" s="140">
        <f>'SO 101.3 V - Modernizace ...'!F41</f>
        <v>0</v>
      </c>
      <c r="BE108" s="4"/>
      <c r="BT108" s="141" t="s">
        <v>108</v>
      </c>
      <c r="BV108" s="141" t="s">
        <v>75</v>
      </c>
      <c r="BW108" s="141" t="s">
        <v>124</v>
      </c>
      <c r="BX108" s="141" t="s">
        <v>105</v>
      </c>
      <c r="CL108" s="141" t="s">
        <v>1</v>
      </c>
    </row>
    <row r="109" spans="1:90" s="4" customFormat="1" ht="35.25" customHeight="1">
      <c r="A109" s="132" t="s">
        <v>83</v>
      </c>
      <c r="B109" s="70"/>
      <c r="C109" s="133"/>
      <c r="D109" s="133"/>
      <c r="E109" s="133"/>
      <c r="F109" s="134" t="s">
        <v>125</v>
      </c>
      <c r="G109" s="134"/>
      <c r="H109" s="134"/>
      <c r="I109" s="134"/>
      <c r="J109" s="134"/>
      <c r="K109" s="133"/>
      <c r="L109" s="134" t="s">
        <v>126</v>
      </c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5">
        <f>'SO 101.4 V - Rekonstrukce...'!J34</f>
        <v>0</v>
      </c>
      <c r="AH109" s="133"/>
      <c r="AI109" s="133"/>
      <c r="AJ109" s="133"/>
      <c r="AK109" s="133"/>
      <c r="AL109" s="133"/>
      <c r="AM109" s="133"/>
      <c r="AN109" s="135">
        <f>SUM(AG109,AT109)</f>
        <v>0</v>
      </c>
      <c r="AO109" s="133"/>
      <c r="AP109" s="133"/>
      <c r="AQ109" s="136" t="s">
        <v>86</v>
      </c>
      <c r="AR109" s="72"/>
      <c r="AS109" s="137">
        <v>0</v>
      </c>
      <c r="AT109" s="138">
        <f>ROUND(SUM(AV109:AW109),2)</f>
        <v>0</v>
      </c>
      <c r="AU109" s="139">
        <f>'SO 101.4 V - Rekonstrukce...'!P127</f>
        <v>0</v>
      </c>
      <c r="AV109" s="138">
        <f>'SO 101.4 V - Rekonstrukce...'!J37</f>
        <v>0</v>
      </c>
      <c r="AW109" s="138">
        <f>'SO 101.4 V - Rekonstrukce...'!J38</f>
        <v>0</v>
      </c>
      <c r="AX109" s="138">
        <f>'SO 101.4 V - Rekonstrukce...'!J39</f>
        <v>0</v>
      </c>
      <c r="AY109" s="138">
        <f>'SO 101.4 V - Rekonstrukce...'!J40</f>
        <v>0</v>
      </c>
      <c r="AZ109" s="138">
        <f>'SO 101.4 V - Rekonstrukce...'!F37</f>
        <v>0</v>
      </c>
      <c r="BA109" s="138">
        <f>'SO 101.4 V - Rekonstrukce...'!F38</f>
        <v>0</v>
      </c>
      <c r="BB109" s="138">
        <f>'SO 101.4 V - Rekonstrukce...'!F39</f>
        <v>0</v>
      </c>
      <c r="BC109" s="138">
        <f>'SO 101.4 V - Rekonstrukce...'!F40</f>
        <v>0</v>
      </c>
      <c r="BD109" s="140">
        <f>'SO 101.4 V - Rekonstrukce...'!F41</f>
        <v>0</v>
      </c>
      <c r="BE109" s="4"/>
      <c r="BT109" s="141" t="s">
        <v>108</v>
      </c>
      <c r="BV109" s="141" t="s">
        <v>75</v>
      </c>
      <c r="BW109" s="141" t="s">
        <v>127</v>
      </c>
      <c r="BX109" s="141" t="s">
        <v>105</v>
      </c>
      <c r="CL109" s="141" t="s">
        <v>1</v>
      </c>
    </row>
    <row r="110" spans="1:90" s="4" customFormat="1" ht="16.5" customHeight="1">
      <c r="A110" s="4"/>
      <c r="B110" s="70"/>
      <c r="C110" s="133"/>
      <c r="D110" s="133"/>
      <c r="E110" s="134" t="s">
        <v>128</v>
      </c>
      <c r="F110" s="134"/>
      <c r="G110" s="134"/>
      <c r="H110" s="134"/>
      <c r="I110" s="134"/>
      <c r="J110" s="133"/>
      <c r="K110" s="134" t="s">
        <v>129</v>
      </c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42">
        <f>ROUND(SUM(AG111:AG115),2)</f>
        <v>0</v>
      </c>
      <c r="AH110" s="133"/>
      <c r="AI110" s="133"/>
      <c r="AJ110" s="133"/>
      <c r="AK110" s="133"/>
      <c r="AL110" s="133"/>
      <c r="AM110" s="133"/>
      <c r="AN110" s="135">
        <f>SUM(AG110,AT110)</f>
        <v>0</v>
      </c>
      <c r="AO110" s="133"/>
      <c r="AP110" s="133"/>
      <c r="AQ110" s="136" t="s">
        <v>86</v>
      </c>
      <c r="AR110" s="72"/>
      <c r="AS110" s="137">
        <f>ROUND(SUM(AS111:AS115),2)</f>
        <v>0</v>
      </c>
      <c r="AT110" s="138">
        <f>ROUND(SUM(AV110:AW110),2)</f>
        <v>0</v>
      </c>
      <c r="AU110" s="139">
        <f>ROUND(SUM(AU111:AU115),5)</f>
        <v>0</v>
      </c>
      <c r="AV110" s="138">
        <f>ROUND(AZ110*L29,2)</f>
        <v>0</v>
      </c>
      <c r="AW110" s="138">
        <f>ROUND(BA110*L30,2)</f>
        <v>0</v>
      </c>
      <c r="AX110" s="138">
        <f>ROUND(BB110*L29,2)</f>
        <v>0</v>
      </c>
      <c r="AY110" s="138">
        <f>ROUND(BC110*L30,2)</f>
        <v>0</v>
      </c>
      <c r="AZ110" s="138">
        <f>ROUND(SUM(AZ111:AZ115),2)</f>
        <v>0</v>
      </c>
      <c r="BA110" s="138">
        <f>ROUND(SUM(BA111:BA115),2)</f>
        <v>0</v>
      </c>
      <c r="BB110" s="138">
        <f>ROUND(SUM(BB111:BB115),2)</f>
        <v>0</v>
      </c>
      <c r="BC110" s="138">
        <f>ROUND(SUM(BC111:BC115),2)</f>
        <v>0</v>
      </c>
      <c r="BD110" s="140">
        <f>ROUND(SUM(BD111:BD115),2)</f>
        <v>0</v>
      </c>
      <c r="BE110" s="4"/>
      <c r="BS110" s="141" t="s">
        <v>72</v>
      </c>
      <c r="BT110" s="141" t="s">
        <v>82</v>
      </c>
      <c r="BU110" s="141" t="s">
        <v>74</v>
      </c>
      <c r="BV110" s="141" t="s">
        <v>75</v>
      </c>
      <c r="BW110" s="141" t="s">
        <v>130</v>
      </c>
      <c r="BX110" s="141" t="s">
        <v>93</v>
      </c>
      <c r="CL110" s="141" t="s">
        <v>1</v>
      </c>
    </row>
    <row r="111" spans="1:90" s="4" customFormat="1" ht="35.25" customHeight="1">
      <c r="A111" s="132" t="s">
        <v>83</v>
      </c>
      <c r="B111" s="70"/>
      <c r="C111" s="133"/>
      <c r="D111" s="133"/>
      <c r="E111" s="133"/>
      <c r="F111" s="134" t="s">
        <v>131</v>
      </c>
      <c r="G111" s="134"/>
      <c r="H111" s="134"/>
      <c r="I111" s="134"/>
      <c r="J111" s="134"/>
      <c r="K111" s="133"/>
      <c r="L111" s="134" t="s">
        <v>132</v>
      </c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5">
        <f>'SO 141.1 - Propustek 1 v ...'!J34</f>
        <v>0</v>
      </c>
      <c r="AH111" s="133"/>
      <c r="AI111" s="133"/>
      <c r="AJ111" s="133"/>
      <c r="AK111" s="133"/>
      <c r="AL111" s="133"/>
      <c r="AM111" s="133"/>
      <c r="AN111" s="135">
        <f>SUM(AG111,AT111)</f>
        <v>0</v>
      </c>
      <c r="AO111" s="133"/>
      <c r="AP111" s="133"/>
      <c r="AQ111" s="136" t="s">
        <v>86</v>
      </c>
      <c r="AR111" s="72"/>
      <c r="AS111" s="137">
        <v>0</v>
      </c>
      <c r="AT111" s="138">
        <f>ROUND(SUM(AV111:AW111),2)</f>
        <v>0</v>
      </c>
      <c r="AU111" s="139">
        <f>'SO 141.1 - Propustek 1 v ...'!P128</f>
        <v>0</v>
      </c>
      <c r="AV111" s="138">
        <f>'SO 141.1 - Propustek 1 v ...'!J37</f>
        <v>0</v>
      </c>
      <c r="AW111" s="138">
        <f>'SO 141.1 - Propustek 1 v ...'!J38</f>
        <v>0</v>
      </c>
      <c r="AX111" s="138">
        <f>'SO 141.1 - Propustek 1 v ...'!J39</f>
        <v>0</v>
      </c>
      <c r="AY111" s="138">
        <f>'SO 141.1 - Propustek 1 v ...'!J40</f>
        <v>0</v>
      </c>
      <c r="AZ111" s="138">
        <f>'SO 141.1 - Propustek 1 v ...'!F37</f>
        <v>0</v>
      </c>
      <c r="BA111" s="138">
        <f>'SO 141.1 - Propustek 1 v ...'!F38</f>
        <v>0</v>
      </c>
      <c r="BB111" s="138">
        <f>'SO 141.1 - Propustek 1 v ...'!F39</f>
        <v>0</v>
      </c>
      <c r="BC111" s="138">
        <f>'SO 141.1 - Propustek 1 v ...'!F40</f>
        <v>0</v>
      </c>
      <c r="BD111" s="140">
        <f>'SO 141.1 - Propustek 1 v ...'!F41</f>
        <v>0</v>
      </c>
      <c r="BE111" s="4"/>
      <c r="BT111" s="141" t="s">
        <v>108</v>
      </c>
      <c r="BV111" s="141" t="s">
        <v>75</v>
      </c>
      <c r="BW111" s="141" t="s">
        <v>133</v>
      </c>
      <c r="BX111" s="141" t="s">
        <v>130</v>
      </c>
      <c r="CL111" s="141" t="s">
        <v>1</v>
      </c>
    </row>
    <row r="112" spans="1:90" s="4" customFormat="1" ht="35.25" customHeight="1">
      <c r="A112" s="132" t="s">
        <v>83</v>
      </c>
      <c r="B112" s="70"/>
      <c r="C112" s="133"/>
      <c r="D112" s="133"/>
      <c r="E112" s="133"/>
      <c r="F112" s="134" t="s">
        <v>134</v>
      </c>
      <c r="G112" s="134"/>
      <c r="H112" s="134"/>
      <c r="I112" s="134"/>
      <c r="J112" s="134"/>
      <c r="K112" s="133"/>
      <c r="L112" s="134" t="s">
        <v>135</v>
      </c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5">
        <f>'SO 141.2 - Propustek 2 v ...'!J34</f>
        <v>0</v>
      </c>
      <c r="AH112" s="133"/>
      <c r="AI112" s="133"/>
      <c r="AJ112" s="133"/>
      <c r="AK112" s="133"/>
      <c r="AL112" s="133"/>
      <c r="AM112" s="133"/>
      <c r="AN112" s="135">
        <f>SUM(AG112,AT112)</f>
        <v>0</v>
      </c>
      <c r="AO112" s="133"/>
      <c r="AP112" s="133"/>
      <c r="AQ112" s="136" t="s">
        <v>86</v>
      </c>
      <c r="AR112" s="72"/>
      <c r="AS112" s="137">
        <v>0</v>
      </c>
      <c r="AT112" s="138">
        <f>ROUND(SUM(AV112:AW112),2)</f>
        <v>0</v>
      </c>
      <c r="AU112" s="139">
        <f>'SO 141.2 - Propustek 2 v ...'!P128</f>
        <v>0</v>
      </c>
      <c r="AV112" s="138">
        <f>'SO 141.2 - Propustek 2 v ...'!J37</f>
        <v>0</v>
      </c>
      <c r="AW112" s="138">
        <f>'SO 141.2 - Propustek 2 v ...'!J38</f>
        <v>0</v>
      </c>
      <c r="AX112" s="138">
        <f>'SO 141.2 - Propustek 2 v ...'!J39</f>
        <v>0</v>
      </c>
      <c r="AY112" s="138">
        <f>'SO 141.2 - Propustek 2 v ...'!J40</f>
        <v>0</v>
      </c>
      <c r="AZ112" s="138">
        <f>'SO 141.2 - Propustek 2 v ...'!F37</f>
        <v>0</v>
      </c>
      <c r="BA112" s="138">
        <f>'SO 141.2 - Propustek 2 v ...'!F38</f>
        <v>0</v>
      </c>
      <c r="BB112" s="138">
        <f>'SO 141.2 - Propustek 2 v ...'!F39</f>
        <v>0</v>
      </c>
      <c r="BC112" s="138">
        <f>'SO 141.2 - Propustek 2 v ...'!F40</f>
        <v>0</v>
      </c>
      <c r="BD112" s="140">
        <f>'SO 141.2 - Propustek 2 v ...'!F41</f>
        <v>0</v>
      </c>
      <c r="BE112" s="4"/>
      <c r="BT112" s="141" t="s">
        <v>108</v>
      </c>
      <c r="BV112" s="141" t="s">
        <v>75</v>
      </c>
      <c r="BW112" s="141" t="s">
        <v>136</v>
      </c>
      <c r="BX112" s="141" t="s">
        <v>130</v>
      </c>
      <c r="CL112" s="141" t="s">
        <v>1</v>
      </c>
    </row>
    <row r="113" spans="1:90" s="4" customFormat="1" ht="35.25" customHeight="1">
      <c r="A113" s="132" t="s">
        <v>83</v>
      </c>
      <c r="B113" s="70"/>
      <c r="C113" s="133"/>
      <c r="D113" s="133"/>
      <c r="E113" s="133"/>
      <c r="F113" s="134" t="s">
        <v>137</v>
      </c>
      <c r="G113" s="134"/>
      <c r="H113" s="134"/>
      <c r="I113" s="134"/>
      <c r="J113" s="134"/>
      <c r="K113" s="133"/>
      <c r="L113" s="134" t="s">
        <v>138</v>
      </c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5">
        <f>'SO 141.3 - Propustek 3 v ...'!J34</f>
        <v>0</v>
      </c>
      <c r="AH113" s="133"/>
      <c r="AI113" s="133"/>
      <c r="AJ113" s="133"/>
      <c r="AK113" s="133"/>
      <c r="AL113" s="133"/>
      <c r="AM113" s="133"/>
      <c r="AN113" s="135">
        <f>SUM(AG113,AT113)</f>
        <v>0</v>
      </c>
      <c r="AO113" s="133"/>
      <c r="AP113" s="133"/>
      <c r="AQ113" s="136" t="s">
        <v>86</v>
      </c>
      <c r="AR113" s="72"/>
      <c r="AS113" s="137">
        <v>0</v>
      </c>
      <c r="AT113" s="138">
        <f>ROUND(SUM(AV113:AW113),2)</f>
        <v>0</v>
      </c>
      <c r="AU113" s="139">
        <f>'SO 141.3 - Propustek 3 v ...'!P128</f>
        <v>0</v>
      </c>
      <c r="AV113" s="138">
        <f>'SO 141.3 - Propustek 3 v ...'!J37</f>
        <v>0</v>
      </c>
      <c r="AW113" s="138">
        <f>'SO 141.3 - Propustek 3 v ...'!J38</f>
        <v>0</v>
      </c>
      <c r="AX113" s="138">
        <f>'SO 141.3 - Propustek 3 v ...'!J39</f>
        <v>0</v>
      </c>
      <c r="AY113" s="138">
        <f>'SO 141.3 - Propustek 3 v ...'!J40</f>
        <v>0</v>
      </c>
      <c r="AZ113" s="138">
        <f>'SO 141.3 - Propustek 3 v ...'!F37</f>
        <v>0</v>
      </c>
      <c r="BA113" s="138">
        <f>'SO 141.3 - Propustek 3 v ...'!F38</f>
        <v>0</v>
      </c>
      <c r="BB113" s="138">
        <f>'SO 141.3 - Propustek 3 v ...'!F39</f>
        <v>0</v>
      </c>
      <c r="BC113" s="138">
        <f>'SO 141.3 - Propustek 3 v ...'!F40</f>
        <v>0</v>
      </c>
      <c r="BD113" s="140">
        <f>'SO 141.3 - Propustek 3 v ...'!F41</f>
        <v>0</v>
      </c>
      <c r="BE113" s="4"/>
      <c r="BT113" s="141" t="s">
        <v>108</v>
      </c>
      <c r="BV113" s="141" t="s">
        <v>75</v>
      </c>
      <c r="BW113" s="141" t="s">
        <v>139</v>
      </c>
      <c r="BX113" s="141" t="s">
        <v>130</v>
      </c>
      <c r="CL113" s="141" t="s">
        <v>1</v>
      </c>
    </row>
    <row r="114" spans="1:90" s="4" customFormat="1" ht="35.25" customHeight="1">
      <c r="A114" s="132" t="s">
        <v>83</v>
      </c>
      <c r="B114" s="70"/>
      <c r="C114" s="133"/>
      <c r="D114" s="133"/>
      <c r="E114" s="133"/>
      <c r="F114" s="134" t="s">
        <v>140</v>
      </c>
      <c r="G114" s="134"/>
      <c r="H114" s="134"/>
      <c r="I114" s="134"/>
      <c r="J114" s="134"/>
      <c r="K114" s="133"/>
      <c r="L114" s="134" t="s">
        <v>141</v>
      </c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5">
        <f>'SO 141.4 - Propustek 4 v ...'!J34</f>
        <v>0</v>
      </c>
      <c r="AH114" s="133"/>
      <c r="AI114" s="133"/>
      <c r="AJ114" s="133"/>
      <c r="AK114" s="133"/>
      <c r="AL114" s="133"/>
      <c r="AM114" s="133"/>
      <c r="AN114" s="135">
        <f>SUM(AG114,AT114)</f>
        <v>0</v>
      </c>
      <c r="AO114" s="133"/>
      <c r="AP114" s="133"/>
      <c r="AQ114" s="136" t="s">
        <v>86</v>
      </c>
      <c r="AR114" s="72"/>
      <c r="AS114" s="137">
        <v>0</v>
      </c>
      <c r="AT114" s="138">
        <f>ROUND(SUM(AV114:AW114),2)</f>
        <v>0</v>
      </c>
      <c r="AU114" s="139">
        <f>'SO 141.4 - Propustek 4 v ...'!P128</f>
        <v>0</v>
      </c>
      <c r="AV114" s="138">
        <f>'SO 141.4 - Propustek 4 v ...'!J37</f>
        <v>0</v>
      </c>
      <c r="AW114" s="138">
        <f>'SO 141.4 - Propustek 4 v ...'!J38</f>
        <v>0</v>
      </c>
      <c r="AX114" s="138">
        <f>'SO 141.4 - Propustek 4 v ...'!J39</f>
        <v>0</v>
      </c>
      <c r="AY114" s="138">
        <f>'SO 141.4 - Propustek 4 v ...'!J40</f>
        <v>0</v>
      </c>
      <c r="AZ114" s="138">
        <f>'SO 141.4 - Propustek 4 v ...'!F37</f>
        <v>0</v>
      </c>
      <c r="BA114" s="138">
        <f>'SO 141.4 - Propustek 4 v ...'!F38</f>
        <v>0</v>
      </c>
      <c r="BB114" s="138">
        <f>'SO 141.4 - Propustek 4 v ...'!F39</f>
        <v>0</v>
      </c>
      <c r="BC114" s="138">
        <f>'SO 141.4 - Propustek 4 v ...'!F40</f>
        <v>0</v>
      </c>
      <c r="BD114" s="140">
        <f>'SO 141.4 - Propustek 4 v ...'!F41</f>
        <v>0</v>
      </c>
      <c r="BE114" s="4"/>
      <c r="BT114" s="141" t="s">
        <v>108</v>
      </c>
      <c r="BV114" s="141" t="s">
        <v>75</v>
      </c>
      <c r="BW114" s="141" t="s">
        <v>142</v>
      </c>
      <c r="BX114" s="141" t="s">
        <v>130</v>
      </c>
      <c r="CL114" s="141" t="s">
        <v>1</v>
      </c>
    </row>
    <row r="115" spans="1:90" s="4" customFormat="1" ht="35.25" customHeight="1">
      <c r="A115" s="132" t="s">
        <v>83</v>
      </c>
      <c r="B115" s="70"/>
      <c r="C115" s="133"/>
      <c r="D115" s="133"/>
      <c r="E115" s="133"/>
      <c r="F115" s="134" t="s">
        <v>143</v>
      </c>
      <c r="G115" s="134"/>
      <c r="H115" s="134"/>
      <c r="I115" s="134"/>
      <c r="J115" s="134"/>
      <c r="K115" s="133"/>
      <c r="L115" s="134" t="s">
        <v>144</v>
      </c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5">
        <f>'SO 141.5 - Propustek 5 v ...'!J34</f>
        <v>0</v>
      </c>
      <c r="AH115" s="133"/>
      <c r="AI115" s="133"/>
      <c r="AJ115" s="133"/>
      <c r="AK115" s="133"/>
      <c r="AL115" s="133"/>
      <c r="AM115" s="133"/>
      <c r="AN115" s="135">
        <f>SUM(AG115,AT115)</f>
        <v>0</v>
      </c>
      <c r="AO115" s="133"/>
      <c r="AP115" s="133"/>
      <c r="AQ115" s="136" t="s">
        <v>86</v>
      </c>
      <c r="AR115" s="72"/>
      <c r="AS115" s="137">
        <v>0</v>
      </c>
      <c r="AT115" s="138">
        <f>ROUND(SUM(AV115:AW115),2)</f>
        <v>0</v>
      </c>
      <c r="AU115" s="139">
        <f>'SO 141.5 - Propustek 5 v ...'!P128</f>
        <v>0</v>
      </c>
      <c r="AV115" s="138">
        <f>'SO 141.5 - Propustek 5 v ...'!J37</f>
        <v>0</v>
      </c>
      <c r="AW115" s="138">
        <f>'SO 141.5 - Propustek 5 v ...'!J38</f>
        <v>0</v>
      </c>
      <c r="AX115" s="138">
        <f>'SO 141.5 - Propustek 5 v ...'!J39</f>
        <v>0</v>
      </c>
      <c r="AY115" s="138">
        <f>'SO 141.5 - Propustek 5 v ...'!J40</f>
        <v>0</v>
      </c>
      <c r="AZ115" s="138">
        <f>'SO 141.5 - Propustek 5 v ...'!F37</f>
        <v>0</v>
      </c>
      <c r="BA115" s="138">
        <f>'SO 141.5 - Propustek 5 v ...'!F38</f>
        <v>0</v>
      </c>
      <c r="BB115" s="138">
        <f>'SO 141.5 - Propustek 5 v ...'!F39</f>
        <v>0</v>
      </c>
      <c r="BC115" s="138">
        <f>'SO 141.5 - Propustek 5 v ...'!F40</f>
        <v>0</v>
      </c>
      <c r="BD115" s="140">
        <f>'SO 141.5 - Propustek 5 v ...'!F41</f>
        <v>0</v>
      </c>
      <c r="BE115" s="4"/>
      <c r="BT115" s="141" t="s">
        <v>108</v>
      </c>
      <c r="BV115" s="141" t="s">
        <v>75</v>
      </c>
      <c r="BW115" s="141" t="s">
        <v>145</v>
      </c>
      <c r="BX115" s="141" t="s">
        <v>130</v>
      </c>
      <c r="CL115" s="141" t="s">
        <v>1</v>
      </c>
    </row>
    <row r="116" spans="1:90" s="4" customFormat="1" ht="16.5" customHeight="1">
      <c r="A116" s="4"/>
      <c r="B116" s="70"/>
      <c r="C116" s="133"/>
      <c r="D116" s="133"/>
      <c r="E116" s="134" t="s">
        <v>146</v>
      </c>
      <c r="F116" s="134"/>
      <c r="G116" s="134"/>
      <c r="H116" s="134"/>
      <c r="I116" s="134"/>
      <c r="J116" s="133"/>
      <c r="K116" s="134" t="s">
        <v>147</v>
      </c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42">
        <f>ROUND(SUM(AG117:AG119),2)</f>
        <v>0</v>
      </c>
      <c r="AH116" s="133"/>
      <c r="AI116" s="133"/>
      <c r="AJ116" s="133"/>
      <c r="AK116" s="133"/>
      <c r="AL116" s="133"/>
      <c r="AM116" s="133"/>
      <c r="AN116" s="135">
        <f>SUM(AG116,AT116)</f>
        <v>0</v>
      </c>
      <c r="AO116" s="133"/>
      <c r="AP116" s="133"/>
      <c r="AQ116" s="136" t="s">
        <v>86</v>
      </c>
      <c r="AR116" s="72"/>
      <c r="AS116" s="137">
        <f>ROUND(SUM(AS117:AS119),2)</f>
        <v>0</v>
      </c>
      <c r="AT116" s="138">
        <f>ROUND(SUM(AV116:AW116),2)</f>
        <v>0</v>
      </c>
      <c r="AU116" s="139">
        <f>ROUND(SUM(AU117:AU119),5)</f>
        <v>0</v>
      </c>
      <c r="AV116" s="138">
        <f>ROUND(AZ116*L29,2)</f>
        <v>0</v>
      </c>
      <c r="AW116" s="138">
        <f>ROUND(BA116*L30,2)</f>
        <v>0</v>
      </c>
      <c r="AX116" s="138">
        <f>ROUND(BB116*L29,2)</f>
        <v>0</v>
      </c>
      <c r="AY116" s="138">
        <f>ROUND(BC116*L30,2)</f>
        <v>0</v>
      </c>
      <c r="AZ116" s="138">
        <f>ROUND(SUM(AZ117:AZ119),2)</f>
        <v>0</v>
      </c>
      <c r="BA116" s="138">
        <f>ROUND(SUM(BA117:BA119),2)</f>
        <v>0</v>
      </c>
      <c r="BB116" s="138">
        <f>ROUND(SUM(BB117:BB119),2)</f>
        <v>0</v>
      </c>
      <c r="BC116" s="138">
        <f>ROUND(SUM(BC117:BC119),2)</f>
        <v>0</v>
      </c>
      <c r="BD116" s="140">
        <f>ROUND(SUM(BD117:BD119),2)</f>
        <v>0</v>
      </c>
      <c r="BE116" s="4"/>
      <c r="BS116" s="141" t="s">
        <v>72</v>
      </c>
      <c r="BT116" s="141" t="s">
        <v>82</v>
      </c>
      <c r="BU116" s="141" t="s">
        <v>74</v>
      </c>
      <c r="BV116" s="141" t="s">
        <v>75</v>
      </c>
      <c r="BW116" s="141" t="s">
        <v>148</v>
      </c>
      <c r="BX116" s="141" t="s">
        <v>93</v>
      </c>
      <c r="CL116" s="141" t="s">
        <v>1</v>
      </c>
    </row>
    <row r="117" spans="1:90" s="4" customFormat="1" ht="35.25" customHeight="1">
      <c r="A117" s="132" t="s">
        <v>83</v>
      </c>
      <c r="B117" s="70"/>
      <c r="C117" s="133"/>
      <c r="D117" s="133"/>
      <c r="E117" s="133"/>
      <c r="F117" s="134" t="s">
        <v>149</v>
      </c>
      <c r="G117" s="134"/>
      <c r="H117" s="134"/>
      <c r="I117" s="134"/>
      <c r="J117" s="134"/>
      <c r="K117" s="133"/>
      <c r="L117" s="134" t="s">
        <v>150</v>
      </c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5">
        <f>'SO 181.1 - Provizorní dop...'!J34</f>
        <v>0</v>
      </c>
      <c r="AH117" s="133"/>
      <c r="AI117" s="133"/>
      <c r="AJ117" s="133"/>
      <c r="AK117" s="133"/>
      <c r="AL117" s="133"/>
      <c r="AM117" s="133"/>
      <c r="AN117" s="135">
        <f>SUM(AG117,AT117)</f>
        <v>0</v>
      </c>
      <c r="AO117" s="133"/>
      <c r="AP117" s="133"/>
      <c r="AQ117" s="136" t="s">
        <v>86</v>
      </c>
      <c r="AR117" s="72"/>
      <c r="AS117" s="137">
        <v>0</v>
      </c>
      <c r="AT117" s="138">
        <f>ROUND(SUM(AV117:AW117),2)</f>
        <v>0</v>
      </c>
      <c r="AU117" s="139">
        <f>'SO 181.1 - Provizorní dop...'!P124</f>
        <v>0</v>
      </c>
      <c r="AV117" s="138">
        <f>'SO 181.1 - Provizorní dop...'!J37</f>
        <v>0</v>
      </c>
      <c r="AW117" s="138">
        <f>'SO 181.1 - Provizorní dop...'!J38</f>
        <v>0</v>
      </c>
      <c r="AX117" s="138">
        <f>'SO 181.1 - Provizorní dop...'!J39</f>
        <v>0</v>
      </c>
      <c r="AY117" s="138">
        <f>'SO 181.1 - Provizorní dop...'!J40</f>
        <v>0</v>
      </c>
      <c r="AZ117" s="138">
        <f>'SO 181.1 - Provizorní dop...'!F37</f>
        <v>0</v>
      </c>
      <c r="BA117" s="138">
        <f>'SO 181.1 - Provizorní dop...'!F38</f>
        <v>0</v>
      </c>
      <c r="BB117" s="138">
        <f>'SO 181.1 - Provizorní dop...'!F39</f>
        <v>0</v>
      </c>
      <c r="BC117" s="138">
        <f>'SO 181.1 - Provizorní dop...'!F40</f>
        <v>0</v>
      </c>
      <c r="BD117" s="140">
        <f>'SO 181.1 - Provizorní dop...'!F41</f>
        <v>0</v>
      </c>
      <c r="BE117" s="4"/>
      <c r="BT117" s="141" t="s">
        <v>108</v>
      </c>
      <c r="BV117" s="141" t="s">
        <v>75</v>
      </c>
      <c r="BW117" s="141" t="s">
        <v>151</v>
      </c>
      <c r="BX117" s="141" t="s">
        <v>148</v>
      </c>
      <c r="CL117" s="141" t="s">
        <v>1</v>
      </c>
    </row>
    <row r="118" spans="1:90" s="4" customFormat="1" ht="35.25" customHeight="1">
      <c r="A118" s="132" t="s">
        <v>83</v>
      </c>
      <c r="B118" s="70"/>
      <c r="C118" s="133"/>
      <c r="D118" s="133"/>
      <c r="E118" s="133"/>
      <c r="F118" s="134" t="s">
        <v>152</v>
      </c>
      <c r="G118" s="134"/>
      <c r="H118" s="134"/>
      <c r="I118" s="134"/>
      <c r="J118" s="134"/>
      <c r="K118" s="133"/>
      <c r="L118" s="134" t="s">
        <v>153</v>
      </c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5">
        <f>'SO 181.2 - Provizorní dop...'!J34</f>
        <v>0</v>
      </c>
      <c r="AH118" s="133"/>
      <c r="AI118" s="133"/>
      <c r="AJ118" s="133"/>
      <c r="AK118" s="133"/>
      <c r="AL118" s="133"/>
      <c r="AM118" s="133"/>
      <c r="AN118" s="135">
        <f>SUM(AG118,AT118)</f>
        <v>0</v>
      </c>
      <c r="AO118" s="133"/>
      <c r="AP118" s="133"/>
      <c r="AQ118" s="136" t="s">
        <v>86</v>
      </c>
      <c r="AR118" s="72"/>
      <c r="AS118" s="137">
        <v>0</v>
      </c>
      <c r="AT118" s="138">
        <f>ROUND(SUM(AV118:AW118),2)</f>
        <v>0</v>
      </c>
      <c r="AU118" s="139">
        <f>'SO 181.2 - Provizorní dop...'!P124</f>
        <v>0</v>
      </c>
      <c r="AV118" s="138">
        <f>'SO 181.2 - Provizorní dop...'!J37</f>
        <v>0</v>
      </c>
      <c r="AW118" s="138">
        <f>'SO 181.2 - Provizorní dop...'!J38</f>
        <v>0</v>
      </c>
      <c r="AX118" s="138">
        <f>'SO 181.2 - Provizorní dop...'!J39</f>
        <v>0</v>
      </c>
      <c r="AY118" s="138">
        <f>'SO 181.2 - Provizorní dop...'!J40</f>
        <v>0</v>
      </c>
      <c r="AZ118" s="138">
        <f>'SO 181.2 - Provizorní dop...'!F37</f>
        <v>0</v>
      </c>
      <c r="BA118" s="138">
        <f>'SO 181.2 - Provizorní dop...'!F38</f>
        <v>0</v>
      </c>
      <c r="BB118" s="138">
        <f>'SO 181.2 - Provizorní dop...'!F39</f>
        <v>0</v>
      </c>
      <c r="BC118" s="138">
        <f>'SO 181.2 - Provizorní dop...'!F40</f>
        <v>0</v>
      </c>
      <c r="BD118" s="140">
        <f>'SO 181.2 - Provizorní dop...'!F41</f>
        <v>0</v>
      </c>
      <c r="BE118" s="4"/>
      <c r="BT118" s="141" t="s">
        <v>108</v>
      </c>
      <c r="BV118" s="141" t="s">
        <v>75</v>
      </c>
      <c r="BW118" s="141" t="s">
        <v>154</v>
      </c>
      <c r="BX118" s="141" t="s">
        <v>148</v>
      </c>
      <c r="CL118" s="141" t="s">
        <v>1</v>
      </c>
    </row>
    <row r="119" spans="1:90" s="4" customFormat="1" ht="35.25" customHeight="1">
      <c r="A119" s="132" t="s">
        <v>83</v>
      </c>
      <c r="B119" s="70"/>
      <c r="C119" s="133"/>
      <c r="D119" s="133"/>
      <c r="E119" s="133"/>
      <c r="F119" s="134" t="s">
        <v>155</v>
      </c>
      <c r="G119" s="134"/>
      <c r="H119" s="134"/>
      <c r="I119" s="134"/>
      <c r="J119" s="134"/>
      <c r="K119" s="133"/>
      <c r="L119" s="134" t="s">
        <v>156</v>
      </c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5">
        <f>'SO 181.3 - Provizorní dop...'!J34</f>
        <v>0</v>
      </c>
      <c r="AH119" s="133"/>
      <c r="AI119" s="133"/>
      <c r="AJ119" s="133"/>
      <c r="AK119" s="133"/>
      <c r="AL119" s="133"/>
      <c r="AM119" s="133"/>
      <c r="AN119" s="135">
        <f>SUM(AG119,AT119)</f>
        <v>0</v>
      </c>
      <c r="AO119" s="133"/>
      <c r="AP119" s="133"/>
      <c r="AQ119" s="136" t="s">
        <v>86</v>
      </c>
      <c r="AR119" s="72"/>
      <c r="AS119" s="137">
        <v>0</v>
      </c>
      <c r="AT119" s="138">
        <f>ROUND(SUM(AV119:AW119),2)</f>
        <v>0</v>
      </c>
      <c r="AU119" s="139">
        <f>'SO 181.3 - Provizorní dop...'!P124</f>
        <v>0</v>
      </c>
      <c r="AV119" s="138">
        <f>'SO 181.3 - Provizorní dop...'!J37</f>
        <v>0</v>
      </c>
      <c r="AW119" s="138">
        <f>'SO 181.3 - Provizorní dop...'!J38</f>
        <v>0</v>
      </c>
      <c r="AX119" s="138">
        <f>'SO 181.3 - Provizorní dop...'!J39</f>
        <v>0</v>
      </c>
      <c r="AY119" s="138">
        <f>'SO 181.3 - Provizorní dop...'!J40</f>
        <v>0</v>
      </c>
      <c r="AZ119" s="138">
        <f>'SO 181.3 - Provizorní dop...'!F37</f>
        <v>0</v>
      </c>
      <c r="BA119" s="138">
        <f>'SO 181.3 - Provizorní dop...'!F38</f>
        <v>0</v>
      </c>
      <c r="BB119" s="138">
        <f>'SO 181.3 - Provizorní dop...'!F39</f>
        <v>0</v>
      </c>
      <c r="BC119" s="138">
        <f>'SO 181.3 - Provizorní dop...'!F40</f>
        <v>0</v>
      </c>
      <c r="BD119" s="140">
        <f>'SO 181.3 - Provizorní dop...'!F41</f>
        <v>0</v>
      </c>
      <c r="BE119" s="4"/>
      <c r="BT119" s="141" t="s">
        <v>108</v>
      </c>
      <c r="BV119" s="141" t="s">
        <v>75</v>
      </c>
      <c r="BW119" s="141" t="s">
        <v>157</v>
      </c>
      <c r="BX119" s="141" t="s">
        <v>148</v>
      </c>
      <c r="CL119" s="141" t="s">
        <v>1</v>
      </c>
    </row>
    <row r="120" spans="1:90" s="4" customFormat="1" ht="23.25" customHeight="1">
      <c r="A120" s="132" t="s">
        <v>83</v>
      </c>
      <c r="B120" s="70"/>
      <c r="C120" s="133"/>
      <c r="D120" s="133"/>
      <c r="E120" s="134" t="s">
        <v>158</v>
      </c>
      <c r="F120" s="134"/>
      <c r="G120" s="134"/>
      <c r="H120" s="134"/>
      <c r="I120" s="134"/>
      <c r="J120" s="133"/>
      <c r="K120" s="134" t="s">
        <v>159</v>
      </c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5">
        <f>'SO 191 - Definitivní dopr...'!J32</f>
        <v>0</v>
      </c>
      <c r="AH120" s="133"/>
      <c r="AI120" s="133"/>
      <c r="AJ120" s="133"/>
      <c r="AK120" s="133"/>
      <c r="AL120" s="133"/>
      <c r="AM120" s="133"/>
      <c r="AN120" s="135">
        <f>SUM(AG120,AT120)</f>
        <v>0</v>
      </c>
      <c r="AO120" s="133"/>
      <c r="AP120" s="133"/>
      <c r="AQ120" s="136" t="s">
        <v>86</v>
      </c>
      <c r="AR120" s="72"/>
      <c r="AS120" s="137">
        <v>0</v>
      </c>
      <c r="AT120" s="138">
        <f>ROUND(SUM(AV120:AW120),2)</f>
        <v>0</v>
      </c>
      <c r="AU120" s="139">
        <f>'SO 191 - Definitivní dopr...'!P122</f>
        <v>0</v>
      </c>
      <c r="AV120" s="138">
        <f>'SO 191 - Definitivní dopr...'!J35</f>
        <v>0</v>
      </c>
      <c r="AW120" s="138">
        <f>'SO 191 - Definitivní dopr...'!J36</f>
        <v>0</v>
      </c>
      <c r="AX120" s="138">
        <f>'SO 191 - Definitivní dopr...'!J37</f>
        <v>0</v>
      </c>
      <c r="AY120" s="138">
        <f>'SO 191 - Definitivní dopr...'!J38</f>
        <v>0</v>
      </c>
      <c r="AZ120" s="138">
        <f>'SO 191 - Definitivní dopr...'!F35</f>
        <v>0</v>
      </c>
      <c r="BA120" s="138">
        <f>'SO 191 - Definitivní dopr...'!F36</f>
        <v>0</v>
      </c>
      <c r="BB120" s="138">
        <f>'SO 191 - Definitivní dopr...'!F37</f>
        <v>0</v>
      </c>
      <c r="BC120" s="138">
        <f>'SO 191 - Definitivní dopr...'!F38</f>
        <v>0</v>
      </c>
      <c r="BD120" s="140">
        <f>'SO 191 - Definitivní dopr...'!F39</f>
        <v>0</v>
      </c>
      <c r="BE120" s="4"/>
      <c r="BT120" s="141" t="s">
        <v>82</v>
      </c>
      <c r="BV120" s="141" t="s">
        <v>75</v>
      </c>
      <c r="BW120" s="141" t="s">
        <v>160</v>
      </c>
      <c r="BX120" s="141" t="s">
        <v>93</v>
      </c>
      <c r="CL120" s="141" t="s">
        <v>1</v>
      </c>
    </row>
    <row r="121" spans="1:90" s="4" customFormat="1" ht="23.25" customHeight="1">
      <c r="A121" s="132" t="s">
        <v>83</v>
      </c>
      <c r="B121" s="70"/>
      <c r="C121" s="133"/>
      <c r="D121" s="133"/>
      <c r="E121" s="134" t="s">
        <v>161</v>
      </c>
      <c r="F121" s="134"/>
      <c r="G121" s="134"/>
      <c r="H121" s="134"/>
      <c r="I121" s="134"/>
      <c r="J121" s="133"/>
      <c r="K121" s="134" t="s">
        <v>162</v>
      </c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5">
        <f>'SO 301 - Ochrana stávajíc...'!J32</f>
        <v>0</v>
      </c>
      <c r="AH121" s="133"/>
      <c r="AI121" s="133"/>
      <c r="AJ121" s="133"/>
      <c r="AK121" s="133"/>
      <c r="AL121" s="133"/>
      <c r="AM121" s="133"/>
      <c r="AN121" s="135">
        <f>SUM(AG121,AT121)</f>
        <v>0</v>
      </c>
      <c r="AO121" s="133"/>
      <c r="AP121" s="133"/>
      <c r="AQ121" s="136" t="s">
        <v>86</v>
      </c>
      <c r="AR121" s="72"/>
      <c r="AS121" s="137">
        <v>0</v>
      </c>
      <c r="AT121" s="138">
        <f>ROUND(SUM(AV121:AW121),2)</f>
        <v>0</v>
      </c>
      <c r="AU121" s="139">
        <f>'SO 301 - Ochrana stávajíc...'!P120</f>
        <v>0</v>
      </c>
      <c r="AV121" s="138">
        <f>'SO 301 - Ochrana stávajíc...'!J35</f>
        <v>0</v>
      </c>
      <c r="AW121" s="138">
        <f>'SO 301 - Ochrana stávajíc...'!J36</f>
        <v>0</v>
      </c>
      <c r="AX121" s="138">
        <f>'SO 301 - Ochrana stávajíc...'!J37</f>
        <v>0</v>
      </c>
      <c r="AY121" s="138">
        <f>'SO 301 - Ochrana stávajíc...'!J38</f>
        <v>0</v>
      </c>
      <c r="AZ121" s="138">
        <f>'SO 301 - Ochrana stávajíc...'!F35</f>
        <v>0</v>
      </c>
      <c r="BA121" s="138">
        <f>'SO 301 - Ochrana stávajíc...'!F36</f>
        <v>0</v>
      </c>
      <c r="BB121" s="138">
        <f>'SO 301 - Ochrana stávajíc...'!F37</f>
        <v>0</v>
      </c>
      <c r="BC121" s="138">
        <f>'SO 301 - Ochrana stávajíc...'!F38</f>
        <v>0</v>
      </c>
      <c r="BD121" s="140">
        <f>'SO 301 - Ochrana stávajíc...'!F39</f>
        <v>0</v>
      </c>
      <c r="BE121" s="4"/>
      <c r="BT121" s="141" t="s">
        <v>82</v>
      </c>
      <c r="BV121" s="141" t="s">
        <v>75</v>
      </c>
      <c r="BW121" s="141" t="s">
        <v>163</v>
      </c>
      <c r="BX121" s="141" t="s">
        <v>93</v>
      </c>
      <c r="CL121" s="141" t="s">
        <v>1</v>
      </c>
    </row>
    <row r="122" spans="1:90" s="4" customFormat="1" ht="23.25" customHeight="1">
      <c r="A122" s="132" t="s">
        <v>83</v>
      </c>
      <c r="B122" s="70"/>
      <c r="C122" s="133"/>
      <c r="D122" s="133"/>
      <c r="E122" s="134" t="s">
        <v>164</v>
      </c>
      <c r="F122" s="134"/>
      <c r="G122" s="134"/>
      <c r="H122" s="134"/>
      <c r="I122" s="134"/>
      <c r="J122" s="133"/>
      <c r="K122" s="134" t="s">
        <v>165</v>
      </c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5">
        <f>'SO 310 - Odvodnění Bělečk...'!J32</f>
        <v>0</v>
      </c>
      <c r="AH122" s="133"/>
      <c r="AI122" s="133"/>
      <c r="AJ122" s="133"/>
      <c r="AK122" s="133"/>
      <c r="AL122" s="133"/>
      <c r="AM122" s="133"/>
      <c r="AN122" s="135">
        <f>SUM(AG122,AT122)</f>
        <v>0</v>
      </c>
      <c r="AO122" s="133"/>
      <c r="AP122" s="133"/>
      <c r="AQ122" s="136" t="s">
        <v>86</v>
      </c>
      <c r="AR122" s="72"/>
      <c r="AS122" s="137">
        <v>0</v>
      </c>
      <c r="AT122" s="138">
        <f>ROUND(SUM(AV122:AW122),2)</f>
        <v>0</v>
      </c>
      <c r="AU122" s="139">
        <f>'SO 310 - Odvodnění Bělečk...'!P126</f>
        <v>0</v>
      </c>
      <c r="AV122" s="138">
        <f>'SO 310 - Odvodnění Bělečk...'!J35</f>
        <v>0</v>
      </c>
      <c r="AW122" s="138">
        <f>'SO 310 - Odvodnění Bělečk...'!J36</f>
        <v>0</v>
      </c>
      <c r="AX122" s="138">
        <f>'SO 310 - Odvodnění Bělečk...'!J37</f>
        <v>0</v>
      </c>
      <c r="AY122" s="138">
        <f>'SO 310 - Odvodnění Bělečk...'!J38</f>
        <v>0</v>
      </c>
      <c r="AZ122" s="138">
        <f>'SO 310 - Odvodnění Bělečk...'!F35</f>
        <v>0</v>
      </c>
      <c r="BA122" s="138">
        <f>'SO 310 - Odvodnění Bělečk...'!F36</f>
        <v>0</v>
      </c>
      <c r="BB122" s="138">
        <f>'SO 310 - Odvodnění Bělečk...'!F37</f>
        <v>0</v>
      </c>
      <c r="BC122" s="138">
        <f>'SO 310 - Odvodnění Bělečk...'!F38</f>
        <v>0</v>
      </c>
      <c r="BD122" s="140">
        <f>'SO 310 - Odvodnění Bělečk...'!F39</f>
        <v>0</v>
      </c>
      <c r="BE122" s="4"/>
      <c r="BT122" s="141" t="s">
        <v>82</v>
      </c>
      <c r="BV122" s="141" t="s">
        <v>75</v>
      </c>
      <c r="BW122" s="141" t="s">
        <v>166</v>
      </c>
      <c r="BX122" s="141" t="s">
        <v>93</v>
      </c>
      <c r="CL122" s="141" t="s">
        <v>1</v>
      </c>
    </row>
    <row r="123" spans="1:90" s="4" customFormat="1" ht="35.25" customHeight="1">
      <c r="A123" s="132" t="s">
        <v>83</v>
      </c>
      <c r="B123" s="70"/>
      <c r="C123" s="133"/>
      <c r="D123" s="133"/>
      <c r="E123" s="134" t="s">
        <v>167</v>
      </c>
      <c r="F123" s="134"/>
      <c r="G123" s="134"/>
      <c r="H123" s="134"/>
      <c r="I123" s="134"/>
      <c r="J123" s="133"/>
      <c r="K123" s="134" t="s">
        <v>168</v>
      </c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5">
        <f>'SO 311 H - Rektifikace po...'!J32</f>
        <v>0</v>
      </c>
      <c r="AH123" s="133"/>
      <c r="AI123" s="133"/>
      <c r="AJ123" s="133"/>
      <c r="AK123" s="133"/>
      <c r="AL123" s="133"/>
      <c r="AM123" s="133"/>
      <c r="AN123" s="135">
        <f>SUM(AG123,AT123)</f>
        <v>0</v>
      </c>
      <c r="AO123" s="133"/>
      <c r="AP123" s="133"/>
      <c r="AQ123" s="136" t="s">
        <v>86</v>
      </c>
      <c r="AR123" s="72"/>
      <c r="AS123" s="137">
        <v>0</v>
      </c>
      <c r="AT123" s="138">
        <f>ROUND(SUM(AV123:AW123),2)</f>
        <v>0</v>
      </c>
      <c r="AU123" s="139">
        <f>'SO 311 H - Rektifikace po...'!P120</f>
        <v>0</v>
      </c>
      <c r="AV123" s="138">
        <f>'SO 311 H - Rektifikace po...'!J35</f>
        <v>0</v>
      </c>
      <c r="AW123" s="138">
        <f>'SO 311 H - Rektifikace po...'!J36</f>
        <v>0</v>
      </c>
      <c r="AX123" s="138">
        <f>'SO 311 H - Rektifikace po...'!J37</f>
        <v>0</v>
      </c>
      <c r="AY123" s="138">
        <f>'SO 311 H - Rektifikace po...'!J38</f>
        <v>0</v>
      </c>
      <c r="AZ123" s="138">
        <f>'SO 311 H - Rektifikace po...'!F35</f>
        <v>0</v>
      </c>
      <c r="BA123" s="138">
        <f>'SO 311 H - Rektifikace po...'!F36</f>
        <v>0</v>
      </c>
      <c r="BB123" s="138">
        <f>'SO 311 H - Rektifikace po...'!F37</f>
        <v>0</v>
      </c>
      <c r="BC123" s="138">
        <f>'SO 311 H - Rektifikace po...'!F38</f>
        <v>0</v>
      </c>
      <c r="BD123" s="140">
        <f>'SO 311 H - Rektifikace po...'!F39</f>
        <v>0</v>
      </c>
      <c r="BE123" s="4"/>
      <c r="BT123" s="141" t="s">
        <v>82</v>
      </c>
      <c r="BV123" s="141" t="s">
        <v>75</v>
      </c>
      <c r="BW123" s="141" t="s">
        <v>169</v>
      </c>
      <c r="BX123" s="141" t="s">
        <v>93</v>
      </c>
      <c r="CL123" s="141" t="s">
        <v>1</v>
      </c>
    </row>
    <row r="124" spans="1:90" s="4" customFormat="1" ht="35.25" customHeight="1">
      <c r="A124" s="132" t="s">
        <v>83</v>
      </c>
      <c r="B124" s="70"/>
      <c r="C124" s="133"/>
      <c r="D124" s="133"/>
      <c r="E124" s="134" t="s">
        <v>170</v>
      </c>
      <c r="F124" s="134"/>
      <c r="G124" s="134"/>
      <c r="H124" s="134"/>
      <c r="I124" s="134"/>
      <c r="J124" s="133"/>
      <c r="K124" s="134" t="s">
        <v>171</v>
      </c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5">
        <f>'SO 311 V - Rektifikace po...'!J32</f>
        <v>0</v>
      </c>
      <c r="AH124" s="133"/>
      <c r="AI124" s="133"/>
      <c r="AJ124" s="133"/>
      <c r="AK124" s="133"/>
      <c r="AL124" s="133"/>
      <c r="AM124" s="133"/>
      <c r="AN124" s="135">
        <f>SUM(AG124,AT124)</f>
        <v>0</v>
      </c>
      <c r="AO124" s="133"/>
      <c r="AP124" s="133"/>
      <c r="AQ124" s="136" t="s">
        <v>86</v>
      </c>
      <c r="AR124" s="72"/>
      <c r="AS124" s="137">
        <v>0</v>
      </c>
      <c r="AT124" s="138">
        <f>ROUND(SUM(AV124:AW124),2)</f>
        <v>0</v>
      </c>
      <c r="AU124" s="139">
        <f>'SO 311 V - Rektifikace po...'!P120</f>
        <v>0</v>
      </c>
      <c r="AV124" s="138">
        <f>'SO 311 V - Rektifikace po...'!J35</f>
        <v>0</v>
      </c>
      <c r="AW124" s="138">
        <f>'SO 311 V - Rektifikace po...'!J36</f>
        <v>0</v>
      </c>
      <c r="AX124" s="138">
        <f>'SO 311 V - Rektifikace po...'!J37</f>
        <v>0</v>
      </c>
      <c r="AY124" s="138">
        <f>'SO 311 V - Rektifikace po...'!J38</f>
        <v>0</v>
      </c>
      <c r="AZ124" s="138">
        <f>'SO 311 V - Rektifikace po...'!F35</f>
        <v>0</v>
      </c>
      <c r="BA124" s="138">
        <f>'SO 311 V - Rektifikace po...'!F36</f>
        <v>0</v>
      </c>
      <c r="BB124" s="138">
        <f>'SO 311 V - Rektifikace po...'!F37</f>
        <v>0</v>
      </c>
      <c r="BC124" s="138">
        <f>'SO 311 V - Rektifikace po...'!F38</f>
        <v>0</v>
      </c>
      <c r="BD124" s="140">
        <f>'SO 311 V - Rektifikace po...'!F39</f>
        <v>0</v>
      </c>
      <c r="BE124" s="4"/>
      <c r="BT124" s="141" t="s">
        <v>82</v>
      </c>
      <c r="BV124" s="141" t="s">
        <v>75</v>
      </c>
      <c r="BW124" s="141" t="s">
        <v>172</v>
      </c>
      <c r="BX124" s="141" t="s">
        <v>93</v>
      </c>
      <c r="CL124" s="141" t="s">
        <v>1</v>
      </c>
    </row>
    <row r="125" spans="1:90" s="4" customFormat="1" ht="35.25" customHeight="1">
      <c r="A125" s="132" t="s">
        <v>83</v>
      </c>
      <c r="B125" s="70"/>
      <c r="C125" s="133"/>
      <c r="D125" s="133"/>
      <c r="E125" s="134" t="s">
        <v>173</v>
      </c>
      <c r="F125" s="134"/>
      <c r="G125" s="134"/>
      <c r="H125" s="134"/>
      <c r="I125" s="134"/>
      <c r="J125" s="133"/>
      <c r="K125" s="134" t="s">
        <v>174</v>
      </c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5">
        <f>'SO 312 - Rektifikace povr...'!J32</f>
        <v>0</v>
      </c>
      <c r="AH125" s="133"/>
      <c r="AI125" s="133"/>
      <c r="AJ125" s="133"/>
      <c r="AK125" s="133"/>
      <c r="AL125" s="133"/>
      <c r="AM125" s="133"/>
      <c r="AN125" s="135">
        <f>SUM(AG125,AT125)</f>
        <v>0</v>
      </c>
      <c r="AO125" s="133"/>
      <c r="AP125" s="133"/>
      <c r="AQ125" s="136" t="s">
        <v>86</v>
      </c>
      <c r="AR125" s="72"/>
      <c r="AS125" s="137">
        <v>0</v>
      </c>
      <c r="AT125" s="138">
        <f>ROUND(SUM(AV125:AW125),2)</f>
        <v>0</v>
      </c>
      <c r="AU125" s="139">
        <f>'SO 312 - Rektifikace povr...'!P120</f>
        <v>0</v>
      </c>
      <c r="AV125" s="138">
        <f>'SO 312 - Rektifikace povr...'!J35</f>
        <v>0</v>
      </c>
      <c r="AW125" s="138">
        <f>'SO 312 - Rektifikace povr...'!J36</f>
        <v>0</v>
      </c>
      <c r="AX125" s="138">
        <f>'SO 312 - Rektifikace povr...'!J37</f>
        <v>0</v>
      </c>
      <c r="AY125" s="138">
        <f>'SO 312 - Rektifikace povr...'!J38</f>
        <v>0</v>
      </c>
      <c r="AZ125" s="138">
        <f>'SO 312 - Rektifikace povr...'!F35</f>
        <v>0</v>
      </c>
      <c r="BA125" s="138">
        <f>'SO 312 - Rektifikace povr...'!F36</f>
        <v>0</v>
      </c>
      <c r="BB125" s="138">
        <f>'SO 312 - Rektifikace povr...'!F37</f>
        <v>0</v>
      </c>
      <c r="BC125" s="138">
        <f>'SO 312 - Rektifikace povr...'!F38</f>
        <v>0</v>
      </c>
      <c r="BD125" s="140">
        <f>'SO 312 - Rektifikace povr...'!F39</f>
        <v>0</v>
      </c>
      <c r="BE125" s="4"/>
      <c r="BT125" s="141" t="s">
        <v>82</v>
      </c>
      <c r="BV125" s="141" t="s">
        <v>75</v>
      </c>
      <c r="BW125" s="141" t="s">
        <v>175</v>
      </c>
      <c r="BX125" s="141" t="s">
        <v>93</v>
      </c>
      <c r="CL125" s="141" t="s">
        <v>1</v>
      </c>
    </row>
    <row r="126" spans="1:90" s="4" customFormat="1" ht="23.25" customHeight="1">
      <c r="A126" s="132" t="s">
        <v>83</v>
      </c>
      <c r="B126" s="70"/>
      <c r="C126" s="133"/>
      <c r="D126" s="133"/>
      <c r="E126" s="134" t="s">
        <v>176</v>
      </c>
      <c r="F126" s="134"/>
      <c r="G126" s="134"/>
      <c r="H126" s="134"/>
      <c r="I126" s="134"/>
      <c r="J126" s="133"/>
      <c r="K126" s="134" t="s">
        <v>177</v>
      </c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5">
        <f>'SO 401 - Přeložka kabelu ...'!J32</f>
        <v>0</v>
      </c>
      <c r="AH126" s="133"/>
      <c r="AI126" s="133"/>
      <c r="AJ126" s="133"/>
      <c r="AK126" s="133"/>
      <c r="AL126" s="133"/>
      <c r="AM126" s="133"/>
      <c r="AN126" s="135">
        <f>SUM(AG126,AT126)</f>
        <v>0</v>
      </c>
      <c r="AO126" s="133"/>
      <c r="AP126" s="133"/>
      <c r="AQ126" s="136" t="s">
        <v>86</v>
      </c>
      <c r="AR126" s="72"/>
      <c r="AS126" s="137">
        <v>0</v>
      </c>
      <c r="AT126" s="138">
        <f>ROUND(SUM(AV126:AW126),2)</f>
        <v>0</v>
      </c>
      <c r="AU126" s="139">
        <f>'SO 401 - Přeložka kabelu ...'!P120</f>
        <v>0</v>
      </c>
      <c r="AV126" s="138">
        <f>'SO 401 - Přeložka kabelu ...'!J35</f>
        <v>0</v>
      </c>
      <c r="AW126" s="138">
        <f>'SO 401 - Přeložka kabelu ...'!J36</f>
        <v>0</v>
      </c>
      <c r="AX126" s="138">
        <f>'SO 401 - Přeložka kabelu ...'!J37</f>
        <v>0</v>
      </c>
      <c r="AY126" s="138">
        <f>'SO 401 - Přeložka kabelu ...'!J38</f>
        <v>0</v>
      </c>
      <c r="AZ126" s="138">
        <f>'SO 401 - Přeložka kabelu ...'!F35</f>
        <v>0</v>
      </c>
      <c r="BA126" s="138">
        <f>'SO 401 - Přeložka kabelu ...'!F36</f>
        <v>0</v>
      </c>
      <c r="BB126" s="138">
        <f>'SO 401 - Přeložka kabelu ...'!F37</f>
        <v>0</v>
      </c>
      <c r="BC126" s="138">
        <f>'SO 401 - Přeložka kabelu ...'!F38</f>
        <v>0</v>
      </c>
      <c r="BD126" s="140">
        <f>'SO 401 - Přeložka kabelu ...'!F39</f>
        <v>0</v>
      </c>
      <c r="BE126" s="4"/>
      <c r="BT126" s="141" t="s">
        <v>82</v>
      </c>
      <c r="BV126" s="141" t="s">
        <v>75</v>
      </c>
      <c r="BW126" s="141" t="s">
        <v>178</v>
      </c>
      <c r="BX126" s="141" t="s">
        <v>93</v>
      </c>
      <c r="CL126" s="141" t="s">
        <v>1</v>
      </c>
    </row>
    <row r="127" spans="1:90" s="4" customFormat="1" ht="35.25" customHeight="1">
      <c r="A127" s="132" t="s">
        <v>83</v>
      </c>
      <c r="B127" s="70"/>
      <c r="C127" s="133"/>
      <c r="D127" s="133"/>
      <c r="E127" s="134" t="s">
        <v>179</v>
      </c>
      <c r="F127" s="134"/>
      <c r="G127" s="134"/>
      <c r="H127" s="134"/>
      <c r="I127" s="134"/>
      <c r="J127" s="133"/>
      <c r="K127" s="134" t="s">
        <v>180</v>
      </c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5">
        <f>'SO 451 - Přeložka vedení ...'!J32</f>
        <v>0</v>
      </c>
      <c r="AH127" s="133"/>
      <c r="AI127" s="133"/>
      <c r="AJ127" s="133"/>
      <c r="AK127" s="133"/>
      <c r="AL127" s="133"/>
      <c r="AM127" s="133"/>
      <c r="AN127" s="135">
        <f>SUM(AG127,AT127)</f>
        <v>0</v>
      </c>
      <c r="AO127" s="133"/>
      <c r="AP127" s="133"/>
      <c r="AQ127" s="136" t="s">
        <v>86</v>
      </c>
      <c r="AR127" s="72"/>
      <c r="AS127" s="137">
        <v>0</v>
      </c>
      <c r="AT127" s="138">
        <f>ROUND(SUM(AV127:AW127),2)</f>
        <v>0</v>
      </c>
      <c r="AU127" s="139">
        <f>'SO 451 - Přeložka vedení ...'!P120</f>
        <v>0</v>
      </c>
      <c r="AV127" s="138">
        <f>'SO 451 - Přeložka vedení ...'!J35</f>
        <v>0</v>
      </c>
      <c r="AW127" s="138">
        <f>'SO 451 - Přeložka vedení ...'!J36</f>
        <v>0</v>
      </c>
      <c r="AX127" s="138">
        <f>'SO 451 - Přeložka vedení ...'!J37</f>
        <v>0</v>
      </c>
      <c r="AY127" s="138">
        <f>'SO 451 - Přeložka vedení ...'!J38</f>
        <v>0</v>
      </c>
      <c r="AZ127" s="138">
        <f>'SO 451 - Přeložka vedení ...'!F35</f>
        <v>0</v>
      </c>
      <c r="BA127" s="138">
        <f>'SO 451 - Přeložka vedení ...'!F36</f>
        <v>0</v>
      </c>
      <c r="BB127" s="138">
        <f>'SO 451 - Přeložka vedení ...'!F37</f>
        <v>0</v>
      </c>
      <c r="BC127" s="138">
        <f>'SO 451 - Přeložka vedení ...'!F38</f>
        <v>0</v>
      </c>
      <c r="BD127" s="140">
        <f>'SO 451 - Přeložka vedení ...'!F39</f>
        <v>0</v>
      </c>
      <c r="BE127" s="4"/>
      <c r="BT127" s="141" t="s">
        <v>82</v>
      </c>
      <c r="BV127" s="141" t="s">
        <v>75</v>
      </c>
      <c r="BW127" s="141" t="s">
        <v>181</v>
      </c>
      <c r="BX127" s="141" t="s">
        <v>93</v>
      </c>
      <c r="CL127" s="141" t="s">
        <v>1</v>
      </c>
    </row>
    <row r="128" spans="1:90" s="4" customFormat="1" ht="35.25" customHeight="1">
      <c r="A128" s="132" t="s">
        <v>83</v>
      </c>
      <c r="B128" s="70"/>
      <c r="C128" s="133"/>
      <c r="D128" s="133"/>
      <c r="E128" s="134" t="s">
        <v>182</v>
      </c>
      <c r="F128" s="134"/>
      <c r="G128" s="134"/>
      <c r="H128" s="134"/>
      <c r="I128" s="134"/>
      <c r="J128" s="133"/>
      <c r="K128" s="134" t="s">
        <v>180</v>
      </c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5">
        <f>'SO 452 - Přeložka vedení ...'!J32</f>
        <v>0</v>
      </c>
      <c r="AH128" s="133"/>
      <c r="AI128" s="133"/>
      <c r="AJ128" s="133"/>
      <c r="AK128" s="133"/>
      <c r="AL128" s="133"/>
      <c r="AM128" s="133"/>
      <c r="AN128" s="135">
        <f>SUM(AG128,AT128)</f>
        <v>0</v>
      </c>
      <c r="AO128" s="133"/>
      <c r="AP128" s="133"/>
      <c r="AQ128" s="136" t="s">
        <v>86</v>
      </c>
      <c r="AR128" s="72"/>
      <c r="AS128" s="137">
        <v>0</v>
      </c>
      <c r="AT128" s="138">
        <f>ROUND(SUM(AV128:AW128),2)</f>
        <v>0</v>
      </c>
      <c r="AU128" s="139">
        <f>'SO 452 - Přeložka vedení ...'!P120</f>
        <v>0</v>
      </c>
      <c r="AV128" s="138">
        <f>'SO 452 - Přeložka vedení ...'!J35</f>
        <v>0</v>
      </c>
      <c r="AW128" s="138">
        <f>'SO 452 - Přeložka vedení ...'!J36</f>
        <v>0</v>
      </c>
      <c r="AX128" s="138">
        <f>'SO 452 - Přeložka vedení ...'!J37</f>
        <v>0</v>
      </c>
      <c r="AY128" s="138">
        <f>'SO 452 - Přeložka vedení ...'!J38</f>
        <v>0</v>
      </c>
      <c r="AZ128" s="138">
        <f>'SO 452 - Přeložka vedení ...'!F35</f>
        <v>0</v>
      </c>
      <c r="BA128" s="138">
        <f>'SO 452 - Přeložka vedení ...'!F36</f>
        <v>0</v>
      </c>
      <c r="BB128" s="138">
        <f>'SO 452 - Přeložka vedení ...'!F37</f>
        <v>0</v>
      </c>
      <c r="BC128" s="138">
        <f>'SO 452 - Přeložka vedení ...'!F38</f>
        <v>0</v>
      </c>
      <c r="BD128" s="140">
        <f>'SO 452 - Přeložka vedení ...'!F39</f>
        <v>0</v>
      </c>
      <c r="BE128" s="4"/>
      <c r="BT128" s="141" t="s">
        <v>82</v>
      </c>
      <c r="BV128" s="141" t="s">
        <v>75</v>
      </c>
      <c r="BW128" s="141" t="s">
        <v>183</v>
      </c>
      <c r="BX128" s="141" t="s">
        <v>93</v>
      </c>
      <c r="CL128" s="141" t="s">
        <v>1</v>
      </c>
    </row>
    <row r="129" spans="1:90" s="4" customFormat="1" ht="23.25" customHeight="1">
      <c r="A129" s="132" t="s">
        <v>83</v>
      </c>
      <c r="B129" s="70"/>
      <c r="C129" s="133"/>
      <c r="D129" s="133"/>
      <c r="E129" s="134" t="s">
        <v>184</v>
      </c>
      <c r="F129" s="134"/>
      <c r="G129" s="134"/>
      <c r="H129" s="134"/>
      <c r="I129" s="134"/>
      <c r="J129" s="133"/>
      <c r="K129" s="134" t="s">
        <v>185</v>
      </c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5">
        <f>'SO 491 - Přeložka VO obce...'!J32</f>
        <v>0</v>
      </c>
      <c r="AH129" s="133"/>
      <c r="AI129" s="133"/>
      <c r="AJ129" s="133"/>
      <c r="AK129" s="133"/>
      <c r="AL129" s="133"/>
      <c r="AM129" s="133"/>
      <c r="AN129" s="135">
        <f>SUM(AG129,AT129)</f>
        <v>0</v>
      </c>
      <c r="AO129" s="133"/>
      <c r="AP129" s="133"/>
      <c r="AQ129" s="136" t="s">
        <v>86</v>
      </c>
      <c r="AR129" s="72"/>
      <c r="AS129" s="137">
        <v>0</v>
      </c>
      <c r="AT129" s="138">
        <f>ROUND(SUM(AV129:AW129),2)</f>
        <v>0</v>
      </c>
      <c r="AU129" s="139">
        <f>'SO 491 - Přeložka VO obce...'!P121</f>
        <v>0</v>
      </c>
      <c r="AV129" s="138">
        <f>'SO 491 - Přeložka VO obce...'!J35</f>
        <v>0</v>
      </c>
      <c r="AW129" s="138">
        <f>'SO 491 - Přeložka VO obce...'!J36</f>
        <v>0</v>
      </c>
      <c r="AX129" s="138">
        <f>'SO 491 - Přeložka VO obce...'!J37</f>
        <v>0</v>
      </c>
      <c r="AY129" s="138">
        <f>'SO 491 - Přeložka VO obce...'!J38</f>
        <v>0</v>
      </c>
      <c r="AZ129" s="138">
        <f>'SO 491 - Přeložka VO obce...'!F35</f>
        <v>0</v>
      </c>
      <c r="BA129" s="138">
        <f>'SO 491 - Přeložka VO obce...'!F36</f>
        <v>0</v>
      </c>
      <c r="BB129" s="138">
        <f>'SO 491 - Přeložka VO obce...'!F37</f>
        <v>0</v>
      </c>
      <c r="BC129" s="138">
        <f>'SO 491 - Přeložka VO obce...'!F38</f>
        <v>0</v>
      </c>
      <c r="BD129" s="140">
        <f>'SO 491 - Přeložka VO obce...'!F39</f>
        <v>0</v>
      </c>
      <c r="BE129" s="4"/>
      <c r="BT129" s="141" t="s">
        <v>82</v>
      </c>
      <c r="BV129" s="141" t="s">
        <v>75</v>
      </c>
      <c r="BW129" s="141" t="s">
        <v>186</v>
      </c>
      <c r="BX129" s="141" t="s">
        <v>93</v>
      </c>
      <c r="CL129" s="141" t="s">
        <v>1</v>
      </c>
    </row>
    <row r="130" spans="1:90" s="4" customFormat="1" ht="35.25" customHeight="1">
      <c r="A130" s="132" t="s">
        <v>83</v>
      </c>
      <c r="B130" s="70"/>
      <c r="C130" s="133"/>
      <c r="D130" s="133"/>
      <c r="E130" s="134" t="s">
        <v>187</v>
      </c>
      <c r="F130" s="134"/>
      <c r="G130" s="134"/>
      <c r="H130" s="134"/>
      <c r="I130" s="134"/>
      <c r="J130" s="133"/>
      <c r="K130" s="134" t="s">
        <v>188</v>
      </c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5">
        <f>'SO 501 - Ochrana stávajíc...'!J32</f>
        <v>0</v>
      </c>
      <c r="AH130" s="133"/>
      <c r="AI130" s="133"/>
      <c r="AJ130" s="133"/>
      <c r="AK130" s="133"/>
      <c r="AL130" s="133"/>
      <c r="AM130" s="133"/>
      <c r="AN130" s="135">
        <f>SUM(AG130,AT130)</f>
        <v>0</v>
      </c>
      <c r="AO130" s="133"/>
      <c r="AP130" s="133"/>
      <c r="AQ130" s="136" t="s">
        <v>86</v>
      </c>
      <c r="AR130" s="72"/>
      <c r="AS130" s="137">
        <v>0</v>
      </c>
      <c r="AT130" s="138">
        <f>ROUND(SUM(AV130:AW130),2)</f>
        <v>0</v>
      </c>
      <c r="AU130" s="139">
        <f>'SO 501 - Ochrana stávajíc...'!P120</f>
        <v>0</v>
      </c>
      <c r="AV130" s="138">
        <f>'SO 501 - Ochrana stávajíc...'!J35</f>
        <v>0</v>
      </c>
      <c r="AW130" s="138">
        <f>'SO 501 - Ochrana stávajíc...'!J36</f>
        <v>0</v>
      </c>
      <c r="AX130" s="138">
        <f>'SO 501 - Ochrana stávajíc...'!J37</f>
        <v>0</v>
      </c>
      <c r="AY130" s="138">
        <f>'SO 501 - Ochrana stávajíc...'!J38</f>
        <v>0</v>
      </c>
      <c r="AZ130" s="138">
        <f>'SO 501 - Ochrana stávajíc...'!F35</f>
        <v>0</v>
      </c>
      <c r="BA130" s="138">
        <f>'SO 501 - Ochrana stávajíc...'!F36</f>
        <v>0</v>
      </c>
      <c r="BB130" s="138">
        <f>'SO 501 - Ochrana stávajíc...'!F37</f>
        <v>0</v>
      </c>
      <c r="BC130" s="138">
        <f>'SO 501 - Ochrana stávajíc...'!F38</f>
        <v>0</v>
      </c>
      <c r="BD130" s="140">
        <f>'SO 501 - Ochrana stávajíc...'!F39</f>
        <v>0</v>
      </c>
      <c r="BE130" s="4"/>
      <c r="BT130" s="141" t="s">
        <v>82</v>
      </c>
      <c r="BV130" s="141" t="s">
        <v>75</v>
      </c>
      <c r="BW130" s="141" t="s">
        <v>189</v>
      </c>
      <c r="BX130" s="141" t="s">
        <v>93</v>
      </c>
      <c r="CL130" s="141" t="s">
        <v>1</v>
      </c>
    </row>
    <row r="131" spans="1:90" s="4" customFormat="1" ht="23.25" customHeight="1">
      <c r="A131" s="132" t="s">
        <v>83</v>
      </c>
      <c r="B131" s="70"/>
      <c r="C131" s="133"/>
      <c r="D131" s="133"/>
      <c r="E131" s="134" t="s">
        <v>190</v>
      </c>
      <c r="F131" s="134"/>
      <c r="G131" s="134"/>
      <c r="H131" s="134"/>
      <c r="I131" s="134"/>
      <c r="J131" s="133"/>
      <c r="K131" s="134" t="s">
        <v>191</v>
      </c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5">
        <f>'SO 801 - Úprava území - z...'!J32</f>
        <v>0</v>
      </c>
      <c r="AH131" s="133"/>
      <c r="AI131" s="133"/>
      <c r="AJ131" s="133"/>
      <c r="AK131" s="133"/>
      <c r="AL131" s="133"/>
      <c r="AM131" s="133"/>
      <c r="AN131" s="135">
        <f>SUM(AG131,AT131)</f>
        <v>0</v>
      </c>
      <c r="AO131" s="133"/>
      <c r="AP131" s="133"/>
      <c r="AQ131" s="136" t="s">
        <v>86</v>
      </c>
      <c r="AR131" s="72"/>
      <c r="AS131" s="143">
        <v>0</v>
      </c>
      <c r="AT131" s="144">
        <f>ROUND(SUM(AV131:AW131),2)</f>
        <v>0</v>
      </c>
      <c r="AU131" s="145">
        <f>'SO 801 - Úprava území - z...'!P120</f>
        <v>0</v>
      </c>
      <c r="AV131" s="144">
        <f>'SO 801 - Úprava území - z...'!J35</f>
        <v>0</v>
      </c>
      <c r="AW131" s="144">
        <f>'SO 801 - Úprava území - z...'!J36</f>
        <v>0</v>
      </c>
      <c r="AX131" s="144">
        <f>'SO 801 - Úprava území - z...'!J37</f>
        <v>0</v>
      </c>
      <c r="AY131" s="144">
        <f>'SO 801 - Úprava území - z...'!J38</f>
        <v>0</v>
      </c>
      <c r="AZ131" s="144">
        <f>'SO 801 - Úprava území - z...'!F35</f>
        <v>0</v>
      </c>
      <c r="BA131" s="144">
        <f>'SO 801 - Úprava území - z...'!F36</f>
        <v>0</v>
      </c>
      <c r="BB131" s="144">
        <f>'SO 801 - Úprava území - z...'!F37</f>
        <v>0</v>
      </c>
      <c r="BC131" s="144">
        <f>'SO 801 - Úprava území - z...'!F38</f>
        <v>0</v>
      </c>
      <c r="BD131" s="146">
        <f>'SO 801 - Úprava území - z...'!F39</f>
        <v>0</v>
      </c>
      <c r="BE131" s="4"/>
      <c r="BT131" s="141" t="s">
        <v>82</v>
      </c>
      <c r="BV131" s="141" t="s">
        <v>75</v>
      </c>
      <c r="BW131" s="141" t="s">
        <v>192</v>
      </c>
      <c r="BX131" s="141" t="s">
        <v>93</v>
      </c>
      <c r="CL131" s="141" t="s">
        <v>1</v>
      </c>
    </row>
    <row r="132" spans="1:57" s="2" customFormat="1" ht="30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4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s="2" customFormat="1" ht="6.95" customHeight="1">
      <c r="A133" s="38"/>
      <c r="B133" s="66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44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</sheetData>
  <sheetProtection password="CC35" sheet="1" objects="1" scenarios="1" formatColumns="0" formatRows="0"/>
  <mergeCells count="18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N101:AP101"/>
    <mergeCell ref="AG101:AM101"/>
    <mergeCell ref="AN102:AP102"/>
    <mergeCell ref="AG102:AM102"/>
    <mergeCell ref="AG103:AM103"/>
    <mergeCell ref="AN103:AP103"/>
    <mergeCell ref="AG104:AM104"/>
    <mergeCell ref="AN104:AP104"/>
    <mergeCell ref="AG105:AM105"/>
    <mergeCell ref="AN105:AP105"/>
    <mergeCell ref="AN106:AP106"/>
    <mergeCell ref="AG106:AM106"/>
    <mergeCell ref="AN107:AP107"/>
    <mergeCell ref="AG107:AM107"/>
    <mergeCell ref="AN108:AP108"/>
    <mergeCell ref="AG108:AM108"/>
    <mergeCell ref="AG109:AM109"/>
    <mergeCell ref="AN109:AP109"/>
    <mergeCell ref="AG110:AM110"/>
    <mergeCell ref="AN110:AP110"/>
    <mergeCell ref="AN111:AP111"/>
    <mergeCell ref="AG111:AM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G117:AM117"/>
    <mergeCell ref="AN117:AP117"/>
    <mergeCell ref="AG118:AM118"/>
    <mergeCell ref="AN118:AP118"/>
    <mergeCell ref="AN119:AP119"/>
    <mergeCell ref="AG119:AM119"/>
    <mergeCell ref="AG120:AM120"/>
    <mergeCell ref="AN120:AP120"/>
    <mergeCell ref="AN121:AP121"/>
    <mergeCell ref="AG121:AM121"/>
    <mergeCell ref="AN122:AP122"/>
    <mergeCell ref="AG122:AM122"/>
    <mergeCell ref="AG123:AM123"/>
    <mergeCell ref="AN123:AP123"/>
    <mergeCell ref="AN124:AP124"/>
    <mergeCell ref="AG124:AM124"/>
    <mergeCell ref="AN125:AP125"/>
    <mergeCell ref="AG125:AM125"/>
    <mergeCell ref="AN126:AP126"/>
    <mergeCell ref="AG126:AM126"/>
    <mergeCell ref="AN127:AP127"/>
    <mergeCell ref="AG127:AM127"/>
    <mergeCell ref="AN128:AP128"/>
    <mergeCell ref="AG128:AM128"/>
    <mergeCell ref="AN129:AP129"/>
    <mergeCell ref="AG129:AM129"/>
    <mergeCell ref="AN130:AP130"/>
    <mergeCell ref="AG130:AM130"/>
    <mergeCell ref="AN131:AP131"/>
    <mergeCell ref="AG131:AM131"/>
    <mergeCell ref="L85:AO85"/>
    <mergeCell ref="C92:G92"/>
    <mergeCell ref="I92:AF92"/>
    <mergeCell ref="J95:AF95"/>
    <mergeCell ref="D95:H95"/>
    <mergeCell ref="E96:I96"/>
    <mergeCell ref="K96:AF96"/>
    <mergeCell ref="E97:I97"/>
    <mergeCell ref="K97:AF97"/>
    <mergeCell ref="J98:AF98"/>
    <mergeCell ref="D98:H98"/>
    <mergeCell ref="K99:AF99"/>
    <mergeCell ref="E99:I99"/>
    <mergeCell ref="K100:AF100"/>
    <mergeCell ref="E100:I100"/>
    <mergeCell ref="K101:AF101"/>
    <mergeCell ref="E101:I101"/>
    <mergeCell ref="K102:AF102"/>
    <mergeCell ref="E102:I102"/>
    <mergeCell ref="L103:AF103"/>
    <mergeCell ref="F103:J103"/>
    <mergeCell ref="AM87:AN87"/>
    <mergeCell ref="AS89:AT91"/>
    <mergeCell ref="AM89:AP89"/>
    <mergeCell ref="AM90:AP90"/>
    <mergeCell ref="AG92:AM92"/>
    <mergeCell ref="AN92:AP92"/>
    <mergeCell ref="AG95:AM95"/>
    <mergeCell ref="AN95:AP95"/>
    <mergeCell ref="AN96:AP96"/>
    <mergeCell ref="AG96:AM96"/>
    <mergeCell ref="AG97:AM97"/>
    <mergeCell ref="AN97:AP97"/>
    <mergeCell ref="AN98:AP98"/>
    <mergeCell ref="AG98:AM98"/>
    <mergeCell ref="AN99:AP99"/>
    <mergeCell ref="AG99:AM99"/>
    <mergeCell ref="AG100:AM100"/>
    <mergeCell ref="AN100:AP100"/>
    <mergeCell ref="AG94:AM94"/>
    <mergeCell ref="AN94:AP94"/>
    <mergeCell ref="K128:AF128"/>
    <mergeCell ref="K127:AF127"/>
    <mergeCell ref="K126:AF126"/>
    <mergeCell ref="K125:AF125"/>
    <mergeCell ref="K124:AF124"/>
    <mergeCell ref="K123:AF123"/>
    <mergeCell ref="K121:AF121"/>
    <mergeCell ref="K122:AF122"/>
    <mergeCell ref="K110:AF110"/>
    <mergeCell ref="K116:AF116"/>
    <mergeCell ref="K120:AF120"/>
    <mergeCell ref="L115:AF115"/>
    <mergeCell ref="L104:AF104"/>
    <mergeCell ref="L113:AF113"/>
    <mergeCell ref="L105:AF105"/>
    <mergeCell ref="L117:AF117"/>
    <mergeCell ref="L112:AF112"/>
    <mergeCell ref="L118:AF118"/>
    <mergeCell ref="L119:AF119"/>
    <mergeCell ref="L109:AF109"/>
    <mergeCell ref="L107:AF107"/>
    <mergeCell ref="L114:AF114"/>
    <mergeCell ref="L111:AF111"/>
    <mergeCell ref="L106:AF106"/>
    <mergeCell ref="L108:AF108"/>
    <mergeCell ref="K129:AF129"/>
    <mergeCell ref="K130:AF130"/>
    <mergeCell ref="K131:AF131"/>
    <mergeCell ref="E116:I116"/>
    <mergeCell ref="E127:I127"/>
    <mergeCell ref="E126:I126"/>
    <mergeCell ref="E125:I125"/>
    <mergeCell ref="E124:I124"/>
    <mergeCell ref="E123:I123"/>
    <mergeCell ref="E122:I122"/>
    <mergeCell ref="E121:I121"/>
    <mergeCell ref="E120:I120"/>
    <mergeCell ref="E128:I128"/>
    <mergeCell ref="E110:I110"/>
    <mergeCell ref="E129:I129"/>
    <mergeCell ref="F119:J119"/>
    <mergeCell ref="F105:J105"/>
    <mergeCell ref="F106:J106"/>
    <mergeCell ref="F107:J107"/>
    <mergeCell ref="F118:J118"/>
    <mergeCell ref="F117:J117"/>
    <mergeCell ref="F108:J108"/>
    <mergeCell ref="F115:J115"/>
    <mergeCell ref="F114:J114"/>
    <mergeCell ref="F104:J104"/>
    <mergeCell ref="F113:J113"/>
    <mergeCell ref="F109:J109"/>
    <mergeCell ref="F112:J112"/>
    <mergeCell ref="F111:J111"/>
    <mergeCell ref="E130:I130"/>
    <mergeCell ref="E131:I131"/>
  </mergeCells>
  <hyperlinks>
    <hyperlink ref="A96" location="'SO 01 - Dešťová kanalizac...'!C2" display="/"/>
    <hyperlink ref="A97" location="'SO 02 - Splašková kanaliz...'!C2" display="/"/>
    <hyperlink ref="A99" location="'SO 000 - Vedlejší a ostat...'!C2" display="/"/>
    <hyperlink ref="A100" location="'SO 001 - Připrava územi a...'!C2" display="/"/>
    <hyperlink ref="A101" location="'SO 001. - Připrava územi ...'!C2" display="/"/>
    <hyperlink ref="A103" location="'SO 101.1 H - Modernizace ...'!C2" display="/"/>
    <hyperlink ref="A104" location="'SO 101.1 V - Modernizace ...'!C2" display="/"/>
    <hyperlink ref="A105" location="'SO 101.2 H - Modernizace ...'!C2" display="/"/>
    <hyperlink ref="A106" location="'SO 101.2 V - Modernizace ...'!C2" display="/"/>
    <hyperlink ref="A107" location="'SO 101.3 H - Modernizace ...'!C2" display="/"/>
    <hyperlink ref="A108" location="'SO 101.3 V - Modernizace ...'!C2" display="/"/>
    <hyperlink ref="A109" location="'SO 101.4 V - Rekonstrukce...'!C2" display="/"/>
    <hyperlink ref="A111" location="'SO 141.1 - Propustek 1 v ...'!C2" display="/"/>
    <hyperlink ref="A112" location="'SO 141.2 - Propustek 2 v ...'!C2" display="/"/>
    <hyperlink ref="A113" location="'SO 141.3 - Propustek 3 v ...'!C2" display="/"/>
    <hyperlink ref="A114" location="'SO 141.4 - Propustek 4 v ...'!C2" display="/"/>
    <hyperlink ref="A115" location="'SO 141.5 - Propustek 5 v ...'!C2" display="/"/>
    <hyperlink ref="A117" location="'SO 181.1 - Provizorní dop...'!C2" display="/"/>
    <hyperlink ref="A118" location="'SO 181.2 - Provizorní dop...'!C2" display="/"/>
    <hyperlink ref="A119" location="'SO 181.3 - Provizorní dop...'!C2" display="/"/>
    <hyperlink ref="A120" location="'SO 191 - Definitivní dopr...'!C2" display="/"/>
    <hyperlink ref="A121" location="'SO 301 - Ochrana stávajíc...'!C2" display="/"/>
    <hyperlink ref="A122" location="'SO 310 - Odvodnění Bělečk...'!C2" display="/"/>
    <hyperlink ref="A123" location="'SO 311 H - Rektifikace po...'!C2" display="/"/>
    <hyperlink ref="A124" location="'SO 311 V - Rektifikace po...'!C2" display="/"/>
    <hyperlink ref="A125" location="'SO 312 - Rektifikace povr...'!C2" display="/"/>
    <hyperlink ref="A126" location="'SO 401 - Přeložka kabelu ...'!C2" display="/"/>
    <hyperlink ref="A127" location="'SO 451 - Přeložka vedení ...'!C2" display="/"/>
    <hyperlink ref="A128" location="'SO 452 - Přeložka vedení ...'!C2" display="/"/>
    <hyperlink ref="A129" location="'SO 491 - Přeložka VO obce...'!C2" display="/"/>
    <hyperlink ref="A130" location="'SO 501 - Ochrana stávajíc...'!C2" display="/"/>
    <hyperlink ref="A131" location="'SO 801 - Úprava území - z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118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535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617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618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946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155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ROUND(J130,2)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ROUND((SUM(BE130:BE229)),2)</f>
        <v>0</v>
      </c>
      <c r="G37" s="38"/>
      <c r="H37" s="38"/>
      <c r="I37" s="172">
        <v>0.21</v>
      </c>
      <c r="J37" s="171">
        <f>ROUND(((SUM(BE130:BE229))*I37),2)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ROUND((SUM(BF130:BF229)),2)</f>
        <v>0</v>
      </c>
      <c r="G38" s="38"/>
      <c r="H38" s="38"/>
      <c r="I38" s="172">
        <v>0.15</v>
      </c>
      <c r="J38" s="171">
        <f>ROUND(((SUM(BF130:BF229))*I38),2)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ROUND((SUM(BG130:BG229)),2)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ROUND((SUM(BH130:BH229)),2)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ROUND((SUM(BI130:BI229)),2)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198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>Býšť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194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2:12" s="1" customFormat="1" ht="16.5" customHeight="1">
      <c r="B87" s="21"/>
      <c r="C87" s="22"/>
      <c r="D87" s="22"/>
      <c r="E87" s="197" t="s">
        <v>535</v>
      </c>
      <c r="F87" s="22"/>
      <c r="G87" s="22"/>
      <c r="H87" s="22"/>
      <c r="I87" s="147"/>
      <c r="J87" s="22"/>
      <c r="K87" s="22"/>
      <c r="L87" s="20"/>
    </row>
    <row r="88" spans="2:12" s="1" customFormat="1" ht="12" customHeight="1">
      <c r="B88" s="21"/>
      <c r="C88" s="32" t="s">
        <v>196</v>
      </c>
      <c r="D88" s="22"/>
      <c r="E88" s="22"/>
      <c r="F88" s="22"/>
      <c r="G88" s="22"/>
      <c r="H88" s="22"/>
      <c r="I88" s="147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303" t="s">
        <v>617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618</v>
      </c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SO 101.2 V - Modernizace silnice II/298 úsek 2 - způsobilé výdaje na vedlejší aktivity projektu</v>
      </c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 </v>
      </c>
      <c r="G93" s="40"/>
      <c r="H93" s="40"/>
      <c r="I93" s="157" t="s">
        <v>22</v>
      </c>
      <c r="J93" s="79" t="str">
        <f>IF(J16="","",J16)</f>
        <v>7. 5. 2020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157" t="s">
        <v>29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27</v>
      </c>
      <c r="D96" s="40"/>
      <c r="E96" s="40"/>
      <c r="F96" s="27" t="str">
        <f>IF(E22="","",E22)</f>
        <v>Vyplň údaj</v>
      </c>
      <c r="G96" s="40"/>
      <c r="H96" s="40"/>
      <c r="I96" s="157" t="s">
        <v>31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98" t="s">
        <v>199</v>
      </c>
      <c r="D98" s="199"/>
      <c r="E98" s="199"/>
      <c r="F98" s="199"/>
      <c r="G98" s="199"/>
      <c r="H98" s="199"/>
      <c r="I98" s="200"/>
      <c r="J98" s="201" t="s">
        <v>200</v>
      </c>
      <c r="K98" s="199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202" t="s">
        <v>201</v>
      </c>
      <c r="D100" s="40"/>
      <c r="E100" s="40"/>
      <c r="F100" s="40"/>
      <c r="G100" s="40"/>
      <c r="H100" s="40"/>
      <c r="I100" s="155"/>
      <c r="J100" s="110">
        <f>J130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202</v>
      </c>
    </row>
    <row r="101" spans="1:31" s="9" customFormat="1" ht="24.95" customHeight="1">
      <c r="A101" s="9"/>
      <c r="B101" s="203"/>
      <c r="C101" s="204"/>
      <c r="D101" s="205" t="s">
        <v>541</v>
      </c>
      <c r="E101" s="206"/>
      <c r="F101" s="206"/>
      <c r="G101" s="206"/>
      <c r="H101" s="206"/>
      <c r="I101" s="207"/>
      <c r="J101" s="208">
        <f>J131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585</v>
      </c>
      <c r="E102" s="206"/>
      <c r="F102" s="206"/>
      <c r="G102" s="206"/>
      <c r="H102" s="206"/>
      <c r="I102" s="207"/>
      <c r="J102" s="208">
        <f>J142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773</v>
      </c>
      <c r="E103" s="206"/>
      <c r="F103" s="206"/>
      <c r="G103" s="206"/>
      <c r="H103" s="206"/>
      <c r="I103" s="207"/>
      <c r="J103" s="208">
        <f>J182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620</v>
      </c>
      <c r="E104" s="206"/>
      <c r="F104" s="206"/>
      <c r="G104" s="206"/>
      <c r="H104" s="206"/>
      <c r="I104" s="207"/>
      <c r="J104" s="208">
        <f>J192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774</v>
      </c>
      <c r="E105" s="206"/>
      <c r="F105" s="206"/>
      <c r="G105" s="206"/>
      <c r="H105" s="206"/>
      <c r="I105" s="207"/>
      <c r="J105" s="208">
        <f>J213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586</v>
      </c>
      <c r="E106" s="206"/>
      <c r="F106" s="206"/>
      <c r="G106" s="206"/>
      <c r="H106" s="206"/>
      <c r="I106" s="207"/>
      <c r="J106" s="208">
        <f>J217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193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196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211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97" t="str">
        <f>E7</f>
        <v>Býšť</v>
      </c>
      <c r="F116" s="32"/>
      <c r="G116" s="32"/>
      <c r="H116" s="32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194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2:12" s="1" customFormat="1" ht="16.5" customHeight="1">
      <c r="B118" s="21"/>
      <c r="C118" s="22"/>
      <c r="D118" s="22"/>
      <c r="E118" s="197" t="s">
        <v>535</v>
      </c>
      <c r="F118" s="22"/>
      <c r="G118" s="22"/>
      <c r="H118" s="22"/>
      <c r="I118" s="147"/>
      <c r="J118" s="22"/>
      <c r="K118" s="22"/>
      <c r="L118" s="20"/>
    </row>
    <row r="119" spans="2:12" s="1" customFormat="1" ht="12" customHeight="1">
      <c r="B119" s="21"/>
      <c r="C119" s="32" t="s">
        <v>196</v>
      </c>
      <c r="D119" s="22"/>
      <c r="E119" s="22"/>
      <c r="F119" s="22"/>
      <c r="G119" s="22"/>
      <c r="H119" s="22"/>
      <c r="I119" s="147"/>
      <c r="J119" s="22"/>
      <c r="K119" s="22"/>
      <c r="L119" s="20"/>
    </row>
    <row r="120" spans="1:31" s="2" customFormat="1" ht="16.5" customHeight="1">
      <c r="A120" s="38"/>
      <c r="B120" s="39"/>
      <c r="C120" s="40"/>
      <c r="D120" s="40"/>
      <c r="E120" s="303" t="s">
        <v>617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618</v>
      </c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E13</f>
        <v>SO 101.2 V - Modernizace silnice II/298 úsek 2 - způsobilé výdaje na vedlejší aktivity projektu</v>
      </c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F16</f>
        <v xml:space="preserve"> </v>
      </c>
      <c r="G124" s="40"/>
      <c r="H124" s="40"/>
      <c r="I124" s="157" t="s">
        <v>22</v>
      </c>
      <c r="J124" s="79" t="str">
        <f>IF(J16="","",J16)</f>
        <v>7. 5. 2020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E19</f>
        <v xml:space="preserve"> </v>
      </c>
      <c r="G126" s="40"/>
      <c r="H126" s="40"/>
      <c r="I126" s="157" t="s">
        <v>29</v>
      </c>
      <c r="J126" s="36" t="str">
        <f>E25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27</v>
      </c>
      <c r="D127" s="40"/>
      <c r="E127" s="40"/>
      <c r="F127" s="27" t="str">
        <f>IF(E22="","",E22)</f>
        <v>Vyplň údaj</v>
      </c>
      <c r="G127" s="40"/>
      <c r="H127" s="40"/>
      <c r="I127" s="157" t="s">
        <v>31</v>
      </c>
      <c r="J127" s="36" t="str">
        <f>E28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155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216"/>
      <c r="B129" s="217"/>
      <c r="C129" s="218" t="s">
        <v>212</v>
      </c>
      <c r="D129" s="219" t="s">
        <v>58</v>
      </c>
      <c r="E129" s="219" t="s">
        <v>54</v>
      </c>
      <c r="F129" s="219" t="s">
        <v>55</v>
      </c>
      <c r="G129" s="219" t="s">
        <v>213</v>
      </c>
      <c r="H129" s="219" t="s">
        <v>214</v>
      </c>
      <c r="I129" s="220" t="s">
        <v>215</v>
      </c>
      <c r="J129" s="219" t="s">
        <v>200</v>
      </c>
      <c r="K129" s="221" t="s">
        <v>216</v>
      </c>
      <c r="L129" s="222"/>
      <c r="M129" s="100" t="s">
        <v>1</v>
      </c>
      <c r="N129" s="101" t="s">
        <v>37</v>
      </c>
      <c r="O129" s="101" t="s">
        <v>217</v>
      </c>
      <c r="P129" s="101" t="s">
        <v>218</v>
      </c>
      <c r="Q129" s="101" t="s">
        <v>219</v>
      </c>
      <c r="R129" s="101" t="s">
        <v>220</v>
      </c>
      <c r="S129" s="101" t="s">
        <v>221</v>
      </c>
      <c r="T129" s="102" t="s">
        <v>222</v>
      </c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</row>
    <row r="130" spans="1:63" s="2" customFormat="1" ht="22.8" customHeight="1">
      <c r="A130" s="38"/>
      <c r="B130" s="39"/>
      <c r="C130" s="107" t="s">
        <v>223</v>
      </c>
      <c r="D130" s="40"/>
      <c r="E130" s="40"/>
      <c r="F130" s="40"/>
      <c r="G130" s="40"/>
      <c r="H130" s="40"/>
      <c r="I130" s="155"/>
      <c r="J130" s="223">
        <f>BK130</f>
        <v>0</v>
      </c>
      <c r="K130" s="40"/>
      <c r="L130" s="44"/>
      <c r="M130" s="103"/>
      <c r="N130" s="224"/>
      <c r="O130" s="104"/>
      <c r="P130" s="225">
        <f>P131+P142+P182+P192+P213+P217</f>
        <v>0</v>
      </c>
      <c r="Q130" s="104"/>
      <c r="R130" s="225">
        <f>R131+R142+R182+R192+R213+R217</f>
        <v>0</v>
      </c>
      <c r="S130" s="104"/>
      <c r="T130" s="226">
        <f>T131+T142+T182+T192+T213+T217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72</v>
      </c>
      <c r="AU130" s="17" t="s">
        <v>202</v>
      </c>
      <c r="BK130" s="227">
        <f>BK131+BK142+BK182+BK192+BK213+BK217</f>
        <v>0</v>
      </c>
    </row>
    <row r="131" spans="1:63" s="12" customFormat="1" ht="25.9" customHeight="1">
      <c r="A131" s="12"/>
      <c r="B131" s="228"/>
      <c r="C131" s="229"/>
      <c r="D131" s="230" t="s">
        <v>72</v>
      </c>
      <c r="E131" s="231" t="s">
        <v>73</v>
      </c>
      <c r="F131" s="231" t="s">
        <v>271</v>
      </c>
      <c r="G131" s="229"/>
      <c r="H131" s="229"/>
      <c r="I131" s="232"/>
      <c r="J131" s="233">
        <f>BK131</f>
        <v>0</v>
      </c>
      <c r="K131" s="229"/>
      <c r="L131" s="234"/>
      <c r="M131" s="235"/>
      <c r="N131" s="236"/>
      <c r="O131" s="236"/>
      <c r="P131" s="237">
        <f>SUM(P132:P141)</f>
        <v>0</v>
      </c>
      <c r="Q131" s="236"/>
      <c r="R131" s="237">
        <f>SUM(R132:R141)</f>
        <v>0</v>
      </c>
      <c r="S131" s="236"/>
      <c r="T131" s="238">
        <f>SUM(T132:T141)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9" t="s">
        <v>231</v>
      </c>
      <c r="AT131" s="240" t="s">
        <v>72</v>
      </c>
      <c r="AU131" s="240" t="s">
        <v>73</v>
      </c>
      <c r="AY131" s="239" t="s">
        <v>226</v>
      </c>
      <c r="BK131" s="241">
        <f>SUM(BK132:BK141)</f>
        <v>0</v>
      </c>
    </row>
    <row r="132" spans="1:65" s="2" customFormat="1" ht="16.5" customHeight="1">
      <c r="A132" s="38"/>
      <c r="B132" s="39"/>
      <c r="C132" s="242" t="s">
        <v>80</v>
      </c>
      <c r="D132" s="242" t="s">
        <v>227</v>
      </c>
      <c r="E132" s="243" t="s">
        <v>273</v>
      </c>
      <c r="F132" s="244" t="s">
        <v>274</v>
      </c>
      <c r="G132" s="245" t="s">
        <v>275</v>
      </c>
      <c r="H132" s="246">
        <v>111.23</v>
      </c>
      <c r="I132" s="247"/>
      <c r="J132" s="248">
        <f>ROUND(I132*H132,2)</f>
        <v>0</v>
      </c>
      <c r="K132" s="244" t="s">
        <v>545</v>
      </c>
      <c r="L132" s="44"/>
      <c r="M132" s="249" t="s">
        <v>1</v>
      </c>
      <c r="N132" s="250" t="s">
        <v>38</v>
      </c>
      <c r="O132" s="91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3" t="s">
        <v>231</v>
      </c>
      <c r="AT132" s="253" t="s">
        <v>227</v>
      </c>
      <c r="AU132" s="253" t="s">
        <v>80</v>
      </c>
      <c r="AY132" s="17" t="s">
        <v>226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7" t="s">
        <v>80</v>
      </c>
      <c r="BK132" s="254">
        <f>ROUND(I132*H132,2)</f>
        <v>0</v>
      </c>
      <c r="BL132" s="17" t="s">
        <v>231</v>
      </c>
      <c r="BM132" s="253" t="s">
        <v>947</v>
      </c>
    </row>
    <row r="133" spans="1:47" s="2" customFormat="1" ht="12">
      <c r="A133" s="38"/>
      <c r="B133" s="39"/>
      <c r="C133" s="40"/>
      <c r="D133" s="257" t="s">
        <v>277</v>
      </c>
      <c r="E133" s="40"/>
      <c r="F133" s="269" t="s">
        <v>278</v>
      </c>
      <c r="G133" s="40"/>
      <c r="H133" s="40"/>
      <c r="I133" s="155"/>
      <c r="J133" s="40"/>
      <c r="K133" s="40"/>
      <c r="L133" s="44"/>
      <c r="M133" s="270"/>
      <c r="N133" s="27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277</v>
      </c>
      <c r="AU133" s="17" t="s">
        <v>80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279</v>
      </c>
      <c r="F134" s="259" t="s">
        <v>948</v>
      </c>
      <c r="G134" s="256"/>
      <c r="H134" s="260">
        <v>19.84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73</v>
      </c>
      <c r="AY134" s="266" t="s">
        <v>226</v>
      </c>
    </row>
    <row r="135" spans="1:51" s="13" customFormat="1" ht="12">
      <c r="A135" s="13"/>
      <c r="B135" s="255"/>
      <c r="C135" s="256"/>
      <c r="D135" s="257" t="s">
        <v>270</v>
      </c>
      <c r="E135" s="258" t="s">
        <v>623</v>
      </c>
      <c r="F135" s="259" t="s">
        <v>949</v>
      </c>
      <c r="G135" s="256"/>
      <c r="H135" s="260">
        <v>27.06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270</v>
      </c>
      <c r="AU135" s="266" t="s">
        <v>80</v>
      </c>
      <c r="AV135" s="13" t="s">
        <v>82</v>
      </c>
      <c r="AW135" s="13" t="s">
        <v>30</v>
      </c>
      <c r="AX135" s="13" t="s">
        <v>73</v>
      </c>
      <c r="AY135" s="266" t="s">
        <v>226</v>
      </c>
    </row>
    <row r="136" spans="1:51" s="13" customFormat="1" ht="12">
      <c r="A136" s="13"/>
      <c r="B136" s="255"/>
      <c r="C136" s="256"/>
      <c r="D136" s="257" t="s">
        <v>270</v>
      </c>
      <c r="E136" s="258" t="s">
        <v>625</v>
      </c>
      <c r="F136" s="259" t="s">
        <v>950</v>
      </c>
      <c r="G136" s="256"/>
      <c r="H136" s="260">
        <v>64.33</v>
      </c>
      <c r="I136" s="261"/>
      <c r="J136" s="256"/>
      <c r="K136" s="256"/>
      <c r="L136" s="262"/>
      <c r="M136" s="263"/>
      <c r="N136" s="264"/>
      <c r="O136" s="264"/>
      <c r="P136" s="264"/>
      <c r="Q136" s="264"/>
      <c r="R136" s="264"/>
      <c r="S136" s="264"/>
      <c r="T136" s="26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6" t="s">
        <v>270</v>
      </c>
      <c r="AU136" s="266" t="s">
        <v>80</v>
      </c>
      <c r="AV136" s="13" t="s">
        <v>82</v>
      </c>
      <c r="AW136" s="13" t="s">
        <v>30</v>
      </c>
      <c r="AX136" s="13" t="s">
        <v>73</v>
      </c>
      <c r="AY136" s="266" t="s">
        <v>226</v>
      </c>
    </row>
    <row r="137" spans="1:51" s="13" customFormat="1" ht="12">
      <c r="A137" s="13"/>
      <c r="B137" s="255"/>
      <c r="C137" s="256"/>
      <c r="D137" s="257" t="s">
        <v>270</v>
      </c>
      <c r="E137" s="258" t="s">
        <v>627</v>
      </c>
      <c r="F137" s="259" t="s">
        <v>951</v>
      </c>
      <c r="G137" s="256"/>
      <c r="H137" s="260">
        <v>111.23</v>
      </c>
      <c r="I137" s="261"/>
      <c r="J137" s="256"/>
      <c r="K137" s="256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270</v>
      </c>
      <c r="AU137" s="266" t="s">
        <v>80</v>
      </c>
      <c r="AV137" s="13" t="s">
        <v>82</v>
      </c>
      <c r="AW137" s="13" t="s">
        <v>30</v>
      </c>
      <c r="AX137" s="13" t="s">
        <v>80</v>
      </c>
      <c r="AY137" s="266" t="s">
        <v>226</v>
      </c>
    </row>
    <row r="138" spans="1:65" s="2" customFormat="1" ht="16.5" customHeight="1">
      <c r="A138" s="38"/>
      <c r="B138" s="39"/>
      <c r="C138" s="242" t="s">
        <v>82</v>
      </c>
      <c r="D138" s="242" t="s">
        <v>227</v>
      </c>
      <c r="E138" s="243" t="s">
        <v>282</v>
      </c>
      <c r="F138" s="244" t="s">
        <v>274</v>
      </c>
      <c r="G138" s="245" t="s">
        <v>275</v>
      </c>
      <c r="H138" s="246">
        <v>0.75</v>
      </c>
      <c r="I138" s="247"/>
      <c r="J138" s="248">
        <f>ROUND(I138*H138,2)</f>
        <v>0</v>
      </c>
      <c r="K138" s="244" t="s">
        <v>545</v>
      </c>
      <c r="L138" s="44"/>
      <c r="M138" s="249" t="s">
        <v>1</v>
      </c>
      <c r="N138" s="250" t="s">
        <v>38</v>
      </c>
      <c r="O138" s="91"/>
      <c r="P138" s="251">
        <f>O138*H138</f>
        <v>0</v>
      </c>
      <c r="Q138" s="251">
        <v>0</v>
      </c>
      <c r="R138" s="251">
        <f>Q138*H138</f>
        <v>0</v>
      </c>
      <c r="S138" s="251">
        <v>0</v>
      </c>
      <c r="T138" s="25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3" t="s">
        <v>231</v>
      </c>
      <c r="AT138" s="253" t="s">
        <v>227</v>
      </c>
      <c r="AU138" s="253" t="s">
        <v>80</v>
      </c>
      <c r="AY138" s="17" t="s">
        <v>226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7" t="s">
        <v>80</v>
      </c>
      <c r="BK138" s="254">
        <f>ROUND(I138*H138,2)</f>
        <v>0</v>
      </c>
      <c r="BL138" s="17" t="s">
        <v>231</v>
      </c>
      <c r="BM138" s="253" t="s">
        <v>952</v>
      </c>
    </row>
    <row r="139" spans="1:47" s="2" customFormat="1" ht="12">
      <c r="A139" s="38"/>
      <c r="B139" s="39"/>
      <c r="C139" s="40"/>
      <c r="D139" s="257" t="s">
        <v>277</v>
      </c>
      <c r="E139" s="40"/>
      <c r="F139" s="269" t="s">
        <v>278</v>
      </c>
      <c r="G139" s="40"/>
      <c r="H139" s="40"/>
      <c r="I139" s="155"/>
      <c r="J139" s="40"/>
      <c r="K139" s="40"/>
      <c r="L139" s="44"/>
      <c r="M139" s="270"/>
      <c r="N139" s="271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277</v>
      </c>
      <c r="AU139" s="17" t="s">
        <v>80</v>
      </c>
    </row>
    <row r="140" spans="1:51" s="15" customFormat="1" ht="12">
      <c r="A140" s="15"/>
      <c r="B140" s="283"/>
      <c r="C140" s="284"/>
      <c r="D140" s="257" t="s">
        <v>270</v>
      </c>
      <c r="E140" s="285" t="s">
        <v>1</v>
      </c>
      <c r="F140" s="286" t="s">
        <v>630</v>
      </c>
      <c r="G140" s="284"/>
      <c r="H140" s="285" t="s">
        <v>1</v>
      </c>
      <c r="I140" s="287"/>
      <c r="J140" s="284"/>
      <c r="K140" s="284"/>
      <c r="L140" s="288"/>
      <c r="M140" s="289"/>
      <c r="N140" s="290"/>
      <c r="O140" s="290"/>
      <c r="P140" s="290"/>
      <c r="Q140" s="290"/>
      <c r="R140" s="290"/>
      <c r="S140" s="290"/>
      <c r="T140" s="29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2" t="s">
        <v>270</v>
      </c>
      <c r="AU140" s="292" t="s">
        <v>80</v>
      </c>
      <c r="AV140" s="15" t="s">
        <v>80</v>
      </c>
      <c r="AW140" s="15" t="s">
        <v>30</v>
      </c>
      <c r="AX140" s="15" t="s">
        <v>73</v>
      </c>
      <c r="AY140" s="292" t="s">
        <v>226</v>
      </c>
    </row>
    <row r="141" spans="1:51" s="13" customFormat="1" ht="12">
      <c r="A141" s="13"/>
      <c r="B141" s="255"/>
      <c r="C141" s="256"/>
      <c r="D141" s="257" t="s">
        <v>270</v>
      </c>
      <c r="E141" s="258" t="s">
        <v>284</v>
      </c>
      <c r="F141" s="259" t="s">
        <v>783</v>
      </c>
      <c r="G141" s="256"/>
      <c r="H141" s="260">
        <v>0.75</v>
      </c>
      <c r="I141" s="261"/>
      <c r="J141" s="256"/>
      <c r="K141" s="256"/>
      <c r="L141" s="262"/>
      <c r="M141" s="263"/>
      <c r="N141" s="264"/>
      <c r="O141" s="264"/>
      <c r="P141" s="264"/>
      <c r="Q141" s="264"/>
      <c r="R141" s="264"/>
      <c r="S141" s="264"/>
      <c r="T141" s="26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6" t="s">
        <v>270</v>
      </c>
      <c r="AU141" s="266" t="s">
        <v>80</v>
      </c>
      <c r="AV141" s="13" t="s">
        <v>82</v>
      </c>
      <c r="AW141" s="13" t="s">
        <v>30</v>
      </c>
      <c r="AX141" s="13" t="s">
        <v>80</v>
      </c>
      <c r="AY141" s="266" t="s">
        <v>226</v>
      </c>
    </row>
    <row r="142" spans="1:63" s="12" customFormat="1" ht="25.9" customHeight="1">
      <c r="A142" s="12"/>
      <c r="B142" s="228"/>
      <c r="C142" s="229"/>
      <c r="D142" s="230" t="s">
        <v>72</v>
      </c>
      <c r="E142" s="231" t="s">
        <v>80</v>
      </c>
      <c r="F142" s="231" t="s">
        <v>291</v>
      </c>
      <c r="G142" s="229"/>
      <c r="H142" s="229"/>
      <c r="I142" s="232"/>
      <c r="J142" s="233">
        <f>BK142</f>
        <v>0</v>
      </c>
      <c r="K142" s="229"/>
      <c r="L142" s="234"/>
      <c r="M142" s="235"/>
      <c r="N142" s="236"/>
      <c r="O142" s="236"/>
      <c r="P142" s="237">
        <f>SUM(P143:P181)</f>
        <v>0</v>
      </c>
      <c r="Q142" s="236"/>
      <c r="R142" s="237">
        <f>SUM(R143:R181)</f>
        <v>0</v>
      </c>
      <c r="S142" s="236"/>
      <c r="T142" s="238">
        <f>SUM(T143:T181)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9" t="s">
        <v>231</v>
      </c>
      <c r="AT142" s="240" t="s">
        <v>72</v>
      </c>
      <c r="AU142" s="240" t="s">
        <v>73</v>
      </c>
      <c r="AY142" s="239" t="s">
        <v>226</v>
      </c>
      <c r="BK142" s="241">
        <f>SUM(BK143:BK181)</f>
        <v>0</v>
      </c>
    </row>
    <row r="143" spans="1:65" s="2" customFormat="1" ht="16.5" customHeight="1">
      <c r="A143" s="38"/>
      <c r="B143" s="39"/>
      <c r="C143" s="242" t="s">
        <v>108</v>
      </c>
      <c r="D143" s="242" t="s">
        <v>227</v>
      </c>
      <c r="E143" s="243" t="s">
        <v>786</v>
      </c>
      <c r="F143" s="244" t="s">
        <v>787</v>
      </c>
      <c r="G143" s="245" t="s">
        <v>275</v>
      </c>
      <c r="H143" s="246">
        <v>64.33</v>
      </c>
      <c r="I143" s="247"/>
      <c r="J143" s="248">
        <f>ROUND(I143*H143,2)</f>
        <v>0</v>
      </c>
      <c r="K143" s="244" t="s">
        <v>545</v>
      </c>
      <c r="L143" s="44"/>
      <c r="M143" s="249" t="s">
        <v>1</v>
      </c>
      <c r="N143" s="250" t="s">
        <v>38</v>
      </c>
      <c r="O143" s="91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3" t="s">
        <v>231</v>
      </c>
      <c r="AT143" s="253" t="s">
        <v>227</v>
      </c>
      <c r="AU143" s="253" t="s">
        <v>80</v>
      </c>
      <c r="AY143" s="17" t="s">
        <v>226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7" t="s">
        <v>80</v>
      </c>
      <c r="BK143" s="254">
        <f>ROUND(I143*H143,2)</f>
        <v>0</v>
      </c>
      <c r="BL143" s="17" t="s">
        <v>231</v>
      </c>
      <c r="BM143" s="253" t="s">
        <v>953</v>
      </c>
    </row>
    <row r="144" spans="1:47" s="2" customFormat="1" ht="12">
      <c r="A144" s="38"/>
      <c r="B144" s="39"/>
      <c r="C144" s="40"/>
      <c r="D144" s="257" t="s">
        <v>277</v>
      </c>
      <c r="E144" s="40"/>
      <c r="F144" s="269" t="s">
        <v>297</v>
      </c>
      <c r="G144" s="40"/>
      <c r="H144" s="40"/>
      <c r="I144" s="155"/>
      <c r="J144" s="40"/>
      <c r="K144" s="40"/>
      <c r="L144" s="44"/>
      <c r="M144" s="270"/>
      <c r="N144" s="271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277</v>
      </c>
      <c r="AU144" s="17" t="s">
        <v>80</v>
      </c>
    </row>
    <row r="145" spans="1:51" s="13" customFormat="1" ht="12">
      <c r="A145" s="13"/>
      <c r="B145" s="255"/>
      <c r="C145" s="256"/>
      <c r="D145" s="257" t="s">
        <v>270</v>
      </c>
      <c r="E145" s="258" t="s">
        <v>557</v>
      </c>
      <c r="F145" s="259" t="s">
        <v>954</v>
      </c>
      <c r="G145" s="256"/>
      <c r="H145" s="260">
        <v>64.33</v>
      </c>
      <c r="I145" s="261"/>
      <c r="J145" s="256"/>
      <c r="K145" s="256"/>
      <c r="L145" s="262"/>
      <c r="M145" s="263"/>
      <c r="N145" s="264"/>
      <c r="O145" s="264"/>
      <c r="P145" s="264"/>
      <c r="Q145" s="264"/>
      <c r="R145" s="264"/>
      <c r="S145" s="264"/>
      <c r="T145" s="26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6" t="s">
        <v>270</v>
      </c>
      <c r="AU145" s="266" t="s">
        <v>80</v>
      </c>
      <c r="AV145" s="13" t="s">
        <v>82</v>
      </c>
      <c r="AW145" s="13" t="s">
        <v>30</v>
      </c>
      <c r="AX145" s="13" t="s">
        <v>80</v>
      </c>
      <c r="AY145" s="266" t="s">
        <v>226</v>
      </c>
    </row>
    <row r="146" spans="1:65" s="2" customFormat="1" ht="16.5" customHeight="1">
      <c r="A146" s="38"/>
      <c r="B146" s="39"/>
      <c r="C146" s="242" t="s">
        <v>231</v>
      </c>
      <c r="D146" s="242" t="s">
        <v>227</v>
      </c>
      <c r="E146" s="243" t="s">
        <v>319</v>
      </c>
      <c r="F146" s="244" t="s">
        <v>320</v>
      </c>
      <c r="G146" s="245" t="s">
        <v>275</v>
      </c>
      <c r="H146" s="246">
        <v>5.48</v>
      </c>
      <c r="I146" s="247"/>
      <c r="J146" s="248">
        <f>ROUND(I146*H146,2)</f>
        <v>0</v>
      </c>
      <c r="K146" s="244" t="s">
        <v>545</v>
      </c>
      <c r="L146" s="44"/>
      <c r="M146" s="249" t="s">
        <v>1</v>
      </c>
      <c r="N146" s="250" t="s">
        <v>38</v>
      </c>
      <c r="O146" s="91"/>
      <c r="P146" s="251">
        <f>O146*H146</f>
        <v>0</v>
      </c>
      <c r="Q146" s="251">
        <v>0</v>
      </c>
      <c r="R146" s="251">
        <f>Q146*H146</f>
        <v>0</v>
      </c>
      <c r="S146" s="251">
        <v>0</v>
      </c>
      <c r="T146" s="25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3" t="s">
        <v>231</v>
      </c>
      <c r="AT146" s="253" t="s">
        <v>227</v>
      </c>
      <c r="AU146" s="253" t="s">
        <v>80</v>
      </c>
      <c r="AY146" s="17" t="s">
        <v>226</v>
      </c>
      <c r="BE146" s="254">
        <f>IF(N146="základní",J146,0)</f>
        <v>0</v>
      </c>
      <c r="BF146" s="254">
        <f>IF(N146="snížená",J146,0)</f>
        <v>0</v>
      </c>
      <c r="BG146" s="254">
        <f>IF(N146="zákl. přenesená",J146,0)</f>
        <v>0</v>
      </c>
      <c r="BH146" s="254">
        <f>IF(N146="sníž. přenesená",J146,0)</f>
        <v>0</v>
      </c>
      <c r="BI146" s="254">
        <f>IF(N146="nulová",J146,0)</f>
        <v>0</v>
      </c>
      <c r="BJ146" s="17" t="s">
        <v>80</v>
      </c>
      <c r="BK146" s="254">
        <f>ROUND(I146*H146,2)</f>
        <v>0</v>
      </c>
      <c r="BL146" s="17" t="s">
        <v>231</v>
      </c>
      <c r="BM146" s="253" t="s">
        <v>955</v>
      </c>
    </row>
    <row r="147" spans="1:47" s="2" customFormat="1" ht="12">
      <c r="A147" s="38"/>
      <c r="B147" s="39"/>
      <c r="C147" s="40"/>
      <c r="D147" s="257" t="s">
        <v>277</v>
      </c>
      <c r="E147" s="40"/>
      <c r="F147" s="269" t="s">
        <v>297</v>
      </c>
      <c r="G147" s="40"/>
      <c r="H147" s="40"/>
      <c r="I147" s="155"/>
      <c r="J147" s="40"/>
      <c r="K147" s="40"/>
      <c r="L147" s="44"/>
      <c r="M147" s="270"/>
      <c r="N147" s="271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277</v>
      </c>
      <c r="AU147" s="17" t="s">
        <v>80</v>
      </c>
    </row>
    <row r="148" spans="1:51" s="13" customFormat="1" ht="12">
      <c r="A148" s="13"/>
      <c r="B148" s="255"/>
      <c r="C148" s="256"/>
      <c r="D148" s="257" t="s">
        <v>270</v>
      </c>
      <c r="E148" s="258" t="s">
        <v>562</v>
      </c>
      <c r="F148" s="259" t="s">
        <v>956</v>
      </c>
      <c r="G148" s="256"/>
      <c r="H148" s="260">
        <v>5.48</v>
      </c>
      <c r="I148" s="261"/>
      <c r="J148" s="256"/>
      <c r="K148" s="256"/>
      <c r="L148" s="262"/>
      <c r="M148" s="263"/>
      <c r="N148" s="264"/>
      <c r="O148" s="264"/>
      <c r="P148" s="264"/>
      <c r="Q148" s="264"/>
      <c r="R148" s="264"/>
      <c r="S148" s="264"/>
      <c r="T148" s="26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6" t="s">
        <v>270</v>
      </c>
      <c r="AU148" s="266" t="s">
        <v>80</v>
      </c>
      <c r="AV148" s="13" t="s">
        <v>82</v>
      </c>
      <c r="AW148" s="13" t="s">
        <v>30</v>
      </c>
      <c r="AX148" s="13" t="s">
        <v>80</v>
      </c>
      <c r="AY148" s="266" t="s">
        <v>226</v>
      </c>
    </row>
    <row r="149" spans="1:65" s="2" customFormat="1" ht="16.5" customHeight="1">
      <c r="A149" s="38"/>
      <c r="B149" s="39"/>
      <c r="C149" s="242" t="s">
        <v>242</v>
      </c>
      <c r="D149" s="242" t="s">
        <v>227</v>
      </c>
      <c r="E149" s="243" t="s">
        <v>637</v>
      </c>
      <c r="F149" s="244" t="s">
        <v>638</v>
      </c>
      <c r="G149" s="245" t="s">
        <v>317</v>
      </c>
      <c r="H149" s="246">
        <v>249.8</v>
      </c>
      <c r="I149" s="247"/>
      <c r="J149" s="248">
        <f>ROUND(I149*H149,2)</f>
        <v>0</v>
      </c>
      <c r="K149" s="244" t="s">
        <v>545</v>
      </c>
      <c r="L149" s="44"/>
      <c r="M149" s="249" t="s">
        <v>1</v>
      </c>
      <c r="N149" s="250" t="s">
        <v>38</v>
      </c>
      <c r="O149" s="91"/>
      <c r="P149" s="251">
        <f>O149*H149</f>
        <v>0</v>
      </c>
      <c r="Q149" s="251">
        <v>0</v>
      </c>
      <c r="R149" s="251">
        <f>Q149*H149</f>
        <v>0</v>
      </c>
      <c r="S149" s="251">
        <v>0</v>
      </c>
      <c r="T149" s="25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3" t="s">
        <v>231</v>
      </c>
      <c r="AT149" s="253" t="s">
        <v>227</v>
      </c>
      <c r="AU149" s="253" t="s">
        <v>80</v>
      </c>
      <c r="AY149" s="17" t="s">
        <v>226</v>
      </c>
      <c r="BE149" s="254">
        <f>IF(N149="základní",J149,0)</f>
        <v>0</v>
      </c>
      <c r="BF149" s="254">
        <f>IF(N149="snížená",J149,0)</f>
        <v>0</v>
      </c>
      <c r="BG149" s="254">
        <f>IF(N149="zákl. přenesená",J149,0)</f>
        <v>0</v>
      </c>
      <c r="BH149" s="254">
        <f>IF(N149="sníž. přenesená",J149,0)</f>
        <v>0</v>
      </c>
      <c r="BI149" s="254">
        <f>IF(N149="nulová",J149,0)</f>
        <v>0</v>
      </c>
      <c r="BJ149" s="17" t="s">
        <v>80</v>
      </c>
      <c r="BK149" s="254">
        <f>ROUND(I149*H149,2)</f>
        <v>0</v>
      </c>
      <c r="BL149" s="17" t="s">
        <v>231</v>
      </c>
      <c r="BM149" s="253" t="s">
        <v>957</v>
      </c>
    </row>
    <row r="150" spans="1:47" s="2" customFormat="1" ht="12">
      <c r="A150" s="38"/>
      <c r="B150" s="39"/>
      <c r="C150" s="40"/>
      <c r="D150" s="257" t="s">
        <v>277</v>
      </c>
      <c r="E150" s="40"/>
      <c r="F150" s="269" t="s">
        <v>640</v>
      </c>
      <c r="G150" s="40"/>
      <c r="H150" s="40"/>
      <c r="I150" s="155"/>
      <c r="J150" s="40"/>
      <c r="K150" s="40"/>
      <c r="L150" s="44"/>
      <c r="M150" s="270"/>
      <c r="N150" s="271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277</v>
      </c>
      <c r="AU150" s="17" t="s">
        <v>80</v>
      </c>
    </row>
    <row r="151" spans="1:51" s="13" customFormat="1" ht="12">
      <c r="A151" s="13"/>
      <c r="B151" s="255"/>
      <c r="C151" s="256"/>
      <c r="D151" s="257" t="s">
        <v>270</v>
      </c>
      <c r="E151" s="258" t="s">
        <v>567</v>
      </c>
      <c r="F151" s="259" t="s">
        <v>958</v>
      </c>
      <c r="G151" s="256"/>
      <c r="H151" s="260">
        <v>249.8</v>
      </c>
      <c r="I151" s="261"/>
      <c r="J151" s="256"/>
      <c r="K151" s="256"/>
      <c r="L151" s="262"/>
      <c r="M151" s="263"/>
      <c r="N151" s="264"/>
      <c r="O151" s="264"/>
      <c r="P151" s="264"/>
      <c r="Q151" s="264"/>
      <c r="R151" s="264"/>
      <c r="S151" s="264"/>
      <c r="T151" s="26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6" t="s">
        <v>270</v>
      </c>
      <c r="AU151" s="266" t="s">
        <v>80</v>
      </c>
      <c r="AV151" s="13" t="s">
        <v>82</v>
      </c>
      <c r="AW151" s="13" t="s">
        <v>30</v>
      </c>
      <c r="AX151" s="13" t="s">
        <v>80</v>
      </c>
      <c r="AY151" s="266" t="s">
        <v>226</v>
      </c>
    </row>
    <row r="152" spans="1:65" s="2" customFormat="1" ht="16.5" customHeight="1">
      <c r="A152" s="38"/>
      <c r="B152" s="39"/>
      <c r="C152" s="242" t="s">
        <v>246</v>
      </c>
      <c r="D152" s="242" t="s">
        <v>227</v>
      </c>
      <c r="E152" s="243" t="s">
        <v>647</v>
      </c>
      <c r="F152" s="244" t="s">
        <v>648</v>
      </c>
      <c r="G152" s="245" t="s">
        <v>275</v>
      </c>
      <c r="H152" s="246">
        <v>0.58</v>
      </c>
      <c r="I152" s="247"/>
      <c r="J152" s="248">
        <f>ROUND(I152*H152,2)</f>
        <v>0</v>
      </c>
      <c r="K152" s="244" t="s">
        <v>545</v>
      </c>
      <c r="L152" s="44"/>
      <c r="M152" s="249" t="s">
        <v>1</v>
      </c>
      <c r="N152" s="250" t="s">
        <v>38</v>
      </c>
      <c r="O152" s="91"/>
      <c r="P152" s="251">
        <f>O152*H152</f>
        <v>0</v>
      </c>
      <c r="Q152" s="251">
        <v>0</v>
      </c>
      <c r="R152" s="251">
        <f>Q152*H152</f>
        <v>0</v>
      </c>
      <c r="S152" s="251">
        <v>0</v>
      </c>
      <c r="T152" s="25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3" t="s">
        <v>231</v>
      </c>
      <c r="AT152" s="253" t="s">
        <v>227</v>
      </c>
      <c r="AU152" s="253" t="s">
        <v>80</v>
      </c>
      <c r="AY152" s="17" t="s">
        <v>226</v>
      </c>
      <c r="BE152" s="254">
        <f>IF(N152="základní",J152,0)</f>
        <v>0</v>
      </c>
      <c r="BF152" s="254">
        <f>IF(N152="snížená",J152,0)</f>
        <v>0</v>
      </c>
      <c r="BG152" s="254">
        <f>IF(N152="zákl. přenesená",J152,0)</f>
        <v>0</v>
      </c>
      <c r="BH152" s="254">
        <f>IF(N152="sníž. přenesená",J152,0)</f>
        <v>0</v>
      </c>
      <c r="BI152" s="254">
        <f>IF(N152="nulová",J152,0)</f>
        <v>0</v>
      </c>
      <c r="BJ152" s="17" t="s">
        <v>80</v>
      </c>
      <c r="BK152" s="254">
        <f>ROUND(I152*H152,2)</f>
        <v>0</v>
      </c>
      <c r="BL152" s="17" t="s">
        <v>231</v>
      </c>
      <c r="BM152" s="253" t="s">
        <v>959</v>
      </c>
    </row>
    <row r="153" spans="1:47" s="2" customFormat="1" ht="12">
      <c r="A153" s="38"/>
      <c r="B153" s="39"/>
      <c r="C153" s="40"/>
      <c r="D153" s="257" t="s">
        <v>277</v>
      </c>
      <c r="E153" s="40"/>
      <c r="F153" s="269" t="s">
        <v>650</v>
      </c>
      <c r="G153" s="40"/>
      <c r="H153" s="40"/>
      <c r="I153" s="155"/>
      <c r="J153" s="40"/>
      <c r="K153" s="40"/>
      <c r="L153" s="44"/>
      <c r="M153" s="270"/>
      <c r="N153" s="271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277</v>
      </c>
      <c r="AU153" s="17" t="s">
        <v>80</v>
      </c>
    </row>
    <row r="154" spans="1:51" s="13" customFormat="1" ht="12">
      <c r="A154" s="13"/>
      <c r="B154" s="255"/>
      <c r="C154" s="256"/>
      <c r="D154" s="257" t="s">
        <v>270</v>
      </c>
      <c r="E154" s="258" t="s">
        <v>577</v>
      </c>
      <c r="F154" s="259" t="s">
        <v>960</v>
      </c>
      <c r="G154" s="256"/>
      <c r="H154" s="260">
        <v>0.58</v>
      </c>
      <c r="I154" s="261"/>
      <c r="J154" s="256"/>
      <c r="K154" s="256"/>
      <c r="L154" s="262"/>
      <c r="M154" s="263"/>
      <c r="N154" s="264"/>
      <c r="O154" s="264"/>
      <c r="P154" s="264"/>
      <c r="Q154" s="264"/>
      <c r="R154" s="264"/>
      <c r="S154" s="264"/>
      <c r="T154" s="26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6" t="s">
        <v>270</v>
      </c>
      <c r="AU154" s="266" t="s">
        <v>80</v>
      </c>
      <c r="AV154" s="13" t="s">
        <v>82</v>
      </c>
      <c r="AW154" s="13" t="s">
        <v>30</v>
      </c>
      <c r="AX154" s="13" t="s">
        <v>80</v>
      </c>
      <c r="AY154" s="266" t="s">
        <v>226</v>
      </c>
    </row>
    <row r="155" spans="1:65" s="2" customFormat="1" ht="16.5" customHeight="1">
      <c r="A155" s="38"/>
      <c r="B155" s="39"/>
      <c r="C155" s="242" t="s">
        <v>250</v>
      </c>
      <c r="D155" s="242" t="s">
        <v>227</v>
      </c>
      <c r="E155" s="243" t="s">
        <v>656</v>
      </c>
      <c r="F155" s="244" t="s">
        <v>657</v>
      </c>
      <c r="G155" s="245" t="s">
        <v>275</v>
      </c>
      <c r="H155" s="246">
        <v>19.84</v>
      </c>
      <c r="I155" s="247"/>
      <c r="J155" s="248">
        <f>ROUND(I155*H155,2)</f>
        <v>0</v>
      </c>
      <c r="K155" s="244" t="s">
        <v>545</v>
      </c>
      <c r="L155" s="44"/>
      <c r="M155" s="249" t="s">
        <v>1</v>
      </c>
      <c r="N155" s="250" t="s">
        <v>38</v>
      </c>
      <c r="O155" s="91"/>
      <c r="P155" s="251">
        <f>O155*H155</f>
        <v>0</v>
      </c>
      <c r="Q155" s="251">
        <v>0</v>
      </c>
      <c r="R155" s="251">
        <f>Q155*H155</f>
        <v>0</v>
      </c>
      <c r="S155" s="251">
        <v>0</v>
      </c>
      <c r="T155" s="25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3" t="s">
        <v>231</v>
      </c>
      <c r="AT155" s="253" t="s">
        <v>227</v>
      </c>
      <c r="AU155" s="253" t="s">
        <v>80</v>
      </c>
      <c r="AY155" s="17" t="s">
        <v>226</v>
      </c>
      <c r="BE155" s="254">
        <f>IF(N155="základní",J155,0)</f>
        <v>0</v>
      </c>
      <c r="BF155" s="254">
        <f>IF(N155="snížená",J155,0)</f>
        <v>0</v>
      </c>
      <c r="BG155" s="254">
        <f>IF(N155="zákl. přenesená",J155,0)</f>
        <v>0</v>
      </c>
      <c r="BH155" s="254">
        <f>IF(N155="sníž. přenesená",J155,0)</f>
        <v>0</v>
      </c>
      <c r="BI155" s="254">
        <f>IF(N155="nulová",J155,0)</f>
        <v>0</v>
      </c>
      <c r="BJ155" s="17" t="s">
        <v>80</v>
      </c>
      <c r="BK155" s="254">
        <f>ROUND(I155*H155,2)</f>
        <v>0</v>
      </c>
      <c r="BL155" s="17" t="s">
        <v>231</v>
      </c>
      <c r="BM155" s="253" t="s">
        <v>961</v>
      </c>
    </row>
    <row r="156" spans="1:47" s="2" customFormat="1" ht="12">
      <c r="A156" s="38"/>
      <c r="B156" s="39"/>
      <c r="C156" s="40"/>
      <c r="D156" s="257" t="s">
        <v>277</v>
      </c>
      <c r="E156" s="40"/>
      <c r="F156" s="269" t="s">
        <v>650</v>
      </c>
      <c r="G156" s="40"/>
      <c r="H156" s="40"/>
      <c r="I156" s="155"/>
      <c r="J156" s="40"/>
      <c r="K156" s="40"/>
      <c r="L156" s="44"/>
      <c r="M156" s="270"/>
      <c r="N156" s="271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277</v>
      </c>
      <c r="AU156" s="17" t="s">
        <v>80</v>
      </c>
    </row>
    <row r="157" spans="1:51" s="13" customFormat="1" ht="12">
      <c r="A157" s="13"/>
      <c r="B157" s="255"/>
      <c r="C157" s="256"/>
      <c r="D157" s="257" t="s">
        <v>270</v>
      </c>
      <c r="E157" s="258" t="s">
        <v>582</v>
      </c>
      <c r="F157" s="259" t="s">
        <v>962</v>
      </c>
      <c r="G157" s="256"/>
      <c r="H157" s="260">
        <v>19.84</v>
      </c>
      <c r="I157" s="261"/>
      <c r="J157" s="256"/>
      <c r="K157" s="256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270</v>
      </c>
      <c r="AU157" s="266" t="s">
        <v>80</v>
      </c>
      <c r="AV157" s="13" t="s">
        <v>82</v>
      </c>
      <c r="AW157" s="13" t="s">
        <v>30</v>
      </c>
      <c r="AX157" s="13" t="s">
        <v>80</v>
      </c>
      <c r="AY157" s="266" t="s">
        <v>226</v>
      </c>
    </row>
    <row r="158" spans="1:65" s="2" customFormat="1" ht="16.5" customHeight="1">
      <c r="A158" s="38"/>
      <c r="B158" s="39"/>
      <c r="C158" s="242" t="s">
        <v>254</v>
      </c>
      <c r="D158" s="242" t="s">
        <v>227</v>
      </c>
      <c r="E158" s="243" t="s">
        <v>661</v>
      </c>
      <c r="F158" s="244" t="s">
        <v>662</v>
      </c>
      <c r="G158" s="245" t="s">
        <v>275</v>
      </c>
      <c r="H158" s="246">
        <v>0.58</v>
      </c>
      <c r="I158" s="247"/>
      <c r="J158" s="248">
        <f>ROUND(I158*H158,2)</f>
        <v>0</v>
      </c>
      <c r="K158" s="244" t="s">
        <v>545</v>
      </c>
      <c r="L158" s="44"/>
      <c r="M158" s="249" t="s">
        <v>1</v>
      </c>
      <c r="N158" s="250" t="s">
        <v>38</v>
      </c>
      <c r="O158" s="91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3" t="s">
        <v>231</v>
      </c>
      <c r="AT158" s="253" t="s">
        <v>227</v>
      </c>
      <c r="AU158" s="253" t="s">
        <v>80</v>
      </c>
      <c r="AY158" s="17" t="s">
        <v>226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7" t="s">
        <v>80</v>
      </c>
      <c r="BK158" s="254">
        <f>ROUND(I158*H158,2)</f>
        <v>0</v>
      </c>
      <c r="BL158" s="17" t="s">
        <v>231</v>
      </c>
      <c r="BM158" s="253" t="s">
        <v>963</v>
      </c>
    </row>
    <row r="159" spans="1:47" s="2" customFormat="1" ht="12">
      <c r="A159" s="38"/>
      <c r="B159" s="39"/>
      <c r="C159" s="40"/>
      <c r="D159" s="257" t="s">
        <v>277</v>
      </c>
      <c r="E159" s="40"/>
      <c r="F159" s="269" t="s">
        <v>664</v>
      </c>
      <c r="G159" s="40"/>
      <c r="H159" s="40"/>
      <c r="I159" s="155"/>
      <c r="J159" s="40"/>
      <c r="K159" s="40"/>
      <c r="L159" s="44"/>
      <c r="M159" s="270"/>
      <c r="N159" s="27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277</v>
      </c>
      <c r="AU159" s="17" t="s">
        <v>80</v>
      </c>
    </row>
    <row r="160" spans="1:51" s="13" customFormat="1" ht="12">
      <c r="A160" s="13"/>
      <c r="B160" s="255"/>
      <c r="C160" s="256"/>
      <c r="D160" s="257" t="s">
        <v>270</v>
      </c>
      <c r="E160" s="258" t="s">
        <v>659</v>
      </c>
      <c r="F160" s="259" t="s">
        <v>964</v>
      </c>
      <c r="G160" s="256"/>
      <c r="H160" s="260">
        <v>0.58</v>
      </c>
      <c r="I160" s="261"/>
      <c r="J160" s="256"/>
      <c r="K160" s="256"/>
      <c r="L160" s="262"/>
      <c r="M160" s="263"/>
      <c r="N160" s="264"/>
      <c r="O160" s="264"/>
      <c r="P160" s="264"/>
      <c r="Q160" s="264"/>
      <c r="R160" s="264"/>
      <c r="S160" s="264"/>
      <c r="T160" s="26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6" t="s">
        <v>270</v>
      </c>
      <c r="AU160" s="266" t="s">
        <v>80</v>
      </c>
      <c r="AV160" s="13" t="s">
        <v>82</v>
      </c>
      <c r="AW160" s="13" t="s">
        <v>30</v>
      </c>
      <c r="AX160" s="13" t="s">
        <v>80</v>
      </c>
      <c r="AY160" s="266" t="s">
        <v>226</v>
      </c>
    </row>
    <row r="161" spans="1:65" s="2" customFormat="1" ht="16.5" customHeight="1">
      <c r="A161" s="38"/>
      <c r="B161" s="39"/>
      <c r="C161" s="242" t="s">
        <v>258</v>
      </c>
      <c r="D161" s="242" t="s">
        <v>227</v>
      </c>
      <c r="E161" s="243" t="s">
        <v>801</v>
      </c>
      <c r="F161" s="244" t="s">
        <v>802</v>
      </c>
      <c r="G161" s="245" t="s">
        <v>275</v>
      </c>
      <c r="H161" s="246">
        <v>27.06</v>
      </c>
      <c r="I161" s="247"/>
      <c r="J161" s="248">
        <f>ROUND(I161*H161,2)</f>
        <v>0</v>
      </c>
      <c r="K161" s="244" t="s">
        <v>545</v>
      </c>
      <c r="L161" s="44"/>
      <c r="M161" s="249" t="s">
        <v>1</v>
      </c>
      <c r="N161" s="250" t="s">
        <v>38</v>
      </c>
      <c r="O161" s="91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3" t="s">
        <v>231</v>
      </c>
      <c r="AT161" s="253" t="s">
        <v>227</v>
      </c>
      <c r="AU161" s="253" t="s">
        <v>80</v>
      </c>
      <c r="AY161" s="17" t="s">
        <v>226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7" t="s">
        <v>80</v>
      </c>
      <c r="BK161" s="254">
        <f>ROUND(I161*H161,2)</f>
        <v>0</v>
      </c>
      <c r="BL161" s="17" t="s">
        <v>231</v>
      </c>
      <c r="BM161" s="253" t="s">
        <v>965</v>
      </c>
    </row>
    <row r="162" spans="1:47" s="2" customFormat="1" ht="12">
      <c r="A162" s="38"/>
      <c r="B162" s="39"/>
      <c r="C162" s="40"/>
      <c r="D162" s="257" t="s">
        <v>277</v>
      </c>
      <c r="E162" s="40"/>
      <c r="F162" s="269" t="s">
        <v>328</v>
      </c>
      <c r="G162" s="40"/>
      <c r="H162" s="40"/>
      <c r="I162" s="155"/>
      <c r="J162" s="40"/>
      <c r="K162" s="40"/>
      <c r="L162" s="44"/>
      <c r="M162" s="270"/>
      <c r="N162" s="27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277</v>
      </c>
      <c r="AU162" s="17" t="s">
        <v>80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665</v>
      </c>
      <c r="F163" s="259" t="s">
        <v>966</v>
      </c>
      <c r="G163" s="256"/>
      <c r="H163" s="260">
        <v>27.06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80</v>
      </c>
      <c r="AV163" s="13" t="s">
        <v>82</v>
      </c>
      <c r="AW163" s="13" t="s">
        <v>30</v>
      </c>
      <c r="AX163" s="13" t="s">
        <v>80</v>
      </c>
      <c r="AY163" s="266" t="s">
        <v>226</v>
      </c>
    </row>
    <row r="164" spans="1:65" s="2" customFormat="1" ht="16.5" customHeight="1">
      <c r="A164" s="38"/>
      <c r="B164" s="39"/>
      <c r="C164" s="242" t="s">
        <v>262</v>
      </c>
      <c r="D164" s="242" t="s">
        <v>227</v>
      </c>
      <c r="E164" s="243" t="s">
        <v>337</v>
      </c>
      <c r="F164" s="244" t="s">
        <v>338</v>
      </c>
      <c r="G164" s="245" t="s">
        <v>275</v>
      </c>
      <c r="H164" s="246">
        <v>0.58</v>
      </c>
      <c r="I164" s="247"/>
      <c r="J164" s="248">
        <f>ROUND(I164*H164,2)</f>
        <v>0</v>
      </c>
      <c r="K164" s="244" t="s">
        <v>545</v>
      </c>
      <c r="L164" s="44"/>
      <c r="M164" s="249" t="s">
        <v>1</v>
      </c>
      <c r="N164" s="250" t="s">
        <v>38</v>
      </c>
      <c r="O164" s="91"/>
      <c r="P164" s="251">
        <f>O164*H164</f>
        <v>0</v>
      </c>
      <c r="Q164" s="251">
        <v>0</v>
      </c>
      <c r="R164" s="251">
        <f>Q164*H164</f>
        <v>0</v>
      </c>
      <c r="S164" s="251">
        <v>0</v>
      </c>
      <c r="T164" s="25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3" t="s">
        <v>231</v>
      </c>
      <c r="AT164" s="253" t="s">
        <v>227</v>
      </c>
      <c r="AU164" s="253" t="s">
        <v>80</v>
      </c>
      <c r="AY164" s="17" t="s">
        <v>226</v>
      </c>
      <c r="BE164" s="254">
        <f>IF(N164="základní",J164,0)</f>
        <v>0</v>
      </c>
      <c r="BF164" s="254">
        <f>IF(N164="snížená",J164,0)</f>
        <v>0</v>
      </c>
      <c r="BG164" s="254">
        <f>IF(N164="zákl. přenesená",J164,0)</f>
        <v>0</v>
      </c>
      <c r="BH164" s="254">
        <f>IF(N164="sníž. přenesená",J164,0)</f>
        <v>0</v>
      </c>
      <c r="BI164" s="254">
        <f>IF(N164="nulová",J164,0)</f>
        <v>0</v>
      </c>
      <c r="BJ164" s="17" t="s">
        <v>80</v>
      </c>
      <c r="BK164" s="254">
        <f>ROUND(I164*H164,2)</f>
        <v>0</v>
      </c>
      <c r="BL164" s="17" t="s">
        <v>231</v>
      </c>
      <c r="BM164" s="253" t="s">
        <v>967</v>
      </c>
    </row>
    <row r="165" spans="1:47" s="2" customFormat="1" ht="12">
      <c r="A165" s="38"/>
      <c r="B165" s="39"/>
      <c r="C165" s="40"/>
      <c r="D165" s="257" t="s">
        <v>277</v>
      </c>
      <c r="E165" s="40"/>
      <c r="F165" s="269" t="s">
        <v>340</v>
      </c>
      <c r="G165" s="40"/>
      <c r="H165" s="40"/>
      <c r="I165" s="155"/>
      <c r="J165" s="40"/>
      <c r="K165" s="40"/>
      <c r="L165" s="44"/>
      <c r="M165" s="270"/>
      <c r="N165" s="271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277</v>
      </c>
      <c r="AU165" s="17" t="s">
        <v>80</v>
      </c>
    </row>
    <row r="166" spans="1:51" s="13" customFormat="1" ht="12">
      <c r="A166" s="13"/>
      <c r="B166" s="255"/>
      <c r="C166" s="256"/>
      <c r="D166" s="257" t="s">
        <v>270</v>
      </c>
      <c r="E166" s="258" t="s">
        <v>672</v>
      </c>
      <c r="F166" s="259" t="s">
        <v>964</v>
      </c>
      <c r="G166" s="256"/>
      <c r="H166" s="260">
        <v>0.58</v>
      </c>
      <c r="I166" s="261"/>
      <c r="J166" s="256"/>
      <c r="K166" s="256"/>
      <c r="L166" s="262"/>
      <c r="M166" s="263"/>
      <c r="N166" s="264"/>
      <c r="O166" s="264"/>
      <c r="P166" s="264"/>
      <c r="Q166" s="264"/>
      <c r="R166" s="264"/>
      <c r="S166" s="264"/>
      <c r="T166" s="26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6" t="s">
        <v>270</v>
      </c>
      <c r="AU166" s="266" t="s">
        <v>80</v>
      </c>
      <c r="AV166" s="13" t="s">
        <v>82</v>
      </c>
      <c r="AW166" s="13" t="s">
        <v>30</v>
      </c>
      <c r="AX166" s="13" t="s">
        <v>80</v>
      </c>
      <c r="AY166" s="266" t="s">
        <v>226</v>
      </c>
    </row>
    <row r="167" spans="1:65" s="2" customFormat="1" ht="16.5" customHeight="1">
      <c r="A167" s="38"/>
      <c r="B167" s="39"/>
      <c r="C167" s="242" t="s">
        <v>266</v>
      </c>
      <c r="D167" s="242" t="s">
        <v>227</v>
      </c>
      <c r="E167" s="243" t="s">
        <v>693</v>
      </c>
      <c r="F167" s="244" t="s">
        <v>694</v>
      </c>
      <c r="G167" s="245" t="s">
        <v>275</v>
      </c>
      <c r="H167" s="246">
        <v>23.48</v>
      </c>
      <c r="I167" s="247"/>
      <c r="J167" s="248">
        <f>ROUND(I167*H167,2)</f>
        <v>0</v>
      </c>
      <c r="K167" s="244" t="s">
        <v>545</v>
      </c>
      <c r="L167" s="44"/>
      <c r="M167" s="249" t="s">
        <v>1</v>
      </c>
      <c r="N167" s="250" t="s">
        <v>38</v>
      </c>
      <c r="O167" s="91"/>
      <c r="P167" s="251">
        <f>O167*H167</f>
        <v>0</v>
      </c>
      <c r="Q167" s="251">
        <v>0</v>
      </c>
      <c r="R167" s="251">
        <f>Q167*H167</f>
        <v>0</v>
      </c>
      <c r="S167" s="251">
        <v>0</v>
      </c>
      <c r="T167" s="25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3" t="s">
        <v>231</v>
      </c>
      <c r="AT167" s="253" t="s">
        <v>227</v>
      </c>
      <c r="AU167" s="253" t="s">
        <v>80</v>
      </c>
      <c r="AY167" s="17" t="s">
        <v>226</v>
      </c>
      <c r="BE167" s="254">
        <f>IF(N167="základní",J167,0)</f>
        <v>0</v>
      </c>
      <c r="BF167" s="254">
        <f>IF(N167="snížená",J167,0)</f>
        <v>0</v>
      </c>
      <c r="BG167" s="254">
        <f>IF(N167="zákl. přenesená",J167,0)</f>
        <v>0</v>
      </c>
      <c r="BH167" s="254">
        <f>IF(N167="sníž. přenesená",J167,0)</f>
        <v>0</v>
      </c>
      <c r="BI167" s="254">
        <f>IF(N167="nulová",J167,0)</f>
        <v>0</v>
      </c>
      <c r="BJ167" s="17" t="s">
        <v>80</v>
      </c>
      <c r="BK167" s="254">
        <f>ROUND(I167*H167,2)</f>
        <v>0</v>
      </c>
      <c r="BL167" s="17" t="s">
        <v>231</v>
      </c>
      <c r="BM167" s="253" t="s">
        <v>968</v>
      </c>
    </row>
    <row r="168" spans="1:47" s="2" customFormat="1" ht="12">
      <c r="A168" s="38"/>
      <c r="B168" s="39"/>
      <c r="C168" s="40"/>
      <c r="D168" s="257" t="s">
        <v>277</v>
      </c>
      <c r="E168" s="40"/>
      <c r="F168" s="269" t="s">
        <v>696</v>
      </c>
      <c r="G168" s="40"/>
      <c r="H168" s="40"/>
      <c r="I168" s="155"/>
      <c r="J168" s="40"/>
      <c r="K168" s="40"/>
      <c r="L168" s="44"/>
      <c r="M168" s="270"/>
      <c r="N168" s="27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277</v>
      </c>
      <c r="AU168" s="17" t="s">
        <v>80</v>
      </c>
    </row>
    <row r="169" spans="1:51" s="13" customFormat="1" ht="12">
      <c r="A169" s="13"/>
      <c r="B169" s="255"/>
      <c r="C169" s="256"/>
      <c r="D169" s="257" t="s">
        <v>270</v>
      </c>
      <c r="E169" s="258" t="s">
        <v>678</v>
      </c>
      <c r="F169" s="259" t="s">
        <v>969</v>
      </c>
      <c r="G169" s="256"/>
      <c r="H169" s="260">
        <v>23.48</v>
      </c>
      <c r="I169" s="261"/>
      <c r="J169" s="256"/>
      <c r="K169" s="256"/>
      <c r="L169" s="262"/>
      <c r="M169" s="263"/>
      <c r="N169" s="264"/>
      <c r="O169" s="264"/>
      <c r="P169" s="264"/>
      <c r="Q169" s="264"/>
      <c r="R169" s="264"/>
      <c r="S169" s="264"/>
      <c r="T169" s="26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6" t="s">
        <v>270</v>
      </c>
      <c r="AU169" s="266" t="s">
        <v>80</v>
      </c>
      <c r="AV169" s="13" t="s">
        <v>82</v>
      </c>
      <c r="AW169" s="13" t="s">
        <v>30</v>
      </c>
      <c r="AX169" s="13" t="s">
        <v>80</v>
      </c>
      <c r="AY169" s="266" t="s">
        <v>226</v>
      </c>
    </row>
    <row r="170" spans="1:65" s="2" customFormat="1" ht="16.5" customHeight="1">
      <c r="A170" s="38"/>
      <c r="B170" s="39"/>
      <c r="C170" s="242" t="s">
        <v>272</v>
      </c>
      <c r="D170" s="242" t="s">
        <v>227</v>
      </c>
      <c r="E170" s="243" t="s">
        <v>699</v>
      </c>
      <c r="F170" s="244" t="s">
        <v>700</v>
      </c>
      <c r="G170" s="245" t="s">
        <v>275</v>
      </c>
      <c r="H170" s="246">
        <v>0.58</v>
      </c>
      <c r="I170" s="247"/>
      <c r="J170" s="248">
        <f>ROUND(I170*H170,2)</f>
        <v>0</v>
      </c>
      <c r="K170" s="244" t="s">
        <v>545</v>
      </c>
      <c r="L170" s="44"/>
      <c r="M170" s="249" t="s">
        <v>1</v>
      </c>
      <c r="N170" s="250" t="s">
        <v>38</v>
      </c>
      <c r="O170" s="91"/>
      <c r="P170" s="251">
        <f>O170*H170</f>
        <v>0</v>
      </c>
      <c r="Q170" s="251">
        <v>0</v>
      </c>
      <c r="R170" s="251">
        <f>Q170*H170</f>
        <v>0</v>
      </c>
      <c r="S170" s="251">
        <v>0</v>
      </c>
      <c r="T170" s="25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3" t="s">
        <v>231</v>
      </c>
      <c r="AT170" s="253" t="s">
        <v>227</v>
      </c>
      <c r="AU170" s="253" t="s">
        <v>80</v>
      </c>
      <c r="AY170" s="17" t="s">
        <v>226</v>
      </c>
      <c r="BE170" s="254">
        <f>IF(N170="základní",J170,0)</f>
        <v>0</v>
      </c>
      <c r="BF170" s="254">
        <f>IF(N170="snížená",J170,0)</f>
        <v>0</v>
      </c>
      <c r="BG170" s="254">
        <f>IF(N170="zákl. přenesená",J170,0)</f>
        <v>0</v>
      </c>
      <c r="BH170" s="254">
        <f>IF(N170="sníž. přenesená",J170,0)</f>
        <v>0</v>
      </c>
      <c r="BI170" s="254">
        <f>IF(N170="nulová",J170,0)</f>
        <v>0</v>
      </c>
      <c r="BJ170" s="17" t="s">
        <v>80</v>
      </c>
      <c r="BK170" s="254">
        <f>ROUND(I170*H170,2)</f>
        <v>0</v>
      </c>
      <c r="BL170" s="17" t="s">
        <v>231</v>
      </c>
      <c r="BM170" s="253" t="s">
        <v>970</v>
      </c>
    </row>
    <row r="171" spans="1:47" s="2" customFormat="1" ht="12">
      <c r="A171" s="38"/>
      <c r="B171" s="39"/>
      <c r="C171" s="40"/>
      <c r="D171" s="257" t="s">
        <v>277</v>
      </c>
      <c r="E171" s="40"/>
      <c r="F171" s="269" t="s">
        <v>702</v>
      </c>
      <c r="G171" s="40"/>
      <c r="H171" s="40"/>
      <c r="I171" s="155"/>
      <c r="J171" s="40"/>
      <c r="K171" s="40"/>
      <c r="L171" s="44"/>
      <c r="M171" s="270"/>
      <c r="N171" s="27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277</v>
      </c>
      <c r="AU171" s="17" t="s">
        <v>80</v>
      </c>
    </row>
    <row r="172" spans="1:51" s="13" customFormat="1" ht="12">
      <c r="A172" s="13"/>
      <c r="B172" s="255"/>
      <c r="C172" s="256"/>
      <c r="D172" s="257" t="s">
        <v>270</v>
      </c>
      <c r="E172" s="258" t="s">
        <v>684</v>
      </c>
      <c r="F172" s="259" t="s">
        <v>971</v>
      </c>
      <c r="G172" s="256"/>
      <c r="H172" s="260">
        <v>0.58</v>
      </c>
      <c r="I172" s="261"/>
      <c r="J172" s="256"/>
      <c r="K172" s="256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270</v>
      </c>
      <c r="AU172" s="266" t="s">
        <v>80</v>
      </c>
      <c r="AV172" s="13" t="s">
        <v>82</v>
      </c>
      <c r="AW172" s="13" t="s">
        <v>30</v>
      </c>
      <c r="AX172" s="13" t="s">
        <v>80</v>
      </c>
      <c r="AY172" s="266" t="s">
        <v>226</v>
      </c>
    </row>
    <row r="173" spans="1:65" s="2" customFormat="1" ht="16.5" customHeight="1">
      <c r="A173" s="38"/>
      <c r="B173" s="39"/>
      <c r="C173" s="242" t="s">
        <v>281</v>
      </c>
      <c r="D173" s="242" t="s">
        <v>227</v>
      </c>
      <c r="E173" s="243" t="s">
        <v>343</v>
      </c>
      <c r="F173" s="244" t="s">
        <v>344</v>
      </c>
      <c r="G173" s="245" t="s">
        <v>275</v>
      </c>
      <c r="H173" s="246">
        <v>13.38</v>
      </c>
      <c r="I173" s="247"/>
      <c r="J173" s="248">
        <f>ROUND(I173*H173,2)</f>
        <v>0</v>
      </c>
      <c r="K173" s="244" t="s">
        <v>545</v>
      </c>
      <c r="L173" s="44"/>
      <c r="M173" s="249" t="s">
        <v>1</v>
      </c>
      <c r="N173" s="250" t="s">
        <v>38</v>
      </c>
      <c r="O173" s="91"/>
      <c r="P173" s="251">
        <f>O173*H173</f>
        <v>0</v>
      </c>
      <c r="Q173" s="251">
        <v>0</v>
      </c>
      <c r="R173" s="251">
        <f>Q173*H173</f>
        <v>0</v>
      </c>
      <c r="S173" s="251">
        <v>0</v>
      </c>
      <c r="T173" s="25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3" t="s">
        <v>231</v>
      </c>
      <c r="AT173" s="253" t="s">
        <v>227</v>
      </c>
      <c r="AU173" s="253" t="s">
        <v>80</v>
      </c>
      <c r="AY173" s="17" t="s">
        <v>226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7" t="s">
        <v>80</v>
      </c>
      <c r="BK173" s="254">
        <f>ROUND(I173*H173,2)</f>
        <v>0</v>
      </c>
      <c r="BL173" s="17" t="s">
        <v>231</v>
      </c>
      <c r="BM173" s="253" t="s">
        <v>972</v>
      </c>
    </row>
    <row r="174" spans="1:47" s="2" customFormat="1" ht="12">
      <c r="A174" s="38"/>
      <c r="B174" s="39"/>
      <c r="C174" s="40"/>
      <c r="D174" s="257" t="s">
        <v>277</v>
      </c>
      <c r="E174" s="40"/>
      <c r="F174" s="269" t="s">
        <v>346</v>
      </c>
      <c r="G174" s="40"/>
      <c r="H174" s="40"/>
      <c r="I174" s="155"/>
      <c r="J174" s="40"/>
      <c r="K174" s="40"/>
      <c r="L174" s="44"/>
      <c r="M174" s="270"/>
      <c r="N174" s="271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277</v>
      </c>
      <c r="AU174" s="17" t="s">
        <v>80</v>
      </c>
    </row>
    <row r="175" spans="1:51" s="13" customFormat="1" ht="12">
      <c r="A175" s="13"/>
      <c r="B175" s="255"/>
      <c r="C175" s="256"/>
      <c r="D175" s="257" t="s">
        <v>270</v>
      </c>
      <c r="E175" s="258" t="s">
        <v>691</v>
      </c>
      <c r="F175" s="259" t="s">
        <v>973</v>
      </c>
      <c r="G175" s="256"/>
      <c r="H175" s="260">
        <v>13.38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270</v>
      </c>
      <c r="AU175" s="266" t="s">
        <v>80</v>
      </c>
      <c r="AV175" s="13" t="s">
        <v>82</v>
      </c>
      <c r="AW175" s="13" t="s">
        <v>30</v>
      </c>
      <c r="AX175" s="13" t="s">
        <v>80</v>
      </c>
      <c r="AY175" s="266" t="s">
        <v>226</v>
      </c>
    </row>
    <row r="176" spans="1:65" s="2" customFormat="1" ht="16.5" customHeight="1">
      <c r="A176" s="38"/>
      <c r="B176" s="39"/>
      <c r="C176" s="242" t="s">
        <v>499</v>
      </c>
      <c r="D176" s="242" t="s">
        <v>227</v>
      </c>
      <c r="E176" s="243" t="s">
        <v>350</v>
      </c>
      <c r="F176" s="244" t="s">
        <v>351</v>
      </c>
      <c r="G176" s="245" t="s">
        <v>275</v>
      </c>
      <c r="H176" s="246">
        <v>6.99</v>
      </c>
      <c r="I176" s="247"/>
      <c r="J176" s="248">
        <f>ROUND(I176*H176,2)</f>
        <v>0</v>
      </c>
      <c r="K176" s="244" t="s">
        <v>545</v>
      </c>
      <c r="L176" s="44"/>
      <c r="M176" s="249" t="s">
        <v>1</v>
      </c>
      <c r="N176" s="250" t="s">
        <v>38</v>
      </c>
      <c r="O176" s="91"/>
      <c r="P176" s="251">
        <f>O176*H176</f>
        <v>0</v>
      </c>
      <c r="Q176" s="251">
        <v>0</v>
      </c>
      <c r="R176" s="251">
        <f>Q176*H176</f>
        <v>0</v>
      </c>
      <c r="S176" s="251">
        <v>0</v>
      </c>
      <c r="T176" s="25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3" t="s">
        <v>231</v>
      </c>
      <c r="AT176" s="253" t="s">
        <v>227</v>
      </c>
      <c r="AU176" s="253" t="s">
        <v>80</v>
      </c>
      <c r="AY176" s="17" t="s">
        <v>226</v>
      </c>
      <c r="BE176" s="254">
        <f>IF(N176="základní",J176,0)</f>
        <v>0</v>
      </c>
      <c r="BF176" s="254">
        <f>IF(N176="snížená",J176,0)</f>
        <v>0</v>
      </c>
      <c r="BG176" s="254">
        <f>IF(N176="zákl. přenesená",J176,0)</f>
        <v>0</v>
      </c>
      <c r="BH176" s="254">
        <f>IF(N176="sníž. přenesená",J176,0)</f>
        <v>0</v>
      </c>
      <c r="BI176" s="254">
        <f>IF(N176="nulová",J176,0)</f>
        <v>0</v>
      </c>
      <c r="BJ176" s="17" t="s">
        <v>80</v>
      </c>
      <c r="BK176" s="254">
        <f>ROUND(I176*H176,2)</f>
        <v>0</v>
      </c>
      <c r="BL176" s="17" t="s">
        <v>231</v>
      </c>
      <c r="BM176" s="253" t="s">
        <v>974</v>
      </c>
    </row>
    <row r="177" spans="1:47" s="2" customFormat="1" ht="12">
      <c r="A177" s="38"/>
      <c r="B177" s="39"/>
      <c r="C177" s="40"/>
      <c r="D177" s="257" t="s">
        <v>277</v>
      </c>
      <c r="E177" s="40"/>
      <c r="F177" s="269" t="s">
        <v>353</v>
      </c>
      <c r="G177" s="40"/>
      <c r="H177" s="40"/>
      <c r="I177" s="155"/>
      <c r="J177" s="40"/>
      <c r="K177" s="40"/>
      <c r="L177" s="44"/>
      <c r="M177" s="270"/>
      <c r="N177" s="271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277</v>
      </c>
      <c r="AU177" s="17" t="s">
        <v>80</v>
      </c>
    </row>
    <row r="178" spans="1:51" s="13" customFormat="1" ht="12">
      <c r="A178" s="13"/>
      <c r="B178" s="255"/>
      <c r="C178" s="256"/>
      <c r="D178" s="257" t="s">
        <v>270</v>
      </c>
      <c r="E178" s="258" t="s">
        <v>697</v>
      </c>
      <c r="F178" s="259" t="s">
        <v>975</v>
      </c>
      <c r="G178" s="256"/>
      <c r="H178" s="260">
        <v>6.99</v>
      </c>
      <c r="I178" s="261"/>
      <c r="J178" s="256"/>
      <c r="K178" s="256"/>
      <c r="L178" s="262"/>
      <c r="M178" s="263"/>
      <c r="N178" s="264"/>
      <c r="O178" s="264"/>
      <c r="P178" s="264"/>
      <c r="Q178" s="264"/>
      <c r="R178" s="264"/>
      <c r="S178" s="264"/>
      <c r="T178" s="26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6" t="s">
        <v>270</v>
      </c>
      <c r="AU178" s="266" t="s">
        <v>80</v>
      </c>
      <c r="AV178" s="13" t="s">
        <v>82</v>
      </c>
      <c r="AW178" s="13" t="s">
        <v>30</v>
      </c>
      <c r="AX178" s="13" t="s">
        <v>80</v>
      </c>
      <c r="AY178" s="266" t="s">
        <v>226</v>
      </c>
    </row>
    <row r="179" spans="1:65" s="2" customFormat="1" ht="16.5" customHeight="1">
      <c r="A179" s="38"/>
      <c r="B179" s="39"/>
      <c r="C179" s="242" t="s">
        <v>8</v>
      </c>
      <c r="D179" s="242" t="s">
        <v>227</v>
      </c>
      <c r="E179" s="243" t="s">
        <v>705</v>
      </c>
      <c r="F179" s="244" t="s">
        <v>706</v>
      </c>
      <c r="G179" s="245" t="s">
        <v>380</v>
      </c>
      <c r="H179" s="246">
        <v>224.65</v>
      </c>
      <c r="I179" s="247"/>
      <c r="J179" s="248">
        <f>ROUND(I179*H179,2)</f>
        <v>0</v>
      </c>
      <c r="K179" s="244" t="s">
        <v>545</v>
      </c>
      <c r="L179" s="44"/>
      <c r="M179" s="249" t="s">
        <v>1</v>
      </c>
      <c r="N179" s="250" t="s">
        <v>38</v>
      </c>
      <c r="O179" s="91"/>
      <c r="P179" s="251">
        <f>O179*H179</f>
        <v>0</v>
      </c>
      <c r="Q179" s="251">
        <v>0</v>
      </c>
      <c r="R179" s="251">
        <f>Q179*H179</f>
        <v>0</v>
      </c>
      <c r="S179" s="251">
        <v>0</v>
      </c>
      <c r="T179" s="25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3" t="s">
        <v>231</v>
      </c>
      <c r="AT179" s="253" t="s">
        <v>227</v>
      </c>
      <c r="AU179" s="253" t="s">
        <v>80</v>
      </c>
      <c r="AY179" s="17" t="s">
        <v>226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7" t="s">
        <v>80</v>
      </c>
      <c r="BK179" s="254">
        <f>ROUND(I179*H179,2)</f>
        <v>0</v>
      </c>
      <c r="BL179" s="17" t="s">
        <v>231</v>
      </c>
      <c r="BM179" s="253" t="s">
        <v>976</v>
      </c>
    </row>
    <row r="180" spans="1:47" s="2" customFormat="1" ht="12">
      <c r="A180" s="38"/>
      <c r="B180" s="39"/>
      <c r="C180" s="40"/>
      <c r="D180" s="257" t="s">
        <v>277</v>
      </c>
      <c r="E180" s="40"/>
      <c r="F180" s="269" t="s">
        <v>708</v>
      </c>
      <c r="G180" s="40"/>
      <c r="H180" s="40"/>
      <c r="I180" s="155"/>
      <c r="J180" s="40"/>
      <c r="K180" s="40"/>
      <c r="L180" s="44"/>
      <c r="M180" s="270"/>
      <c r="N180" s="27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277</v>
      </c>
      <c r="AU180" s="17" t="s">
        <v>80</v>
      </c>
    </row>
    <row r="181" spans="1:51" s="13" customFormat="1" ht="12">
      <c r="A181" s="13"/>
      <c r="B181" s="255"/>
      <c r="C181" s="256"/>
      <c r="D181" s="257" t="s">
        <v>270</v>
      </c>
      <c r="E181" s="258" t="s">
        <v>703</v>
      </c>
      <c r="F181" s="259" t="s">
        <v>977</v>
      </c>
      <c r="G181" s="256"/>
      <c r="H181" s="260">
        <v>224.65</v>
      </c>
      <c r="I181" s="261"/>
      <c r="J181" s="256"/>
      <c r="K181" s="256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270</v>
      </c>
      <c r="AU181" s="266" t="s">
        <v>80</v>
      </c>
      <c r="AV181" s="13" t="s">
        <v>82</v>
      </c>
      <c r="AW181" s="13" t="s">
        <v>30</v>
      </c>
      <c r="AX181" s="13" t="s">
        <v>80</v>
      </c>
      <c r="AY181" s="266" t="s">
        <v>226</v>
      </c>
    </row>
    <row r="182" spans="1:63" s="12" customFormat="1" ht="25.9" customHeight="1">
      <c r="A182" s="12"/>
      <c r="B182" s="228"/>
      <c r="C182" s="229"/>
      <c r="D182" s="230" t="s">
        <v>72</v>
      </c>
      <c r="E182" s="231" t="s">
        <v>231</v>
      </c>
      <c r="F182" s="231" t="s">
        <v>363</v>
      </c>
      <c r="G182" s="229"/>
      <c r="H182" s="229"/>
      <c r="I182" s="232"/>
      <c r="J182" s="233">
        <f>BK182</f>
        <v>0</v>
      </c>
      <c r="K182" s="229"/>
      <c r="L182" s="234"/>
      <c r="M182" s="235"/>
      <c r="N182" s="236"/>
      <c r="O182" s="236"/>
      <c r="P182" s="237">
        <f>SUM(P183:P191)</f>
        <v>0</v>
      </c>
      <c r="Q182" s="236"/>
      <c r="R182" s="237">
        <f>SUM(R183:R191)</f>
        <v>0</v>
      </c>
      <c r="S182" s="236"/>
      <c r="T182" s="238">
        <f>SUM(T183:T191)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9" t="s">
        <v>231</v>
      </c>
      <c r="AT182" s="240" t="s">
        <v>72</v>
      </c>
      <c r="AU182" s="240" t="s">
        <v>73</v>
      </c>
      <c r="AY182" s="239" t="s">
        <v>226</v>
      </c>
      <c r="BK182" s="241">
        <f>SUM(BK183:BK191)</f>
        <v>0</v>
      </c>
    </row>
    <row r="183" spans="1:65" s="2" customFormat="1" ht="16.5" customHeight="1">
      <c r="A183" s="38"/>
      <c r="B183" s="39"/>
      <c r="C183" s="242" t="s">
        <v>292</v>
      </c>
      <c r="D183" s="242" t="s">
        <v>227</v>
      </c>
      <c r="E183" s="243" t="s">
        <v>816</v>
      </c>
      <c r="F183" s="244" t="s">
        <v>817</v>
      </c>
      <c r="G183" s="245" t="s">
        <v>275</v>
      </c>
      <c r="H183" s="246">
        <v>6.9</v>
      </c>
      <c r="I183" s="247"/>
      <c r="J183" s="248">
        <f>ROUND(I183*H183,2)</f>
        <v>0</v>
      </c>
      <c r="K183" s="244" t="s">
        <v>545</v>
      </c>
      <c r="L183" s="44"/>
      <c r="M183" s="249" t="s">
        <v>1</v>
      </c>
      <c r="N183" s="250" t="s">
        <v>38</v>
      </c>
      <c r="O183" s="91"/>
      <c r="P183" s="251">
        <f>O183*H183</f>
        <v>0</v>
      </c>
      <c r="Q183" s="251">
        <v>0</v>
      </c>
      <c r="R183" s="251">
        <f>Q183*H183</f>
        <v>0</v>
      </c>
      <c r="S183" s="251">
        <v>0</v>
      </c>
      <c r="T183" s="25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3" t="s">
        <v>231</v>
      </c>
      <c r="AT183" s="253" t="s">
        <v>227</v>
      </c>
      <c r="AU183" s="253" t="s">
        <v>80</v>
      </c>
      <c r="AY183" s="17" t="s">
        <v>226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7" t="s">
        <v>80</v>
      </c>
      <c r="BK183" s="254">
        <f>ROUND(I183*H183,2)</f>
        <v>0</v>
      </c>
      <c r="BL183" s="17" t="s">
        <v>231</v>
      </c>
      <c r="BM183" s="253" t="s">
        <v>978</v>
      </c>
    </row>
    <row r="184" spans="1:47" s="2" customFormat="1" ht="12">
      <c r="A184" s="38"/>
      <c r="B184" s="39"/>
      <c r="C184" s="40"/>
      <c r="D184" s="257" t="s">
        <v>277</v>
      </c>
      <c r="E184" s="40"/>
      <c r="F184" s="269" t="s">
        <v>368</v>
      </c>
      <c r="G184" s="40"/>
      <c r="H184" s="40"/>
      <c r="I184" s="155"/>
      <c r="J184" s="40"/>
      <c r="K184" s="40"/>
      <c r="L184" s="44"/>
      <c r="M184" s="270"/>
      <c r="N184" s="27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277</v>
      </c>
      <c r="AU184" s="17" t="s">
        <v>80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709</v>
      </c>
      <c r="F185" s="259" t="s">
        <v>979</v>
      </c>
      <c r="G185" s="256"/>
      <c r="H185" s="260">
        <v>6.9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80</v>
      </c>
      <c r="AV185" s="13" t="s">
        <v>82</v>
      </c>
      <c r="AW185" s="13" t="s">
        <v>30</v>
      </c>
      <c r="AX185" s="13" t="s">
        <v>80</v>
      </c>
      <c r="AY185" s="266" t="s">
        <v>226</v>
      </c>
    </row>
    <row r="186" spans="1:65" s="2" customFormat="1" ht="16.5" customHeight="1">
      <c r="A186" s="38"/>
      <c r="B186" s="39"/>
      <c r="C186" s="242" t="s">
        <v>299</v>
      </c>
      <c r="D186" s="242" t="s">
        <v>227</v>
      </c>
      <c r="E186" s="243" t="s">
        <v>820</v>
      </c>
      <c r="F186" s="244" t="s">
        <v>821</v>
      </c>
      <c r="G186" s="245" t="s">
        <v>275</v>
      </c>
      <c r="H186" s="246">
        <v>9.2</v>
      </c>
      <c r="I186" s="247"/>
      <c r="J186" s="248">
        <f>ROUND(I186*H186,2)</f>
        <v>0</v>
      </c>
      <c r="K186" s="244" t="s">
        <v>545</v>
      </c>
      <c r="L186" s="44"/>
      <c r="M186" s="249" t="s">
        <v>1</v>
      </c>
      <c r="N186" s="250" t="s">
        <v>38</v>
      </c>
      <c r="O186" s="91"/>
      <c r="P186" s="251">
        <f>O186*H186</f>
        <v>0</v>
      </c>
      <c r="Q186" s="251">
        <v>0</v>
      </c>
      <c r="R186" s="251">
        <f>Q186*H186</f>
        <v>0</v>
      </c>
      <c r="S186" s="251">
        <v>0</v>
      </c>
      <c r="T186" s="25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3" t="s">
        <v>231</v>
      </c>
      <c r="AT186" s="253" t="s">
        <v>227</v>
      </c>
      <c r="AU186" s="253" t="s">
        <v>80</v>
      </c>
      <c r="AY186" s="17" t="s">
        <v>226</v>
      </c>
      <c r="BE186" s="254">
        <f>IF(N186="základní",J186,0)</f>
        <v>0</v>
      </c>
      <c r="BF186" s="254">
        <f>IF(N186="snížená",J186,0)</f>
        <v>0</v>
      </c>
      <c r="BG186" s="254">
        <f>IF(N186="zákl. přenesená",J186,0)</f>
        <v>0</v>
      </c>
      <c r="BH186" s="254">
        <f>IF(N186="sníž. přenesená",J186,0)</f>
        <v>0</v>
      </c>
      <c r="BI186" s="254">
        <f>IF(N186="nulová",J186,0)</f>
        <v>0</v>
      </c>
      <c r="BJ186" s="17" t="s">
        <v>80</v>
      </c>
      <c r="BK186" s="254">
        <f>ROUND(I186*H186,2)</f>
        <v>0</v>
      </c>
      <c r="BL186" s="17" t="s">
        <v>231</v>
      </c>
      <c r="BM186" s="253" t="s">
        <v>980</v>
      </c>
    </row>
    <row r="187" spans="1:47" s="2" customFormat="1" ht="12">
      <c r="A187" s="38"/>
      <c r="B187" s="39"/>
      <c r="C187" s="40"/>
      <c r="D187" s="257" t="s">
        <v>277</v>
      </c>
      <c r="E187" s="40"/>
      <c r="F187" s="269" t="s">
        <v>823</v>
      </c>
      <c r="G187" s="40"/>
      <c r="H187" s="40"/>
      <c r="I187" s="155"/>
      <c r="J187" s="40"/>
      <c r="K187" s="40"/>
      <c r="L187" s="44"/>
      <c r="M187" s="270"/>
      <c r="N187" s="27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277</v>
      </c>
      <c r="AU187" s="17" t="s">
        <v>80</v>
      </c>
    </row>
    <row r="188" spans="1:51" s="13" customFormat="1" ht="12">
      <c r="A188" s="13"/>
      <c r="B188" s="255"/>
      <c r="C188" s="256"/>
      <c r="D188" s="257" t="s">
        <v>270</v>
      </c>
      <c r="E188" s="258" t="s">
        <v>716</v>
      </c>
      <c r="F188" s="259" t="s">
        <v>981</v>
      </c>
      <c r="G188" s="256"/>
      <c r="H188" s="260">
        <v>9.2</v>
      </c>
      <c r="I188" s="261"/>
      <c r="J188" s="256"/>
      <c r="K188" s="256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270</v>
      </c>
      <c r="AU188" s="266" t="s">
        <v>80</v>
      </c>
      <c r="AV188" s="13" t="s">
        <v>82</v>
      </c>
      <c r="AW188" s="13" t="s">
        <v>30</v>
      </c>
      <c r="AX188" s="13" t="s">
        <v>80</v>
      </c>
      <c r="AY188" s="266" t="s">
        <v>226</v>
      </c>
    </row>
    <row r="189" spans="1:65" s="2" customFormat="1" ht="16.5" customHeight="1">
      <c r="A189" s="38"/>
      <c r="B189" s="39"/>
      <c r="C189" s="242" t="s">
        <v>304</v>
      </c>
      <c r="D189" s="242" t="s">
        <v>227</v>
      </c>
      <c r="E189" s="243" t="s">
        <v>825</v>
      </c>
      <c r="F189" s="244" t="s">
        <v>826</v>
      </c>
      <c r="G189" s="245" t="s">
        <v>275</v>
      </c>
      <c r="H189" s="246">
        <v>0.97</v>
      </c>
      <c r="I189" s="247"/>
      <c r="J189" s="248">
        <f>ROUND(I189*H189,2)</f>
        <v>0</v>
      </c>
      <c r="K189" s="244" t="s">
        <v>545</v>
      </c>
      <c r="L189" s="44"/>
      <c r="M189" s="249" t="s">
        <v>1</v>
      </c>
      <c r="N189" s="250" t="s">
        <v>38</v>
      </c>
      <c r="O189" s="91"/>
      <c r="P189" s="251">
        <f>O189*H189</f>
        <v>0</v>
      </c>
      <c r="Q189" s="251">
        <v>0</v>
      </c>
      <c r="R189" s="251">
        <f>Q189*H189</f>
        <v>0</v>
      </c>
      <c r="S189" s="251">
        <v>0</v>
      </c>
      <c r="T189" s="25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3" t="s">
        <v>231</v>
      </c>
      <c r="AT189" s="253" t="s">
        <v>227</v>
      </c>
      <c r="AU189" s="253" t="s">
        <v>80</v>
      </c>
      <c r="AY189" s="17" t="s">
        <v>226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7" t="s">
        <v>80</v>
      </c>
      <c r="BK189" s="254">
        <f>ROUND(I189*H189,2)</f>
        <v>0</v>
      </c>
      <c r="BL189" s="17" t="s">
        <v>231</v>
      </c>
      <c r="BM189" s="253" t="s">
        <v>982</v>
      </c>
    </row>
    <row r="190" spans="1:47" s="2" customFormat="1" ht="12">
      <c r="A190" s="38"/>
      <c r="B190" s="39"/>
      <c r="C190" s="40"/>
      <c r="D190" s="257" t="s">
        <v>277</v>
      </c>
      <c r="E190" s="40"/>
      <c r="F190" s="269" t="s">
        <v>828</v>
      </c>
      <c r="G190" s="40"/>
      <c r="H190" s="40"/>
      <c r="I190" s="155"/>
      <c r="J190" s="40"/>
      <c r="K190" s="40"/>
      <c r="L190" s="44"/>
      <c r="M190" s="270"/>
      <c r="N190" s="271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277</v>
      </c>
      <c r="AU190" s="17" t="s">
        <v>80</v>
      </c>
    </row>
    <row r="191" spans="1:51" s="13" customFormat="1" ht="12">
      <c r="A191" s="13"/>
      <c r="B191" s="255"/>
      <c r="C191" s="256"/>
      <c r="D191" s="257" t="s">
        <v>270</v>
      </c>
      <c r="E191" s="258" t="s">
        <v>721</v>
      </c>
      <c r="F191" s="259" t="s">
        <v>983</v>
      </c>
      <c r="G191" s="256"/>
      <c r="H191" s="260">
        <v>0.97</v>
      </c>
      <c r="I191" s="261"/>
      <c r="J191" s="256"/>
      <c r="K191" s="256"/>
      <c r="L191" s="262"/>
      <c r="M191" s="263"/>
      <c r="N191" s="264"/>
      <c r="O191" s="264"/>
      <c r="P191" s="264"/>
      <c r="Q191" s="264"/>
      <c r="R191" s="264"/>
      <c r="S191" s="264"/>
      <c r="T191" s="26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6" t="s">
        <v>270</v>
      </c>
      <c r="AU191" s="266" t="s">
        <v>80</v>
      </c>
      <c r="AV191" s="13" t="s">
        <v>82</v>
      </c>
      <c r="AW191" s="13" t="s">
        <v>30</v>
      </c>
      <c r="AX191" s="13" t="s">
        <v>80</v>
      </c>
      <c r="AY191" s="266" t="s">
        <v>226</v>
      </c>
    </row>
    <row r="192" spans="1:63" s="12" customFormat="1" ht="25.9" customHeight="1">
      <c r="A192" s="12"/>
      <c r="B192" s="228"/>
      <c r="C192" s="229"/>
      <c r="D192" s="230" t="s">
        <v>72</v>
      </c>
      <c r="E192" s="231" t="s">
        <v>242</v>
      </c>
      <c r="F192" s="231" t="s">
        <v>711</v>
      </c>
      <c r="G192" s="229"/>
      <c r="H192" s="229"/>
      <c r="I192" s="232"/>
      <c r="J192" s="233">
        <f>BK192</f>
        <v>0</v>
      </c>
      <c r="K192" s="229"/>
      <c r="L192" s="234"/>
      <c r="M192" s="235"/>
      <c r="N192" s="236"/>
      <c r="O192" s="236"/>
      <c r="P192" s="237">
        <f>SUM(P193:P212)</f>
        <v>0</v>
      </c>
      <c r="Q192" s="236"/>
      <c r="R192" s="237">
        <f>SUM(R193:R212)</f>
        <v>0</v>
      </c>
      <c r="S192" s="236"/>
      <c r="T192" s="238">
        <f>SUM(T193:T212)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9" t="s">
        <v>231</v>
      </c>
      <c r="AT192" s="240" t="s">
        <v>72</v>
      </c>
      <c r="AU192" s="240" t="s">
        <v>73</v>
      </c>
      <c r="AY192" s="239" t="s">
        <v>226</v>
      </c>
      <c r="BK192" s="241">
        <f>SUM(BK193:BK212)</f>
        <v>0</v>
      </c>
    </row>
    <row r="193" spans="1:65" s="2" customFormat="1" ht="16.5" customHeight="1">
      <c r="A193" s="38"/>
      <c r="B193" s="39"/>
      <c r="C193" s="242" t="s">
        <v>310</v>
      </c>
      <c r="D193" s="242" t="s">
        <v>227</v>
      </c>
      <c r="E193" s="243" t="s">
        <v>830</v>
      </c>
      <c r="F193" s="244" t="s">
        <v>831</v>
      </c>
      <c r="G193" s="245" t="s">
        <v>380</v>
      </c>
      <c r="H193" s="246">
        <v>224.65</v>
      </c>
      <c r="I193" s="247"/>
      <c r="J193" s="248">
        <f>ROUND(I193*H193,2)</f>
        <v>0</v>
      </c>
      <c r="K193" s="244" t="s">
        <v>545</v>
      </c>
      <c r="L193" s="44"/>
      <c r="M193" s="249" t="s">
        <v>1</v>
      </c>
      <c r="N193" s="250" t="s">
        <v>38</v>
      </c>
      <c r="O193" s="91"/>
      <c r="P193" s="251">
        <f>O193*H193</f>
        <v>0</v>
      </c>
      <c r="Q193" s="251">
        <v>0</v>
      </c>
      <c r="R193" s="251">
        <f>Q193*H193</f>
        <v>0</v>
      </c>
      <c r="S193" s="251">
        <v>0</v>
      </c>
      <c r="T193" s="25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3" t="s">
        <v>231</v>
      </c>
      <c r="AT193" s="253" t="s">
        <v>227</v>
      </c>
      <c r="AU193" s="253" t="s">
        <v>80</v>
      </c>
      <c r="AY193" s="17" t="s">
        <v>226</v>
      </c>
      <c r="BE193" s="254">
        <f>IF(N193="základní",J193,0)</f>
        <v>0</v>
      </c>
      <c r="BF193" s="254">
        <f>IF(N193="snížená",J193,0)</f>
        <v>0</v>
      </c>
      <c r="BG193" s="254">
        <f>IF(N193="zákl. přenesená",J193,0)</f>
        <v>0</v>
      </c>
      <c r="BH193" s="254">
        <f>IF(N193="sníž. přenesená",J193,0)</f>
        <v>0</v>
      </c>
      <c r="BI193" s="254">
        <f>IF(N193="nulová",J193,0)</f>
        <v>0</v>
      </c>
      <c r="BJ193" s="17" t="s">
        <v>80</v>
      </c>
      <c r="BK193" s="254">
        <f>ROUND(I193*H193,2)</f>
        <v>0</v>
      </c>
      <c r="BL193" s="17" t="s">
        <v>231</v>
      </c>
      <c r="BM193" s="253" t="s">
        <v>984</v>
      </c>
    </row>
    <row r="194" spans="1:47" s="2" customFormat="1" ht="12">
      <c r="A194" s="38"/>
      <c r="B194" s="39"/>
      <c r="C194" s="40"/>
      <c r="D194" s="257" t="s">
        <v>277</v>
      </c>
      <c r="E194" s="40"/>
      <c r="F194" s="269" t="s">
        <v>387</v>
      </c>
      <c r="G194" s="40"/>
      <c r="H194" s="40"/>
      <c r="I194" s="155"/>
      <c r="J194" s="40"/>
      <c r="K194" s="40"/>
      <c r="L194" s="44"/>
      <c r="M194" s="270"/>
      <c r="N194" s="271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277</v>
      </c>
      <c r="AU194" s="17" t="s">
        <v>80</v>
      </c>
    </row>
    <row r="195" spans="1:51" s="13" customFormat="1" ht="12">
      <c r="A195" s="13"/>
      <c r="B195" s="255"/>
      <c r="C195" s="256"/>
      <c r="D195" s="257" t="s">
        <v>270</v>
      </c>
      <c r="E195" s="258" t="s">
        <v>727</v>
      </c>
      <c r="F195" s="259" t="s">
        <v>985</v>
      </c>
      <c r="G195" s="256"/>
      <c r="H195" s="260">
        <v>224.65</v>
      </c>
      <c r="I195" s="261"/>
      <c r="J195" s="256"/>
      <c r="K195" s="256"/>
      <c r="L195" s="262"/>
      <c r="M195" s="263"/>
      <c r="N195" s="264"/>
      <c r="O195" s="264"/>
      <c r="P195" s="264"/>
      <c r="Q195" s="264"/>
      <c r="R195" s="264"/>
      <c r="S195" s="264"/>
      <c r="T195" s="26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6" t="s">
        <v>270</v>
      </c>
      <c r="AU195" s="266" t="s">
        <v>80</v>
      </c>
      <c r="AV195" s="13" t="s">
        <v>82</v>
      </c>
      <c r="AW195" s="13" t="s">
        <v>30</v>
      </c>
      <c r="AX195" s="13" t="s">
        <v>80</v>
      </c>
      <c r="AY195" s="266" t="s">
        <v>226</v>
      </c>
    </row>
    <row r="196" spans="1:65" s="2" customFormat="1" ht="16.5" customHeight="1">
      <c r="A196" s="38"/>
      <c r="B196" s="39"/>
      <c r="C196" s="242" t="s">
        <v>314</v>
      </c>
      <c r="D196" s="242" t="s">
        <v>227</v>
      </c>
      <c r="E196" s="243" t="s">
        <v>834</v>
      </c>
      <c r="F196" s="244" t="s">
        <v>835</v>
      </c>
      <c r="G196" s="245" t="s">
        <v>380</v>
      </c>
      <c r="H196" s="246">
        <v>214.44</v>
      </c>
      <c r="I196" s="247"/>
      <c r="J196" s="248">
        <f>ROUND(I196*H196,2)</f>
        <v>0</v>
      </c>
      <c r="K196" s="244" t="s">
        <v>545</v>
      </c>
      <c r="L196" s="44"/>
      <c r="M196" s="249" t="s">
        <v>1</v>
      </c>
      <c r="N196" s="250" t="s">
        <v>38</v>
      </c>
      <c r="O196" s="91"/>
      <c r="P196" s="251">
        <f>O196*H196</f>
        <v>0</v>
      </c>
      <c r="Q196" s="251">
        <v>0</v>
      </c>
      <c r="R196" s="251">
        <f>Q196*H196</f>
        <v>0</v>
      </c>
      <c r="S196" s="251">
        <v>0</v>
      </c>
      <c r="T196" s="25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3" t="s">
        <v>231</v>
      </c>
      <c r="AT196" s="253" t="s">
        <v>227</v>
      </c>
      <c r="AU196" s="253" t="s">
        <v>80</v>
      </c>
      <c r="AY196" s="17" t="s">
        <v>226</v>
      </c>
      <c r="BE196" s="254">
        <f>IF(N196="základní",J196,0)</f>
        <v>0</v>
      </c>
      <c r="BF196" s="254">
        <f>IF(N196="snížená",J196,0)</f>
        <v>0</v>
      </c>
      <c r="BG196" s="254">
        <f>IF(N196="zákl. přenesená",J196,0)</f>
        <v>0</v>
      </c>
      <c r="BH196" s="254">
        <f>IF(N196="sníž. přenesená",J196,0)</f>
        <v>0</v>
      </c>
      <c r="BI196" s="254">
        <f>IF(N196="nulová",J196,0)</f>
        <v>0</v>
      </c>
      <c r="BJ196" s="17" t="s">
        <v>80</v>
      </c>
      <c r="BK196" s="254">
        <f>ROUND(I196*H196,2)</f>
        <v>0</v>
      </c>
      <c r="BL196" s="17" t="s">
        <v>231</v>
      </c>
      <c r="BM196" s="253" t="s">
        <v>986</v>
      </c>
    </row>
    <row r="197" spans="1:47" s="2" customFormat="1" ht="12">
      <c r="A197" s="38"/>
      <c r="B197" s="39"/>
      <c r="C197" s="40"/>
      <c r="D197" s="257" t="s">
        <v>277</v>
      </c>
      <c r="E197" s="40"/>
      <c r="F197" s="269" t="s">
        <v>726</v>
      </c>
      <c r="G197" s="40"/>
      <c r="H197" s="40"/>
      <c r="I197" s="155"/>
      <c r="J197" s="40"/>
      <c r="K197" s="40"/>
      <c r="L197" s="44"/>
      <c r="M197" s="270"/>
      <c r="N197" s="271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277</v>
      </c>
      <c r="AU197" s="17" t="s">
        <v>80</v>
      </c>
    </row>
    <row r="198" spans="1:51" s="13" customFormat="1" ht="12">
      <c r="A198" s="13"/>
      <c r="B198" s="255"/>
      <c r="C198" s="256"/>
      <c r="D198" s="257" t="s">
        <v>270</v>
      </c>
      <c r="E198" s="258" t="s">
        <v>732</v>
      </c>
      <c r="F198" s="259" t="s">
        <v>987</v>
      </c>
      <c r="G198" s="256"/>
      <c r="H198" s="260">
        <v>214.44</v>
      </c>
      <c r="I198" s="261"/>
      <c r="J198" s="256"/>
      <c r="K198" s="256"/>
      <c r="L198" s="26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6" t="s">
        <v>270</v>
      </c>
      <c r="AU198" s="266" t="s">
        <v>80</v>
      </c>
      <c r="AV198" s="13" t="s">
        <v>82</v>
      </c>
      <c r="AW198" s="13" t="s">
        <v>30</v>
      </c>
      <c r="AX198" s="13" t="s">
        <v>80</v>
      </c>
      <c r="AY198" s="266" t="s">
        <v>226</v>
      </c>
    </row>
    <row r="199" spans="1:65" s="2" customFormat="1" ht="16.5" customHeight="1">
      <c r="A199" s="38"/>
      <c r="B199" s="39"/>
      <c r="C199" s="242" t="s">
        <v>7</v>
      </c>
      <c r="D199" s="242" t="s">
        <v>227</v>
      </c>
      <c r="E199" s="243" t="s">
        <v>840</v>
      </c>
      <c r="F199" s="244" t="s">
        <v>841</v>
      </c>
      <c r="G199" s="245" t="s">
        <v>380</v>
      </c>
      <c r="H199" s="246">
        <v>214.44</v>
      </c>
      <c r="I199" s="247"/>
      <c r="J199" s="248">
        <f>ROUND(I199*H199,2)</f>
        <v>0</v>
      </c>
      <c r="K199" s="244" t="s">
        <v>545</v>
      </c>
      <c r="L199" s="44"/>
      <c r="M199" s="249" t="s">
        <v>1</v>
      </c>
      <c r="N199" s="250" t="s">
        <v>38</v>
      </c>
      <c r="O199" s="91"/>
      <c r="P199" s="251">
        <f>O199*H199</f>
        <v>0</v>
      </c>
      <c r="Q199" s="251">
        <v>0</v>
      </c>
      <c r="R199" s="251">
        <f>Q199*H199</f>
        <v>0</v>
      </c>
      <c r="S199" s="251">
        <v>0</v>
      </c>
      <c r="T199" s="25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3" t="s">
        <v>231</v>
      </c>
      <c r="AT199" s="253" t="s">
        <v>227</v>
      </c>
      <c r="AU199" s="253" t="s">
        <v>80</v>
      </c>
      <c r="AY199" s="17" t="s">
        <v>226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7" t="s">
        <v>80</v>
      </c>
      <c r="BK199" s="254">
        <f>ROUND(I199*H199,2)</f>
        <v>0</v>
      </c>
      <c r="BL199" s="17" t="s">
        <v>231</v>
      </c>
      <c r="BM199" s="253" t="s">
        <v>988</v>
      </c>
    </row>
    <row r="200" spans="1:47" s="2" customFormat="1" ht="12">
      <c r="A200" s="38"/>
      <c r="B200" s="39"/>
      <c r="C200" s="40"/>
      <c r="D200" s="257" t="s">
        <v>277</v>
      </c>
      <c r="E200" s="40"/>
      <c r="F200" s="269" t="s">
        <v>394</v>
      </c>
      <c r="G200" s="40"/>
      <c r="H200" s="40"/>
      <c r="I200" s="155"/>
      <c r="J200" s="40"/>
      <c r="K200" s="40"/>
      <c r="L200" s="44"/>
      <c r="M200" s="270"/>
      <c r="N200" s="27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277</v>
      </c>
      <c r="AU200" s="17" t="s">
        <v>80</v>
      </c>
    </row>
    <row r="201" spans="1:51" s="13" customFormat="1" ht="12">
      <c r="A201" s="13"/>
      <c r="B201" s="255"/>
      <c r="C201" s="256"/>
      <c r="D201" s="257" t="s">
        <v>270</v>
      </c>
      <c r="E201" s="258" t="s">
        <v>744</v>
      </c>
      <c r="F201" s="259" t="s">
        <v>989</v>
      </c>
      <c r="G201" s="256"/>
      <c r="H201" s="260">
        <v>214.44</v>
      </c>
      <c r="I201" s="261"/>
      <c r="J201" s="256"/>
      <c r="K201" s="256"/>
      <c r="L201" s="262"/>
      <c r="M201" s="263"/>
      <c r="N201" s="264"/>
      <c r="O201" s="264"/>
      <c r="P201" s="264"/>
      <c r="Q201" s="264"/>
      <c r="R201" s="264"/>
      <c r="S201" s="264"/>
      <c r="T201" s="26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6" t="s">
        <v>270</v>
      </c>
      <c r="AU201" s="266" t="s">
        <v>80</v>
      </c>
      <c r="AV201" s="13" t="s">
        <v>82</v>
      </c>
      <c r="AW201" s="13" t="s">
        <v>30</v>
      </c>
      <c r="AX201" s="13" t="s">
        <v>80</v>
      </c>
      <c r="AY201" s="266" t="s">
        <v>226</v>
      </c>
    </row>
    <row r="202" spans="1:65" s="2" customFormat="1" ht="16.5" customHeight="1">
      <c r="A202" s="38"/>
      <c r="B202" s="39"/>
      <c r="C202" s="242" t="s">
        <v>324</v>
      </c>
      <c r="D202" s="242" t="s">
        <v>227</v>
      </c>
      <c r="E202" s="243" t="s">
        <v>729</v>
      </c>
      <c r="F202" s="244" t="s">
        <v>730</v>
      </c>
      <c r="G202" s="245" t="s">
        <v>380</v>
      </c>
      <c r="H202" s="246">
        <v>109.56</v>
      </c>
      <c r="I202" s="247"/>
      <c r="J202" s="248">
        <f>ROUND(I202*H202,2)</f>
        <v>0</v>
      </c>
      <c r="K202" s="244" t="s">
        <v>545</v>
      </c>
      <c r="L202" s="44"/>
      <c r="M202" s="249" t="s">
        <v>1</v>
      </c>
      <c r="N202" s="250" t="s">
        <v>38</v>
      </c>
      <c r="O202" s="91"/>
      <c r="P202" s="251">
        <f>O202*H202</f>
        <v>0</v>
      </c>
      <c r="Q202" s="251">
        <v>0</v>
      </c>
      <c r="R202" s="251">
        <f>Q202*H202</f>
        <v>0</v>
      </c>
      <c r="S202" s="251">
        <v>0</v>
      </c>
      <c r="T202" s="25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3" t="s">
        <v>231</v>
      </c>
      <c r="AT202" s="253" t="s">
        <v>227</v>
      </c>
      <c r="AU202" s="253" t="s">
        <v>80</v>
      </c>
      <c r="AY202" s="17" t="s">
        <v>226</v>
      </c>
      <c r="BE202" s="254">
        <f>IF(N202="základní",J202,0)</f>
        <v>0</v>
      </c>
      <c r="BF202" s="254">
        <f>IF(N202="snížená",J202,0)</f>
        <v>0</v>
      </c>
      <c r="BG202" s="254">
        <f>IF(N202="zákl. přenesená",J202,0)</f>
        <v>0</v>
      </c>
      <c r="BH202" s="254">
        <f>IF(N202="sníž. přenesená",J202,0)</f>
        <v>0</v>
      </c>
      <c r="BI202" s="254">
        <f>IF(N202="nulová",J202,0)</f>
        <v>0</v>
      </c>
      <c r="BJ202" s="17" t="s">
        <v>80</v>
      </c>
      <c r="BK202" s="254">
        <f>ROUND(I202*H202,2)</f>
        <v>0</v>
      </c>
      <c r="BL202" s="17" t="s">
        <v>231</v>
      </c>
      <c r="BM202" s="253" t="s">
        <v>990</v>
      </c>
    </row>
    <row r="203" spans="1:47" s="2" customFormat="1" ht="12">
      <c r="A203" s="38"/>
      <c r="B203" s="39"/>
      <c r="C203" s="40"/>
      <c r="D203" s="257" t="s">
        <v>277</v>
      </c>
      <c r="E203" s="40"/>
      <c r="F203" s="269" t="s">
        <v>394</v>
      </c>
      <c r="G203" s="40"/>
      <c r="H203" s="40"/>
      <c r="I203" s="155"/>
      <c r="J203" s="40"/>
      <c r="K203" s="40"/>
      <c r="L203" s="44"/>
      <c r="M203" s="270"/>
      <c r="N203" s="271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277</v>
      </c>
      <c r="AU203" s="17" t="s">
        <v>80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752</v>
      </c>
      <c r="F204" s="259" t="s">
        <v>991</v>
      </c>
      <c r="G204" s="256"/>
      <c r="H204" s="260">
        <v>109.56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80</v>
      </c>
      <c r="AY204" s="266" t="s">
        <v>226</v>
      </c>
    </row>
    <row r="205" spans="1:65" s="2" customFormat="1" ht="16.5" customHeight="1">
      <c r="A205" s="38"/>
      <c r="B205" s="39"/>
      <c r="C205" s="242" t="s">
        <v>331</v>
      </c>
      <c r="D205" s="242" t="s">
        <v>227</v>
      </c>
      <c r="E205" s="243" t="s">
        <v>754</v>
      </c>
      <c r="F205" s="244" t="s">
        <v>755</v>
      </c>
      <c r="G205" s="245" t="s">
        <v>380</v>
      </c>
      <c r="H205" s="246">
        <v>256.4</v>
      </c>
      <c r="I205" s="247"/>
      <c r="J205" s="248">
        <f>ROUND(I205*H205,2)</f>
        <v>0</v>
      </c>
      <c r="K205" s="244" t="s">
        <v>545</v>
      </c>
      <c r="L205" s="44"/>
      <c r="M205" s="249" t="s">
        <v>1</v>
      </c>
      <c r="N205" s="250" t="s">
        <v>38</v>
      </c>
      <c r="O205" s="91"/>
      <c r="P205" s="251">
        <f>O205*H205</f>
        <v>0</v>
      </c>
      <c r="Q205" s="251">
        <v>0</v>
      </c>
      <c r="R205" s="251">
        <f>Q205*H205</f>
        <v>0</v>
      </c>
      <c r="S205" s="251">
        <v>0</v>
      </c>
      <c r="T205" s="25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3" t="s">
        <v>231</v>
      </c>
      <c r="AT205" s="253" t="s">
        <v>227</v>
      </c>
      <c r="AU205" s="253" t="s">
        <v>80</v>
      </c>
      <c r="AY205" s="17" t="s">
        <v>226</v>
      </c>
      <c r="BE205" s="254">
        <f>IF(N205="základní",J205,0)</f>
        <v>0</v>
      </c>
      <c r="BF205" s="254">
        <f>IF(N205="snížená",J205,0)</f>
        <v>0</v>
      </c>
      <c r="BG205" s="254">
        <f>IF(N205="zákl. přenesená",J205,0)</f>
        <v>0</v>
      </c>
      <c r="BH205" s="254">
        <f>IF(N205="sníž. přenesená",J205,0)</f>
        <v>0</v>
      </c>
      <c r="BI205" s="254">
        <f>IF(N205="nulová",J205,0)</f>
        <v>0</v>
      </c>
      <c r="BJ205" s="17" t="s">
        <v>80</v>
      </c>
      <c r="BK205" s="254">
        <f>ROUND(I205*H205,2)</f>
        <v>0</v>
      </c>
      <c r="BL205" s="17" t="s">
        <v>231</v>
      </c>
      <c r="BM205" s="253" t="s">
        <v>992</v>
      </c>
    </row>
    <row r="206" spans="1:47" s="2" customFormat="1" ht="12">
      <c r="A206" s="38"/>
      <c r="B206" s="39"/>
      <c r="C206" s="40"/>
      <c r="D206" s="257" t="s">
        <v>277</v>
      </c>
      <c r="E206" s="40"/>
      <c r="F206" s="269" t="s">
        <v>404</v>
      </c>
      <c r="G206" s="40"/>
      <c r="H206" s="40"/>
      <c r="I206" s="155"/>
      <c r="J206" s="40"/>
      <c r="K206" s="40"/>
      <c r="L206" s="44"/>
      <c r="M206" s="270"/>
      <c r="N206" s="271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277</v>
      </c>
      <c r="AU206" s="17" t="s">
        <v>80</v>
      </c>
    </row>
    <row r="207" spans="1:51" s="13" customFormat="1" ht="12">
      <c r="A207" s="13"/>
      <c r="B207" s="255"/>
      <c r="C207" s="256"/>
      <c r="D207" s="257" t="s">
        <v>270</v>
      </c>
      <c r="E207" s="258" t="s">
        <v>757</v>
      </c>
      <c r="F207" s="259" t="s">
        <v>993</v>
      </c>
      <c r="G207" s="256"/>
      <c r="H207" s="260">
        <v>204.23</v>
      </c>
      <c r="I207" s="261"/>
      <c r="J207" s="256"/>
      <c r="K207" s="256"/>
      <c r="L207" s="262"/>
      <c r="M207" s="263"/>
      <c r="N207" s="264"/>
      <c r="O207" s="264"/>
      <c r="P207" s="264"/>
      <c r="Q207" s="264"/>
      <c r="R207" s="264"/>
      <c r="S207" s="264"/>
      <c r="T207" s="26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6" t="s">
        <v>270</v>
      </c>
      <c r="AU207" s="266" t="s">
        <v>80</v>
      </c>
      <c r="AV207" s="13" t="s">
        <v>82</v>
      </c>
      <c r="AW207" s="13" t="s">
        <v>30</v>
      </c>
      <c r="AX207" s="13" t="s">
        <v>73</v>
      </c>
      <c r="AY207" s="266" t="s">
        <v>226</v>
      </c>
    </row>
    <row r="208" spans="1:51" s="13" customFormat="1" ht="12">
      <c r="A208" s="13"/>
      <c r="B208" s="255"/>
      <c r="C208" s="256"/>
      <c r="D208" s="257" t="s">
        <v>270</v>
      </c>
      <c r="E208" s="258" t="s">
        <v>994</v>
      </c>
      <c r="F208" s="259" t="s">
        <v>995</v>
      </c>
      <c r="G208" s="256"/>
      <c r="H208" s="260">
        <v>52.17</v>
      </c>
      <c r="I208" s="261"/>
      <c r="J208" s="256"/>
      <c r="K208" s="256"/>
      <c r="L208" s="262"/>
      <c r="M208" s="263"/>
      <c r="N208" s="264"/>
      <c r="O208" s="264"/>
      <c r="P208" s="264"/>
      <c r="Q208" s="264"/>
      <c r="R208" s="264"/>
      <c r="S208" s="264"/>
      <c r="T208" s="26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6" t="s">
        <v>270</v>
      </c>
      <c r="AU208" s="266" t="s">
        <v>80</v>
      </c>
      <c r="AV208" s="13" t="s">
        <v>82</v>
      </c>
      <c r="AW208" s="13" t="s">
        <v>30</v>
      </c>
      <c r="AX208" s="13" t="s">
        <v>73</v>
      </c>
      <c r="AY208" s="266" t="s">
        <v>226</v>
      </c>
    </row>
    <row r="209" spans="1:51" s="13" customFormat="1" ht="12">
      <c r="A209" s="13"/>
      <c r="B209" s="255"/>
      <c r="C209" s="256"/>
      <c r="D209" s="257" t="s">
        <v>270</v>
      </c>
      <c r="E209" s="258" t="s">
        <v>996</v>
      </c>
      <c r="F209" s="259" t="s">
        <v>997</v>
      </c>
      <c r="G209" s="256"/>
      <c r="H209" s="260">
        <v>256.4</v>
      </c>
      <c r="I209" s="261"/>
      <c r="J209" s="256"/>
      <c r="K209" s="256"/>
      <c r="L209" s="262"/>
      <c r="M209" s="263"/>
      <c r="N209" s="264"/>
      <c r="O209" s="264"/>
      <c r="P209" s="264"/>
      <c r="Q209" s="264"/>
      <c r="R209" s="264"/>
      <c r="S209" s="264"/>
      <c r="T209" s="26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6" t="s">
        <v>270</v>
      </c>
      <c r="AU209" s="266" t="s">
        <v>80</v>
      </c>
      <c r="AV209" s="13" t="s">
        <v>82</v>
      </c>
      <c r="AW209" s="13" t="s">
        <v>30</v>
      </c>
      <c r="AX209" s="13" t="s">
        <v>80</v>
      </c>
      <c r="AY209" s="266" t="s">
        <v>226</v>
      </c>
    </row>
    <row r="210" spans="1:65" s="2" customFormat="1" ht="16.5" customHeight="1">
      <c r="A210" s="38"/>
      <c r="B210" s="39"/>
      <c r="C210" s="242" t="s">
        <v>336</v>
      </c>
      <c r="D210" s="242" t="s">
        <v>227</v>
      </c>
      <c r="E210" s="243" t="s">
        <v>759</v>
      </c>
      <c r="F210" s="244" t="s">
        <v>760</v>
      </c>
      <c r="G210" s="245" t="s">
        <v>380</v>
      </c>
      <c r="H210" s="246">
        <v>54.78</v>
      </c>
      <c r="I210" s="247"/>
      <c r="J210" s="248">
        <f>ROUND(I210*H210,2)</f>
        <v>0</v>
      </c>
      <c r="K210" s="244" t="s">
        <v>545</v>
      </c>
      <c r="L210" s="44"/>
      <c r="M210" s="249" t="s">
        <v>1</v>
      </c>
      <c r="N210" s="250" t="s">
        <v>38</v>
      </c>
      <c r="O210" s="91"/>
      <c r="P210" s="251">
        <f>O210*H210</f>
        <v>0</v>
      </c>
      <c r="Q210" s="251">
        <v>0</v>
      </c>
      <c r="R210" s="251">
        <f>Q210*H210</f>
        <v>0</v>
      </c>
      <c r="S210" s="251">
        <v>0</v>
      </c>
      <c r="T210" s="25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3" t="s">
        <v>231</v>
      </c>
      <c r="AT210" s="253" t="s">
        <v>227</v>
      </c>
      <c r="AU210" s="253" t="s">
        <v>80</v>
      </c>
      <c r="AY210" s="17" t="s">
        <v>226</v>
      </c>
      <c r="BE210" s="254">
        <f>IF(N210="základní",J210,0)</f>
        <v>0</v>
      </c>
      <c r="BF210" s="254">
        <f>IF(N210="snížená",J210,0)</f>
        <v>0</v>
      </c>
      <c r="BG210" s="254">
        <f>IF(N210="zákl. přenesená",J210,0)</f>
        <v>0</v>
      </c>
      <c r="BH210" s="254">
        <f>IF(N210="sníž. přenesená",J210,0)</f>
        <v>0</v>
      </c>
      <c r="BI210" s="254">
        <f>IF(N210="nulová",J210,0)</f>
        <v>0</v>
      </c>
      <c r="BJ210" s="17" t="s">
        <v>80</v>
      </c>
      <c r="BK210" s="254">
        <f>ROUND(I210*H210,2)</f>
        <v>0</v>
      </c>
      <c r="BL210" s="17" t="s">
        <v>231</v>
      </c>
      <c r="BM210" s="253" t="s">
        <v>998</v>
      </c>
    </row>
    <row r="211" spans="1:47" s="2" customFormat="1" ht="12">
      <c r="A211" s="38"/>
      <c r="B211" s="39"/>
      <c r="C211" s="40"/>
      <c r="D211" s="257" t="s">
        <v>277</v>
      </c>
      <c r="E211" s="40"/>
      <c r="F211" s="269" t="s">
        <v>404</v>
      </c>
      <c r="G211" s="40"/>
      <c r="H211" s="40"/>
      <c r="I211" s="155"/>
      <c r="J211" s="40"/>
      <c r="K211" s="40"/>
      <c r="L211" s="44"/>
      <c r="M211" s="270"/>
      <c r="N211" s="271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277</v>
      </c>
      <c r="AU211" s="17" t="s">
        <v>80</v>
      </c>
    </row>
    <row r="212" spans="1:51" s="13" customFormat="1" ht="12">
      <c r="A212" s="13"/>
      <c r="B212" s="255"/>
      <c r="C212" s="256"/>
      <c r="D212" s="257" t="s">
        <v>270</v>
      </c>
      <c r="E212" s="258" t="s">
        <v>762</v>
      </c>
      <c r="F212" s="259" t="s">
        <v>999</v>
      </c>
      <c r="G212" s="256"/>
      <c r="H212" s="260">
        <v>54.78</v>
      </c>
      <c r="I212" s="261"/>
      <c r="J212" s="256"/>
      <c r="K212" s="256"/>
      <c r="L212" s="262"/>
      <c r="M212" s="263"/>
      <c r="N212" s="264"/>
      <c r="O212" s="264"/>
      <c r="P212" s="264"/>
      <c r="Q212" s="264"/>
      <c r="R212" s="264"/>
      <c r="S212" s="264"/>
      <c r="T212" s="26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6" t="s">
        <v>270</v>
      </c>
      <c r="AU212" s="266" t="s">
        <v>80</v>
      </c>
      <c r="AV212" s="13" t="s">
        <v>82</v>
      </c>
      <c r="AW212" s="13" t="s">
        <v>30</v>
      </c>
      <c r="AX212" s="13" t="s">
        <v>80</v>
      </c>
      <c r="AY212" s="266" t="s">
        <v>226</v>
      </c>
    </row>
    <row r="213" spans="1:63" s="12" customFormat="1" ht="25.9" customHeight="1">
      <c r="A213" s="12"/>
      <c r="B213" s="228"/>
      <c r="C213" s="229"/>
      <c r="D213" s="230" t="s">
        <v>72</v>
      </c>
      <c r="E213" s="231" t="s">
        <v>254</v>
      </c>
      <c r="F213" s="231" t="s">
        <v>857</v>
      </c>
      <c r="G213" s="229"/>
      <c r="H213" s="229"/>
      <c r="I213" s="232"/>
      <c r="J213" s="233">
        <f>BK213</f>
        <v>0</v>
      </c>
      <c r="K213" s="229"/>
      <c r="L213" s="234"/>
      <c r="M213" s="235"/>
      <c r="N213" s="236"/>
      <c r="O213" s="236"/>
      <c r="P213" s="237">
        <f>SUM(P214:P216)</f>
        <v>0</v>
      </c>
      <c r="Q213" s="236"/>
      <c r="R213" s="237">
        <f>SUM(R214:R216)</f>
        <v>0</v>
      </c>
      <c r="S213" s="236"/>
      <c r="T213" s="238">
        <f>SUM(T214:T216)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9" t="s">
        <v>231</v>
      </c>
      <c r="AT213" s="240" t="s">
        <v>72</v>
      </c>
      <c r="AU213" s="240" t="s">
        <v>73</v>
      </c>
      <c r="AY213" s="239" t="s">
        <v>226</v>
      </c>
      <c r="BK213" s="241">
        <f>SUM(BK214:BK216)</f>
        <v>0</v>
      </c>
    </row>
    <row r="214" spans="1:65" s="2" customFormat="1" ht="16.5" customHeight="1">
      <c r="A214" s="38"/>
      <c r="B214" s="39"/>
      <c r="C214" s="242" t="s">
        <v>342</v>
      </c>
      <c r="D214" s="242" t="s">
        <v>227</v>
      </c>
      <c r="E214" s="243" t="s">
        <v>858</v>
      </c>
      <c r="F214" s="244" t="s">
        <v>859</v>
      </c>
      <c r="G214" s="245" t="s">
        <v>275</v>
      </c>
      <c r="H214" s="246">
        <v>5.72</v>
      </c>
      <c r="I214" s="247"/>
      <c r="J214" s="248">
        <f>ROUND(I214*H214,2)</f>
        <v>0</v>
      </c>
      <c r="K214" s="244" t="s">
        <v>545</v>
      </c>
      <c r="L214" s="44"/>
      <c r="M214" s="249" t="s">
        <v>1</v>
      </c>
      <c r="N214" s="250" t="s">
        <v>38</v>
      </c>
      <c r="O214" s="91"/>
      <c r="P214" s="251">
        <f>O214*H214</f>
        <v>0</v>
      </c>
      <c r="Q214" s="251">
        <v>0</v>
      </c>
      <c r="R214" s="251">
        <f>Q214*H214</f>
        <v>0</v>
      </c>
      <c r="S214" s="251">
        <v>0</v>
      </c>
      <c r="T214" s="25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3" t="s">
        <v>231</v>
      </c>
      <c r="AT214" s="253" t="s">
        <v>227</v>
      </c>
      <c r="AU214" s="253" t="s">
        <v>80</v>
      </c>
      <c r="AY214" s="17" t="s">
        <v>226</v>
      </c>
      <c r="BE214" s="254">
        <f>IF(N214="základní",J214,0)</f>
        <v>0</v>
      </c>
      <c r="BF214" s="254">
        <f>IF(N214="snížená",J214,0)</f>
        <v>0</v>
      </c>
      <c r="BG214" s="254">
        <f>IF(N214="zákl. přenesená",J214,0)</f>
        <v>0</v>
      </c>
      <c r="BH214" s="254">
        <f>IF(N214="sníž. přenesená",J214,0)</f>
        <v>0</v>
      </c>
      <c r="BI214" s="254">
        <f>IF(N214="nulová",J214,0)</f>
        <v>0</v>
      </c>
      <c r="BJ214" s="17" t="s">
        <v>80</v>
      </c>
      <c r="BK214" s="254">
        <f>ROUND(I214*H214,2)</f>
        <v>0</v>
      </c>
      <c r="BL214" s="17" t="s">
        <v>231</v>
      </c>
      <c r="BM214" s="253" t="s">
        <v>1000</v>
      </c>
    </row>
    <row r="215" spans="1:47" s="2" customFormat="1" ht="12">
      <c r="A215" s="38"/>
      <c r="B215" s="39"/>
      <c r="C215" s="40"/>
      <c r="D215" s="257" t="s">
        <v>277</v>
      </c>
      <c r="E215" s="40"/>
      <c r="F215" s="269" t="s">
        <v>368</v>
      </c>
      <c r="G215" s="40"/>
      <c r="H215" s="40"/>
      <c r="I215" s="155"/>
      <c r="J215" s="40"/>
      <c r="K215" s="40"/>
      <c r="L215" s="44"/>
      <c r="M215" s="270"/>
      <c r="N215" s="271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277</v>
      </c>
      <c r="AU215" s="17" t="s">
        <v>80</v>
      </c>
    </row>
    <row r="216" spans="1:51" s="13" customFormat="1" ht="12">
      <c r="A216" s="13"/>
      <c r="B216" s="255"/>
      <c r="C216" s="256"/>
      <c r="D216" s="257" t="s">
        <v>270</v>
      </c>
      <c r="E216" s="258" t="s">
        <v>765</v>
      </c>
      <c r="F216" s="259" t="s">
        <v>1001</v>
      </c>
      <c r="G216" s="256"/>
      <c r="H216" s="260">
        <v>5.72</v>
      </c>
      <c r="I216" s="261"/>
      <c r="J216" s="256"/>
      <c r="K216" s="256"/>
      <c r="L216" s="262"/>
      <c r="M216" s="263"/>
      <c r="N216" s="264"/>
      <c r="O216" s="264"/>
      <c r="P216" s="264"/>
      <c r="Q216" s="264"/>
      <c r="R216" s="264"/>
      <c r="S216" s="264"/>
      <c r="T216" s="26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6" t="s">
        <v>270</v>
      </c>
      <c r="AU216" s="266" t="s">
        <v>80</v>
      </c>
      <c r="AV216" s="13" t="s">
        <v>82</v>
      </c>
      <c r="AW216" s="13" t="s">
        <v>30</v>
      </c>
      <c r="AX216" s="13" t="s">
        <v>80</v>
      </c>
      <c r="AY216" s="266" t="s">
        <v>226</v>
      </c>
    </row>
    <row r="217" spans="1:63" s="12" customFormat="1" ht="25.9" customHeight="1">
      <c r="A217" s="12"/>
      <c r="B217" s="228"/>
      <c r="C217" s="229"/>
      <c r="D217" s="230" t="s">
        <v>72</v>
      </c>
      <c r="E217" s="231" t="s">
        <v>258</v>
      </c>
      <c r="F217" s="231" t="s">
        <v>606</v>
      </c>
      <c r="G217" s="229"/>
      <c r="H217" s="229"/>
      <c r="I217" s="232"/>
      <c r="J217" s="233">
        <f>BK217</f>
        <v>0</v>
      </c>
      <c r="K217" s="229"/>
      <c r="L217" s="234"/>
      <c r="M217" s="235"/>
      <c r="N217" s="236"/>
      <c r="O217" s="236"/>
      <c r="P217" s="237">
        <f>SUM(P218:P229)</f>
        <v>0</v>
      </c>
      <c r="Q217" s="236"/>
      <c r="R217" s="237">
        <f>SUM(R218:R229)</f>
        <v>0</v>
      </c>
      <c r="S217" s="236"/>
      <c r="T217" s="238">
        <f>SUM(T218:T229)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9" t="s">
        <v>231</v>
      </c>
      <c r="AT217" s="240" t="s">
        <v>72</v>
      </c>
      <c r="AU217" s="240" t="s">
        <v>73</v>
      </c>
      <c r="AY217" s="239" t="s">
        <v>226</v>
      </c>
      <c r="BK217" s="241">
        <f>SUM(BK218:BK229)</f>
        <v>0</v>
      </c>
    </row>
    <row r="218" spans="1:65" s="2" customFormat="1" ht="16.5" customHeight="1">
      <c r="A218" s="38"/>
      <c r="B218" s="39"/>
      <c r="C218" s="242" t="s">
        <v>349</v>
      </c>
      <c r="D218" s="242" t="s">
        <v>227</v>
      </c>
      <c r="E218" s="243" t="s">
        <v>460</v>
      </c>
      <c r="F218" s="244" t="s">
        <v>461</v>
      </c>
      <c r="G218" s="245" t="s">
        <v>317</v>
      </c>
      <c r="H218" s="246">
        <v>12.8</v>
      </c>
      <c r="I218" s="247"/>
      <c r="J218" s="248">
        <f>ROUND(I218*H218,2)</f>
        <v>0</v>
      </c>
      <c r="K218" s="244" t="s">
        <v>545</v>
      </c>
      <c r="L218" s="44"/>
      <c r="M218" s="249" t="s">
        <v>1</v>
      </c>
      <c r="N218" s="250" t="s">
        <v>38</v>
      </c>
      <c r="O218" s="91"/>
      <c r="P218" s="251">
        <f>O218*H218</f>
        <v>0</v>
      </c>
      <c r="Q218" s="251">
        <v>0</v>
      </c>
      <c r="R218" s="251">
        <f>Q218*H218</f>
        <v>0</v>
      </c>
      <c r="S218" s="251">
        <v>0</v>
      </c>
      <c r="T218" s="25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3" t="s">
        <v>231</v>
      </c>
      <c r="AT218" s="253" t="s">
        <v>227</v>
      </c>
      <c r="AU218" s="253" t="s">
        <v>80</v>
      </c>
      <c r="AY218" s="17" t="s">
        <v>226</v>
      </c>
      <c r="BE218" s="254">
        <f>IF(N218="základní",J218,0)</f>
        <v>0</v>
      </c>
      <c r="BF218" s="254">
        <f>IF(N218="snížená",J218,0)</f>
        <v>0</v>
      </c>
      <c r="BG218" s="254">
        <f>IF(N218="zákl. přenesená",J218,0)</f>
        <v>0</v>
      </c>
      <c r="BH218" s="254">
        <f>IF(N218="sníž. přenesená",J218,0)</f>
        <v>0</v>
      </c>
      <c r="BI218" s="254">
        <f>IF(N218="nulová",J218,0)</f>
        <v>0</v>
      </c>
      <c r="BJ218" s="17" t="s">
        <v>80</v>
      </c>
      <c r="BK218" s="254">
        <f>ROUND(I218*H218,2)</f>
        <v>0</v>
      </c>
      <c r="BL218" s="17" t="s">
        <v>231</v>
      </c>
      <c r="BM218" s="253" t="s">
        <v>1002</v>
      </c>
    </row>
    <row r="219" spans="1:47" s="2" customFormat="1" ht="12">
      <c r="A219" s="38"/>
      <c r="B219" s="39"/>
      <c r="C219" s="40"/>
      <c r="D219" s="257" t="s">
        <v>277</v>
      </c>
      <c r="E219" s="40"/>
      <c r="F219" s="269" t="s">
        <v>463</v>
      </c>
      <c r="G219" s="40"/>
      <c r="H219" s="40"/>
      <c r="I219" s="155"/>
      <c r="J219" s="40"/>
      <c r="K219" s="40"/>
      <c r="L219" s="44"/>
      <c r="M219" s="270"/>
      <c r="N219" s="271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277</v>
      </c>
      <c r="AU219" s="17" t="s">
        <v>80</v>
      </c>
    </row>
    <row r="220" spans="1:51" s="13" customFormat="1" ht="12">
      <c r="A220" s="13"/>
      <c r="B220" s="255"/>
      <c r="C220" s="256"/>
      <c r="D220" s="257" t="s">
        <v>270</v>
      </c>
      <c r="E220" s="258" t="s">
        <v>771</v>
      </c>
      <c r="F220" s="259" t="s">
        <v>1003</v>
      </c>
      <c r="G220" s="256"/>
      <c r="H220" s="260">
        <v>12.8</v>
      </c>
      <c r="I220" s="261"/>
      <c r="J220" s="256"/>
      <c r="K220" s="256"/>
      <c r="L220" s="262"/>
      <c r="M220" s="263"/>
      <c r="N220" s="264"/>
      <c r="O220" s="264"/>
      <c r="P220" s="264"/>
      <c r="Q220" s="264"/>
      <c r="R220" s="264"/>
      <c r="S220" s="264"/>
      <c r="T220" s="26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6" t="s">
        <v>270</v>
      </c>
      <c r="AU220" s="266" t="s">
        <v>80</v>
      </c>
      <c r="AV220" s="13" t="s">
        <v>82</v>
      </c>
      <c r="AW220" s="13" t="s">
        <v>30</v>
      </c>
      <c r="AX220" s="13" t="s">
        <v>80</v>
      </c>
      <c r="AY220" s="266" t="s">
        <v>226</v>
      </c>
    </row>
    <row r="221" spans="1:65" s="2" customFormat="1" ht="16.5" customHeight="1">
      <c r="A221" s="38"/>
      <c r="B221" s="39"/>
      <c r="C221" s="242" t="s">
        <v>357</v>
      </c>
      <c r="D221" s="242" t="s">
        <v>227</v>
      </c>
      <c r="E221" s="243" t="s">
        <v>866</v>
      </c>
      <c r="F221" s="244" t="s">
        <v>867</v>
      </c>
      <c r="G221" s="245" t="s">
        <v>317</v>
      </c>
      <c r="H221" s="246">
        <v>30.4</v>
      </c>
      <c r="I221" s="247"/>
      <c r="J221" s="248">
        <f>ROUND(I221*H221,2)</f>
        <v>0</v>
      </c>
      <c r="K221" s="244" t="s">
        <v>545</v>
      </c>
      <c r="L221" s="44"/>
      <c r="M221" s="249" t="s">
        <v>1</v>
      </c>
      <c r="N221" s="250" t="s">
        <v>38</v>
      </c>
      <c r="O221" s="91"/>
      <c r="P221" s="251">
        <f>O221*H221</f>
        <v>0</v>
      </c>
      <c r="Q221" s="251">
        <v>0</v>
      </c>
      <c r="R221" s="251">
        <f>Q221*H221</f>
        <v>0</v>
      </c>
      <c r="S221" s="251">
        <v>0</v>
      </c>
      <c r="T221" s="252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3" t="s">
        <v>231</v>
      </c>
      <c r="AT221" s="253" t="s">
        <v>227</v>
      </c>
      <c r="AU221" s="253" t="s">
        <v>80</v>
      </c>
      <c r="AY221" s="17" t="s">
        <v>226</v>
      </c>
      <c r="BE221" s="254">
        <f>IF(N221="základní",J221,0)</f>
        <v>0</v>
      </c>
      <c r="BF221" s="254">
        <f>IF(N221="snížená",J221,0)</f>
        <v>0</v>
      </c>
      <c r="BG221" s="254">
        <f>IF(N221="zákl. přenesená",J221,0)</f>
        <v>0</v>
      </c>
      <c r="BH221" s="254">
        <f>IF(N221="sníž. přenesená",J221,0)</f>
        <v>0</v>
      </c>
      <c r="BI221" s="254">
        <f>IF(N221="nulová",J221,0)</f>
        <v>0</v>
      </c>
      <c r="BJ221" s="17" t="s">
        <v>80</v>
      </c>
      <c r="BK221" s="254">
        <f>ROUND(I221*H221,2)</f>
        <v>0</v>
      </c>
      <c r="BL221" s="17" t="s">
        <v>231</v>
      </c>
      <c r="BM221" s="253" t="s">
        <v>1004</v>
      </c>
    </row>
    <row r="222" spans="1:47" s="2" customFormat="1" ht="12">
      <c r="A222" s="38"/>
      <c r="B222" s="39"/>
      <c r="C222" s="40"/>
      <c r="D222" s="257" t="s">
        <v>277</v>
      </c>
      <c r="E222" s="40"/>
      <c r="F222" s="269" t="s">
        <v>869</v>
      </c>
      <c r="G222" s="40"/>
      <c r="H222" s="40"/>
      <c r="I222" s="155"/>
      <c r="J222" s="40"/>
      <c r="K222" s="40"/>
      <c r="L222" s="44"/>
      <c r="M222" s="270"/>
      <c r="N222" s="271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277</v>
      </c>
      <c r="AU222" s="17" t="s">
        <v>80</v>
      </c>
    </row>
    <row r="223" spans="1:51" s="13" customFormat="1" ht="12">
      <c r="A223" s="13"/>
      <c r="B223" s="255"/>
      <c r="C223" s="256"/>
      <c r="D223" s="257" t="s">
        <v>270</v>
      </c>
      <c r="E223" s="258" t="s">
        <v>855</v>
      </c>
      <c r="F223" s="259" t="s">
        <v>1005</v>
      </c>
      <c r="G223" s="256"/>
      <c r="H223" s="260">
        <v>30.4</v>
      </c>
      <c r="I223" s="261"/>
      <c r="J223" s="256"/>
      <c r="K223" s="256"/>
      <c r="L223" s="262"/>
      <c r="M223" s="263"/>
      <c r="N223" s="264"/>
      <c r="O223" s="264"/>
      <c r="P223" s="264"/>
      <c r="Q223" s="264"/>
      <c r="R223" s="264"/>
      <c r="S223" s="264"/>
      <c r="T223" s="26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6" t="s">
        <v>270</v>
      </c>
      <c r="AU223" s="266" t="s">
        <v>80</v>
      </c>
      <c r="AV223" s="13" t="s">
        <v>82</v>
      </c>
      <c r="AW223" s="13" t="s">
        <v>30</v>
      </c>
      <c r="AX223" s="13" t="s">
        <v>80</v>
      </c>
      <c r="AY223" s="266" t="s">
        <v>226</v>
      </c>
    </row>
    <row r="224" spans="1:65" s="2" customFormat="1" ht="16.5" customHeight="1">
      <c r="A224" s="38"/>
      <c r="B224" s="39"/>
      <c r="C224" s="242" t="s">
        <v>364</v>
      </c>
      <c r="D224" s="242" t="s">
        <v>227</v>
      </c>
      <c r="E224" s="243" t="s">
        <v>767</v>
      </c>
      <c r="F224" s="244" t="s">
        <v>768</v>
      </c>
      <c r="G224" s="245" t="s">
        <v>317</v>
      </c>
      <c r="H224" s="246">
        <v>249.8</v>
      </c>
      <c r="I224" s="247"/>
      <c r="J224" s="248">
        <f>ROUND(I224*H224,2)</f>
        <v>0</v>
      </c>
      <c r="K224" s="244" t="s">
        <v>545</v>
      </c>
      <c r="L224" s="44"/>
      <c r="M224" s="249" t="s">
        <v>1</v>
      </c>
      <c r="N224" s="250" t="s">
        <v>38</v>
      </c>
      <c r="O224" s="91"/>
      <c r="P224" s="251">
        <f>O224*H224</f>
        <v>0</v>
      </c>
      <c r="Q224" s="251">
        <v>0</v>
      </c>
      <c r="R224" s="251">
        <f>Q224*H224</f>
        <v>0</v>
      </c>
      <c r="S224" s="251">
        <v>0</v>
      </c>
      <c r="T224" s="25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3" t="s">
        <v>231</v>
      </c>
      <c r="AT224" s="253" t="s">
        <v>227</v>
      </c>
      <c r="AU224" s="253" t="s">
        <v>80</v>
      </c>
      <c r="AY224" s="17" t="s">
        <v>226</v>
      </c>
      <c r="BE224" s="254">
        <f>IF(N224="základní",J224,0)</f>
        <v>0</v>
      </c>
      <c r="BF224" s="254">
        <f>IF(N224="snížená",J224,0)</f>
        <v>0</v>
      </c>
      <c r="BG224" s="254">
        <f>IF(N224="zákl. přenesená",J224,0)</f>
        <v>0</v>
      </c>
      <c r="BH224" s="254">
        <f>IF(N224="sníž. přenesená",J224,0)</f>
        <v>0</v>
      </c>
      <c r="BI224" s="254">
        <f>IF(N224="nulová",J224,0)</f>
        <v>0</v>
      </c>
      <c r="BJ224" s="17" t="s">
        <v>80</v>
      </c>
      <c r="BK224" s="254">
        <f>ROUND(I224*H224,2)</f>
        <v>0</v>
      </c>
      <c r="BL224" s="17" t="s">
        <v>231</v>
      </c>
      <c r="BM224" s="253" t="s">
        <v>1006</v>
      </c>
    </row>
    <row r="225" spans="1:47" s="2" customFormat="1" ht="12">
      <c r="A225" s="38"/>
      <c r="B225" s="39"/>
      <c r="C225" s="40"/>
      <c r="D225" s="257" t="s">
        <v>277</v>
      </c>
      <c r="E225" s="40"/>
      <c r="F225" s="269" t="s">
        <v>770</v>
      </c>
      <c r="G225" s="40"/>
      <c r="H225" s="40"/>
      <c r="I225" s="155"/>
      <c r="J225" s="40"/>
      <c r="K225" s="40"/>
      <c r="L225" s="44"/>
      <c r="M225" s="270"/>
      <c r="N225" s="271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277</v>
      </c>
      <c r="AU225" s="17" t="s">
        <v>80</v>
      </c>
    </row>
    <row r="226" spans="1:51" s="13" customFormat="1" ht="12">
      <c r="A226" s="13"/>
      <c r="B226" s="255"/>
      <c r="C226" s="256"/>
      <c r="D226" s="257" t="s">
        <v>270</v>
      </c>
      <c r="E226" s="258" t="s">
        <v>861</v>
      </c>
      <c r="F226" s="259" t="s">
        <v>958</v>
      </c>
      <c r="G226" s="256"/>
      <c r="H226" s="260">
        <v>249.8</v>
      </c>
      <c r="I226" s="261"/>
      <c r="J226" s="256"/>
      <c r="K226" s="256"/>
      <c r="L226" s="262"/>
      <c r="M226" s="263"/>
      <c r="N226" s="264"/>
      <c r="O226" s="264"/>
      <c r="P226" s="264"/>
      <c r="Q226" s="264"/>
      <c r="R226" s="264"/>
      <c r="S226" s="264"/>
      <c r="T226" s="26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6" t="s">
        <v>270</v>
      </c>
      <c r="AU226" s="266" t="s">
        <v>80</v>
      </c>
      <c r="AV226" s="13" t="s">
        <v>82</v>
      </c>
      <c r="AW226" s="13" t="s">
        <v>30</v>
      </c>
      <c r="AX226" s="13" t="s">
        <v>80</v>
      </c>
      <c r="AY226" s="266" t="s">
        <v>226</v>
      </c>
    </row>
    <row r="227" spans="1:65" s="2" customFormat="1" ht="16.5" customHeight="1">
      <c r="A227" s="38"/>
      <c r="B227" s="39"/>
      <c r="C227" s="242" t="s">
        <v>370</v>
      </c>
      <c r="D227" s="242" t="s">
        <v>227</v>
      </c>
      <c r="E227" s="243" t="s">
        <v>879</v>
      </c>
      <c r="F227" s="244" t="s">
        <v>880</v>
      </c>
      <c r="G227" s="245" t="s">
        <v>317</v>
      </c>
      <c r="H227" s="246">
        <v>29.8</v>
      </c>
      <c r="I227" s="247"/>
      <c r="J227" s="248">
        <f>ROUND(I227*H227,2)</f>
        <v>0</v>
      </c>
      <c r="K227" s="244" t="s">
        <v>545</v>
      </c>
      <c r="L227" s="44"/>
      <c r="M227" s="249" t="s">
        <v>1</v>
      </c>
      <c r="N227" s="250" t="s">
        <v>38</v>
      </c>
      <c r="O227" s="91"/>
      <c r="P227" s="251">
        <f>O227*H227</f>
        <v>0</v>
      </c>
      <c r="Q227" s="251">
        <v>0</v>
      </c>
      <c r="R227" s="251">
        <f>Q227*H227</f>
        <v>0</v>
      </c>
      <c r="S227" s="251">
        <v>0</v>
      </c>
      <c r="T227" s="25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3" t="s">
        <v>231</v>
      </c>
      <c r="AT227" s="253" t="s">
        <v>227</v>
      </c>
      <c r="AU227" s="253" t="s">
        <v>80</v>
      </c>
      <c r="AY227" s="17" t="s">
        <v>226</v>
      </c>
      <c r="BE227" s="254">
        <f>IF(N227="základní",J227,0)</f>
        <v>0</v>
      </c>
      <c r="BF227" s="254">
        <f>IF(N227="snížená",J227,0)</f>
        <v>0</v>
      </c>
      <c r="BG227" s="254">
        <f>IF(N227="zákl. přenesená",J227,0)</f>
        <v>0</v>
      </c>
      <c r="BH227" s="254">
        <f>IF(N227="sníž. přenesená",J227,0)</f>
        <v>0</v>
      </c>
      <c r="BI227" s="254">
        <f>IF(N227="nulová",J227,0)</f>
        <v>0</v>
      </c>
      <c r="BJ227" s="17" t="s">
        <v>80</v>
      </c>
      <c r="BK227" s="254">
        <f>ROUND(I227*H227,2)</f>
        <v>0</v>
      </c>
      <c r="BL227" s="17" t="s">
        <v>231</v>
      </c>
      <c r="BM227" s="253" t="s">
        <v>1007</v>
      </c>
    </row>
    <row r="228" spans="1:47" s="2" customFormat="1" ht="12">
      <c r="A228" s="38"/>
      <c r="B228" s="39"/>
      <c r="C228" s="40"/>
      <c r="D228" s="257" t="s">
        <v>277</v>
      </c>
      <c r="E228" s="40"/>
      <c r="F228" s="269" t="s">
        <v>882</v>
      </c>
      <c r="G228" s="40"/>
      <c r="H228" s="40"/>
      <c r="I228" s="155"/>
      <c r="J228" s="40"/>
      <c r="K228" s="40"/>
      <c r="L228" s="44"/>
      <c r="M228" s="270"/>
      <c r="N228" s="271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277</v>
      </c>
      <c r="AU228" s="17" t="s">
        <v>80</v>
      </c>
    </row>
    <row r="229" spans="1:51" s="13" customFormat="1" ht="12">
      <c r="A229" s="13"/>
      <c r="B229" s="255"/>
      <c r="C229" s="256"/>
      <c r="D229" s="257" t="s">
        <v>270</v>
      </c>
      <c r="E229" s="258" t="s">
        <v>864</v>
      </c>
      <c r="F229" s="259" t="s">
        <v>1008</v>
      </c>
      <c r="G229" s="256"/>
      <c r="H229" s="260">
        <v>29.8</v>
      </c>
      <c r="I229" s="261"/>
      <c r="J229" s="256"/>
      <c r="K229" s="256"/>
      <c r="L229" s="262"/>
      <c r="M229" s="297"/>
      <c r="N229" s="298"/>
      <c r="O229" s="298"/>
      <c r="P229" s="298"/>
      <c r="Q229" s="298"/>
      <c r="R229" s="298"/>
      <c r="S229" s="298"/>
      <c r="T229" s="29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6" t="s">
        <v>270</v>
      </c>
      <c r="AU229" s="266" t="s">
        <v>80</v>
      </c>
      <c r="AV229" s="13" t="s">
        <v>82</v>
      </c>
      <c r="AW229" s="13" t="s">
        <v>30</v>
      </c>
      <c r="AX229" s="13" t="s">
        <v>80</v>
      </c>
      <c r="AY229" s="266" t="s">
        <v>226</v>
      </c>
    </row>
    <row r="230" spans="1:31" s="2" customFormat="1" ht="6.95" customHeight="1">
      <c r="A230" s="38"/>
      <c r="B230" s="66"/>
      <c r="C230" s="67"/>
      <c r="D230" s="67"/>
      <c r="E230" s="67"/>
      <c r="F230" s="67"/>
      <c r="G230" s="67"/>
      <c r="H230" s="67"/>
      <c r="I230" s="193"/>
      <c r="J230" s="67"/>
      <c r="K230" s="67"/>
      <c r="L230" s="44"/>
      <c r="M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</row>
  </sheetData>
  <sheetProtection password="CC35" sheet="1" objects="1" scenarios="1" formatColumns="0" formatRows="0" autoFilter="0"/>
  <autoFilter ref="C129:K22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121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535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617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618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1009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537</v>
      </c>
      <c r="E17" s="38"/>
      <c r="F17" s="301" t="s">
        <v>538</v>
      </c>
      <c r="G17" s="38"/>
      <c r="H17" s="38"/>
      <c r="I17" s="302" t="s">
        <v>539</v>
      </c>
      <c r="J17" s="301" t="s">
        <v>540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ROUND(J127,2)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ROUND((SUM(BE127:BE227)),2)</f>
        <v>0</v>
      </c>
      <c r="G37" s="38"/>
      <c r="H37" s="38"/>
      <c r="I37" s="172">
        <v>0.21</v>
      </c>
      <c r="J37" s="171">
        <f>ROUND(((SUM(BE127:BE227))*I37),2)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ROUND((SUM(BF127:BF227)),2)</f>
        <v>0</v>
      </c>
      <c r="G38" s="38"/>
      <c r="H38" s="38"/>
      <c r="I38" s="172">
        <v>0.15</v>
      </c>
      <c r="J38" s="171">
        <f>ROUND(((SUM(BF127:BF227))*I38),2)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ROUND((SUM(BG127:BG227)),2)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ROUND((SUM(BH127:BH227)),2)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ROUND((SUM(BI127:BI227)),2)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535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617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618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101.3 H - Modernizace silnice II/298 úsek 3 - způsobilé výdaje na hlavní aktivitu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J127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541</v>
      </c>
      <c r="E100" s="206"/>
      <c r="F100" s="206"/>
      <c r="G100" s="206"/>
      <c r="H100" s="206"/>
      <c r="I100" s="207"/>
      <c r="J100" s="208">
        <f>J128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585</v>
      </c>
      <c r="E101" s="206"/>
      <c r="F101" s="206"/>
      <c r="G101" s="206"/>
      <c r="H101" s="206"/>
      <c r="I101" s="207"/>
      <c r="J101" s="208">
        <f>J139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620</v>
      </c>
      <c r="E102" s="206"/>
      <c r="F102" s="206"/>
      <c r="G102" s="206"/>
      <c r="H102" s="206"/>
      <c r="I102" s="207"/>
      <c r="J102" s="208">
        <f>J191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586</v>
      </c>
      <c r="E103" s="206"/>
      <c r="F103" s="206"/>
      <c r="G103" s="206"/>
      <c r="H103" s="206"/>
      <c r="I103" s="207"/>
      <c r="J103" s="208">
        <f>J221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55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9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9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211</v>
      </c>
      <c r="D110" s="40"/>
      <c r="E110" s="40"/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97" t="str">
        <f>E7</f>
        <v>Býšť</v>
      </c>
      <c r="F113" s="32"/>
      <c r="G113" s="32"/>
      <c r="H113" s="32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194</v>
      </c>
      <c r="D114" s="22"/>
      <c r="E114" s="22"/>
      <c r="F114" s="22"/>
      <c r="G114" s="22"/>
      <c r="H114" s="22"/>
      <c r="I114" s="147"/>
      <c r="J114" s="22"/>
      <c r="K114" s="22"/>
      <c r="L114" s="20"/>
    </row>
    <row r="115" spans="2:12" s="1" customFormat="1" ht="16.5" customHeight="1">
      <c r="B115" s="21"/>
      <c r="C115" s="22"/>
      <c r="D115" s="22"/>
      <c r="E115" s="197" t="s">
        <v>535</v>
      </c>
      <c r="F115" s="22"/>
      <c r="G115" s="22"/>
      <c r="H115" s="22"/>
      <c r="I115" s="147"/>
      <c r="J115" s="22"/>
      <c r="K115" s="22"/>
      <c r="L115" s="20"/>
    </row>
    <row r="116" spans="2:12" s="1" customFormat="1" ht="12" customHeight="1">
      <c r="B116" s="21"/>
      <c r="C116" s="32" t="s">
        <v>196</v>
      </c>
      <c r="D116" s="22"/>
      <c r="E116" s="22"/>
      <c r="F116" s="22"/>
      <c r="G116" s="22"/>
      <c r="H116" s="22"/>
      <c r="I116" s="147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303" t="s">
        <v>617</v>
      </c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618</v>
      </c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E13</f>
        <v>SO 101.3 H - Modernizace silnice II/298 úsek 3 - způsobilé výdaje na hlavní aktivitu projektu</v>
      </c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F16</f>
        <v xml:space="preserve"> </v>
      </c>
      <c r="G121" s="40"/>
      <c r="H121" s="40"/>
      <c r="I121" s="157" t="s">
        <v>22</v>
      </c>
      <c r="J121" s="79" t="str">
        <f>IF(J16="","",J16)</f>
        <v>7. 5. 2020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E19</f>
        <v xml:space="preserve"> </v>
      </c>
      <c r="G123" s="40"/>
      <c r="H123" s="40"/>
      <c r="I123" s="157" t="s">
        <v>29</v>
      </c>
      <c r="J123" s="36" t="str">
        <f>E25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27</v>
      </c>
      <c r="D124" s="40"/>
      <c r="E124" s="40"/>
      <c r="F124" s="27" t="str">
        <f>IF(E22="","",E22)</f>
        <v>Vyplň údaj</v>
      </c>
      <c r="G124" s="40"/>
      <c r="H124" s="40"/>
      <c r="I124" s="157" t="s">
        <v>31</v>
      </c>
      <c r="J124" s="36" t="str">
        <f>E28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6"/>
      <c r="B126" s="217"/>
      <c r="C126" s="218" t="s">
        <v>212</v>
      </c>
      <c r="D126" s="219" t="s">
        <v>58</v>
      </c>
      <c r="E126" s="219" t="s">
        <v>54</v>
      </c>
      <c r="F126" s="219" t="s">
        <v>55</v>
      </c>
      <c r="G126" s="219" t="s">
        <v>213</v>
      </c>
      <c r="H126" s="219" t="s">
        <v>214</v>
      </c>
      <c r="I126" s="220" t="s">
        <v>215</v>
      </c>
      <c r="J126" s="219" t="s">
        <v>200</v>
      </c>
      <c r="K126" s="221" t="s">
        <v>216</v>
      </c>
      <c r="L126" s="222"/>
      <c r="M126" s="100" t="s">
        <v>1</v>
      </c>
      <c r="N126" s="101" t="s">
        <v>37</v>
      </c>
      <c r="O126" s="101" t="s">
        <v>217</v>
      </c>
      <c r="P126" s="101" t="s">
        <v>218</v>
      </c>
      <c r="Q126" s="101" t="s">
        <v>219</v>
      </c>
      <c r="R126" s="101" t="s">
        <v>220</v>
      </c>
      <c r="S126" s="101" t="s">
        <v>221</v>
      </c>
      <c r="T126" s="102" t="s">
        <v>222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8"/>
      <c r="B127" s="39"/>
      <c r="C127" s="107" t="s">
        <v>223</v>
      </c>
      <c r="D127" s="40"/>
      <c r="E127" s="40"/>
      <c r="F127" s="40"/>
      <c r="G127" s="40"/>
      <c r="H127" s="40"/>
      <c r="I127" s="155"/>
      <c r="J127" s="223">
        <f>BK127</f>
        <v>0</v>
      </c>
      <c r="K127" s="40"/>
      <c r="L127" s="44"/>
      <c r="M127" s="103"/>
      <c r="N127" s="224"/>
      <c r="O127" s="104"/>
      <c r="P127" s="225">
        <f>P128+P139+P191+P221</f>
        <v>0</v>
      </c>
      <c r="Q127" s="104"/>
      <c r="R127" s="225">
        <f>R128+R139+R191+R221</f>
        <v>0</v>
      </c>
      <c r="S127" s="104"/>
      <c r="T127" s="226">
        <f>T128+T139+T191+T221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72</v>
      </c>
      <c r="AU127" s="17" t="s">
        <v>202</v>
      </c>
      <c r="BK127" s="227">
        <f>BK128+BK139+BK191+BK221</f>
        <v>0</v>
      </c>
    </row>
    <row r="128" spans="1:63" s="12" customFormat="1" ht="25.9" customHeight="1">
      <c r="A128" s="12"/>
      <c r="B128" s="228"/>
      <c r="C128" s="229"/>
      <c r="D128" s="230" t="s">
        <v>72</v>
      </c>
      <c r="E128" s="231" t="s">
        <v>73</v>
      </c>
      <c r="F128" s="231" t="s">
        <v>271</v>
      </c>
      <c r="G128" s="229"/>
      <c r="H128" s="229"/>
      <c r="I128" s="232"/>
      <c r="J128" s="233">
        <f>BK128</f>
        <v>0</v>
      </c>
      <c r="K128" s="229"/>
      <c r="L128" s="234"/>
      <c r="M128" s="235"/>
      <c r="N128" s="236"/>
      <c r="O128" s="236"/>
      <c r="P128" s="237">
        <f>SUM(P129:P138)</f>
        <v>0</v>
      </c>
      <c r="Q128" s="236"/>
      <c r="R128" s="237">
        <f>SUM(R129:R138)</f>
        <v>0</v>
      </c>
      <c r="S128" s="236"/>
      <c r="T128" s="238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9" t="s">
        <v>231</v>
      </c>
      <c r="AT128" s="240" t="s">
        <v>72</v>
      </c>
      <c r="AU128" s="240" t="s">
        <v>73</v>
      </c>
      <c r="AY128" s="239" t="s">
        <v>226</v>
      </c>
      <c r="BK128" s="241">
        <f>SUM(BK129:BK138)</f>
        <v>0</v>
      </c>
    </row>
    <row r="129" spans="1:65" s="2" customFormat="1" ht="16.5" customHeight="1">
      <c r="A129" s="38"/>
      <c r="B129" s="39"/>
      <c r="C129" s="242" t="s">
        <v>80</v>
      </c>
      <c r="D129" s="242" t="s">
        <v>227</v>
      </c>
      <c r="E129" s="243" t="s">
        <v>273</v>
      </c>
      <c r="F129" s="244" t="s">
        <v>274</v>
      </c>
      <c r="G129" s="245" t="s">
        <v>275</v>
      </c>
      <c r="H129" s="246">
        <v>565.95</v>
      </c>
      <c r="I129" s="247"/>
      <c r="J129" s="248">
        <f>ROUND(I129*H129,2)</f>
        <v>0</v>
      </c>
      <c r="K129" s="244" t="s">
        <v>545</v>
      </c>
      <c r="L129" s="44"/>
      <c r="M129" s="249" t="s">
        <v>1</v>
      </c>
      <c r="N129" s="250" t="s">
        <v>38</v>
      </c>
      <c r="O129" s="91"/>
      <c r="P129" s="251">
        <f>O129*H129</f>
        <v>0</v>
      </c>
      <c r="Q129" s="251">
        <v>0</v>
      </c>
      <c r="R129" s="251">
        <f>Q129*H129</f>
        <v>0</v>
      </c>
      <c r="S129" s="251">
        <v>0</v>
      </c>
      <c r="T129" s="25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3" t="s">
        <v>231</v>
      </c>
      <c r="AT129" s="253" t="s">
        <v>227</v>
      </c>
      <c r="AU129" s="253" t="s">
        <v>80</v>
      </c>
      <c r="AY129" s="17" t="s">
        <v>226</v>
      </c>
      <c r="BE129" s="254">
        <f>IF(N129="základní",J129,0)</f>
        <v>0</v>
      </c>
      <c r="BF129" s="254">
        <f>IF(N129="snížená",J129,0)</f>
        <v>0</v>
      </c>
      <c r="BG129" s="254">
        <f>IF(N129="zákl. přenesená",J129,0)</f>
        <v>0</v>
      </c>
      <c r="BH129" s="254">
        <f>IF(N129="sníž. přenesená",J129,0)</f>
        <v>0</v>
      </c>
      <c r="BI129" s="254">
        <f>IF(N129="nulová",J129,0)</f>
        <v>0</v>
      </c>
      <c r="BJ129" s="17" t="s">
        <v>80</v>
      </c>
      <c r="BK129" s="254">
        <f>ROUND(I129*H129,2)</f>
        <v>0</v>
      </c>
      <c r="BL129" s="17" t="s">
        <v>231</v>
      </c>
      <c r="BM129" s="253" t="s">
        <v>1010</v>
      </c>
    </row>
    <row r="130" spans="1:47" s="2" customFormat="1" ht="12">
      <c r="A130" s="38"/>
      <c r="B130" s="39"/>
      <c r="C130" s="40"/>
      <c r="D130" s="257" t="s">
        <v>277</v>
      </c>
      <c r="E130" s="40"/>
      <c r="F130" s="269" t="s">
        <v>278</v>
      </c>
      <c r="G130" s="40"/>
      <c r="H130" s="40"/>
      <c r="I130" s="155"/>
      <c r="J130" s="40"/>
      <c r="K130" s="40"/>
      <c r="L130" s="44"/>
      <c r="M130" s="270"/>
      <c r="N130" s="271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277</v>
      </c>
      <c r="AU130" s="17" t="s">
        <v>80</v>
      </c>
    </row>
    <row r="131" spans="1:51" s="13" customFormat="1" ht="12">
      <c r="A131" s="13"/>
      <c r="B131" s="255"/>
      <c r="C131" s="256"/>
      <c r="D131" s="257" t="s">
        <v>270</v>
      </c>
      <c r="E131" s="258" t="s">
        <v>279</v>
      </c>
      <c r="F131" s="259" t="s">
        <v>1011</v>
      </c>
      <c r="G131" s="256"/>
      <c r="H131" s="260">
        <v>134.5</v>
      </c>
      <c r="I131" s="261"/>
      <c r="J131" s="256"/>
      <c r="K131" s="256"/>
      <c r="L131" s="262"/>
      <c r="M131" s="263"/>
      <c r="N131" s="264"/>
      <c r="O131" s="264"/>
      <c r="P131" s="264"/>
      <c r="Q131" s="264"/>
      <c r="R131" s="264"/>
      <c r="S131" s="264"/>
      <c r="T131" s="26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6" t="s">
        <v>270</v>
      </c>
      <c r="AU131" s="266" t="s">
        <v>80</v>
      </c>
      <c r="AV131" s="13" t="s">
        <v>82</v>
      </c>
      <c r="AW131" s="13" t="s">
        <v>30</v>
      </c>
      <c r="AX131" s="13" t="s">
        <v>73</v>
      </c>
      <c r="AY131" s="266" t="s">
        <v>226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623</v>
      </c>
      <c r="F132" s="259" t="s">
        <v>1012</v>
      </c>
      <c r="G132" s="256"/>
      <c r="H132" s="260">
        <v>288.3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625</v>
      </c>
      <c r="F133" s="259" t="s">
        <v>1013</v>
      </c>
      <c r="G133" s="256"/>
      <c r="H133" s="260">
        <v>143.15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73</v>
      </c>
      <c r="AY133" s="266" t="s">
        <v>226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627</v>
      </c>
      <c r="F134" s="259" t="s">
        <v>1014</v>
      </c>
      <c r="G134" s="256"/>
      <c r="H134" s="260">
        <v>565.95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80</v>
      </c>
      <c r="AY134" s="266" t="s">
        <v>226</v>
      </c>
    </row>
    <row r="135" spans="1:65" s="2" customFormat="1" ht="16.5" customHeight="1">
      <c r="A135" s="38"/>
      <c r="B135" s="39"/>
      <c r="C135" s="242" t="s">
        <v>82</v>
      </c>
      <c r="D135" s="242" t="s">
        <v>227</v>
      </c>
      <c r="E135" s="243" t="s">
        <v>282</v>
      </c>
      <c r="F135" s="244" t="s">
        <v>274</v>
      </c>
      <c r="G135" s="245" t="s">
        <v>275</v>
      </c>
      <c r="H135" s="246">
        <v>5.477</v>
      </c>
      <c r="I135" s="247"/>
      <c r="J135" s="248">
        <f>ROUND(I135*H135,2)</f>
        <v>0</v>
      </c>
      <c r="K135" s="244" t="s">
        <v>545</v>
      </c>
      <c r="L135" s="44"/>
      <c r="M135" s="249" t="s">
        <v>1</v>
      </c>
      <c r="N135" s="250" t="s">
        <v>38</v>
      </c>
      <c r="O135" s="91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3" t="s">
        <v>231</v>
      </c>
      <c r="AT135" s="253" t="s">
        <v>227</v>
      </c>
      <c r="AU135" s="253" t="s">
        <v>80</v>
      </c>
      <c r="AY135" s="17" t="s">
        <v>226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7" t="s">
        <v>80</v>
      </c>
      <c r="BK135" s="254">
        <f>ROUND(I135*H135,2)</f>
        <v>0</v>
      </c>
      <c r="BL135" s="17" t="s">
        <v>231</v>
      </c>
      <c r="BM135" s="253" t="s">
        <v>1015</v>
      </c>
    </row>
    <row r="136" spans="1:47" s="2" customFormat="1" ht="12">
      <c r="A136" s="38"/>
      <c r="B136" s="39"/>
      <c r="C136" s="40"/>
      <c r="D136" s="257" t="s">
        <v>277</v>
      </c>
      <c r="E136" s="40"/>
      <c r="F136" s="269" t="s">
        <v>278</v>
      </c>
      <c r="G136" s="40"/>
      <c r="H136" s="40"/>
      <c r="I136" s="155"/>
      <c r="J136" s="40"/>
      <c r="K136" s="40"/>
      <c r="L136" s="44"/>
      <c r="M136" s="270"/>
      <c r="N136" s="271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277</v>
      </c>
      <c r="AU136" s="17" t="s">
        <v>80</v>
      </c>
    </row>
    <row r="137" spans="1:51" s="15" customFormat="1" ht="12">
      <c r="A137" s="15"/>
      <c r="B137" s="283"/>
      <c r="C137" s="284"/>
      <c r="D137" s="257" t="s">
        <v>270</v>
      </c>
      <c r="E137" s="285" t="s">
        <v>1</v>
      </c>
      <c r="F137" s="286" t="s">
        <v>630</v>
      </c>
      <c r="G137" s="284"/>
      <c r="H137" s="285" t="s">
        <v>1</v>
      </c>
      <c r="I137" s="287"/>
      <c r="J137" s="284"/>
      <c r="K137" s="284"/>
      <c r="L137" s="288"/>
      <c r="M137" s="289"/>
      <c r="N137" s="290"/>
      <c r="O137" s="290"/>
      <c r="P137" s="290"/>
      <c r="Q137" s="290"/>
      <c r="R137" s="290"/>
      <c r="S137" s="290"/>
      <c r="T137" s="29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2" t="s">
        <v>270</v>
      </c>
      <c r="AU137" s="292" t="s">
        <v>80</v>
      </c>
      <c r="AV137" s="15" t="s">
        <v>80</v>
      </c>
      <c r="AW137" s="15" t="s">
        <v>30</v>
      </c>
      <c r="AX137" s="15" t="s">
        <v>73</v>
      </c>
      <c r="AY137" s="292" t="s">
        <v>226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284</v>
      </c>
      <c r="F138" s="259" t="s">
        <v>1016</v>
      </c>
      <c r="G138" s="256"/>
      <c r="H138" s="260">
        <v>5.477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80</v>
      </c>
      <c r="AY138" s="266" t="s">
        <v>226</v>
      </c>
    </row>
    <row r="139" spans="1:63" s="12" customFormat="1" ht="25.9" customHeight="1">
      <c r="A139" s="12"/>
      <c r="B139" s="228"/>
      <c r="C139" s="229"/>
      <c r="D139" s="230" t="s">
        <v>72</v>
      </c>
      <c r="E139" s="231" t="s">
        <v>80</v>
      </c>
      <c r="F139" s="231" t="s">
        <v>291</v>
      </c>
      <c r="G139" s="229"/>
      <c r="H139" s="229"/>
      <c r="I139" s="232"/>
      <c r="J139" s="233">
        <f>BK139</f>
        <v>0</v>
      </c>
      <c r="K139" s="229"/>
      <c r="L139" s="234"/>
      <c r="M139" s="235"/>
      <c r="N139" s="236"/>
      <c r="O139" s="236"/>
      <c r="P139" s="237">
        <f>SUM(P140:P190)</f>
        <v>0</v>
      </c>
      <c r="Q139" s="236"/>
      <c r="R139" s="237">
        <f>SUM(R140:R190)</f>
        <v>0</v>
      </c>
      <c r="S139" s="236"/>
      <c r="T139" s="238">
        <f>SUM(T140:T190)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9" t="s">
        <v>231</v>
      </c>
      <c r="AT139" s="240" t="s">
        <v>72</v>
      </c>
      <c r="AU139" s="240" t="s">
        <v>73</v>
      </c>
      <c r="AY139" s="239" t="s">
        <v>226</v>
      </c>
      <c r="BK139" s="241">
        <f>SUM(BK140:BK190)</f>
        <v>0</v>
      </c>
    </row>
    <row r="140" spans="1:65" s="2" customFormat="1" ht="16.5" customHeight="1">
      <c r="A140" s="38"/>
      <c r="B140" s="39"/>
      <c r="C140" s="242" t="s">
        <v>108</v>
      </c>
      <c r="D140" s="242" t="s">
        <v>227</v>
      </c>
      <c r="E140" s="243" t="s">
        <v>315</v>
      </c>
      <c r="F140" s="244" t="s">
        <v>316</v>
      </c>
      <c r="G140" s="245" t="s">
        <v>317</v>
      </c>
      <c r="H140" s="246">
        <v>121.71</v>
      </c>
      <c r="I140" s="247"/>
      <c r="J140" s="248">
        <f>ROUND(I140*H140,2)</f>
        <v>0</v>
      </c>
      <c r="K140" s="244" t="s">
        <v>545</v>
      </c>
      <c r="L140" s="44"/>
      <c r="M140" s="249" t="s">
        <v>1</v>
      </c>
      <c r="N140" s="250" t="s">
        <v>38</v>
      </c>
      <c r="O140" s="91"/>
      <c r="P140" s="251">
        <f>O140*H140</f>
        <v>0</v>
      </c>
      <c r="Q140" s="251">
        <v>0</v>
      </c>
      <c r="R140" s="251">
        <f>Q140*H140</f>
        <v>0</v>
      </c>
      <c r="S140" s="251">
        <v>0</v>
      </c>
      <c r="T140" s="25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3" t="s">
        <v>231</v>
      </c>
      <c r="AT140" s="253" t="s">
        <v>227</v>
      </c>
      <c r="AU140" s="253" t="s">
        <v>80</v>
      </c>
      <c r="AY140" s="17" t="s">
        <v>226</v>
      </c>
      <c r="BE140" s="254">
        <f>IF(N140="základní",J140,0)</f>
        <v>0</v>
      </c>
      <c r="BF140" s="254">
        <f>IF(N140="snížená",J140,0)</f>
        <v>0</v>
      </c>
      <c r="BG140" s="254">
        <f>IF(N140="zákl. přenesená",J140,0)</f>
        <v>0</v>
      </c>
      <c r="BH140" s="254">
        <f>IF(N140="sníž. přenesená",J140,0)</f>
        <v>0</v>
      </c>
      <c r="BI140" s="254">
        <f>IF(N140="nulová",J140,0)</f>
        <v>0</v>
      </c>
      <c r="BJ140" s="17" t="s">
        <v>80</v>
      </c>
      <c r="BK140" s="254">
        <f>ROUND(I140*H140,2)</f>
        <v>0</v>
      </c>
      <c r="BL140" s="17" t="s">
        <v>231</v>
      </c>
      <c r="BM140" s="253" t="s">
        <v>1017</v>
      </c>
    </row>
    <row r="141" spans="1:47" s="2" customFormat="1" ht="12">
      <c r="A141" s="38"/>
      <c r="B141" s="39"/>
      <c r="C141" s="40"/>
      <c r="D141" s="257" t="s">
        <v>277</v>
      </c>
      <c r="E141" s="40"/>
      <c r="F141" s="269" t="s">
        <v>297</v>
      </c>
      <c r="G141" s="40"/>
      <c r="H141" s="40"/>
      <c r="I141" s="155"/>
      <c r="J141" s="40"/>
      <c r="K141" s="40"/>
      <c r="L141" s="44"/>
      <c r="M141" s="270"/>
      <c r="N141" s="271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277</v>
      </c>
      <c r="AU141" s="17" t="s">
        <v>80</v>
      </c>
    </row>
    <row r="142" spans="1:51" s="13" customFormat="1" ht="12">
      <c r="A142" s="13"/>
      <c r="B142" s="255"/>
      <c r="C142" s="256"/>
      <c r="D142" s="257" t="s">
        <v>270</v>
      </c>
      <c r="E142" s="258" t="s">
        <v>557</v>
      </c>
      <c r="F142" s="259" t="s">
        <v>1018</v>
      </c>
      <c r="G142" s="256"/>
      <c r="H142" s="260">
        <v>121.71</v>
      </c>
      <c r="I142" s="261"/>
      <c r="J142" s="256"/>
      <c r="K142" s="256"/>
      <c r="L142" s="262"/>
      <c r="M142" s="263"/>
      <c r="N142" s="264"/>
      <c r="O142" s="264"/>
      <c r="P142" s="264"/>
      <c r="Q142" s="264"/>
      <c r="R142" s="264"/>
      <c r="S142" s="264"/>
      <c r="T142" s="26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6" t="s">
        <v>270</v>
      </c>
      <c r="AU142" s="266" t="s">
        <v>80</v>
      </c>
      <c r="AV142" s="13" t="s">
        <v>82</v>
      </c>
      <c r="AW142" s="13" t="s">
        <v>30</v>
      </c>
      <c r="AX142" s="13" t="s">
        <v>80</v>
      </c>
      <c r="AY142" s="266" t="s">
        <v>226</v>
      </c>
    </row>
    <row r="143" spans="1:65" s="2" customFormat="1" ht="16.5" customHeight="1">
      <c r="A143" s="38"/>
      <c r="B143" s="39"/>
      <c r="C143" s="242" t="s">
        <v>231</v>
      </c>
      <c r="D143" s="242" t="s">
        <v>227</v>
      </c>
      <c r="E143" s="243" t="s">
        <v>319</v>
      </c>
      <c r="F143" s="244" t="s">
        <v>320</v>
      </c>
      <c r="G143" s="245" t="s">
        <v>275</v>
      </c>
      <c r="H143" s="246">
        <v>548.517</v>
      </c>
      <c r="I143" s="247"/>
      <c r="J143" s="248">
        <f>ROUND(I143*H143,2)</f>
        <v>0</v>
      </c>
      <c r="K143" s="244" t="s">
        <v>545</v>
      </c>
      <c r="L143" s="44"/>
      <c r="M143" s="249" t="s">
        <v>1</v>
      </c>
      <c r="N143" s="250" t="s">
        <v>38</v>
      </c>
      <c r="O143" s="91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3" t="s">
        <v>231</v>
      </c>
      <c r="AT143" s="253" t="s">
        <v>227</v>
      </c>
      <c r="AU143" s="253" t="s">
        <v>80</v>
      </c>
      <c r="AY143" s="17" t="s">
        <v>226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7" t="s">
        <v>80</v>
      </c>
      <c r="BK143" s="254">
        <f>ROUND(I143*H143,2)</f>
        <v>0</v>
      </c>
      <c r="BL143" s="17" t="s">
        <v>231</v>
      </c>
      <c r="BM143" s="253" t="s">
        <v>1019</v>
      </c>
    </row>
    <row r="144" spans="1:47" s="2" customFormat="1" ht="12">
      <c r="A144" s="38"/>
      <c r="B144" s="39"/>
      <c r="C144" s="40"/>
      <c r="D144" s="257" t="s">
        <v>277</v>
      </c>
      <c r="E144" s="40"/>
      <c r="F144" s="269" t="s">
        <v>297</v>
      </c>
      <c r="G144" s="40"/>
      <c r="H144" s="40"/>
      <c r="I144" s="155"/>
      <c r="J144" s="40"/>
      <c r="K144" s="40"/>
      <c r="L144" s="44"/>
      <c r="M144" s="270"/>
      <c r="N144" s="271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277</v>
      </c>
      <c r="AU144" s="17" t="s">
        <v>80</v>
      </c>
    </row>
    <row r="145" spans="1:51" s="15" customFormat="1" ht="12">
      <c r="A145" s="15"/>
      <c r="B145" s="283"/>
      <c r="C145" s="284"/>
      <c r="D145" s="257" t="s">
        <v>270</v>
      </c>
      <c r="E145" s="285" t="s">
        <v>1</v>
      </c>
      <c r="F145" s="286" t="s">
        <v>635</v>
      </c>
      <c r="G145" s="284"/>
      <c r="H145" s="285" t="s">
        <v>1</v>
      </c>
      <c r="I145" s="287"/>
      <c r="J145" s="284"/>
      <c r="K145" s="284"/>
      <c r="L145" s="288"/>
      <c r="M145" s="289"/>
      <c r="N145" s="290"/>
      <c r="O145" s="290"/>
      <c r="P145" s="290"/>
      <c r="Q145" s="290"/>
      <c r="R145" s="290"/>
      <c r="S145" s="290"/>
      <c r="T145" s="29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2" t="s">
        <v>270</v>
      </c>
      <c r="AU145" s="292" t="s">
        <v>80</v>
      </c>
      <c r="AV145" s="15" t="s">
        <v>80</v>
      </c>
      <c r="AW145" s="15" t="s">
        <v>30</v>
      </c>
      <c r="AX145" s="15" t="s">
        <v>73</v>
      </c>
      <c r="AY145" s="292" t="s">
        <v>226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562</v>
      </c>
      <c r="F146" s="259" t="s">
        <v>1020</v>
      </c>
      <c r="G146" s="256"/>
      <c r="H146" s="260">
        <v>548.517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65" s="2" customFormat="1" ht="16.5" customHeight="1">
      <c r="A147" s="38"/>
      <c r="B147" s="39"/>
      <c r="C147" s="242" t="s">
        <v>242</v>
      </c>
      <c r="D147" s="242" t="s">
        <v>227</v>
      </c>
      <c r="E147" s="243" t="s">
        <v>637</v>
      </c>
      <c r="F147" s="244" t="s">
        <v>638</v>
      </c>
      <c r="G147" s="245" t="s">
        <v>317</v>
      </c>
      <c r="H147" s="246">
        <v>357.5</v>
      </c>
      <c r="I147" s="247"/>
      <c r="J147" s="248">
        <f>ROUND(I147*H147,2)</f>
        <v>0</v>
      </c>
      <c r="K147" s="244" t="s">
        <v>545</v>
      </c>
      <c r="L147" s="44"/>
      <c r="M147" s="249" t="s">
        <v>1</v>
      </c>
      <c r="N147" s="250" t="s">
        <v>38</v>
      </c>
      <c r="O147" s="91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3" t="s">
        <v>231</v>
      </c>
      <c r="AT147" s="253" t="s">
        <v>227</v>
      </c>
      <c r="AU147" s="253" t="s">
        <v>80</v>
      </c>
      <c r="AY147" s="17" t="s">
        <v>226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7" t="s">
        <v>80</v>
      </c>
      <c r="BK147" s="254">
        <f>ROUND(I147*H147,2)</f>
        <v>0</v>
      </c>
      <c r="BL147" s="17" t="s">
        <v>231</v>
      </c>
      <c r="BM147" s="253" t="s">
        <v>1021</v>
      </c>
    </row>
    <row r="148" spans="1:47" s="2" customFormat="1" ht="12">
      <c r="A148" s="38"/>
      <c r="B148" s="39"/>
      <c r="C148" s="40"/>
      <c r="D148" s="257" t="s">
        <v>277</v>
      </c>
      <c r="E148" s="40"/>
      <c r="F148" s="269" t="s">
        <v>640</v>
      </c>
      <c r="G148" s="40"/>
      <c r="H148" s="40"/>
      <c r="I148" s="155"/>
      <c r="J148" s="40"/>
      <c r="K148" s="40"/>
      <c r="L148" s="44"/>
      <c r="M148" s="270"/>
      <c r="N148" s="27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277</v>
      </c>
      <c r="AU148" s="17" t="s">
        <v>80</v>
      </c>
    </row>
    <row r="149" spans="1:51" s="13" customFormat="1" ht="12">
      <c r="A149" s="13"/>
      <c r="B149" s="255"/>
      <c r="C149" s="256"/>
      <c r="D149" s="257" t="s">
        <v>270</v>
      </c>
      <c r="E149" s="258" t="s">
        <v>567</v>
      </c>
      <c r="F149" s="259" t="s">
        <v>1022</v>
      </c>
      <c r="G149" s="256"/>
      <c r="H149" s="260">
        <v>357.5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270</v>
      </c>
      <c r="AU149" s="266" t="s">
        <v>80</v>
      </c>
      <c r="AV149" s="13" t="s">
        <v>82</v>
      </c>
      <c r="AW149" s="13" t="s">
        <v>30</v>
      </c>
      <c r="AX149" s="13" t="s">
        <v>80</v>
      </c>
      <c r="AY149" s="266" t="s">
        <v>226</v>
      </c>
    </row>
    <row r="150" spans="1:65" s="2" customFormat="1" ht="16.5" customHeight="1">
      <c r="A150" s="38"/>
      <c r="B150" s="39"/>
      <c r="C150" s="242" t="s">
        <v>246</v>
      </c>
      <c r="D150" s="242" t="s">
        <v>227</v>
      </c>
      <c r="E150" s="243" t="s">
        <v>642</v>
      </c>
      <c r="F150" s="244" t="s">
        <v>643</v>
      </c>
      <c r="G150" s="245" t="s">
        <v>275</v>
      </c>
      <c r="H150" s="246">
        <v>455.355</v>
      </c>
      <c r="I150" s="247"/>
      <c r="J150" s="248">
        <f>ROUND(I150*H150,2)</f>
        <v>0</v>
      </c>
      <c r="K150" s="244" t="s">
        <v>545</v>
      </c>
      <c r="L150" s="44"/>
      <c r="M150" s="249" t="s">
        <v>1</v>
      </c>
      <c r="N150" s="250" t="s">
        <v>38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231</v>
      </c>
      <c r="AT150" s="253" t="s">
        <v>227</v>
      </c>
      <c r="AU150" s="253" t="s">
        <v>80</v>
      </c>
      <c r="AY150" s="17" t="s">
        <v>226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80</v>
      </c>
      <c r="BK150" s="254">
        <f>ROUND(I150*H150,2)</f>
        <v>0</v>
      </c>
      <c r="BL150" s="17" t="s">
        <v>231</v>
      </c>
      <c r="BM150" s="253" t="s">
        <v>1023</v>
      </c>
    </row>
    <row r="151" spans="1:47" s="2" customFormat="1" ht="12">
      <c r="A151" s="38"/>
      <c r="B151" s="39"/>
      <c r="C151" s="40"/>
      <c r="D151" s="257" t="s">
        <v>277</v>
      </c>
      <c r="E151" s="40"/>
      <c r="F151" s="269" t="s">
        <v>645</v>
      </c>
      <c r="G151" s="40"/>
      <c r="H151" s="40"/>
      <c r="I151" s="155"/>
      <c r="J151" s="40"/>
      <c r="K151" s="40"/>
      <c r="L151" s="44"/>
      <c r="M151" s="270"/>
      <c r="N151" s="27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277</v>
      </c>
      <c r="AU151" s="17" t="s">
        <v>80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577</v>
      </c>
      <c r="F152" s="259" t="s">
        <v>1024</v>
      </c>
      <c r="G152" s="256"/>
      <c r="H152" s="260">
        <v>455.355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80</v>
      </c>
      <c r="AV152" s="13" t="s">
        <v>82</v>
      </c>
      <c r="AW152" s="13" t="s">
        <v>30</v>
      </c>
      <c r="AX152" s="13" t="s">
        <v>80</v>
      </c>
      <c r="AY152" s="266" t="s">
        <v>226</v>
      </c>
    </row>
    <row r="153" spans="1:65" s="2" customFormat="1" ht="16.5" customHeight="1">
      <c r="A153" s="38"/>
      <c r="B153" s="39"/>
      <c r="C153" s="242" t="s">
        <v>250</v>
      </c>
      <c r="D153" s="242" t="s">
        <v>227</v>
      </c>
      <c r="E153" s="243" t="s">
        <v>647</v>
      </c>
      <c r="F153" s="244" t="s">
        <v>648</v>
      </c>
      <c r="G153" s="245" t="s">
        <v>275</v>
      </c>
      <c r="H153" s="246">
        <v>447.94</v>
      </c>
      <c r="I153" s="247"/>
      <c r="J153" s="248">
        <f>ROUND(I153*H153,2)</f>
        <v>0</v>
      </c>
      <c r="K153" s="244" t="s">
        <v>545</v>
      </c>
      <c r="L153" s="44"/>
      <c r="M153" s="249" t="s">
        <v>1</v>
      </c>
      <c r="N153" s="250" t="s">
        <v>38</v>
      </c>
      <c r="O153" s="91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231</v>
      </c>
      <c r="AT153" s="253" t="s">
        <v>227</v>
      </c>
      <c r="AU153" s="253" t="s">
        <v>80</v>
      </c>
      <c r="AY153" s="17" t="s">
        <v>226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80</v>
      </c>
      <c r="BK153" s="254">
        <f>ROUND(I153*H153,2)</f>
        <v>0</v>
      </c>
      <c r="BL153" s="17" t="s">
        <v>231</v>
      </c>
      <c r="BM153" s="253" t="s">
        <v>1025</v>
      </c>
    </row>
    <row r="154" spans="1:47" s="2" customFormat="1" ht="12">
      <c r="A154" s="38"/>
      <c r="B154" s="39"/>
      <c r="C154" s="40"/>
      <c r="D154" s="257" t="s">
        <v>277</v>
      </c>
      <c r="E154" s="40"/>
      <c r="F154" s="269" t="s">
        <v>650</v>
      </c>
      <c r="G154" s="40"/>
      <c r="H154" s="40"/>
      <c r="I154" s="155"/>
      <c r="J154" s="40"/>
      <c r="K154" s="40"/>
      <c r="L154" s="44"/>
      <c r="M154" s="270"/>
      <c r="N154" s="27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277</v>
      </c>
      <c r="AU154" s="17" t="s">
        <v>80</v>
      </c>
    </row>
    <row r="155" spans="1:51" s="13" customFormat="1" ht="12">
      <c r="A155" s="13"/>
      <c r="B155" s="255"/>
      <c r="C155" s="256"/>
      <c r="D155" s="257" t="s">
        <v>270</v>
      </c>
      <c r="E155" s="258" t="s">
        <v>582</v>
      </c>
      <c r="F155" s="259" t="s">
        <v>1026</v>
      </c>
      <c r="G155" s="256"/>
      <c r="H155" s="260">
        <v>258.95</v>
      </c>
      <c r="I155" s="261"/>
      <c r="J155" s="256"/>
      <c r="K155" s="256"/>
      <c r="L155" s="262"/>
      <c r="M155" s="263"/>
      <c r="N155" s="264"/>
      <c r="O155" s="264"/>
      <c r="P155" s="264"/>
      <c r="Q155" s="264"/>
      <c r="R155" s="264"/>
      <c r="S155" s="264"/>
      <c r="T155" s="26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6" t="s">
        <v>270</v>
      </c>
      <c r="AU155" s="266" t="s">
        <v>80</v>
      </c>
      <c r="AV155" s="13" t="s">
        <v>82</v>
      </c>
      <c r="AW155" s="13" t="s">
        <v>30</v>
      </c>
      <c r="AX155" s="13" t="s">
        <v>73</v>
      </c>
      <c r="AY155" s="266" t="s">
        <v>226</v>
      </c>
    </row>
    <row r="156" spans="1:51" s="13" customFormat="1" ht="12">
      <c r="A156" s="13"/>
      <c r="B156" s="255"/>
      <c r="C156" s="256"/>
      <c r="D156" s="257" t="s">
        <v>270</v>
      </c>
      <c r="E156" s="258" t="s">
        <v>652</v>
      </c>
      <c r="F156" s="259" t="s">
        <v>1027</v>
      </c>
      <c r="G156" s="256"/>
      <c r="H156" s="260">
        <v>188.99</v>
      </c>
      <c r="I156" s="261"/>
      <c r="J156" s="256"/>
      <c r="K156" s="256"/>
      <c r="L156" s="262"/>
      <c r="M156" s="263"/>
      <c r="N156" s="264"/>
      <c r="O156" s="264"/>
      <c r="P156" s="264"/>
      <c r="Q156" s="264"/>
      <c r="R156" s="264"/>
      <c r="S156" s="264"/>
      <c r="T156" s="26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6" t="s">
        <v>270</v>
      </c>
      <c r="AU156" s="266" t="s">
        <v>80</v>
      </c>
      <c r="AV156" s="13" t="s">
        <v>82</v>
      </c>
      <c r="AW156" s="13" t="s">
        <v>30</v>
      </c>
      <c r="AX156" s="13" t="s">
        <v>73</v>
      </c>
      <c r="AY156" s="266" t="s">
        <v>226</v>
      </c>
    </row>
    <row r="157" spans="1:51" s="13" customFormat="1" ht="12">
      <c r="A157" s="13"/>
      <c r="B157" s="255"/>
      <c r="C157" s="256"/>
      <c r="D157" s="257" t="s">
        <v>270</v>
      </c>
      <c r="E157" s="258" t="s">
        <v>654</v>
      </c>
      <c r="F157" s="259" t="s">
        <v>1028</v>
      </c>
      <c r="G157" s="256"/>
      <c r="H157" s="260">
        <v>447.94</v>
      </c>
      <c r="I157" s="261"/>
      <c r="J157" s="256"/>
      <c r="K157" s="256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270</v>
      </c>
      <c r="AU157" s="266" t="s">
        <v>80</v>
      </c>
      <c r="AV157" s="13" t="s">
        <v>82</v>
      </c>
      <c r="AW157" s="13" t="s">
        <v>30</v>
      </c>
      <c r="AX157" s="13" t="s">
        <v>80</v>
      </c>
      <c r="AY157" s="266" t="s">
        <v>226</v>
      </c>
    </row>
    <row r="158" spans="1:65" s="2" customFormat="1" ht="16.5" customHeight="1">
      <c r="A158" s="38"/>
      <c r="B158" s="39"/>
      <c r="C158" s="242" t="s">
        <v>254</v>
      </c>
      <c r="D158" s="242" t="s">
        <v>227</v>
      </c>
      <c r="E158" s="243" t="s">
        <v>656</v>
      </c>
      <c r="F158" s="244" t="s">
        <v>657</v>
      </c>
      <c r="G158" s="245" t="s">
        <v>275</v>
      </c>
      <c r="H158" s="246">
        <v>288.3</v>
      </c>
      <c r="I158" s="247"/>
      <c r="J158" s="248">
        <f>ROUND(I158*H158,2)</f>
        <v>0</v>
      </c>
      <c r="K158" s="244" t="s">
        <v>545</v>
      </c>
      <c r="L158" s="44"/>
      <c r="M158" s="249" t="s">
        <v>1</v>
      </c>
      <c r="N158" s="250" t="s">
        <v>38</v>
      </c>
      <c r="O158" s="91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3" t="s">
        <v>231</v>
      </c>
      <c r="AT158" s="253" t="s">
        <v>227</v>
      </c>
      <c r="AU158" s="253" t="s">
        <v>80</v>
      </c>
      <c r="AY158" s="17" t="s">
        <v>226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7" t="s">
        <v>80</v>
      </c>
      <c r="BK158" s="254">
        <f>ROUND(I158*H158,2)</f>
        <v>0</v>
      </c>
      <c r="BL158" s="17" t="s">
        <v>231</v>
      </c>
      <c r="BM158" s="253" t="s">
        <v>1029</v>
      </c>
    </row>
    <row r="159" spans="1:47" s="2" customFormat="1" ht="12">
      <c r="A159" s="38"/>
      <c r="B159" s="39"/>
      <c r="C159" s="40"/>
      <c r="D159" s="257" t="s">
        <v>277</v>
      </c>
      <c r="E159" s="40"/>
      <c r="F159" s="269" t="s">
        <v>650</v>
      </c>
      <c r="G159" s="40"/>
      <c r="H159" s="40"/>
      <c r="I159" s="155"/>
      <c r="J159" s="40"/>
      <c r="K159" s="40"/>
      <c r="L159" s="44"/>
      <c r="M159" s="270"/>
      <c r="N159" s="27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277</v>
      </c>
      <c r="AU159" s="17" t="s">
        <v>80</v>
      </c>
    </row>
    <row r="160" spans="1:51" s="13" customFormat="1" ht="12">
      <c r="A160" s="13"/>
      <c r="B160" s="255"/>
      <c r="C160" s="256"/>
      <c r="D160" s="257" t="s">
        <v>270</v>
      </c>
      <c r="E160" s="258" t="s">
        <v>659</v>
      </c>
      <c r="F160" s="259" t="s">
        <v>1030</v>
      </c>
      <c r="G160" s="256"/>
      <c r="H160" s="260">
        <v>288.3</v>
      </c>
      <c r="I160" s="261"/>
      <c r="J160" s="256"/>
      <c r="K160" s="256"/>
      <c r="L160" s="262"/>
      <c r="M160" s="263"/>
      <c r="N160" s="264"/>
      <c r="O160" s="264"/>
      <c r="P160" s="264"/>
      <c r="Q160" s="264"/>
      <c r="R160" s="264"/>
      <c r="S160" s="264"/>
      <c r="T160" s="26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6" t="s">
        <v>270</v>
      </c>
      <c r="AU160" s="266" t="s">
        <v>80</v>
      </c>
      <c r="AV160" s="13" t="s">
        <v>82</v>
      </c>
      <c r="AW160" s="13" t="s">
        <v>30</v>
      </c>
      <c r="AX160" s="13" t="s">
        <v>80</v>
      </c>
      <c r="AY160" s="266" t="s">
        <v>226</v>
      </c>
    </row>
    <row r="161" spans="1:65" s="2" customFormat="1" ht="16.5" customHeight="1">
      <c r="A161" s="38"/>
      <c r="B161" s="39"/>
      <c r="C161" s="242" t="s">
        <v>258</v>
      </c>
      <c r="D161" s="242" t="s">
        <v>227</v>
      </c>
      <c r="E161" s="243" t="s">
        <v>661</v>
      </c>
      <c r="F161" s="244" t="s">
        <v>662</v>
      </c>
      <c r="G161" s="245" t="s">
        <v>275</v>
      </c>
      <c r="H161" s="246">
        <v>447.94</v>
      </c>
      <c r="I161" s="247"/>
      <c r="J161" s="248">
        <f>ROUND(I161*H161,2)</f>
        <v>0</v>
      </c>
      <c r="K161" s="244" t="s">
        <v>545</v>
      </c>
      <c r="L161" s="44"/>
      <c r="M161" s="249" t="s">
        <v>1</v>
      </c>
      <c r="N161" s="250" t="s">
        <v>38</v>
      </c>
      <c r="O161" s="91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3" t="s">
        <v>231</v>
      </c>
      <c r="AT161" s="253" t="s">
        <v>227</v>
      </c>
      <c r="AU161" s="253" t="s">
        <v>80</v>
      </c>
      <c r="AY161" s="17" t="s">
        <v>226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7" t="s">
        <v>80</v>
      </c>
      <c r="BK161" s="254">
        <f>ROUND(I161*H161,2)</f>
        <v>0</v>
      </c>
      <c r="BL161" s="17" t="s">
        <v>231</v>
      </c>
      <c r="BM161" s="253" t="s">
        <v>1031</v>
      </c>
    </row>
    <row r="162" spans="1:47" s="2" customFormat="1" ht="12">
      <c r="A162" s="38"/>
      <c r="B162" s="39"/>
      <c r="C162" s="40"/>
      <c r="D162" s="257" t="s">
        <v>277</v>
      </c>
      <c r="E162" s="40"/>
      <c r="F162" s="269" t="s">
        <v>664</v>
      </c>
      <c r="G162" s="40"/>
      <c r="H162" s="40"/>
      <c r="I162" s="155"/>
      <c r="J162" s="40"/>
      <c r="K162" s="40"/>
      <c r="L162" s="44"/>
      <c r="M162" s="270"/>
      <c r="N162" s="27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277</v>
      </c>
      <c r="AU162" s="17" t="s">
        <v>80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665</v>
      </c>
      <c r="F163" s="259" t="s">
        <v>1026</v>
      </c>
      <c r="G163" s="256"/>
      <c r="H163" s="260">
        <v>258.95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80</v>
      </c>
      <c r="AV163" s="13" t="s">
        <v>82</v>
      </c>
      <c r="AW163" s="13" t="s">
        <v>30</v>
      </c>
      <c r="AX163" s="13" t="s">
        <v>73</v>
      </c>
      <c r="AY163" s="266" t="s">
        <v>226</v>
      </c>
    </row>
    <row r="164" spans="1:51" s="13" customFormat="1" ht="12">
      <c r="A164" s="13"/>
      <c r="B164" s="255"/>
      <c r="C164" s="256"/>
      <c r="D164" s="257" t="s">
        <v>270</v>
      </c>
      <c r="E164" s="258" t="s">
        <v>666</v>
      </c>
      <c r="F164" s="259" t="s">
        <v>1027</v>
      </c>
      <c r="G164" s="256"/>
      <c r="H164" s="260">
        <v>188.99</v>
      </c>
      <c r="I164" s="261"/>
      <c r="J164" s="256"/>
      <c r="K164" s="256"/>
      <c r="L164" s="262"/>
      <c r="M164" s="263"/>
      <c r="N164" s="264"/>
      <c r="O164" s="264"/>
      <c r="P164" s="264"/>
      <c r="Q164" s="264"/>
      <c r="R164" s="264"/>
      <c r="S164" s="264"/>
      <c r="T164" s="26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6" t="s">
        <v>270</v>
      </c>
      <c r="AU164" s="266" t="s">
        <v>80</v>
      </c>
      <c r="AV164" s="13" t="s">
        <v>82</v>
      </c>
      <c r="AW164" s="13" t="s">
        <v>30</v>
      </c>
      <c r="AX164" s="13" t="s">
        <v>73</v>
      </c>
      <c r="AY164" s="266" t="s">
        <v>226</v>
      </c>
    </row>
    <row r="165" spans="1:51" s="13" customFormat="1" ht="12">
      <c r="A165" s="13"/>
      <c r="B165" s="255"/>
      <c r="C165" s="256"/>
      <c r="D165" s="257" t="s">
        <v>270</v>
      </c>
      <c r="E165" s="258" t="s">
        <v>667</v>
      </c>
      <c r="F165" s="259" t="s">
        <v>1028</v>
      </c>
      <c r="G165" s="256"/>
      <c r="H165" s="260">
        <v>447.94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270</v>
      </c>
      <c r="AU165" s="266" t="s">
        <v>80</v>
      </c>
      <c r="AV165" s="13" t="s">
        <v>82</v>
      </c>
      <c r="AW165" s="13" t="s">
        <v>30</v>
      </c>
      <c r="AX165" s="13" t="s">
        <v>80</v>
      </c>
      <c r="AY165" s="266" t="s">
        <v>226</v>
      </c>
    </row>
    <row r="166" spans="1:65" s="2" customFormat="1" ht="16.5" customHeight="1">
      <c r="A166" s="38"/>
      <c r="B166" s="39"/>
      <c r="C166" s="242" t="s">
        <v>262</v>
      </c>
      <c r="D166" s="242" t="s">
        <v>227</v>
      </c>
      <c r="E166" s="243" t="s">
        <v>1032</v>
      </c>
      <c r="F166" s="244" t="s">
        <v>1033</v>
      </c>
      <c r="G166" s="245" t="s">
        <v>275</v>
      </c>
      <c r="H166" s="246">
        <v>143.15</v>
      </c>
      <c r="I166" s="247"/>
      <c r="J166" s="248">
        <f>ROUND(I166*H166,2)</f>
        <v>0</v>
      </c>
      <c r="K166" s="244" t="s">
        <v>545</v>
      </c>
      <c r="L166" s="44"/>
      <c r="M166" s="249" t="s">
        <v>1</v>
      </c>
      <c r="N166" s="250" t="s">
        <v>38</v>
      </c>
      <c r="O166" s="91"/>
      <c r="P166" s="251">
        <f>O166*H166</f>
        <v>0</v>
      </c>
      <c r="Q166" s="251">
        <v>0</v>
      </c>
      <c r="R166" s="251">
        <f>Q166*H166</f>
        <v>0</v>
      </c>
      <c r="S166" s="251">
        <v>0</v>
      </c>
      <c r="T166" s="25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3" t="s">
        <v>231</v>
      </c>
      <c r="AT166" s="253" t="s">
        <v>227</v>
      </c>
      <c r="AU166" s="253" t="s">
        <v>80</v>
      </c>
      <c r="AY166" s="17" t="s">
        <v>226</v>
      </c>
      <c r="BE166" s="254">
        <f>IF(N166="základní",J166,0)</f>
        <v>0</v>
      </c>
      <c r="BF166" s="254">
        <f>IF(N166="snížená",J166,0)</f>
        <v>0</v>
      </c>
      <c r="BG166" s="254">
        <f>IF(N166="zákl. přenesená",J166,0)</f>
        <v>0</v>
      </c>
      <c r="BH166" s="254">
        <f>IF(N166="sníž. přenesená",J166,0)</f>
        <v>0</v>
      </c>
      <c r="BI166" s="254">
        <f>IF(N166="nulová",J166,0)</f>
        <v>0</v>
      </c>
      <c r="BJ166" s="17" t="s">
        <v>80</v>
      </c>
      <c r="BK166" s="254">
        <f>ROUND(I166*H166,2)</f>
        <v>0</v>
      </c>
      <c r="BL166" s="17" t="s">
        <v>231</v>
      </c>
      <c r="BM166" s="253" t="s">
        <v>1034</v>
      </c>
    </row>
    <row r="167" spans="1:47" s="2" customFormat="1" ht="12">
      <c r="A167" s="38"/>
      <c r="B167" s="39"/>
      <c r="C167" s="40"/>
      <c r="D167" s="257" t="s">
        <v>277</v>
      </c>
      <c r="E167" s="40"/>
      <c r="F167" s="269" t="s">
        <v>671</v>
      </c>
      <c r="G167" s="40"/>
      <c r="H167" s="40"/>
      <c r="I167" s="155"/>
      <c r="J167" s="40"/>
      <c r="K167" s="40"/>
      <c r="L167" s="44"/>
      <c r="M167" s="270"/>
      <c r="N167" s="27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277</v>
      </c>
      <c r="AU167" s="17" t="s">
        <v>80</v>
      </c>
    </row>
    <row r="168" spans="1:51" s="13" customFormat="1" ht="12">
      <c r="A168" s="13"/>
      <c r="B168" s="255"/>
      <c r="C168" s="256"/>
      <c r="D168" s="257" t="s">
        <v>270</v>
      </c>
      <c r="E168" s="258" t="s">
        <v>672</v>
      </c>
      <c r="F168" s="259" t="s">
        <v>1035</v>
      </c>
      <c r="G168" s="256"/>
      <c r="H168" s="260">
        <v>143.15</v>
      </c>
      <c r="I168" s="261"/>
      <c r="J168" s="256"/>
      <c r="K168" s="256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270</v>
      </c>
      <c r="AU168" s="266" t="s">
        <v>80</v>
      </c>
      <c r="AV168" s="13" t="s">
        <v>82</v>
      </c>
      <c r="AW168" s="13" t="s">
        <v>30</v>
      </c>
      <c r="AX168" s="13" t="s">
        <v>80</v>
      </c>
      <c r="AY168" s="266" t="s">
        <v>226</v>
      </c>
    </row>
    <row r="169" spans="1:65" s="2" customFormat="1" ht="16.5" customHeight="1">
      <c r="A169" s="38"/>
      <c r="B169" s="39"/>
      <c r="C169" s="242" t="s">
        <v>266</v>
      </c>
      <c r="D169" s="242" t="s">
        <v>227</v>
      </c>
      <c r="E169" s="243" t="s">
        <v>674</v>
      </c>
      <c r="F169" s="244" t="s">
        <v>675</v>
      </c>
      <c r="G169" s="245" t="s">
        <v>317</v>
      </c>
      <c r="H169" s="246">
        <v>938</v>
      </c>
      <c r="I169" s="247"/>
      <c r="J169" s="248">
        <f>ROUND(I169*H169,2)</f>
        <v>0</v>
      </c>
      <c r="K169" s="244" t="s">
        <v>545</v>
      </c>
      <c r="L169" s="44"/>
      <c r="M169" s="249" t="s">
        <v>1</v>
      </c>
      <c r="N169" s="250" t="s">
        <v>38</v>
      </c>
      <c r="O169" s="91"/>
      <c r="P169" s="251">
        <f>O169*H169</f>
        <v>0</v>
      </c>
      <c r="Q169" s="251">
        <v>0</v>
      </c>
      <c r="R169" s="251">
        <f>Q169*H169</f>
        <v>0</v>
      </c>
      <c r="S169" s="251">
        <v>0</v>
      </c>
      <c r="T169" s="25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3" t="s">
        <v>231</v>
      </c>
      <c r="AT169" s="253" t="s">
        <v>227</v>
      </c>
      <c r="AU169" s="253" t="s">
        <v>80</v>
      </c>
      <c r="AY169" s="17" t="s">
        <v>226</v>
      </c>
      <c r="BE169" s="254">
        <f>IF(N169="základní",J169,0)</f>
        <v>0</v>
      </c>
      <c r="BF169" s="254">
        <f>IF(N169="snížená",J169,0)</f>
        <v>0</v>
      </c>
      <c r="BG169" s="254">
        <f>IF(N169="zákl. přenesená",J169,0)</f>
        <v>0</v>
      </c>
      <c r="BH169" s="254">
        <f>IF(N169="sníž. přenesená",J169,0)</f>
        <v>0</v>
      </c>
      <c r="BI169" s="254">
        <f>IF(N169="nulová",J169,0)</f>
        <v>0</v>
      </c>
      <c r="BJ169" s="17" t="s">
        <v>80</v>
      </c>
      <c r="BK169" s="254">
        <f>ROUND(I169*H169,2)</f>
        <v>0</v>
      </c>
      <c r="BL169" s="17" t="s">
        <v>231</v>
      </c>
      <c r="BM169" s="253" t="s">
        <v>1036</v>
      </c>
    </row>
    <row r="170" spans="1:47" s="2" customFormat="1" ht="12">
      <c r="A170" s="38"/>
      <c r="B170" s="39"/>
      <c r="C170" s="40"/>
      <c r="D170" s="257" t="s">
        <v>277</v>
      </c>
      <c r="E170" s="40"/>
      <c r="F170" s="269" t="s">
        <v>677</v>
      </c>
      <c r="G170" s="40"/>
      <c r="H170" s="40"/>
      <c r="I170" s="155"/>
      <c r="J170" s="40"/>
      <c r="K170" s="40"/>
      <c r="L170" s="44"/>
      <c r="M170" s="270"/>
      <c r="N170" s="271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277</v>
      </c>
      <c r="AU170" s="17" t="s">
        <v>80</v>
      </c>
    </row>
    <row r="171" spans="1:51" s="13" customFormat="1" ht="12">
      <c r="A171" s="13"/>
      <c r="B171" s="255"/>
      <c r="C171" s="256"/>
      <c r="D171" s="257" t="s">
        <v>270</v>
      </c>
      <c r="E171" s="258" t="s">
        <v>678</v>
      </c>
      <c r="F171" s="259" t="s">
        <v>1037</v>
      </c>
      <c r="G171" s="256"/>
      <c r="H171" s="260">
        <v>938</v>
      </c>
      <c r="I171" s="261"/>
      <c r="J171" s="256"/>
      <c r="K171" s="256"/>
      <c r="L171" s="262"/>
      <c r="M171" s="263"/>
      <c r="N171" s="264"/>
      <c r="O171" s="264"/>
      <c r="P171" s="264"/>
      <c r="Q171" s="264"/>
      <c r="R171" s="264"/>
      <c r="S171" s="264"/>
      <c r="T171" s="26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6" t="s">
        <v>270</v>
      </c>
      <c r="AU171" s="266" t="s">
        <v>80</v>
      </c>
      <c r="AV171" s="13" t="s">
        <v>82</v>
      </c>
      <c r="AW171" s="13" t="s">
        <v>30</v>
      </c>
      <c r="AX171" s="13" t="s">
        <v>80</v>
      </c>
      <c r="AY171" s="266" t="s">
        <v>226</v>
      </c>
    </row>
    <row r="172" spans="1:65" s="2" customFormat="1" ht="16.5" customHeight="1">
      <c r="A172" s="38"/>
      <c r="B172" s="39"/>
      <c r="C172" s="242" t="s">
        <v>272</v>
      </c>
      <c r="D172" s="242" t="s">
        <v>227</v>
      </c>
      <c r="E172" s="243" t="s">
        <v>680</v>
      </c>
      <c r="F172" s="244" t="s">
        <v>681</v>
      </c>
      <c r="G172" s="245" t="s">
        <v>275</v>
      </c>
      <c r="H172" s="246">
        <v>258.95</v>
      </c>
      <c r="I172" s="247"/>
      <c r="J172" s="248">
        <f>ROUND(I172*H172,2)</f>
        <v>0</v>
      </c>
      <c r="K172" s="244" t="s">
        <v>545</v>
      </c>
      <c r="L172" s="44"/>
      <c r="M172" s="249" t="s">
        <v>1</v>
      </c>
      <c r="N172" s="250" t="s">
        <v>38</v>
      </c>
      <c r="O172" s="91"/>
      <c r="P172" s="251">
        <f>O172*H172</f>
        <v>0</v>
      </c>
      <c r="Q172" s="251">
        <v>0</v>
      </c>
      <c r="R172" s="251">
        <f>Q172*H172</f>
        <v>0</v>
      </c>
      <c r="S172" s="251">
        <v>0</v>
      </c>
      <c r="T172" s="25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3" t="s">
        <v>231</v>
      </c>
      <c r="AT172" s="253" t="s">
        <v>227</v>
      </c>
      <c r="AU172" s="253" t="s">
        <v>80</v>
      </c>
      <c r="AY172" s="17" t="s">
        <v>226</v>
      </c>
      <c r="BE172" s="254">
        <f>IF(N172="základní",J172,0)</f>
        <v>0</v>
      </c>
      <c r="BF172" s="254">
        <f>IF(N172="snížená",J172,0)</f>
        <v>0</v>
      </c>
      <c r="BG172" s="254">
        <f>IF(N172="zákl. přenesená",J172,0)</f>
        <v>0</v>
      </c>
      <c r="BH172" s="254">
        <f>IF(N172="sníž. přenesená",J172,0)</f>
        <v>0</v>
      </c>
      <c r="BI172" s="254">
        <f>IF(N172="nulová",J172,0)</f>
        <v>0</v>
      </c>
      <c r="BJ172" s="17" t="s">
        <v>80</v>
      </c>
      <c r="BK172" s="254">
        <f>ROUND(I172*H172,2)</f>
        <v>0</v>
      </c>
      <c r="BL172" s="17" t="s">
        <v>231</v>
      </c>
      <c r="BM172" s="253" t="s">
        <v>1038</v>
      </c>
    </row>
    <row r="173" spans="1:47" s="2" customFormat="1" ht="12">
      <c r="A173" s="38"/>
      <c r="B173" s="39"/>
      <c r="C173" s="40"/>
      <c r="D173" s="257" t="s">
        <v>277</v>
      </c>
      <c r="E173" s="40"/>
      <c r="F173" s="269" t="s">
        <v>683</v>
      </c>
      <c r="G173" s="40"/>
      <c r="H173" s="40"/>
      <c r="I173" s="155"/>
      <c r="J173" s="40"/>
      <c r="K173" s="40"/>
      <c r="L173" s="44"/>
      <c r="M173" s="270"/>
      <c r="N173" s="27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277</v>
      </c>
      <c r="AU173" s="17" t="s">
        <v>80</v>
      </c>
    </row>
    <row r="174" spans="1:51" s="13" customFormat="1" ht="12">
      <c r="A174" s="13"/>
      <c r="B174" s="255"/>
      <c r="C174" s="256"/>
      <c r="D174" s="257" t="s">
        <v>270</v>
      </c>
      <c r="E174" s="258" t="s">
        <v>684</v>
      </c>
      <c r="F174" s="259" t="s">
        <v>1039</v>
      </c>
      <c r="G174" s="256"/>
      <c r="H174" s="260">
        <v>167.25</v>
      </c>
      <c r="I174" s="261"/>
      <c r="J174" s="256"/>
      <c r="K174" s="256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270</v>
      </c>
      <c r="AU174" s="266" t="s">
        <v>80</v>
      </c>
      <c r="AV174" s="13" t="s">
        <v>82</v>
      </c>
      <c r="AW174" s="13" t="s">
        <v>30</v>
      </c>
      <c r="AX174" s="13" t="s">
        <v>73</v>
      </c>
      <c r="AY174" s="266" t="s">
        <v>226</v>
      </c>
    </row>
    <row r="175" spans="1:51" s="13" customFormat="1" ht="12">
      <c r="A175" s="13"/>
      <c r="B175" s="255"/>
      <c r="C175" s="256"/>
      <c r="D175" s="257" t="s">
        <v>270</v>
      </c>
      <c r="E175" s="258" t="s">
        <v>686</v>
      </c>
      <c r="F175" s="259" t="s">
        <v>1040</v>
      </c>
      <c r="G175" s="256"/>
      <c r="H175" s="260">
        <v>91.7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270</v>
      </c>
      <c r="AU175" s="266" t="s">
        <v>80</v>
      </c>
      <c r="AV175" s="13" t="s">
        <v>82</v>
      </c>
      <c r="AW175" s="13" t="s">
        <v>30</v>
      </c>
      <c r="AX175" s="13" t="s">
        <v>73</v>
      </c>
      <c r="AY175" s="266" t="s">
        <v>226</v>
      </c>
    </row>
    <row r="176" spans="1:51" s="13" customFormat="1" ht="12">
      <c r="A176" s="13"/>
      <c r="B176" s="255"/>
      <c r="C176" s="256"/>
      <c r="D176" s="257" t="s">
        <v>270</v>
      </c>
      <c r="E176" s="258" t="s">
        <v>688</v>
      </c>
      <c r="F176" s="259" t="s">
        <v>1041</v>
      </c>
      <c r="G176" s="256"/>
      <c r="H176" s="260">
        <v>258.95</v>
      </c>
      <c r="I176" s="261"/>
      <c r="J176" s="256"/>
      <c r="K176" s="256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270</v>
      </c>
      <c r="AU176" s="266" t="s">
        <v>80</v>
      </c>
      <c r="AV176" s="13" t="s">
        <v>82</v>
      </c>
      <c r="AW176" s="13" t="s">
        <v>30</v>
      </c>
      <c r="AX176" s="13" t="s">
        <v>80</v>
      </c>
      <c r="AY176" s="266" t="s">
        <v>226</v>
      </c>
    </row>
    <row r="177" spans="1:65" s="2" customFormat="1" ht="16.5" customHeight="1">
      <c r="A177" s="38"/>
      <c r="B177" s="39"/>
      <c r="C177" s="242" t="s">
        <v>281</v>
      </c>
      <c r="D177" s="242" t="s">
        <v>227</v>
      </c>
      <c r="E177" s="243" t="s">
        <v>337</v>
      </c>
      <c r="F177" s="244" t="s">
        <v>338</v>
      </c>
      <c r="G177" s="245" t="s">
        <v>275</v>
      </c>
      <c r="H177" s="246">
        <v>447.94</v>
      </c>
      <c r="I177" s="247"/>
      <c r="J177" s="248">
        <f>ROUND(I177*H177,2)</f>
        <v>0</v>
      </c>
      <c r="K177" s="244" t="s">
        <v>545</v>
      </c>
      <c r="L177" s="44"/>
      <c r="M177" s="249" t="s">
        <v>1</v>
      </c>
      <c r="N177" s="250" t="s">
        <v>38</v>
      </c>
      <c r="O177" s="91"/>
      <c r="P177" s="251">
        <f>O177*H177</f>
        <v>0</v>
      </c>
      <c r="Q177" s="251">
        <v>0</v>
      </c>
      <c r="R177" s="251">
        <f>Q177*H177</f>
        <v>0</v>
      </c>
      <c r="S177" s="251">
        <v>0</v>
      </c>
      <c r="T177" s="25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3" t="s">
        <v>231</v>
      </c>
      <c r="AT177" s="253" t="s">
        <v>227</v>
      </c>
      <c r="AU177" s="253" t="s">
        <v>80</v>
      </c>
      <c r="AY177" s="17" t="s">
        <v>226</v>
      </c>
      <c r="BE177" s="254">
        <f>IF(N177="základní",J177,0)</f>
        <v>0</v>
      </c>
      <c r="BF177" s="254">
        <f>IF(N177="snížená",J177,0)</f>
        <v>0</v>
      </c>
      <c r="BG177" s="254">
        <f>IF(N177="zákl. přenesená",J177,0)</f>
        <v>0</v>
      </c>
      <c r="BH177" s="254">
        <f>IF(N177="sníž. přenesená",J177,0)</f>
        <v>0</v>
      </c>
      <c r="BI177" s="254">
        <f>IF(N177="nulová",J177,0)</f>
        <v>0</v>
      </c>
      <c r="BJ177" s="17" t="s">
        <v>80</v>
      </c>
      <c r="BK177" s="254">
        <f>ROUND(I177*H177,2)</f>
        <v>0</v>
      </c>
      <c r="BL177" s="17" t="s">
        <v>231</v>
      </c>
      <c r="BM177" s="253" t="s">
        <v>1042</v>
      </c>
    </row>
    <row r="178" spans="1:47" s="2" customFormat="1" ht="12">
      <c r="A178" s="38"/>
      <c r="B178" s="39"/>
      <c r="C178" s="40"/>
      <c r="D178" s="257" t="s">
        <v>277</v>
      </c>
      <c r="E178" s="40"/>
      <c r="F178" s="269" t="s">
        <v>340</v>
      </c>
      <c r="G178" s="40"/>
      <c r="H178" s="40"/>
      <c r="I178" s="155"/>
      <c r="J178" s="40"/>
      <c r="K178" s="40"/>
      <c r="L178" s="44"/>
      <c r="M178" s="270"/>
      <c r="N178" s="271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277</v>
      </c>
      <c r="AU178" s="17" t="s">
        <v>80</v>
      </c>
    </row>
    <row r="179" spans="1:51" s="13" customFormat="1" ht="12">
      <c r="A179" s="13"/>
      <c r="B179" s="255"/>
      <c r="C179" s="256"/>
      <c r="D179" s="257" t="s">
        <v>270</v>
      </c>
      <c r="E179" s="258" t="s">
        <v>691</v>
      </c>
      <c r="F179" s="259" t="s">
        <v>1026</v>
      </c>
      <c r="G179" s="256"/>
      <c r="H179" s="260">
        <v>258.95</v>
      </c>
      <c r="I179" s="261"/>
      <c r="J179" s="256"/>
      <c r="K179" s="256"/>
      <c r="L179" s="262"/>
      <c r="M179" s="263"/>
      <c r="N179" s="264"/>
      <c r="O179" s="264"/>
      <c r="P179" s="264"/>
      <c r="Q179" s="264"/>
      <c r="R179" s="264"/>
      <c r="S179" s="264"/>
      <c r="T179" s="26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6" t="s">
        <v>270</v>
      </c>
      <c r="AU179" s="266" t="s">
        <v>80</v>
      </c>
      <c r="AV179" s="13" t="s">
        <v>82</v>
      </c>
      <c r="AW179" s="13" t="s">
        <v>30</v>
      </c>
      <c r="AX179" s="13" t="s">
        <v>73</v>
      </c>
      <c r="AY179" s="266" t="s">
        <v>226</v>
      </c>
    </row>
    <row r="180" spans="1:51" s="13" customFormat="1" ht="12">
      <c r="A180" s="13"/>
      <c r="B180" s="255"/>
      <c r="C180" s="256"/>
      <c r="D180" s="257" t="s">
        <v>270</v>
      </c>
      <c r="E180" s="258" t="s">
        <v>1043</v>
      </c>
      <c r="F180" s="259" t="s">
        <v>1027</v>
      </c>
      <c r="G180" s="256"/>
      <c r="H180" s="260">
        <v>188.99</v>
      </c>
      <c r="I180" s="261"/>
      <c r="J180" s="256"/>
      <c r="K180" s="256"/>
      <c r="L180" s="262"/>
      <c r="M180" s="263"/>
      <c r="N180" s="264"/>
      <c r="O180" s="264"/>
      <c r="P180" s="264"/>
      <c r="Q180" s="264"/>
      <c r="R180" s="264"/>
      <c r="S180" s="264"/>
      <c r="T180" s="26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6" t="s">
        <v>270</v>
      </c>
      <c r="AU180" s="266" t="s">
        <v>80</v>
      </c>
      <c r="AV180" s="13" t="s">
        <v>82</v>
      </c>
      <c r="AW180" s="13" t="s">
        <v>30</v>
      </c>
      <c r="AX180" s="13" t="s">
        <v>73</v>
      </c>
      <c r="AY180" s="266" t="s">
        <v>226</v>
      </c>
    </row>
    <row r="181" spans="1:51" s="13" customFormat="1" ht="12">
      <c r="A181" s="13"/>
      <c r="B181" s="255"/>
      <c r="C181" s="256"/>
      <c r="D181" s="257" t="s">
        <v>270</v>
      </c>
      <c r="E181" s="258" t="s">
        <v>1044</v>
      </c>
      <c r="F181" s="259" t="s">
        <v>1028</v>
      </c>
      <c r="G181" s="256"/>
      <c r="H181" s="260">
        <v>447.94</v>
      </c>
      <c r="I181" s="261"/>
      <c r="J181" s="256"/>
      <c r="K181" s="256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270</v>
      </c>
      <c r="AU181" s="266" t="s">
        <v>80</v>
      </c>
      <c r="AV181" s="13" t="s">
        <v>82</v>
      </c>
      <c r="AW181" s="13" t="s">
        <v>30</v>
      </c>
      <c r="AX181" s="13" t="s">
        <v>80</v>
      </c>
      <c r="AY181" s="266" t="s">
        <v>226</v>
      </c>
    </row>
    <row r="182" spans="1:65" s="2" customFormat="1" ht="16.5" customHeight="1">
      <c r="A182" s="38"/>
      <c r="B182" s="39"/>
      <c r="C182" s="242" t="s">
        <v>499</v>
      </c>
      <c r="D182" s="242" t="s">
        <v>227</v>
      </c>
      <c r="E182" s="243" t="s">
        <v>693</v>
      </c>
      <c r="F182" s="244" t="s">
        <v>694</v>
      </c>
      <c r="G182" s="245" t="s">
        <v>275</v>
      </c>
      <c r="H182" s="246">
        <v>537.456</v>
      </c>
      <c r="I182" s="247"/>
      <c r="J182" s="248">
        <f>ROUND(I182*H182,2)</f>
        <v>0</v>
      </c>
      <c r="K182" s="244" t="s">
        <v>545</v>
      </c>
      <c r="L182" s="44"/>
      <c r="M182" s="249" t="s">
        <v>1</v>
      </c>
      <c r="N182" s="250" t="s">
        <v>38</v>
      </c>
      <c r="O182" s="91"/>
      <c r="P182" s="251">
        <f>O182*H182</f>
        <v>0</v>
      </c>
      <c r="Q182" s="251">
        <v>0</v>
      </c>
      <c r="R182" s="251">
        <f>Q182*H182</f>
        <v>0</v>
      </c>
      <c r="S182" s="251">
        <v>0</v>
      </c>
      <c r="T182" s="25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3" t="s">
        <v>231</v>
      </c>
      <c r="AT182" s="253" t="s">
        <v>227</v>
      </c>
      <c r="AU182" s="253" t="s">
        <v>80</v>
      </c>
      <c r="AY182" s="17" t="s">
        <v>226</v>
      </c>
      <c r="BE182" s="254">
        <f>IF(N182="základní",J182,0)</f>
        <v>0</v>
      </c>
      <c r="BF182" s="254">
        <f>IF(N182="snížená",J182,0)</f>
        <v>0</v>
      </c>
      <c r="BG182" s="254">
        <f>IF(N182="zákl. přenesená",J182,0)</f>
        <v>0</v>
      </c>
      <c r="BH182" s="254">
        <f>IF(N182="sníž. přenesená",J182,0)</f>
        <v>0</v>
      </c>
      <c r="BI182" s="254">
        <f>IF(N182="nulová",J182,0)</f>
        <v>0</v>
      </c>
      <c r="BJ182" s="17" t="s">
        <v>80</v>
      </c>
      <c r="BK182" s="254">
        <f>ROUND(I182*H182,2)</f>
        <v>0</v>
      </c>
      <c r="BL182" s="17" t="s">
        <v>231</v>
      </c>
      <c r="BM182" s="253" t="s">
        <v>1045</v>
      </c>
    </row>
    <row r="183" spans="1:47" s="2" customFormat="1" ht="12">
      <c r="A183" s="38"/>
      <c r="B183" s="39"/>
      <c r="C183" s="40"/>
      <c r="D183" s="257" t="s">
        <v>277</v>
      </c>
      <c r="E183" s="40"/>
      <c r="F183" s="269" t="s">
        <v>696</v>
      </c>
      <c r="G183" s="40"/>
      <c r="H183" s="40"/>
      <c r="I183" s="155"/>
      <c r="J183" s="40"/>
      <c r="K183" s="40"/>
      <c r="L183" s="44"/>
      <c r="M183" s="270"/>
      <c r="N183" s="27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277</v>
      </c>
      <c r="AU183" s="17" t="s">
        <v>80</v>
      </c>
    </row>
    <row r="184" spans="1:51" s="13" customFormat="1" ht="12">
      <c r="A184" s="13"/>
      <c r="B184" s="255"/>
      <c r="C184" s="256"/>
      <c r="D184" s="257" t="s">
        <v>270</v>
      </c>
      <c r="E184" s="258" t="s">
        <v>697</v>
      </c>
      <c r="F184" s="259" t="s">
        <v>1046</v>
      </c>
      <c r="G184" s="256"/>
      <c r="H184" s="260">
        <v>537.456</v>
      </c>
      <c r="I184" s="261"/>
      <c r="J184" s="256"/>
      <c r="K184" s="256"/>
      <c r="L184" s="262"/>
      <c r="M184" s="263"/>
      <c r="N184" s="264"/>
      <c r="O184" s="264"/>
      <c r="P184" s="264"/>
      <c r="Q184" s="264"/>
      <c r="R184" s="264"/>
      <c r="S184" s="264"/>
      <c r="T184" s="26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6" t="s">
        <v>270</v>
      </c>
      <c r="AU184" s="266" t="s">
        <v>80</v>
      </c>
      <c r="AV184" s="13" t="s">
        <v>82</v>
      </c>
      <c r="AW184" s="13" t="s">
        <v>30</v>
      </c>
      <c r="AX184" s="13" t="s">
        <v>80</v>
      </c>
      <c r="AY184" s="266" t="s">
        <v>226</v>
      </c>
    </row>
    <row r="185" spans="1:65" s="2" customFormat="1" ht="16.5" customHeight="1">
      <c r="A185" s="38"/>
      <c r="B185" s="39"/>
      <c r="C185" s="242" t="s">
        <v>8</v>
      </c>
      <c r="D185" s="242" t="s">
        <v>227</v>
      </c>
      <c r="E185" s="243" t="s">
        <v>699</v>
      </c>
      <c r="F185" s="244" t="s">
        <v>700</v>
      </c>
      <c r="G185" s="245" t="s">
        <v>275</v>
      </c>
      <c r="H185" s="246">
        <v>188.993</v>
      </c>
      <c r="I185" s="247"/>
      <c r="J185" s="248">
        <f>ROUND(I185*H185,2)</f>
        <v>0</v>
      </c>
      <c r="K185" s="244" t="s">
        <v>545</v>
      </c>
      <c r="L185" s="44"/>
      <c r="M185" s="249" t="s">
        <v>1</v>
      </c>
      <c r="N185" s="250" t="s">
        <v>38</v>
      </c>
      <c r="O185" s="91"/>
      <c r="P185" s="251">
        <f>O185*H185</f>
        <v>0</v>
      </c>
      <c r="Q185" s="251">
        <v>0</v>
      </c>
      <c r="R185" s="251">
        <f>Q185*H185</f>
        <v>0</v>
      </c>
      <c r="S185" s="251">
        <v>0</v>
      </c>
      <c r="T185" s="25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3" t="s">
        <v>231</v>
      </c>
      <c r="AT185" s="253" t="s">
        <v>227</v>
      </c>
      <c r="AU185" s="253" t="s">
        <v>80</v>
      </c>
      <c r="AY185" s="17" t="s">
        <v>226</v>
      </c>
      <c r="BE185" s="254">
        <f>IF(N185="základní",J185,0)</f>
        <v>0</v>
      </c>
      <c r="BF185" s="254">
        <f>IF(N185="snížená",J185,0)</f>
        <v>0</v>
      </c>
      <c r="BG185" s="254">
        <f>IF(N185="zákl. přenesená",J185,0)</f>
        <v>0</v>
      </c>
      <c r="BH185" s="254">
        <f>IF(N185="sníž. přenesená",J185,0)</f>
        <v>0</v>
      </c>
      <c r="BI185" s="254">
        <f>IF(N185="nulová",J185,0)</f>
        <v>0</v>
      </c>
      <c r="BJ185" s="17" t="s">
        <v>80</v>
      </c>
      <c r="BK185" s="254">
        <f>ROUND(I185*H185,2)</f>
        <v>0</v>
      </c>
      <c r="BL185" s="17" t="s">
        <v>231</v>
      </c>
      <c r="BM185" s="253" t="s">
        <v>1047</v>
      </c>
    </row>
    <row r="186" spans="1:47" s="2" customFormat="1" ht="12">
      <c r="A186" s="38"/>
      <c r="B186" s="39"/>
      <c r="C186" s="40"/>
      <c r="D186" s="257" t="s">
        <v>277</v>
      </c>
      <c r="E186" s="40"/>
      <c r="F186" s="269" t="s">
        <v>702</v>
      </c>
      <c r="G186" s="40"/>
      <c r="H186" s="40"/>
      <c r="I186" s="155"/>
      <c r="J186" s="40"/>
      <c r="K186" s="40"/>
      <c r="L186" s="44"/>
      <c r="M186" s="270"/>
      <c r="N186" s="271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277</v>
      </c>
      <c r="AU186" s="17" t="s">
        <v>80</v>
      </c>
    </row>
    <row r="187" spans="1:51" s="13" customFormat="1" ht="12">
      <c r="A187" s="13"/>
      <c r="B187" s="255"/>
      <c r="C187" s="256"/>
      <c r="D187" s="257" t="s">
        <v>270</v>
      </c>
      <c r="E187" s="258" t="s">
        <v>703</v>
      </c>
      <c r="F187" s="259" t="s">
        <v>1048</v>
      </c>
      <c r="G187" s="256"/>
      <c r="H187" s="260">
        <v>188.993</v>
      </c>
      <c r="I187" s="261"/>
      <c r="J187" s="256"/>
      <c r="K187" s="256"/>
      <c r="L187" s="262"/>
      <c r="M187" s="263"/>
      <c r="N187" s="264"/>
      <c r="O187" s="264"/>
      <c r="P187" s="264"/>
      <c r="Q187" s="264"/>
      <c r="R187" s="264"/>
      <c r="S187" s="264"/>
      <c r="T187" s="26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6" t="s">
        <v>270</v>
      </c>
      <c r="AU187" s="266" t="s">
        <v>80</v>
      </c>
      <c r="AV187" s="13" t="s">
        <v>82</v>
      </c>
      <c r="AW187" s="13" t="s">
        <v>30</v>
      </c>
      <c r="AX187" s="13" t="s">
        <v>80</v>
      </c>
      <c r="AY187" s="266" t="s">
        <v>226</v>
      </c>
    </row>
    <row r="188" spans="1:65" s="2" customFormat="1" ht="16.5" customHeight="1">
      <c r="A188" s="38"/>
      <c r="B188" s="39"/>
      <c r="C188" s="242" t="s">
        <v>292</v>
      </c>
      <c r="D188" s="242" t="s">
        <v>227</v>
      </c>
      <c r="E188" s="243" t="s">
        <v>705</v>
      </c>
      <c r="F188" s="244" t="s">
        <v>706</v>
      </c>
      <c r="G188" s="245" t="s">
        <v>380</v>
      </c>
      <c r="H188" s="246">
        <v>2687.28</v>
      </c>
      <c r="I188" s="247"/>
      <c r="J188" s="248">
        <f>ROUND(I188*H188,2)</f>
        <v>0</v>
      </c>
      <c r="K188" s="244" t="s">
        <v>545</v>
      </c>
      <c r="L188" s="44"/>
      <c r="M188" s="249" t="s">
        <v>1</v>
      </c>
      <c r="N188" s="250" t="s">
        <v>38</v>
      </c>
      <c r="O188" s="91"/>
      <c r="P188" s="251">
        <f>O188*H188</f>
        <v>0</v>
      </c>
      <c r="Q188" s="251">
        <v>0</v>
      </c>
      <c r="R188" s="251">
        <f>Q188*H188</f>
        <v>0</v>
      </c>
      <c r="S188" s="251">
        <v>0</v>
      </c>
      <c r="T188" s="25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3" t="s">
        <v>231</v>
      </c>
      <c r="AT188" s="253" t="s">
        <v>227</v>
      </c>
      <c r="AU188" s="253" t="s">
        <v>80</v>
      </c>
      <c r="AY188" s="17" t="s">
        <v>226</v>
      </c>
      <c r="BE188" s="254">
        <f>IF(N188="základní",J188,0)</f>
        <v>0</v>
      </c>
      <c r="BF188" s="254">
        <f>IF(N188="snížená",J188,0)</f>
        <v>0</v>
      </c>
      <c r="BG188" s="254">
        <f>IF(N188="zákl. přenesená",J188,0)</f>
        <v>0</v>
      </c>
      <c r="BH188" s="254">
        <f>IF(N188="sníž. přenesená",J188,0)</f>
        <v>0</v>
      </c>
      <c r="BI188" s="254">
        <f>IF(N188="nulová",J188,0)</f>
        <v>0</v>
      </c>
      <c r="BJ188" s="17" t="s">
        <v>80</v>
      </c>
      <c r="BK188" s="254">
        <f>ROUND(I188*H188,2)</f>
        <v>0</v>
      </c>
      <c r="BL188" s="17" t="s">
        <v>231</v>
      </c>
      <c r="BM188" s="253" t="s">
        <v>1049</v>
      </c>
    </row>
    <row r="189" spans="1:47" s="2" customFormat="1" ht="12">
      <c r="A189" s="38"/>
      <c r="B189" s="39"/>
      <c r="C189" s="40"/>
      <c r="D189" s="257" t="s">
        <v>277</v>
      </c>
      <c r="E189" s="40"/>
      <c r="F189" s="269" t="s">
        <v>708</v>
      </c>
      <c r="G189" s="40"/>
      <c r="H189" s="40"/>
      <c r="I189" s="155"/>
      <c r="J189" s="40"/>
      <c r="K189" s="40"/>
      <c r="L189" s="44"/>
      <c r="M189" s="270"/>
      <c r="N189" s="271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277</v>
      </c>
      <c r="AU189" s="17" t="s">
        <v>80</v>
      </c>
    </row>
    <row r="190" spans="1:51" s="13" customFormat="1" ht="12">
      <c r="A190" s="13"/>
      <c r="B190" s="255"/>
      <c r="C190" s="256"/>
      <c r="D190" s="257" t="s">
        <v>270</v>
      </c>
      <c r="E190" s="258" t="s">
        <v>709</v>
      </c>
      <c r="F190" s="259" t="s">
        <v>1050</v>
      </c>
      <c r="G190" s="256"/>
      <c r="H190" s="260">
        <v>2687.28</v>
      </c>
      <c r="I190" s="261"/>
      <c r="J190" s="256"/>
      <c r="K190" s="256"/>
      <c r="L190" s="262"/>
      <c r="M190" s="263"/>
      <c r="N190" s="264"/>
      <c r="O190" s="264"/>
      <c r="P190" s="264"/>
      <c r="Q190" s="264"/>
      <c r="R190" s="264"/>
      <c r="S190" s="264"/>
      <c r="T190" s="26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6" t="s">
        <v>270</v>
      </c>
      <c r="AU190" s="266" t="s">
        <v>80</v>
      </c>
      <c r="AV190" s="13" t="s">
        <v>82</v>
      </c>
      <c r="AW190" s="13" t="s">
        <v>30</v>
      </c>
      <c r="AX190" s="13" t="s">
        <v>80</v>
      </c>
      <c r="AY190" s="266" t="s">
        <v>226</v>
      </c>
    </row>
    <row r="191" spans="1:63" s="12" customFormat="1" ht="25.9" customHeight="1">
      <c r="A191" s="12"/>
      <c r="B191" s="228"/>
      <c r="C191" s="229"/>
      <c r="D191" s="230" t="s">
        <v>72</v>
      </c>
      <c r="E191" s="231" t="s">
        <v>242</v>
      </c>
      <c r="F191" s="231" t="s">
        <v>711</v>
      </c>
      <c r="G191" s="229"/>
      <c r="H191" s="229"/>
      <c r="I191" s="232"/>
      <c r="J191" s="233">
        <f>BK191</f>
        <v>0</v>
      </c>
      <c r="K191" s="229"/>
      <c r="L191" s="234"/>
      <c r="M191" s="235"/>
      <c r="N191" s="236"/>
      <c r="O191" s="236"/>
      <c r="P191" s="237">
        <f>SUM(P192:P220)</f>
        <v>0</v>
      </c>
      <c r="Q191" s="236"/>
      <c r="R191" s="237">
        <f>SUM(R192:R220)</f>
        <v>0</v>
      </c>
      <c r="S191" s="236"/>
      <c r="T191" s="238">
        <f>SUM(T192:T220)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9" t="s">
        <v>231</v>
      </c>
      <c r="AT191" s="240" t="s">
        <v>72</v>
      </c>
      <c r="AU191" s="240" t="s">
        <v>73</v>
      </c>
      <c r="AY191" s="239" t="s">
        <v>226</v>
      </c>
      <c r="BK191" s="241">
        <f>SUM(BK192:BK220)</f>
        <v>0</v>
      </c>
    </row>
    <row r="192" spans="1:65" s="2" customFormat="1" ht="16.5" customHeight="1">
      <c r="A192" s="38"/>
      <c r="B192" s="39"/>
      <c r="C192" s="242" t="s">
        <v>299</v>
      </c>
      <c r="D192" s="242" t="s">
        <v>227</v>
      </c>
      <c r="E192" s="243" t="s">
        <v>712</v>
      </c>
      <c r="F192" s="244" t="s">
        <v>713</v>
      </c>
      <c r="G192" s="245" t="s">
        <v>380</v>
      </c>
      <c r="H192" s="246">
        <v>5485.17</v>
      </c>
      <c r="I192" s="247"/>
      <c r="J192" s="248">
        <f>ROUND(I192*H192,2)</f>
        <v>0</v>
      </c>
      <c r="K192" s="244" t="s">
        <v>545</v>
      </c>
      <c r="L192" s="44"/>
      <c r="M192" s="249" t="s">
        <v>1</v>
      </c>
      <c r="N192" s="250" t="s">
        <v>38</v>
      </c>
      <c r="O192" s="91"/>
      <c r="P192" s="251">
        <f>O192*H192</f>
        <v>0</v>
      </c>
      <c r="Q192" s="251">
        <v>0</v>
      </c>
      <c r="R192" s="251">
        <f>Q192*H192</f>
        <v>0</v>
      </c>
      <c r="S192" s="251">
        <v>0</v>
      </c>
      <c r="T192" s="25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3" t="s">
        <v>231</v>
      </c>
      <c r="AT192" s="253" t="s">
        <v>227</v>
      </c>
      <c r="AU192" s="253" t="s">
        <v>80</v>
      </c>
      <c r="AY192" s="17" t="s">
        <v>226</v>
      </c>
      <c r="BE192" s="254">
        <f>IF(N192="základní",J192,0)</f>
        <v>0</v>
      </c>
      <c r="BF192" s="254">
        <f>IF(N192="snížená",J192,0)</f>
        <v>0</v>
      </c>
      <c r="BG192" s="254">
        <f>IF(N192="zákl. přenesená",J192,0)</f>
        <v>0</v>
      </c>
      <c r="BH192" s="254">
        <f>IF(N192="sníž. přenesená",J192,0)</f>
        <v>0</v>
      </c>
      <c r="BI192" s="254">
        <f>IF(N192="nulová",J192,0)</f>
        <v>0</v>
      </c>
      <c r="BJ192" s="17" t="s">
        <v>80</v>
      </c>
      <c r="BK192" s="254">
        <f>ROUND(I192*H192,2)</f>
        <v>0</v>
      </c>
      <c r="BL192" s="17" t="s">
        <v>231</v>
      </c>
      <c r="BM192" s="253" t="s">
        <v>1051</v>
      </c>
    </row>
    <row r="193" spans="1:47" s="2" customFormat="1" ht="12">
      <c r="A193" s="38"/>
      <c r="B193" s="39"/>
      <c r="C193" s="40"/>
      <c r="D193" s="257" t="s">
        <v>277</v>
      </c>
      <c r="E193" s="40"/>
      <c r="F193" s="269" t="s">
        <v>715</v>
      </c>
      <c r="G193" s="40"/>
      <c r="H193" s="40"/>
      <c r="I193" s="155"/>
      <c r="J193" s="40"/>
      <c r="K193" s="40"/>
      <c r="L193" s="44"/>
      <c r="M193" s="270"/>
      <c r="N193" s="271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277</v>
      </c>
      <c r="AU193" s="17" t="s">
        <v>80</v>
      </c>
    </row>
    <row r="194" spans="1:51" s="13" customFormat="1" ht="12">
      <c r="A194" s="13"/>
      <c r="B194" s="255"/>
      <c r="C194" s="256"/>
      <c r="D194" s="257" t="s">
        <v>270</v>
      </c>
      <c r="E194" s="258" t="s">
        <v>716</v>
      </c>
      <c r="F194" s="259" t="s">
        <v>1052</v>
      </c>
      <c r="G194" s="256"/>
      <c r="H194" s="260">
        <v>5485.17</v>
      </c>
      <c r="I194" s="261"/>
      <c r="J194" s="256"/>
      <c r="K194" s="256"/>
      <c r="L194" s="262"/>
      <c r="M194" s="263"/>
      <c r="N194" s="264"/>
      <c r="O194" s="264"/>
      <c r="P194" s="264"/>
      <c r="Q194" s="264"/>
      <c r="R194" s="264"/>
      <c r="S194" s="264"/>
      <c r="T194" s="26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6" t="s">
        <v>270</v>
      </c>
      <c r="AU194" s="266" t="s">
        <v>80</v>
      </c>
      <c r="AV194" s="13" t="s">
        <v>82</v>
      </c>
      <c r="AW194" s="13" t="s">
        <v>30</v>
      </c>
      <c r="AX194" s="13" t="s">
        <v>80</v>
      </c>
      <c r="AY194" s="266" t="s">
        <v>226</v>
      </c>
    </row>
    <row r="195" spans="1:65" s="2" customFormat="1" ht="16.5" customHeight="1">
      <c r="A195" s="38"/>
      <c r="B195" s="39"/>
      <c r="C195" s="242" t="s">
        <v>304</v>
      </c>
      <c r="D195" s="242" t="s">
        <v>227</v>
      </c>
      <c r="E195" s="243" t="s">
        <v>718</v>
      </c>
      <c r="F195" s="244" t="s">
        <v>719</v>
      </c>
      <c r="G195" s="245" t="s">
        <v>380</v>
      </c>
      <c r="H195" s="246">
        <v>980.81</v>
      </c>
      <c r="I195" s="247"/>
      <c r="J195" s="248">
        <f>ROUND(I195*H195,2)</f>
        <v>0</v>
      </c>
      <c r="K195" s="244" t="s">
        <v>545</v>
      </c>
      <c r="L195" s="44"/>
      <c r="M195" s="249" t="s">
        <v>1</v>
      </c>
      <c r="N195" s="250" t="s">
        <v>38</v>
      </c>
      <c r="O195" s="91"/>
      <c r="P195" s="251">
        <f>O195*H195</f>
        <v>0</v>
      </c>
      <c r="Q195" s="251">
        <v>0</v>
      </c>
      <c r="R195" s="251">
        <f>Q195*H195</f>
        <v>0</v>
      </c>
      <c r="S195" s="251">
        <v>0</v>
      </c>
      <c r="T195" s="25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3" t="s">
        <v>231</v>
      </c>
      <c r="AT195" s="253" t="s">
        <v>227</v>
      </c>
      <c r="AU195" s="253" t="s">
        <v>80</v>
      </c>
      <c r="AY195" s="17" t="s">
        <v>226</v>
      </c>
      <c r="BE195" s="254">
        <f>IF(N195="základní",J195,0)</f>
        <v>0</v>
      </c>
      <c r="BF195" s="254">
        <f>IF(N195="snížená",J195,0)</f>
        <v>0</v>
      </c>
      <c r="BG195" s="254">
        <f>IF(N195="zákl. přenesená",J195,0)</f>
        <v>0</v>
      </c>
      <c r="BH195" s="254">
        <f>IF(N195="sníž. přenesená",J195,0)</f>
        <v>0</v>
      </c>
      <c r="BI195" s="254">
        <f>IF(N195="nulová",J195,0)</f>
        <v>0</v>
      </c>
      <c r="BJ195" s="17" t="s">
        <v>80</v>
      </c>
      <c r="BK195" s="254">
        <f>ROUND(I195*H195,2)</f>
        <v>0</v>
      </c>
      <c r="BL195" s="17" t="s">
        <v>231</v>
      </c>
      <c r="BM195" s="253" t="s">
        <v>1053</v>
      </c>
    </row>
    <row r="196" spans="1:47" s="2" customFormat="1" ht="12">
      <c r="A196" s="38"/>
      <c r="B196" s="39"/>
      <c r="C196" s="40"/>
      <c r="D196" s="257" t="s">
        <v>277</v>
      </c>
      <c r="E196" s="40"/>
      <c r="F196" s="269" t="s">
        <v>715</v>
      </c>
      <c r="G196" s="40"/>
      <c r="H196" s="40"/>
      <c r="I196" s="155"/>
      <c r="J196" s="40"/>
      <c r="K196" s="40"/>
      <c r="L196" s="44"/>
      <c r="M196" s="270"/>
      <c r="N196" s="271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277</v>
      </c>
      <c r="AU196" s="17" t="s">
        <v>80</v>
      </c>
    </row>
    <row r="197" spans="1:51" s="13" customFormat="1" ht="12">
      <c r="A197" s="13"/>
      <c r="B197" s="255"/>
      <c r="C197" s="256"/>
      <c r="D197" s="257" t="s">
        <v>270</v>
      </c>
      <c r="E197" s="258" t="s">
        <v>721</v>
      </c>
      <c r="F197" s="259" t="s">
        <v>1054</v>
      </c>
      <c r="G197" s="256"/>
      <c r="H197" s="260">
        <v>980.81</v>
      </c>
      <c r="I197" s="261"/>
      <c r="J197" s="256"/>
      <c r="K197" s="256"/>
      <c r="L197" s="262"/>
      <c r="M197" s="263"/>
      <c r="N197" s="264"/>
      <c r="O197" s="264"/>
      <c r="P197" s="264"/>
      <c r="Q197" s="264"/>
      <c r="R197" s="264"/>
      <c r="S197" s="264"/>
      <c r="T197" s="26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6" t="s">
        <v>270</v>
      </c>
      <c r="AU197" s="266" t="s">
        <v>80</v>
      </c>
      <c r="AV197" s="13" t="s">
        <v>82</v>
      </c>
      <c r="AW197" s="13" t="s">
        <v>30</v>
      </c>
      <c r="AX197" s="13" t="s">
        <v>80</v>
      </c>
      <c r="AY197" s="266" t="s">
        <v>226</v>
      </c>
    </row>
    <row r="198" spans="1:65" s="2" customFormat="1" ht="16.5" customHeight="1">
      <c r="A198" s="38"/>
      <c r="B198" s="39"/>
      <c r="C198" s="242" t="s">
        <v>310</v>
      </c>
      <c r="D198" s="242" t="s">
        <v>227</v>
      </c>
      <c r="E198" s="243" t="s">
        <v>723</v>
      </c>
      <c r="F198" s="244" t="s">
        <v>724</v>
      </c>
      <c r="G198" s="245" t="s">
        <v>380</v>
      </c>
      <c r="H198" s="246">
        <v>1047.37</v>
      </c>
      <c r="I198" s="247"/>
      <c r="J198" s="248">
        <f>ROUND(I198*H198,2)</f>
        <v>0</v>
      </c>
      <c r="K198" s="244" t="s">
        <v>545</v>
      </c>
      <c r="L198" s="44"/>
      <c r="M198" s="249" t="s">
        <v>1</v>
      </c>
      <c r="N198" s="250" t="s">
        <v>38</v>
      </c>
      <c r="O198" s="91"/>
      <c r="P198" s="251">
        <f>O198*H198</f>
        <v>0</v>
      </c>
      <c r="Q198" s="251">
        <v>0</v>
      </c>
      <c r="R198" s="251">
        <f>Q198*H198</f>
        <v>0</v>
      </c>
      <c r="S198" s="251">
        <v>0</v>
      </c>
      <c r="T198" s="25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3" t="s">
        <v>231</v>
      </c>
      <c r="AT198" s="253" t="s">
        <v>227</v>
      </c>
      <c r="AU198" s="253" t="s">
        <v>80</v>
      </c>
      <c r="AY198" s="17" t="s">
        <v>226</v>
      </c>
      <c r="BE198" s="254">
        <f>IF(N198="základní",J198,0)</f>
        <v>0</v>
      </c>
      <c r="BF198" s="254">
        <f>IF(N198="snížená",J198,0)</f>
        <v>0</v>
      </c>
      <c r="BG198" s="254">
        <f>IF(N198="zákl. přenesená",J198,0)</f>
        <v>0</v>
      </c>
      <c r="BH198" s="254">
        <f>IF(N198="sníž. přenesená",J198,0)</f>
        <v>0</v>
      </c>
      <c r="BI198" s="254">
        <f>IF(N198="nulová",J198,0)</f>
        <v>0</v>
      </c>
      <c r="BJ198" s="17" t="s">
        <v>80</v>
      </c>
      <c r="BK198" s="254">
        <f>ROUND(I198*H198,2)</f>
        <v>0</v>
      </c>
      <c r="BL198" s="17" t="s">
        <v>231</v>
      </c>
      <c r="BM198" s="253" t="s">
        <v>1055</v>
      </c>
    </row>
    <row r="199" spans="1:47" s="2" customFormat="1" ht="12">
      <c r="A199" s="38"/>
      <c r="B199" s="39"/>
      <c r="C199" s="40"/>
      <c r="D199" s="257" t="s">
        <v>277</v>
      </c>
      <c r="E199" s="40"/>
      <c r="F199" s="269" t="s">
        <v>726</v>
      </c>
      <c r="G199" s="40"/>
      <c r="H199" s="40"/>
      <c r="I199" s="155"/>
      <c r="J199" s="40"/>
      <c r="K199" s="40"/>
      <c r="L199" s="44"/>
      <c r="M199" s="270"/>
      <c r="N199" s="271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277</v>
      </c>
      <c r="AU199" s="17" t="s">
        <v>80</v>
      </c>
    </row>
    <row r="200" spans="1:51" s="13" customFormat="1" ht="12">
      <c r="A200" s="13"/>
      <c r="B200" s="255"/>
      <c r="C200" s="256"/>
      <c r="D200" s="257" t="s">
        <v>270</v>
      </c>
      <c r="E200" s="258" t="s">
        <v>727</v>
      </c>
      <c r="F200" s="259" t="s">
        <v>1056</v>
      </c>
      <c r="G200" s="256"/>
      <c r="H200" s="260">
        <v>1047.37</v>
      </c>
      <c r="I200" s="261"/>
      <c r="J200" s="256"/>
      <c r="K200" s="256"/>
      <c r="L200" s="262"/>
      <c r="M200" s="263"/>
      <c r="N200" s="264"/>
      <c r="O200" s="264"/>
      <c r="P200" s="264"/>
      <c r="Q200" s="264"/>
      <c r="R200" s="264"/>
      <c r="S200" s="264"/>
      <c r="T200" s="26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6" t="s">
        <v>270</v>
      </c>
      <c r="AU200" s="266" t="s">
        <v>80</v>
      </c>
      <c r="AV200" s="13" t="s">
        <v>82</v>
      </c>
      <c r="AW200" s="13" t="s">
        <v>30</v>
      </c>
      <c r="AX200" s="13" t="s">
        <v>80</v>
      </c>
      <c r="AY200" s="266" t="s">
        <v>226</v>
      </c>
    </row>
    <row r="201" spans="1:65" s="2" customFormat="1" ht="16.5" customHeight="1">
      <c r="A201" s="38"/>
      <c r="B201" s="39"/>
      <c r="C201" s="242" t="s">
        <v>314</v>
      </c>
      <c r="D201" s="242" t="s">
        <v>227</v>
      </c>
      <c r="E201" s="243" t="s">
        <v>729</v>
      </c>
      <c r="F201" s="244" t="s">
        <v>730</v>
      </c>
      <c r="G201" s="245" t="s">
        <v>380</v>
      </c>
      <c r="H201" s="246">
        <v>19104.03</v>
      </c>
      <c r="I201" s="247"/>
      <c r="J201" s="248">
        <f>ROUND(I201*H201,2)</f>
        <v>0</v>
      </c>
      <c r="K201" s="244" t="s">
        <v>545</v>
      </c>
      <c r="L201" s="44"/>
      <c r="M201" s="249" t="s">
        <v>1</v>
      </c>
      <c r="N201" s="250" t="s">
        <v>38</v>
      </c>
      <c r="O201" s="91"/>
      <c r="P201" s="251">
        <f>O201*H201</f>
        <v>0</v>
      </c>
      <c r="Q201" s="251">
        <v>0</v>
      </c>
      <c r="R201" s="251">
        <f>Q201*H201</f>
        <v>0</v>
      </c>
      <c r="S201" s="251">
        <v>0</v>
      </c>
      <c r="T201" s="25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3" t="s">
        <v>231</v>
      </c>
      <c r="AT201" s="253" t="s">
        <v>227</v>
      </c>
      <c r="AU201" s="253" t="s">
        <v>80</v>
      </c>
      <c r="AY201" s="17" t="s">
        <v>226</v>
      </c>
      <c r="BE201" s="254">
        <f>IF(N201="základní",J201,0)</f>
        <v>0</v>
      </c>
      <c r="BF201" s="254">
        <f>IF(N201="snížená",J201,0)</f>
        <v>0</v>
      </c>
      <c r="BG201" s="254">
        <f>IF(N201="zákl. přenesená",J201,0)</f>
        <v>0</v>
      </c>
      <c r="BH201" s="254">
        <f>IF(N201="sníž. přenesená",J201,0)</f>
        <v>0</v>
      </c>
      <c r="BI201" s="254">
        <f>IF(N201="nulová",J201,0)</f>
        <v>0</v>
      </c>
      <c r="BJ201" s="17" t="s">
        <v>80</v>
      </c>
      <c r="BK201" s="254">
        <f>ROUND(I201*H201,2)</f>
        <v>0</v>
      </c>
      <c r="BL201" s="17" t="s">
        <v>231</v>
      </c>
      <c r="BM201" s="253" t="s">
        <v>1057</v>
      </c>
    </row>
    <row r="202" spans="1:47" s="2" customFormat="1" ht="12">
      <c r="A202" s="38"/>
      <c r="B202" s="39"/>
      <c r="C202" s="40"/>
      <c r="D202" s="257" t="s">
        <v>277</v>
      </c>
      <c r="E202" s="40"/>
      <c r="F202" s="269" t="s">
        <v>394</v>
      </c>
      <c r="G202" s="40"/>
      <c r="H202" s="40"/>
      <c r="I202" s="155"/>
      <c r="J202" s="40"/>
      <c r="K202" s="40"/>
      <c r="L202" s="44"/>
      <c r="M202" s="270"/>
      <c r="N202" s="271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277</v>
      </c>
      <c r="AU202" s="17" t="s">
        <v>80</v>
      </c>
    </row>
    <row r="203" spans="1:51" s="13" customFormat="1" ht="12">
      <c r="A203" s="13"/>
      <c r="B203" s="255"/>
      <c r="C203" s="256"/>
      <c r="D203" s="257" t="s">
        <v>270</v>
      </c>
      <c r="E203" s="258" t="s">
        <v>732</v>
      </c>
      <c r="F203" s="259" t="s">
        <v>1058</v>
      </c>
      <c r="G203" s="256"/>
      <c r="H203" s="260">
        <v>6465.98</v>
      </c>
      <c r="I203" s="261"/>
      <c r="J203" s="256"/>
      <c r="K203" s="256"/>
      <c r="L203" s="262"/>
      <c r="M203" s="263"/>
      <c r="N203" s="264"/>
      <c r="O203" s="264"/>
      <c r="P203" s="264"/>
      <c r="Q203" s="264"/>
      <c r="R203" s="264"/>
      <c r="S203" s="264"/>
      <c r="T203" s="26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6" t="s">
        <v>270</v>
      </c>
      <c r="AU203" s="266" t="s">
        <v>80</v>
      </c>
      <c r="AV203" s="13" t="s">
        <v>82</v>
      </c>
      <c r="AW203" s="13" t="s">
        <v>30</v>
      </c>
      <c r="AX203" s="13" t="s">
        <v>73</v>
      </c>
      <c r="AY203" s="266" t="s">
        <v>226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734</v>
      </c>
      <c r="F204" s="259" t="s">
        <v>1059</v>
      </c>
      <c r="G204" s="256"/>
      <c r="H204" s="260">
        <v>6465.98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73</v>
      </c>
      <c r="AY204" s="266" t="s">
        <v>226</v>
      </c>
    </row>
    <row r="205" spans="1:51" s="13" customFormat="1" ht="12">
      <c r="A205" s="13"/>
      <c r="B205" s="255"/>
      <c r="C205" s="256"/>
      <c r="D205" s="257" t="s">
        <v>270</v>
      </c>
      <c r="E205" s="258" t="s">
        <v>736</v>
      </c>
      <c r="F205" s="259" t="s">
        <v>1060</v>
      </c>
      <c r="G205" s="256"/>
      <c r="H205" s="260">
        <v>6172.07</v>
      </c>
      <c r="I205" s="261"/>
      <c r="J205" s="256"/>
      <c r="K205" s="256"/>
      <c r="L205" s="262"/>
      <c r="M205" s="263"/>
      <c r="N205" s="264"/>
      <c r="O205" s="264"/>
      <c r="P205" s="264"/>
      <c r="Q205" s="264"/>
      <c r="R205" s="264"/>
      <c r="S205" s="264"/>
      <c r="T205" s="26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6" t="s">
        <v>270</v>
      </c>
      <c r="AU205" s="266" t="s">
        <v>80</v>
      </c>
      <c r="AV205" s="13" t="s">
        <v>82</v>
      </c>
      <c r="AW205" s="13" t="s">
        <v>30</v>
      </c>
      <c r="AX205" s="13" t="s">
        <v>73</v>
      </c>
      <c r="AY205" s="266" t="s">
        <v>226</v>
      </c>
    </row>
    <row r="206" spans="1:51" s="13" customFormat="1" ht="12">
      <c r="A206" s="13"/>
      <c r="B206" s="255"/>
      <c r="C206" s="256"/>
      <c r="D206" s="257" t="s">
        <v>270</v>
      </c>
      <c r="E206" s="258" t="s">
        <v>738</v>
      </c>
      <c r="F206" s="259" t="s">
        <v>1061</v>
      </c>
      <c r="G206" s="256"/>
      <c r="H206" s="260">
        <v>19104.03</v>
      </c>
      <c r="I206" s="261"/>
      <c r="J206" s="256"/>
      <c r="K206" s="256"/>
      <c r="L206" s="262"/>
      <c r="M206" s="263"/>
      <c r="N206" s="264"/>
      <c r="O206" s="264"/>
      <c r="P206" s="264"/>
      <c r="Q206" s="264"/>
      <c r="R206" s="264"/>
      <c r="S206" s="264"/>
      <c r="T206" s="26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6" t="s">
        <v>270</v>
      </c>
      <c r="AU206" s="266" t="s">
        <v>80</v>
      </c>
      <c r="AV206" s="13" t="s">
        <v>82</v>
      </c>
      <c r="AW206" s="13" t="s">
        <v>30</v>
      </c>
      <c r="AX206" s="13" t="s">
        <v>80</v>
      </c>
      <c r="AY206" s="266" t="s">
        <v>226</v>
      </c>
    </row>
    <row r="207" spans="1:65" s="2" customFormat="1" ht="16.5" customHeight="1">
      <c r="A207" s="38"/>
      <c r="B207" s="39"/>
      <c r="C207" s="242" t="s">
        <v>7</v>
      </c>
      <c r="D207" s="242" t="s">
        <v>227</v>
      </c>
      <c r="E207" s="243" t="s">
        <v>740</v>
      </c>
      <c r="F207" s="244" t="s">
        <v>741</v>
      </c>
      <c r="G207" s="245" t="s">
        <v>380</v>
      </c>
      <c r="H207" s="246">
        <v>6265</v>
      </c>
      <c r="I207" s="247"/>
      <c r="J207" s="248">
        <f>ROUND(I207*H207,2)</f>
        <v>0</v>
      </c>
      <c r="K207" s="244" t="s">
        <v>545</v>
      </c>
      <c r="L207" s="44"/>
      <c r="M207" s="249" t="s">
        <v>1</v>
      </c>
      <c r="N207" s="250" t="s">
        <v>38</v>
      </c>
      <c r="O207" s="91"/>
      <c r="P207" s="251">
        <f>O207*H207</f>
        <v>0</v>
      </c>
      <c r="Q207" s="251">
        <v>0</v>
      </c>
      <c r="R207" s="251">
        <f>Q207*H207</f>
        <v>0</v>
      </c>
      <c r="S207" s="251">
        <v>0</v>
      </c>
      <c r="T207" s="25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3" t="s">
        <v>231</v>
      </c>
      <c r="AT207" s="253" t="s">
        <v>227</v>
      </c>
      <c r="AU207" s="253" t="s">
        <v>80</v>
      </c>
      <c r="AY207" s="17" t="s">
        <v>226</v>
      </c>
      <c r="BE207" s="254">
        <f>IF(N207="základní",J207,0)</f>
        <v>0</v>
      </c>
      <c r="BF207" s="254">
        <f>IF(N207="snížená",J207,0)</f>
        <v>0</v>
      </c>
      <c r="BG207" s="254">
        <f>IF(N207="zákl. přenesená",J207,0)</f>
        <v>0</v>
      </c>
      <c r="BH207" s="254">
        <f>IF(N207="sníž. přenesená",J207,0)</f>
        <v>0</v>
      </c>
      <c r="BI207" s="254">
        <f>IF(N207="nulová",J207,0)</f>
        <v>0</v>
      </c>
      <c r="BJ207" s="17" t="s">
        <v>80</v>
      </c>
      <c r="BK207" s="254">
        <f>ROUND(I207*H207,2)</f>
        <v>0</v>
      </c>
      <c r="BL207" s="17" t="s">
        <v>231</v>
      </c>
      <c r="BM207" s="253" t="s">
        <v>1062</v>
      </c>
    </row>
    <row r="208" spans="1:47" s="2" customFormat="1" ht="12">
      <c r="A208" s="38"/>
      <c r="B208" s="39"/>
      <c r="C208" s="40"/>
      <c r="D208" s="257" t="s">
        <v>277</v>
      </c>
      <c r="E208" s="40"/>
      <c r="F208" s="269" t="s">
        <v>743</v>
      </c>
      <c r="G208" s="40"/>
      <c r="H208" s="40"/>
      <c r="I208" s="155"/>
      <c r="J208" s="40"/>
      <c r="K208" s="40"/>
      <c r="L208" s="44"/>
      <c r="M208" s="270"/>
      <c r="N208" s="271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277</v>
      </c>
      <c r="AU208" s="17" t="s">
        <v>80</v>
      </c>
    </row>
    <row r="209" spans="1:51" s="13" customFormat="1" ht="12">
      <c r="A209" s="13"/>
      <c r="B209" s="255"/>
      <c r="C209" s="256"/>
      <c r="D209" s="257" t="s">
        <v>270</v>
      </c>
      <c r="E209" s="258" t="s">
        <v>744</v>
      </c>
      <c r="F209" s="259" t="s">
        <v>1063</v>
      </c>
      <c r="G209" s="256"/>
      <c r="H209" s="260">
        <v>6265</v>
      </c>
      <c r="I209" s="261"/>
      <c r="J209" s="256"/>
      <c r="K209" s="256"/>
      <c r="L209" s="262"/>
      <c r="M209" s="263"/>
      <c r="N209" s="264"/>
      <c r="O209" s="264"/>
      <c r="P209" s="264"/>
      <c r="Q209" s="264"/>
      <c r="R209" s="264"/>
      <c r="S209" s="264"/>
      <c r="T209" s="26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6" t="s">
        <v>270</v>
      </c>
      <c r="AU209" s="266" t="s">
        <v>80</v>
      </c>
      <c r="AV209" s="13" t="s">
        <v>82</v>
      </c>
      <c r="AW209" s="13" t="s">
        <v>30</v>
      </c>
      <c r="AX209" s="13" t="s">
        <v>80</v>
      </c>
      <c r="AY209" s="266" t="s">
        <v>226</v>
      </c>
    </row>
    <row r="210" spans="1:65" s="2" customFormat="1" ht="16.5" customHeight="1">
      <c r="A210" s="38"/>
      <c r="B210" s="39"/>
      <c r="C210" s="242" t="s">
        <v>324</v>
      </c>
      <c r="D210" s="242" t="s">
        <v>227</v>
      </c>
      <c r="E210" s="243" t="s">
        <v>746</v>
      </c>
      <c r="F210" s="244" t="s">
        <v>747</v>
      </c>
      <c r="G210" s="245" t="s">
        <v>380</v>
      </c>
      <c r="H210" s="246">
        <v>6465.98</v>
      </c>
      <c r="I210" s="247"/>
      <c r="J210" s="248">
        <f>ROUND(I210*H210,2)</f>
        <v>0</v>
      </c>
      <c r="K210" s="244" t="s">
        <v>748</v>
      </c>
      <c r="L210" s="44"/>
      <c r="M210" s="249" t="s">
        <v>1</v>
      </c>
      <c r="N210" s="250" t="s">
        <v>38</v>
      </c>
      <c r="O210" s="91"/>
      <c r="P210" s="251">
        <f>O210*H210</f>
        <v>0</v>
      </c>
      <c r="Q210" s="251">
        <v>0</v>
      </c>
      <c r="R210" s="251">
        <f>Q210*H210</f>
        <v>0</v>
      </c>
      <c r="S210" s="251">
        <v>0</v>
      </c>
      <c r="T210" s="252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3" t="s">
        <v>231</v>
      </c>
      <c r="AT210" s="253" t="s">
        <v>227</v>
      </c>
      <c r="AU210" s="253" t="s">
        <v>80</v>
      </c>
      <c r="AY210" s="17" t="s">
        <v>226</v>
      </c>
      <c r="BE210" s="254">
        <f>IF(N210="základní",J210,0)</f>
        <v>0</v>
      </c>
      <c r="BF210" s="254">
        <f>IF(N210="snížená",J210,0)</f>
        <v>0</v>
      </c>
      <c r="BG210" s="254">
        <f>IF(N210="zákl. přenesená",J210,0)</f>
        <v>0</v>
      </c>
      <c r="BH210" s="254">
        <f>IF(N210="sníž. přenesená",J210,0)</f>
        <v>0</v>
      </c>
      <c r="BI210" s="254">
        <f>IF(N210="nulová",J210,0)</f>
        <v>0</v>
      </c>
      <c r="BJ210" s="17" t="s">
        <v>80</v>
      </c>
      <c r="BK210" s="254">
        <f>ROUND(I210*H210,2)</f>
        <v>0</v>
      </c>
      <c r="BL210" s="17" t="s">
        <v>231</v>
      </c>
      <c r="BM210" s="253" t="s">
        <v>1064</v>
      </c>
    </row>
    <row r="211" spans="1:47" s="2" customFormat="1" ht="12">
      <c r="A211" s="38"/>
      <c r="B211" s="39"/>
      <c r="C211" s="40"/>
      <c r="D211" s="257" t="s">
        <v>277</v>
      </c>
      <c r="E211" s="40"/>
      <c r="F211" s="269" t="s">
        <v>404</v>
      </c>
      <c r="G211" s="40"/>
      <c r="H211" s="40"/>
      <c r="I211" s="155"/>
      <c r="J211" s="40"/>
      <c r="K211" s="40"/>
      <c r="L211" s="44"/>
      <c r="M211" s="270"/>
      <c r="N211" s="271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277</v>
      </c>
      <c r="AU211" s="17" t="s">
        <v>80</v>
      </c>
    </row>
    <row r="212" spans="1:51" s="15" customFormat="1" ht="12">
      <c r="A212" s="15"/>
      <c r="B212" s="283"/>
      <c r="C212" s="284"/>
      <c r="D212" s="257" t="s">
        <v>270</v>
      </c>
      <c r="E212" s="285" t="s">
        <v>1</v>
      </c>
      <c r="F212" s="286" t="s">
        <v>847</v>
      </c>
      <c r="G212" s="284"/>
      <c r="H212" s="285" t="s">
        <v>1</v>
      </c>
      <c r="I212" s="287"/>
      <c r="J212" s="284"/>
      <c r="K212" s="284"/>
      <c r="L212" s="288"/>
      <c r="M212" s="289"/>
      <c r="N212" s="290"/>
      <c r="O212" s="290"/>
      <c r="P212" s="290"/>
      <c r="Q212" s="290"/>
      <c r="R212" s="290"/>
      <c r="S212" s="290"/>
      <c r="T212" s="291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2" t="s">
        <v>270</v>
      </c>
      <c r="AU212" s="292" t="s">
        <v>80</v>
      </c>
      <c r="AV212" s="15" t="s">
        <v>80</v>
      </c>
      <c r="AW212" s="15" t="s">
        <v>30</v>
      </c>
      <c r="AX212" s="15" t="s">
        <v>73</v>
      </c>
      <c r="AY212" s="292" t="s">
        <v>226</v>
      </c>
    </row>
    <row r="213" spans="1:51" s="15" customFormat="1" ht="12">
      <c r="A213" s="15"/>
      <c r="B213" s="283"/>
      <c r="C213" s="284"/>
      <c r="D213" s="257" t="s">
        <v>270</v>
      </c>
      <c r="E213" s="285" t="s">
        <v>1</v>
      </c>
      <c r="F213" s="286" t="s">
        <v>751</v>
      </c>
      <c r="G213" s="284"/>
      <c r="H213" s="285" t="s">
        <v>1</v>
      </c>
      <c r="I213" s="287"/>
      <c r="J213" s="284"/>
      <c r="K213" s="284"/>
      <c r="L213" s="288"/>
      <c r="M213" s="289"/>
      <c r="N213" s="290"/>
      <c r="O213" s="290"/>
      <c r="P213" s="290"/>
      <c r="Q213" s="290"/>
      <c r="R213" s="290"/>
      <c r="S213" s="290"/>
      <c r="T213" s="291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92" t="s">
        <v>270</v>
      </c>
      <c r="AU213" s="292" t="s">
        <v>80</v>
      </c>
      <c r="AV213" s="15" t="s">
        <v>80</v>
      </c>
      <c r="AW213" s="15" t="s">
        <v>30</v>
      </c>
      <c r="AX213" s="15" t="s">
        <v>73</v>
      </c>
      <c r="AY213" s="292" t="s">
        <v>226</v>
      </c>
    </row>
    <row r="214" spans="1:51" s="13" customFormat="1" ht="12">
      <c r="A214" s="13"/>
      <c r="B214" s="255"/>
      <c r="C214" s="256"/>
      <c r="D214" s="257" t="s">
        <v>270</v>
      </c>
      <c r="E214" s="258" t="s">
        <v>752</v>
      </c>
      <c r="F214" s="259" t="s">
        <v>1065</v>
      </c>
      <c r="G214" s="256"/>
      <c r="H214" s="260">
        <v>6465.98</v>
      </c>
      <c r="I214" s="261"/>
      <c r="J214" s="256"/>
      <c r="K214" s="256"/>
      <c r="L214" s="262"/>
      <c r="M214" s="263"/>
      <c r="N214" s="264"/>
      <c r="O214" s="264"/>
      <c r="P214" s="264"/>
      <c r="Q214" s="264"/>
      <c r="R214" s="264"/>
      <c r="S214" s="264"/>
      <c r="T214" s="26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6" t="s">
        <v>270</v>
      </c>
      <c r="AU214" s="266" t="s">
        <v>80</v>
      </c>
      <c r="AV214" s="13" t="s">
        <v>82</v>
      </c>
      <c r="AW214" s="13" t="s">
        <v>30</v>
      </c>
      <c r="AX214" s="13" t="s">
        <v>80</v>
      </c>
      <c r="AY214" s="266" t="s">
        <v>226</v>
      </c>
    </row>
    <row r="215" spans="1:65" s="2" customFormat="1" ht="16.5" customHeight="1">
      <c r="A215" s="38"/>
      <c r="B215" s="39"/>
      <c r="C215" s="242" t="s">
        <v>331</v>
      </c>
      <c r="D215" s="242" t="s">
        <v>227</v>
      </c>
      <c r="E215" s="243" t="s">
        <v>754</v>
      </c>
      <c r="F215" s="244" t="s">
        <v>755</v>
      </c>
      <c r="G215" s="245" t="s">
        <v>380</v>
      </c>
      <c r="H215" s="246">
        <v>5878.16</v>
      </c>
      <c r="I215" s="247"/>
      <c r="J215" s="248">
        <f>ROUND(I215*H215,2)</f>
        <v>0</v>
      </c>
      <c r="K215" s="244" t="s">
        <v>545</v>
      </c>
      <c r="L215" s="44"/>
      <c r="M215" s="249" t="s">
        <v>1</v>
      </c>
      <c r="N215" s="250" t="s">
        <v>38</v>
      </c>
      <c r="O215" s="91"/>
      <c r="P215" s="251">
        <f>O215*H215</f>
        <v>0</v>
      </c>
      <c r="Q215" s="251">
        <v>0</v>
      </c>
      <c r="R215" s="251">
        <f>Q215*H215</f>
        <v>0</v>
      </c>
      <c r="S215" s="251">
        <v>0</v>
      </c>
      <c r="T215" s="25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3" t="s">
        <v>231</v>
      </c>
      <c r="AT215" s="253" t="s">
        <v>227</v>
      </c>
      <c r="AU215" s="253" t="s">
        <v>80</v>
      </c>
      <c r="AY215" s="17" t="s">
        <v>226</v>
      </c>
      <c r="BE215" s="254">
        <f>IF(N215="základní",J215,0)</f>
        <v>0</v>
      </c>
      <c r="BF215" s="254">
        <f>IF(N215="snížená",J215,0)</f>
        <v>0</v>
      </c>
      <c r="BG215" s="254">
        <f>IF(N215="zákl. přenesená",J215,0)</f>
        <v>0</v>
      </c>
      <c r="BH215" s="254">
        <f>IF(N215="sníž. přenesená",J215,0)</f>
        <v>0</v>
      </c>
      <c r="BI215" s="254">
        <f>IF(N215="nulová",J215,0)</f>
        <v>0</v>
      </c>
      <c r="BJ215" s="17" t="s">
        <v>80</v>
      </c>
      <c r="BK215" s="254">
        <f>ROUND(I215*H215,2)</f>
        <v>0</v>
      </c>
      <c r="BL215" s="17" t="s">
        <v>231</v>
      </c>
      <c r="BM215" s="253" t="s">
        <v>1066</v>
      </c>
    </row>
    <row r="216" spans="1:47" s="2" customFormat="1" ht="12">
      <c r="A216" s="38"/>
      <c r="B216" s="39"/>
      <c r="C216" s="40"/>
      <c r="D216" s="257" t="s">
        <v>277</v>
      </c>
      <c r="E216" s="40"/>
      <c r="F216" s="269" t="s">
        <v>404</v>
      </c>
      <c r="G216" s="40"/>
      <c r="H216" s="40"/>
      <c r="I216" s="155"/>
      <c r="J216" s="40"/>
      <c r="K216" s="40"/>
      <c r="L216" s="44"/>
      <c r="M216" s="270"/>
      <c r="N216" s="271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277</v>
      </c>
      <c r="AU216" s="17" t="s">
        <v>80</v>
      </c>
    </row>
    <row r="217" spans="1:51" s="13" customFormat="1" ht="12">
      <c r="A217" s="13"/>
      <c r="B217" s="255"/>
      <c r="C217" s="256"/>
      <c r="D217" s="257" t="s">
        <v>270</v>
      </c>
      <c r="E217" s="258" t="s">
        <v>757</v>
      </c>
      <c r="F217" s="259" t="s">
        <v>1067</v>
      </c>
      <c r="G217" s="256"/>
      <c r="H217" s="260">
        <v>5878.16</v>
      </c>
      <c r="I217" s="261"/>
      <c r="J217" s="256"/>
      <c r="K217" s="256"/>
      <c r="L217" s="262"/>
      <c r="M217" s="263"/>
      <c r="N217" s="264"/>
      <c r="O217" s="264"/>
      <c r="P217" s="264"/>
      <c r="Q217" s="264"/>
      <c r="R217" s="264"/>
      <c r="S217" s="264"/>
      <c r="T217" s="26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6" t="s">
        <v>270</v>
      </c>
      <c r="AU217" s="266" t="s">
        <v>80</v>
      </c>
      <c r="AV217" s="13" t="s">
        <v>82</v>
      </c>
      <c r="AW217" s="13" t="s">
        <v>30</v>
      </c>
      <c r="AX217" s="13" t="s">
        <v>80</v>
      </c>
      <c r="AY217" s="266" t="s">
        <v>226</v>
      </c>
    </row>
    <row r="218" spans="1:65" s="2" customFormat="1" ht="16.5" customHeight="1">
      <c r="A218" s="38"/>
      <c r="B218" s="39"/>
      <c r="C218" s="242" t="s">
        <v>336</v>
      </c>
      <c r="D218" s="242" t="s">
        <v>227</v>
      </c>
      <c r="E218" s="243" t="s">
        <v>759</v>
      </c>
      <c r="F218" s="244" t="s">
        <v>760</v>
      </c>
      <c r="G218" s="245" t="s">
        <v>380</v>
      </c>
      <c r="H218" s="246">
        <v>6172.068</v>
      </c>
      <c r="I218" s="247"/>
      <c r="J218" s="248">
        <f>ROUND(I218*H218,2)</f>
        <v>0</v>
      </c>
      <c r="K218" s="244" t="s">
        <v>545</v>
      </c>
      <c r="L218" s="44"/>
      <c r="M218" s="249" t="s">
        <v>1</v>
      </c>
      <c r="N218" s="250" t="s">
        <v>38</v>
      </c>
      <c r="O218" s="91"/>
      <c r="P218" s="251">
        <f>O218*H218</f>
        <v>0</v>
      </c>
      <c r="Q218" s="251">
        <v>0</v>
      </c>
      <c r="R218" s="251">
        <f>Q218*H218</f>
        <v>0</v>
      </c>
      <c r="S218" s="251">
        <v>0</v>
      </c>
      <c r="T218" s="252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3" t="s">
        <v>231</v>
      </c>
      <c r="AT218" s="253" t="s">
        <v>227</v>
      </c>
      <c r="AU218" s="253" t="s">
        <v>80</v>
      </c>
      <c r="AY218" s="17" t="s">
        <v>226</v>
      </c>
      <c r="BE218" s="254">
        <f>IF(N218="základní",J218,0)</f>
        <v>0</v>
      </c>
      <c r="BF218" s="254">
        <f>IF(N218="snížená",J218,0)</f>
        <v>0</v>
      </c>
      <c r="BG218" s="254">
        <f>IF(N218="zákl. přenesená",J218,0)</f>
        <v>0</v>
      </c>
      <c r="BH218" s="254">
        <f>IF(N218="sníž. přenesená",J218,0)</f>
        <v>0</v>
      </c>
      <c r="BI218" s="254">
        <f>IF(N218="nulová",J218,0)</f>
        <v>0</v>
      </c>
      <c r="BJ218" s="17" t="s">
        <v>80</v>
      </c>
      <c r="BK218" s="254">
        <f>ROUND(I218*H218,2)</f>
        <v>0</v>
      </c>
      <c r="BL218" s="17" t="s">
        <v>231</v>
      </c>
      <c r="BM218" s="253" t="s">
        <v>1068</v>
      </c>
    </row>
    <row r="219" spans="1:47" s="2" customFormat="1" ht="12">
      <c r="A219" s="38"/>
      <c r="B219" s="39"/>
      <c r="C219" s="40"/>
      <c r="D219" s="257" t="s">
        <v>277</v>
      </c>
      <c r="E219" s="40"/>
      <c r="F219" s="269" t="s">
        <v>404</v>
      </c>
      <c r="G219" s="40"/>
      <c r="H219" s="40"/>
      <c r="I219" s="155"/>
      <c r="J219" s="40"/>
      <c r="K219" s="40"/>
      <c r="L219" s="44"/>
      <c r="M219" s="270"/>
      <c r="N219" s="271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277</v>
      </c>
      <c r="AU219" s="17" t="s">
        <v>80</v>
      </c>
    </row>
    <row r="220" spans="1:51" s="13" customFormat="1" ht="12">
      <c r="A220" s="13"/>
      <c r="B220" s="255"/>
      <c r="C220" s="256"/>
      <c r="D220" s="257" t="s">
        <v>270</v>
      </c>
      <c r="E220" s="258" t="s">
        <v>762</v>
      </c>
      <c r="F220" s="259" t="s">
        <v>1069</v>
      </c>
      <c r="G220" s="256"/>
      <c r="H220" s="260">
        <v>6172.068</v>
      </c>
      <c r="I220" s="261"/>
      <c r="J220" s="256"/>
      <c r="K220" s="256"/>
      <c r="L220" s="262"/>
      <c r="M220" s="263"/>
      <c r="N220" s="264"/>
      <c r="O220" s="264"/>
      <c r="P220" s="264"/>
      <c r="Q220" s="264"/>
      <c r="R220" s="264"/>
      <c r="S220" s="264"/>
      <c r="T220" s="26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6" t="s">
        <v>270</v>
      </c>
      <c r="AU220" s="266" t="s">
        <v>80</v>
      </c>
      <c r="AV220" s="13" t="s">
        <v>82</v>
      </c>
      <c r="AW220" s="13" t="s">
        <v>30</v>
      </c>
      <c r="AX220" s="13" t="s">
        <v>80</v>
      </c>
      <c r="AY220" s="266" t="s">
        <v>226</v>
      </c>
    </row>
    <row r="221" spans="1:63" s="12" customFormat="1" ht="25.9" customHeight="1">
      <c r="A221" s="12"/>
      <c r="B221" s="228"/>
      <c r="C221" s="229"/>
      <c r="D221" s="230" t="s">
        <v>72</v>
      </c>
      <c r="E221" s="231" t="s">
        <v>258</v>
      </c>
      <c r="F221" s="231" t="s">
        <v>606</v>
      </c>
      <c r="G221" s="229"/>
      <c r="H221" s="229"/>
      <c r="I221" s="232"/>
      <c r="J221" s="233">
        <f>BK221</f>
        <v>0</v>
      </c>
      <c r="K221" s="229"/>
      <c r="L221" s="234"/>
      <c r="M221" s="235"/>
      <c r="N221" s="236"/>
      <c r="O221" s="236"/>
      <c r="P221" s="237">
        <f>SUM(P222:P227)</f>
        <v>0</v>
      </c>
      <c r="Q221" s="236"/>
      <c r="R221" s="237">
        <f>SUM(R222:R227)</f>
        <v>0</v>
      </c>
      <c r="S221" s="236"/>
      <c r="T221" s="238">
        <f>SUM(T222:T227)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39" t="s">
        <v>231</v>
      </c>
      <c r="AT221" s="240" t="s">
        <v>72</v>
      </c>
      <c r="AU221" s="240" t="s">
        <v>73</v>
      </c>
      <c r="AY221" s="239" t="s">
        <v>226</v>
      </c>
      <c r="BK221" s="241">
        <f>SUM(BK222:BK227)</f>
        <v>0</v>
      </c>
    </row>
    <row r="222" spans="1:65" s="2" customFormat="1" ht="16.5" customHeight="1">
      <c r="A222" s="38"/>
      <c r="B222" s="39"/>
      <c r="C222" s="242" t="s">
        <v>342</v>
      </c>
      <c r="D222" s="242" t="s">
        <v>227</v>
      </c>
      <c r="E222" s="243" t="s">
        <v>460</v>
      </c>
      <c r="F222" s="244" t="s">
        <v>461</v>
      </c>
      <c r="G222" s="245" t="s">
        <v>317</v>
      </c>
      <c r="H222" s="246">
        <v>322.5</v>
      </c>
      <c r="I222" s="247"/>
      <c r="J222" s="248">
        <f>ROUND(I222*H222,2)</f>
        <v>0</v>
      </c>
      <c r="K222" s="244" t="s">
        <v>545</v>
      </c>
      <c r="L222" s="44"/>
      <c r="M222" s="249" t="s">
        <v>1</v>
      </c>
      <c r="N222" s="250" t="s">
        <v>38</v>
      </c>
      <c r="O222" s="91"/>
      <c r="P222" s="251">
        <f>O222*H222</f>
        <v>0</v>
      </c>
      <c r="Q222" s="251">
        <v>0</v>
      </c>
      <c r="R222" s="251">
        <f>Q222*H222</f>
        <v>0</v>
      </c>
      <c r="S222" s="251">
        <v>0</v>
      </c>
      <c r="T222" s="25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3" t="s">
        <v>231</v>
      </c>
      <c r="AT222" s="253" t="s">
        <v>227</v>
      </c>
      <c r="AU222" s="253" t="s">
        <v>80</v>
      </c>
      <c r="AY222" s="17" t="s">
        <v>226</v>
      </c>
      <c r="BE222" s="254">
        <f>IF(N222="základní",J222,0)</f>
        <v>0</v>
      </c>
      <c r="BF222" s="254">
        <f>IF(N222="snížená",J222,0)</f>
        <v>0</v>
      </c>
      <c r="BG222" s="254">
        <f>IF(N222="zákl. přenesená",J222,0)</f>
        <v>0</v>
      </c>
      <c r="BH222" s="254">
        <f>IF(N222="sníž. přenesená",J222,0)</f>
        <v>0</v>
      </c>
      <c r="BI222" s="254">
        <f>IF(N222="nulová",J222,0)</f>
        <v>0</v>
      </c>
      <c r="BJ222" s="17" t="s">
        <v>80</v>
      </c>
      <c r="BK222" s="254">
        <f>ROUND(I222*H222,2)</f>
        <v>0</v>
      </c>
      <c r="BL222" s="17" t="s">
        <v>231</v>
      </c>
      <c r="BM222" s="253" t="s">
        <v>1070</v>
      </c>
    </row>
    <row r="223" spans="1:47" s="2" customFormat="1" ht="12">
      <c r="A223" s="38"/>
      <c r="B223" s="39"/>
      <c r="C223" s="40"/>
      <c r="D223" s="257" t="s">
        <v>277</v>
      </c>
      <c r="E223" s="40"/>
      <c r="F223" s="269" t="s">
        <v>463</v>
      </c>
      <c r="G223" s="40"/>
      <c r="H223" s="40"/>
      <c r="I223" s="155"/>
      <c r="J223" s="40"/>
      <c r="K223" s="40"/>
      <c r="L223" s="44"/>
      <c r="M223" s="270"/>
      <c r="N223" s="271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277</v>
      </c>
      <c r="AU223" s="17" t="s">
        <v>80</v>
      </c>
    </row>
    <row r="224" spans="1:51" s="13" customFormat="1" ht="12">
      <c r="A224" s="13"/>
      <c r="B224" s="255"/>
      <c r="C224" s="256"/>
      <c r="D224" s="257" t="s">
        <v>270</v>
      </c>
      <c r="E224" s="258" t="s">
        <v>765</v>
      </c>
      <c r="F224" s="259" t="s">
        <v>1071</v>
      </c>
      <c r="G224" s="256"/>
      <c r="H224" s="260">
        <v>322.5</v>
      </c>
      <c r="I224" s="261"/>
      <c r="J224" s="256"/>
      <c r="K224" s="256"/>
      <c r="L224" s="262"/>
      <c r="M224" s="263"/>
      <c r="N224" s="264"/>
      <c r="O224" s="264"/>
      <c r="P224" s="264"/>
      <c r="Q224" s="264"/>
      <c r="R224" s="264"/>
      <c r="S224" s="264"/>
      <c r="T224" s="26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6" t="s">
        <v>270</v>
      </c>
      <c r="AU224" s="266" t="s">
        <v>80</v>
      </c>
      <c r="AV224" s="13" t="s">
        <v>82</v>
      </c>
      <c r="AW224" s="13" t="s">
        <v>30</v>
      </c>
      <c r="AX224" s="13" t="s">
        <v>80</v>
      </c>
      <c r="AY224" s="266" t="s">
        <v>226</v>
      </c>
    </row>
    <row r="225" spans="1:65" s="2" customFormat="1" ht="16.5" customHeight="1">
      <c r="A225" s="38"/>
      <c r="B225" s="39"/>
      <c r="C225" s="242" t="s">
        <v>349</v>
      </c>
      <c r="D225" s="242" t="s">
        <v>227</v>
      </c>
      <c r="E225" s="243" t="s">
        <v>767</v>
      </c>
      <c r="F225" s="244" t="s">
        <v>768</v>
      </c>
      <c r="G225" s="245" t="s">
        <v>317</v>
      </c>
      <c r="H225" s="246">
        <v>357.5</v>
      </c>
      <c r="I225" s="247"/>
      <c r="J225" s="248">
        <f>ROUND(I225*H225,2)</f>
        <v>0</v>
      </c>
      <c r="K225" s="244" t="s">
        <v>545</v>
      </c>
      <c r="L225" s="44"/>
      <c r="M225" s="249" t="s">
        <v>1</v>
      </c>
      <c r="N225" s="250" t="s">
        <v>38</v>
      </c>
      <c r="O225" s="91"/>
      <c r="P225" s="251">
        <f>O225*H225</f>
        <v>0</v>
      </c>
      <c r="Q225" s="251">
        <v>0</v>
      </c>
      <c r="R225" s="251">
        <f>Q225*H225</f>
        <v>0</v>
      </c>
      <c r="S225" s="251">
        <v>0</v>
      </c>
      <c r="T225" s="25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3" t="s">
        <v>231</v>
      </c>
      <c r="AT225" s="253" t="s">
        <v>227</v>
      </c>
      <c r="AU225" s="253" t="s">
        <v>80</v>
      </c>
      <c r="AY225" s="17" t="s">
        <v>226</v>
      </c>
      <c r="BE225" s="254">
        <f>IF(N225="základní",J225,0)</f>
        <v>0</v>
      </c>
      <c r="BF225" s="254">
        <f>IF(N225="snížená",J225,0)</f>
        <v>0</v>
      </c>
      <c r="BG225" s="254">
        <f>IF(N225="zákl. přenesená",J225,0)</f>
        <v>0</v>
      </c>
      <c r="BH225" s="254">
        <f>IF(N225="sníž. přenesená",J225,0)</f>
        <v>0</v>
      </c>
      <c r="BI225" s="254">
        <f>IF(N225="nulová",J225,0)</f>
        <v>0</v>
      </c>
      <c r="BJ225" s="17" t="s">
        <v>80</v>
      </c>
      <c r="BK225" s="254">
        <f>ROUND(I225*H225,2)</f>
        <v>0</v>
      </c>
      <c r="BL225" s="17" t="s">
        <v>231</v>
      </c>
      <c r="BM225" s="253" t="s">
        <v>1072</v>
      </c>
    </row>
    <row r="226" spans="1:47" s="2" customFormat="1" ht="12">
      <c r="A226" s="38"/>
      <c r="B226" s="39"/>
      <c r="C226" s="40"/>
      <c r="D226" s="257" t="s">
        <v>277</v>
      </c>
      <c r="E226" s="40"/>
      <c r="F226" s="269" t="s">
        <v>770</v>
      </c>
      <c r="G226" s="40"/>
      <c r="H226" s="40"/>
      <c r="I226" s="155"/>
      <c r="J226" s="40"/>
      <c r="K226" s="40"/>
      <c r="L226" s="44"/>
      <c r="M226" s="270"/>
      <c r="N226" s="271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277</v>
      </c>
      <c r="AU226" s="17" t="s">
        <v>80</v>
      </c>
    </row>
    <row r="227" spans="1:51" s="13" customFormat="1" ht="12">
      <c r="A227" s="13"/>
      <c r="B227" s="255"/>
      <c r="C227" s="256"/>
      <c r="D227" s="257" t="s">
        <v>270</v>
      </c>
      <c r="E227" s="258" t="s">
        <v>771</v>
      </c>
      <c r="F227" s="259" t="s">
        <v>1022</v>
      </c>
      <c r="G227" s="256"/>
      <c r="H227" s="260">
        <v>357.5</v>
      </c>
      <c r="I227" s="261"/>
      <c r="J227" s="256"/>
      <c r="K227" s="256"/>
      <c r="L227" s="262"/>
      <c r="M227" s="297"/>
      <c r="N227" s="298"/>
      <c r="O227" s="298"/>
      <c r="P227" s="298"/>
      <c r="Q227" s="298"/>
      <c r="R227" s="298"/>
      <c r="S227" s="298"/>
      <c r="T227" s="29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6" t="s">
        <v>270</v>
      </c>
      <c r="AU227" s="266" t="s">
        <v>80</v>
      </c>
      <c r="AV227" s="13" t="s">
        <v>82</v>
      </c>
      <c r="AW227" s="13" t="s">
        <v>30</v>
      </c>
      <c r="AX227" s="13" t="s">
        <v>80</v>
      </c>
      <c r="AY227" s="266" t="s">
        <v>226</v>
      </c>
    </row>
    <row r="228" spans="1:31" s="2" customFormat="1" ht="6.95" customHeight="1">
      <c r="A228" s="38"/>
      <c r="B228" s="66"/>
      <c r="C228" s="67"/>
      <c r="D228" s="67"/>
      <c r="E228" s="67"/>
      <c r="F228" s="67"/>
      <c r="G228" s="67"/>
      <c r="H228" s="67"/>
      <c r="I228" s="193"/>
      <c r="J228" s="67"/>
      <c r="K228" s="67"/>
      <c r="L228" s="44"/>
      <c r="M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</row>
  </sheetData>
  <sheetProtection password="CC35" sheet="1" objects="1" scenarios="1" formatColumns="0" formatRows="0" autoFilter="0"/>
  <autoFilter ref="C126:K227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124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535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617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618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1073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155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ROUND(J130,2)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ROUND((SUM(BE130:BE238)),2)</f>
        <v>0</v>
      </c>
      <c r="G37" s="38"/>
      <c r="H37" s="38"/>
      <c r="I37" s="172">
        <v>0.21</v>
      </c>
      <c r="J37" s="171">
        <f>ROUND(((SUM(BE130:BE238))*I37),2)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ROUND((SUM(BF130:BF238)),2)</f>
        <v>0</v>
      </c>
      <c r="G38" s="38"/>
      <c r="H38" s="38"/>
      <c r="I38" s="172">
        <v>0.15</v>
      </c>
      <c r="J38" s="171">
        <f>ROUND(((SUM(BF130:BF238))*I38),2)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ROUND((SUM(BG130:BG238)),2)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ROUND((SUM(BH130:BH238)),2)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ROUND((SUM(BI130:BI238)),2)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198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>Býšť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194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2:12" s="1" customFormat="1" ht="16.5" customHeight="1">
      <c r="B87" s="21"/>
      <c r="C87" s="22"/>
      <c r="D87" s="22"/>
      <c r="E87" s="197" t="s">
        <v>535</v>
      </c>
      <c r="F87" s="22"/>
      <c r="G87" s="22"/>
      <c r="H87" s="22"/>
      <c r="I87" s="147"/>
      <c r="J87" s="22"/>
      <c r="K87" s="22"/>
      <c r="L87" s="20"/>
    </row>
    <row r="88" spans="2:12" s="1" customFormat="1" ht="12" customHeight="1">
      <c r="B88" s="21"/>
      <c r="C88" s="32" t="s">
        <v>196</v>
      </c>
      <c r="D88" s="22"/>
      <c r="E88" s="22"/>
      <c r="F88" s="22"/>
      <c r="G88" s="22"/>
      <c r="H88" s="22"/>
      <c r="I88" s="147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303" t="s">
        <v>617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618</v>
      </c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SO 101.3 V - Modernizace silnice II/298 úsek 3 - způsobilé výdaje na vedlejší aktivity projektu</v>
      </c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 </v>
      </c>
      <c r="G93" s="40"/>
      <c r="H93" s="40"/>
      <c r="I93" s="157" t="s">
        <v>22</v>
      </c>
      <c r="J93" s="79" t="str">
        <f>IF(J16="","",J16)</f>
        <v>7. 5. 2020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157" t="s">
        <v>29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27</v>
      </c>
      <c r="D96" s="40"/>
      <c r="E96" s="40"/>
      <c r="F96" s="27" t="str">
        <f>IF(E22="","",E22)</f>
        <v>Vyplň údaj</v>
      </c>
      <c r="G96" s="40"/>
      <c r="H96" s="40"/>
      <c r="I96" s="157" t="s">
        <v>31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98" t="s">
        <v>199</v>
      </c>
      <c r="D98" s="199"/>
      <c r="E98" s="199"/>
      <c r="F98" s="199"/>
      <c r="G98" s="199"/>
      <c r="H98" s="199"/>
      <c r="I98" s="200"/>
      <c r="J98" s="201" t="s">
        <v>200</v>
      </c>
      <c r="K98" s="199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202" t="s">
        <v>201</v>
      </c>
      <c r="D100" s="40"/>
      <c r="E100" s="40"/>
      <c r="F100" s="40"/>
      <c r="G100" s="40"/>
      <c r="H100" s="40"/>
      <c r="I100" s="155"/>
      <c r="J100" s="110">
        <f>J130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202</v>
      </c>
    </row>
    <row r="101" spans="1:31" s="9" customFormat="1" ht="24.95" customHeight="1">
      <c r="A101" s="9"/>
      <c r="B101" s="203"/>
      <c r="C101" s="204"/>
      <c r="D101" s="205" t="s">
        <v>541</v>
      </c>
      <c r="E101" s="206"/>
      <c r="F101" s="206"/>
      <c r="G101" s="206"/>
      <c r="H101" s="206"/>
      <c r="I101" s="207"/>
      <c r="J101" s="208">
        <f>J131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585</v>
      </c>
      <c r="E102" s="206"/>
      <c r="F102" s="206"/>
      <c r="G102" s="206"/>
      <c r="H102" s="206"/>
      <c r="I102" s="207"/>
      <c r="J102" s="208">
        <f>J145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773</v>
      </c>
      <c r="E103" s="206"/>
      <c r="F103" s="206"/>
      <c r="G103" s="206"/>
      <c r="H103" s="206"/>
      <c r="I103" s="207"/>
      <c r="J103" s="208">
        <f>J188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620</v>
      </c>
      <c r="E104" s="206"/>
      <c r="F104" s="206"/>
      <c r="G104" s="206"/>
      <c r="H104" s="206"/>
      <c r="I104" s="207"/>
      <c r="J104" s="208">
        <f>J198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774</v>
      </c>
      <c r="E105" s="206"/>
      <c r="F105" s="206"/>
      <c r="G105" s="206"/>
      <c r="H105" s="206"/>
      <c r="I105" s="207"/>
      <c r="J105" s="208">
        <f>J219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586</v>
      </c>
      <c r="E106" s="206"/>
      <c r="F106" s="206"/>
      <c r="G106" s="206"/>
      <c r="H106" s="206"/>
      <c r="I106" s="207"/>
      <c r="J106" s="208">
        <f>J223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193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196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211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97" t="str">
        <f>E7</f>
        <v>Býšť</v>
      </c>
      <c r="F116" s="32"/>
      <c r="G116" s="32"/>
      <c r="H116" s="32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194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2:12" s="1" customFormat="1" ht="16.5" customHeight="1">
      <c r="B118" s="21"/>
      <c r="C118" s="22"/>
      <c r="D118" s="22"/>
      <c r="E118" s="197" t="s">
        <v>535</v>
      </c>
      <c r="F118" s="22"/>
      <c r="G118" s="22"/>
      <c r="H118" s="22"/>
      <c r="I118" s="147"/>
      <c r="J118" s="22"/>
      <c r="K118" s="22"/>
      <c r="L118" s="20"/>
    </row>
    <row r="119" spans="2:12" s="1" customFormat="1" ht="12" customHeight="1">
      <c r="B119" s="21"/>
      <c r="C119" s="32" t="s">
        <v>196</v>
      </c>
      <c r="D119" s="22"/>
      <c r="E119" s="22"/>
      <c r="F119" s="22"/>
      <c r="G119" s="22"/>
      <c r="H119" s="22"/>
      <c r="I119" s="147"/>
      <c r="J119" s="22"/>
      <c r="K119" s="22"/>
      <c r="L119" s="20"/>
    </row>
    <row r="120" spans="1:31" s="2" customFormat="1" ht="16.5" customHeight="1">
      <c r="A120" s="38"/>
      <c r="B120" s="39"/>
      <c r="C120" s="40"/>
      <c r="D120" s="40"/>
      <c r="E120" s="303" t="s">
        <v>617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618</v>
      </c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E13</f>
        <v>SO 101.3 V - Modernizace silnice II/298 úsek 3 - způsobilé výdaje na vedlejší aktivity projektu</v>
      </c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F16</f>
        <v xml:space="preserve"> </v>
      </c>
      <c r="G124" s="40"/>
      <c r="H124" s="40"/>
      <c r="I124" s="157" t="s">
        <v>22</v>
      </c>
      <c r="J124" s="79" t="str">
        <f>IF(J16="","",J16)</f>
        <v>7. 5. 2020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E19</f>
        <v xml:space="preserve"> </v>
      </c>
      <c r="G126" s="40"/>
      <c r="H126" s="40"/>
      <c r="I126" s="157" t="s">
        <v>29</v>
      </c>
      <c r="J126" s="36" t="str">
        <f>E25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27</v>
      </c>
      <c r="D127" s="40"/>
      <c r="E127" s="40"/>
      <c r="F127" s="27" t="str">
        <f>IF(E22="","",E22)</f>
        <v>Vyplň údaj</v>
      </c>
      <c r="G127" s="40"/>
      <c r="H127" s="40"/>
      <c r="I127" s="157" t="s">
        <v>31</v>
      </c>
      <c r="J127" s="36" t="str">
        <f>E28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155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216"/>
      <c r="B129" s="217"/>
      <c r="C129" s="218" t="s">
        <v>212</v>
      </c>
      <c r="D129" s="219" t="s">
        <v>58</v>
      </c>
      <c r="E129" s="219" t="s">
        <v>54</v>
      </c>
      <c r="F129" s="219" t="s">
        <v>55</v>
      </c>
      <c r="G129" s="219" t="s">
        <v>213</v>
      </c>
      <c r="H129" s="219" t="s">
        <v>214</v>
      </c>
      <c r="I129" s="220" t="s">
        <v>215</v>
      </c>
      <c r="J129" s="219" t="s">
        <v>200</v>
      </c>
      <c r="K129" s="221" t="s">
        <v>216</v>
      </c>
      <c r="L129" s="222"/>
      <c r="M129" s="100" t="s">
        <v>1</v>
      </c>
      <c r="N129" s="101" t="s">
        <v>37</v>
      </c>
      <c r="O129" s="101" t="s">
        <v>217</v>
      </c>
      <c r="P129" s="101" t="s">
        <v>218</v>
      </c>
      <c r="Q129" s="101" t="s">
        <v>219</v>
      </c>
      <c r="R129" s="101" t="s">
        <v>220</v>
      </c>
      <c r="S129" s="101" t="s">
        <v>221</v>
      </c>
      <c r="T129" s="102" t="s">
        <v>222</v>
      </c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</row>
    <row r="130" spans="1:63" s="2" customFormat="1" ht="22.8" customHeight="1">
      <c r="A130" s="38"/>
      <c r="B130" s="39"/>
      <c r="C130" s="107" t="s">
        <v>223</v>
      </c>
      <c r="D130" s="40"/>
      <c r="E130" s="40"/>
      <c r="F130" s="40"/>
      <c r="G130" s="40"/>
      <c r="H130" s="40"/>
      <c r="I130" s="155"/>
      <c r="J130" s="223">
        <f>BK130</f>
        <v>0</v>
      </c>
      <c r="K130" s="40"/>
      <c r="L130" s="44"/>
      <c r="M130" s="103"/>
      <c r="N130" s="224"/>
      <c r="O130" s="104"/>
      <c r="P130" s="225">
        <f>P131+P145+P188+P198+P219+P223</f>
        <v>0</v>
      </c>
      <c r="Q130" s="104"/>
      <c r="R130" s="225">
        <f>R131+R145+R188+R198+R219+R223</f>
        <v>0</v>
      </c>
      <c r="S130" s="104"/>
      <c r="T130" s="226">
        <f>T131+T145+T188+T198+T219+T223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72</v>
      </c>
      <c r="AU130" s="17" t="s">
        <v>202</v>
      </c>
      <c r="BK130" s="227">
        <f>BK131+BK145+BK188+BK198+BK219+BK223</f>
        <v>0</v>
      </c>
    </row>
    <row r="131" spans="1:63" s="12" customFormat="1" ht="25.9" customHeight="1">
      <c r="A131" s="12"/>
      <c r="B131" s="228"/>
      <c r="C131" s="229"/>
      <c r="D131" s="230" t="s">
        <v>72</v>
      </c>
      <c r="E131" s="231" t="s">
        <v>73</v>
      </c>
      <c r="F131" s="231" t="s">
        <v>271</v>
      </c>
      <c r="G131" s="229"/>
      <c r="H131" s="229"/>
      <c r="I131" s="232"/>
      <c r="J131" s="233">
        <f>BK131</f>
        <v>0</v>
      </c>
      <c r="K131" s="229"/>
      <c r="L131" s="234"/>
      <c r="M131" s="235"/>
      <c r="N131" s="236"/>
      <c r="O131" s="236"/>
      <c r="P131" s="237">
        <f>SUM(P132:P144)</f>
        <v>0</v>
      </c>
      <c r="Q131" s="236"/>
      <c r="R131" s="237">
        <f>SUM(R132:R144)</f>
        <v>0</v>
      </c>
      <c r="S131" s="236"/>
      <c r="T131" s="238">
        <f>SUM(T132:T144)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9" t="s">
        <v>231</v>
      </c>
      <c r="AT131" s="240" t="s">
        <v>72</v>
      </c>
      <c r="AU131" s="240" t="s">
        <v>73</v>
      </c>
      <c r="AY131" s="239" t="s">
        <v>226</v>
      </c>
      <c r="BK131" s="241">
        <f>SUM(BK132:BK144)</f>
        <v>0</v>
      </c>
    </row>
    <row r="132" spans="1:65" s="2" customFormat="1" ht="16.5" customHeight="1">
      <c r="A132" s="38"/>
      <c r="B132" s="39"/>
      <c r="C132" s="242" t="s">
        <v>80</v>
      </c>
      <c r="D132" s="242" t="s">
        <v>227</v>
      </c>
      <c r="E132" s="243" t="s">
        <v>273</v>
      </c>
      <c r="F132" s="244" t="s">
        <v>274</v>
      </c>
      <c r="G132" s="245" t="s">
        <v>275</v>
      </c>
      <c r="H132" s="246">
        <v>82.22</v>
      </c>
      <c r="I132" s="247"/>
      <c r="J132" s="248">
        <f>ROUND(I132*H132,2)</f>
        <v>0</v>
      </c>
      <c r="K132" s="244" t="s">
        <v>545</v>
      </c>
      <c r="L132" s="44"/>
      <c r="M132" s="249" t="s">
        <v>1</v>
      </c>
      <c r="N132" s="250" t="s">
        <v>38</v>
      </c>
      <c r="O132" s="91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3" t="s">
        <v>231</v>
      </c>
      <c r="AT132" s="253" t="s">
        <v>227</v>
      </c>
      <c r="AU132" s="253" t="s">
        <v>80</v>
      </c>
      <c r="AY132" s="17" t="s">
        <v>226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7" t="s">
        <v>80</v>
      </c>
      <c r="BK132" s="254">
        <f>ROUND(I132*H132,2)</f>
        <v>0</v>
      </c>
      <c r="BL132" s="17" t="s">
        <v>231</v>
      </c>
      <c r="BM132" s="253" t="s">
        <v>1074</v>
      </c>
    </row>
    <row r="133" spans="1:47" s="2" customFormat="1" ht="12">
      <c r="A133" s="38"/>
      <c r="B133" s="39"/>
      <c r="C133" s="40"/>
      <c r="D133" s="257" t="s">
        <v>277</v>
      </c>
      <c r="E133" s="40"/>
      <c r="F133" s="269" t="s">
        <v>278</v>
      </c>
      <c r="G133" s="40"/>
      <c r="H133" s="40"/>
      <c r="I133" s="155"/>
      <c r="J133" s="40"/>
      <c r="K133" s="40"/>
      <c r="L133" s="44"/>
      <c r="M133" s="270"/>
      <c r="N133" s="27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277</v>
      </c>
      <c r="AU133" s="17" t="s">
        <v>80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279</v>
      </c>
      <c r="F134" s="259" t="s">
        <v>1075</v>
      </c>
      <c r="G134" s="256"/>
      <c r="H134" s="260">
        <v>9.78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73</v>
      </c>
      <c r="AY134" s="266" t="s">
        <v>226</v>
      </c>
    </row>
    <row r="135" spans="1:51" s="13" customFormat="1" ht="12">
      <c r="A135" s="13"/>
      <c r="B135" s="255"/>
      <c r="C135" s="256"/>
      <c r="D135" s="257" t="s">
        <v>270</v>
      </c>
      <c r="E135" s="258" t="s">
        <v>623</v>
      </c>
      <c r="F135" s="259" t="s">
        <v>1076</v>
      </c>
      <c r="G135" s="256"/>
      <c r="H135" s="260">
        <v>38.36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270</v>
      </c>
      <c r="AU135" s="266" t="s">
        <v>80</v>
      </c>
      <c r="AV135" s="13" t="s">
        <v>82</v>
      </c>
      <c r="AW135" s="13" t="s">
        <v>30</v>
      </c>
      <c r="AX135" s="13" t="s">
        <v>73</v>
      </c>
      <c r="AY135" s="266" t="s">
        <v>226</v>
      </c>
    </row>
    <row r="136" spans="1:51" s="13" customFormat="1" ht="12">
      <c r="A136" s="13"/>
      <c r="B136" s="255"/>
      <c r="C136" s="256"/>
      <c r="D136" s="257" t="s">
        <v>270</v>
      </c>
      <c r="E136" s="258" t="s">
        <v>625</v>
      </c>
      <c r="F136" s="259" t="s">
        <v>1077</v>
      </c>
      <c r="G136" s="256"/>
      <c r="H136" s="260">
        <v>34.08</v>
      </c>
      <c r="I136" s="261"/>
      <c r="J136" s="256"/>
      <c r="K136" s="256"/>
      <c r="L136" s="262"/>
      <c r="M136" s="263"/>
      <c r="N136" s="264"/>
      <c r="O136" s="264"/>
      <c r="P136" s="264"/>
      <c r="Q136" s="264"/>
      <c r="R136" s="264"/>
      <c r="S136" s="264"/>
      <c r="T136" s="26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6" t="s">
        <v>270</v>
      </c>
      <c r="AU136" s="266" t="s">
        <v>80</v>
      </c>
      <c r="AV136" s="13" t="s">
        <v>82</v>
      </c>
      <c r="AW136" s="13" t="s">
        <v>30</v>
      </c>
      <c r="AX136" s="13" t="s">
        <v>73</v>
      </c>
      <c r="AY136" s="266" t="s">
        <v>226</v>
      </c>
    </row>
    <row r="137" spans="1:51" s="13" customFormat="1" ht="12">
      <c r="A137" s="13"/>
      <c r="B137" s="255"/>
      <c r="C137" s="256"/>
      <c r="D137" s="257" t="s">
        <v>270</v>
      </c>
      <c r="E137" s="258" t="s">
        <v>627</v>
      </c>
      <c r="F137" s="259" t="s">
        <v>1078</v>
      </c>
      <c r="G137" s="256"/>
      <c r="H137" s="260">
        <v>82.22</v>
      </c>
      <c r="I137" s="261"/>
      <c r="J137" s="256"/>
      <c r="K137" s="256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270</v>
      </c>
      <c r="AU137" s="266" t="s">
        <v>80</v>
      </c>
      <c r="AV137" s="13" t="s">
        <v>82</v>
      </c>
      <c r="AW137" s="13" t="s">
        <v>30</v>
      </c>
      <c r="AX137" s="13" t="s">
        <v>80</v>
      </c>
      <c r="AY137" s="266" t="s">
        <v>226</v>
      </c>
    </row>
    <row r="138" spans="1:65" s="2" customFormat="1" ht="16.5" customHeight="1">
      <c r="A138" s="38"/>
      <c r="B138" s="39"/>
      <c r="C138" s="242" t="s">
        <v>82</v>
      </c>
      <c r="D138" s="242" t="s">
        <v>227</v>
      </c>
      <c r="E138" s="243" t="s">
        <v>282</v>
      </c>
      <c r="F138" s="244" t="s">
        <v>274</v>
      </c>
      <c r="G138" s="245" t="s">
        <v>275</v>
      </c>
      <c r="H138" s="246">
        <v>6.41</v>
      </c>
      <c r="I138" s="247"/>
      <c r="J138" s="248">
        <f>ROUND(I138*H138,2)</f>
        <v>0</v>
      </c>
      <c r="K138" s="244" t="s">
        <v>545</v>
      </c>
      <c r="L138" s="44"/>
      <c r="M138" s="249" t="s">
        <v>1</v>
      </c>
      <c r="N138" s="250" t="s">
        <v>38</v>
      </c>
      <c r="O138" s="91"/>
      <c r="P138" s="251">
        <f>O138*H138</f>
        <v>0</v>
      </c>
      <c r="Q138" s="251">
        <v>0</v>
      </c>
      <c r="R138" s="251">
        <f>Q138*H138</f>
        <v>0</v>
      </c>
      <c r="S138" s="251">
        <v>0</v>
      </c>
      <c r="T138" s="25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3" t="s">
        <v>231</v>
      </c>
      <c r="AT138" s="253" t="s">
        <v>227</v>
      </c>
      <c r="AU138" s="253" t="s">
        <v>80</v>
      </c>
      <c r="AY138" s="17" t="s">
        <v>226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7" t="s">
        <v>80</v>
      </c>
      <c r="BK138" s="254">
        <f>ROUND(I138*H138,2)</f>
        <v>0</v>
      </c>
      <c r="BL138" s="17" t="s">
        <v>231</v>
      </c>
      <c r="BM138" s="253" t="s">
        <v>1079</v>
      </c>
    </row>
    <row r="139" spans="1:47" s="2" customFormat="1" ht="12">
      <c r="A139" s="38"/>
      <c r="B139" s="39"/>
      <c r="C139" s="40"/>
      <c r="D139" s="257" t="s">
        <v>277</v>
      </c>
      <c r="E139" s="40"/>
      <c r="F139" s="269" t="s">
        <v>278</v>
      </c>
      <c r="G139" s="40"/>
      <c r="H139" s="40"/>
      <c r="I139" s="155"/>
      <c r="J139" s="40"/>
      <c r="K139" s="40"/>
      <c r="L139" s="44"/>
      <c r="M139" s="270"/>
      <c r="N139" s="271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277</v>
      </c>
      <c r="AU139" s="17" t="s">
        <v>80</v>
      </c>
    </row>
    <row r="140" spans="1:51" s="15" customFormat="1" ht="12">
      <c r="A140" s="15"/>
      <c r="B140" s="283"/>
      <c r="C140" s="284"/>
      <c r="D140" s="257" t="s">
        <v>270</v>
      </c>
      <c r="E140" s="285" t="s">
        <v>1</v>
      </c>
      <c r="F140" s="286" t="s">
        <v>630</v>
      </c>
      <c r="G140" s="284"/>
      <c r="H140" s="285" t="s">
        <v>1</v>
      </c>
      <c r="I140" s="287"/>
      <c r="J140" s="284"/>
      <c r="K140" s="284"/>
      <c r="L140" s="288"/>
      <c r="M140" s="289"/>
      <c r="N140" s="290"/>
      <c r="O140" s="290"/>
      <c r="P140" s="290"/>
      <c r="Q140" s="290"/>
      <c r="R140" s="290"/>
      <c r="S140" s="290"/>
      <c r="T140" s="29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2" t="s">
        <v>270</v>
      </c>
      <c r="AU140" s="292" t="s">
        <v>80</v>
      </c>
      <c r="AV140" s="15" t="s">
        <v>80</v>
      </c>
      <c r="AW140" s="15" t="s">
        <v>30</v>
      </c>
      <c r="AX140" s="15" t="s">
        <v>73</v>
      </c>
      <c r="AY140" s="292" t="s">
        <v>226</v>
      </c>
    </row>
    <row r="141" spans="1:51" s="13" customFormat="1" ht="12">
      <c r="A141" s="13"/>
      <c r="B141" s="255"/>
      <c r="C141" s="256"/>
      <c r="D141" s="257" t="s">
        <v>270</v>
      </c>
      <c r="E141" s="258" t="s">
        <v>284</v>
      </c>
      <c r="F141" s="259" t="s">
        <v>1080</v>
      </c>
      <c r="G141" s="256"/>
      <c r="H141" s="260">
        <v>0.77</v>
      </c>
      <c r="I141" s="261"/>
      <c r="J141" s="256"/>
      <c r="K141" s="256"/>
      <c r="L141" s="262"/>
      <c r="M141" s="263"/>
      <c r="N141" s="264"/>
      <c r="O141" s="264"/>
      <c r="P141" s="264"/>
      <c r="Q141" s="264"/>
      <c r="R141" s="264"/>
      <c r="S141" s="264"/>
      <c r="T141" s="26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6" t="s">
        <v>270</v>
      </c>
      <c r="AU141" s="266" t="s">
        <v>80</v>
      </c>
      <c r="AV141" s="13" t="s">
        <v>82</v>
      </c>
      <c r="AW141" s="13" t="s">
        <v>30</v>
      </c>
      <c r="AX141" s="13" t="s">
        <v>73</v>
      </c>
      <c r="AY141" s="266" t="s">
        <v>226</v>
      </c>
    </row>
    <row r="142" spans="1:51" s="13" customFormat="1" ht="12">
      <c r="A142" s="13"/>
      <c r="B142" s="255"/>
      <c r="C142" s="256"/>
      <c r="D142" s="257" t="s">
        <v>270</v>
      </c>
      <c r="E142" s="258" t="s">
        <v>782</v>
      </c>
      <c r="F142" s="259" t="s">
        <v>1081</v>
      </c>
      <c r="G142" s="256"/>
      <c r="H142" s="260">
        <v>0.5</v>
      </c>
      <c r="I142" s="261"/>
      <c r="J142" s="256"/>
      <c r="K142" s="256"/>
      <c r="L142" s="262"/>
      <c r="M142" s="263"/>
      <c r="N142" s="264"/>
      <c r="O142" s="264"/>
      <c r="P142" s="264"/>
      <c r="Q142" s="264"/>
      <c r="R142" s="264"/>
      <c r="S142" s="264"/>
      <c r="T142" s="26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6" t="s">
        <v>270</v>
      </c>
      <c r="AU142" s="266" t="s">
        <v>80</v>
      </c>
      <c r="AV142" s="13" t="s">
        <v>82</v>
      </c>
      <c r="AW142" s="13" t="s">
        <v>30</v>
      </c>
      <c r="AX142" s="13" t="s">
        <v>73</v>
      </c>
      <c r="AY142" s="266" t="s">
        <v>226</v>
      </c>
    </row>
    <row r="143" spans="1:51" s="13" customFormat="1" ht="12">
      <c r="A143" s="13"/>
      <c r="B143" s="255"/>
      <c r="C143" s="256"/>
      <c r="D143" s="257" t="s">
        <v>270</v>
      </c>
      <c r="E143" s="258" t="s">
        <v>784</v>
      </c>
      <c r="F143" s="259" t="s">
        <v>1082</v>
      </c>
      <c r="G143" s="256"/>
      <c r="H143" s="260">
        <v>5.14</v>
      </c>
      <c r="I143" s="261"/>
      <c r="J143" s="256"/>
      <c r="K143" s="256"/>
      <c r="L143" s="262"/>
      <c r="M143" s="263"/>
      <c r="N143" s="264"/>
      <c r="O143" s="264"/>
      <c r="P143" s="264"/>
      <c r="Q143" s="264"/>
      <c r="R143" s="264"/>
      <c r="S143" s="264"/>
      <c r="T143" s="26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6" t="s">
        <v>270</v>
      </c>
      <c r="AU143" s="266" t="s">
        <v>80</v>
      </c>
      <c r="AV143" s="13" t="s">
        <v>82</v>
      </c>
      <c r="AW143" s="13" t="s">
        <v>30</v>
      </c>
      <c r="AX143" s="13" t="s">
        <v>73</v>
      </c>
      <c r="AY143" s="266" t="s">
        <v>226</v>
      </c>
    </row>
    <row r="144" spans="1:51" s="13" customFormat="1" ht="12">
      <c r="A144" s="13"/>
      <c r="B144" s="255"/>
      <c r="C144" s="256"/>
      <c r="D144" s="257" t="s">
        <v>270</v>
      </c>
      <c r="E144" s="258" t="s">
        <v>1083</v>
      </c>
      <c r="F144" s="259" t="s">
        <v>1084</v>
      </c>
      <c r="G144" s="256"/>
      <c r="H144" s="260">
        <v>6.41</v>
      </c>
      <c r="I144" s="261"/>
      <c r="J144" s="256"/>
      <c r="K144" s="256"/>
      <c r="L144" s="262"/>
      <c r="M144" s="263"/>
      <c r="N144" s="264"/>
      <c r="O144" s="264"/>
      <c r="P144" s="264"/>
      <c r="Q144" s="264"/>
      <c r="R144" s="264"/>
      <c r="S144" s="264"/>
      <c r="T144" s="26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6" t="s">
        <v>270</v>
      </c>
      <c r="AU144" s="266" t="s">
        <v>80</v>
      </c>
      <c r="AV144" s="13" t="s">
        <v>82</v>
      </c>
      <c r="AW144" s="13" t="s">
        <v>30</v>
      </c>
      <c r="AX144" s="13" t="s">
        <v>80</v>
      </c>
      <c r="AY144" s="266" t="s">
        <v>226</v>
      </c>
    </row>
    <row r="145" spans="1:63" s="12" customFormat="1" ht="25.9" customHeight="1">
      <c r="A145" s="12"/>
      <c r="B145" s="228"/>
      <c r="C145" s="229"/>
      <c r="D145" s="230" t="s">
        <v>72</v>
      </c>
      <c r="E145" s="231" t="s">
        <v>80</v>
      </c>
      <c r="F145" s="231" t="s">
        <v>291</v>
      </c>
      <c r="G145" s="229"/>
      <c r="H145" s="229"/>
      <c r="I145" s="232"/>
      <c r="J145" s="233">
        <f>BK145</f>
        <v>0</v>
      </c>
      <c r="K145" s="229"/>
      <c r="L145" s="234"/>
      <c r="M145" s="235"/>
      <c r="N145" s="236"/>
      <c r="O145" s="236"/>
      <c r="P145" s="237">
        <f>SUM(P146:P187)</f>
        <v>0</v>
      </c>
      <c r="Q145" s="236"/>
      <c r="R145" s="237">
        <f>SUM(R146:R187)</f>
        <v>0</v>
      </c>
      <c r="S145" s="236"/>
      <c r="T145" s="238">
        <f>SUM(T146:T187)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9" t="s">
        <v>231</v>
      </c>
      <c r="AT145" s="240" t="s">
        <v>72</v>
      </c>
      <c r="AU145" s="240" t="s">
        <v>73</v>
      </c>
      <c r="AY145" s="239" t="s">
        <v>226</v>
      </c>
      <c r="BK145" s="241">
        <f>SUM(BK146:BK187)</f>
        <v>0</v>
      </c>
    </row>
    <row r="146" spans="1:65" s="2" customFormat="1" ht="16.5" customHeight="1">
      <c r="A146" s="38"/>
      <c r="B146" s="39"/>
      <c r="C146" s="242" t="s">
        <v>108</v>
      </c>
      <c r="D146" s="242" t="s">
        <v>227</v>
      </c>
      <c r="E146" s="243" t="s">
        <v>1085</v>
      </c>
      <c r="F146" s="244" t="s">
        <v>1086</v>
      </c>
      <c r="G146" s="245" t="s">
        <v>275</v>
      </c>
      <c r="H146" s="246">
        <v>34.08</v>
      </c>
      <c r="I146" s="247"/>
      <c r="J146" s="248">
        <f>ROUND(I146*H146,2)</f>
        <v>0</v>
      </c>
      <c r="K146" s="244" t="s">
        <v>545</v>
      </c>
      <c r="L146" s="44"/>
      <c r="M146" s="249" t="s">
        <v>1</v>
      </c>
      <c r="N146" s="250" t="s">
        <v>38</v>
      </c>
      <c r="O146" s="91"/>
      <c r="P146" s="251">
        <f>O146*H146</f>
        <v>0</v>
      </c>
      <c r="Q146" s="251">
        <v>0</v>
      </c>
      <c r="R146" s="251">
        <f>Q146*H146</f>
        <v>0</v>
      </c>
      <c r="S146" s="251">
        <v>0</v>
      </c>
      <c r="T146" s="25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3" t="s">
        <v>231</v>
      </c>
      <c r="AT146" s="253" t="s">
        <v>227</v>
      </c>
      <c r="AU146" s="253" t="s">
        <v>80</v>
      </c>
      <c r="AY146" s="17" t="s">
        <v>226</v>
      </c>
      <c r="BE146" s="254">
        <f>IF(N146="základní",J146,0)</f>
        <v>0</v>
      </c>
      <c r="BF146" s="254">
        <f>IF(N146="snížená",J146,0)</f>
        <v>0</v>
      </c>
      <c r="BG146" s="254">
        <f>IF(N146="zákl. přenesená",J146,0)</f>
        <v>0</v>
      </c>
      <c r="BH146" s="254">
        <f>IF(N146="sníž. přenesená",J146,0)</f>
        <v>0</v>
      </c>
      <c r="BI146" s="254">
        <f>IF(N146="nulová",J146,0)</f>
        <v>0</v>
      </c>
      <c r="BJ146" s="17" t="s">
        <v>80</v>
      </c>
      <c r="BK146" s="254">
        <f>ROUND(I146*H146,2)</f>
        <v>0</v>
      </c>
      <c r="BL146" s="17" t="s">
        <v>231</v>
      </c>
      <c r="BM146" s="253" t="s">
        <v>1087</v>
      </c>
    </row>
    <row r="147" spans="1:47" s="2" customFormat="1" ht="12">
      <c r="A147" s="38"/>
      <c r="B147" s="39"/>
      <c r="C147" s="40"/>
      <c r="D147" s="257" t="s">
        <v>277</v>
      </c>
      <c r="E147" s="40"/>
      <c r="F147" s="269" t="s">
        <v>297</v>
      </c>
      <c r="G147" s="40"/>
      <c r="H147" s="40"/>
      <c r="I147" s="155"/>
      <c r="J147" s="40"/>
      <c r="K147" s="40"/>
      <c r="L147" s="44"/>
      <c r="M147" s="270"/>
      <c r="N147" s="271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277</v>
      </c>
      <c r="AU147" s="17" t="s">
        <v>80</v>
      </c>
    </row>
    <row r="148" spans="1:51" s="13" customFormat="1" ht="12">
      <c r="A148" s="13"/>
      <c r="B148" s="255"/>
      <c r="C148" s="256"/>
      <c r="D148" s="257" t="s">
        <v>270</v>
      </c>
      <c r="E148" s="258" t="s">
        <v>557</v>
      </c>
      <c r="F148" s="259" t="s">
        <v>1088</v>
      </c>
      <c r="G148" s="256"/>
      <c r="H148" s="260">
        <v>34.08</v>
      </c>
      <c r="I148" s="261"/>
      <c r="J148" s="256"/>
      <c r="K148" s="256"/>
      <c r="L148" s="262"/>
      <c r="M148" s="263"/>
      <c r="N148" s="264"/>
      <c r="O148" s="264"/>
      <c r="P148" s="264"/>
      <c r="Q148" s="264"/>
      <c r="R148" s="264"/>
      <c r="S148" s="264"/>
      <c r="T148" s="26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6" t="s">
        <v>270</v>
      </c>
      <c r="AU148" s="266" t="s">
        <v>80</v>
      </c>
      <c r="AV148" s="13" t="s">
        <v>82</v>
      </c>
      <c r="AW148" s="13" t="s">
        <v>30</v>
      </c>
      <c r="AX148" s="13" t="s">
        <v>80</v>
      </c>
      <c r="AY148" s="266" t="s">
        <v>226</v>
      </c>
    </row>
    <row r="149" spans="1:65" s="2" customFormat="1" ht="16.5" customHeight="1">
      <c r="A149" s="38"/>
      <c r="B149" s="39"/>
      <c r="C149" s="242" t="s">
        <v>231</v>
      </c>
      <c r="D149" s="242" t="s">
        <v>227</v>
      </c>
      <c r="E149" s="243" t="s">
        <v>315</v>
      </c>
      <c r="F149" s="244" t="s">
        <v>316</v>
      </c>
      <c r="G149" s="245" t="s">
        <v>317</v>
      </c>
      <c r="H149" s="246">
        <v>11.18</v>
      </c>
      <c r="I149" s="247"/>
      <c r="J149" s="248">
        <f>ROUND(I149*H149,2)</f>
        <v>0</v>
      </c>
      <c r="K149" s="244" t="s">
        <v>545</v>
      </c>
      <c r="L149" s="44"/>
      <c r="M149" s="249" t="s">
        <v>1</v>
      </c>
      <c r="N149" s="250" t="s">
        <v>38</v>
      </c>
      <c r="O149" s="91"/>
      <c r="P149" s="251">
        <f>O149*H149</f>
        <v>0</v>
      </c>
      <c r="Q149" s="251">
        <v>0</v>
      </c>
      <c r="R149" s="251">
        <f>Q149*H149</f>
        <v>0</v>
      </c>
      <c r="S149" s="251">
        <v>0</v>
      </c>
      <c r="T149" s="25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3" t="s">
        <v>231</v>
      </c>
      <c r="AT149" s="253" t="s">
        <v>227</v>
      </c>
      <c r="AU149" s="253" t="s">
        <v>80</v>
      </c>
      <c r="AY149" s="17" t="s">
        <v>226</v>
      </c>
      <c r="BE149" s="254">
        <f>IF(N149="základní",J149,0)</f>
        <v>0</v>
      </c>
      <c r="BF149" s="254">
        <f>IF(N149="snížená",J149,0)</f>
        <v>0</v>
      </c>
      <c r="BG149" s="254">
        <f>IF(N149="zákl. přenesená",J149,0)</f>
        <v>0</v>
      </c>
      <c r="BH149" s="254">
        <f>IF(N149="sníž. přenesená",J149,0)</f>
        <v>0</v>
      </c>
      <c r="BI149" s="254">
        <f>IF(N149="nulová",J149,0)</f>
        <v>0</v>
      </c>
      <c r="BJ149" s="17" t="s">
        <v>80</v>
      </c>
      <c r="BK149" s="254">
        <f>ROUND(I149*H149,2)</f>
        <v>0</v>
      </c>
      <c r="BL149" s="17" t="s">
        <v>231</v>
      </c>
      <c r="BM149" s="253" t="s">
        <v>1089</v>
      </c>
    </row>
    <row r="150" spans="1:47" s="2" customFormat="1" ht="12">
      <c r="A150" s="38"/>
      <c r="B150" s="39"/>
      <c r="C150" s="40"/>
      <c r="D150" s="257" t="s">
        <v>277</v>
      </c>
      <c r="E150" s="40"/>
      <c r="F150" s="269" t="s">
        <v>297</v>
      </c>
      <c r="G150" s="40"/>
      <c r="H150" s="40"/>
      <c r="I150" s="155"/>
      <c r="J150" s="40"/>
      <c r="K150" s="40"/>
      <c r="L150" s="44"/>
      <c r="M150" s="270"/>
      <c r="N150" s="271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277</v>
      </c>
      <c r="AU150" s="17" t="s">
        <v>80</v>
      </c>
    </row>
    <row r="151" spans="1:51" s="13" customFormat="1" ht="12">
      <c r="A151" s="13"/>
      <c r="B151" s="255"/>
      <c r="C151" s="256"/>
      <c r="D151" s="257" t="s">
        <v>270</v>
      </c>
      <c r="E151" s="258" t="s">
        <v>562</v>
      </c>
      <c r="F151" s="259" t="s">
        <v>1090</v>
      </c>
      <c r="G151" s="256"/>
      <c r="H151" s="260">
        <v>11.18</v>
      </c>
      <c r="I151" s="261"/>
      <c r="J151" s="256"/>
      <c r="K151" s="256"/>
      <c r="L151" s="262"/>
      <c r="M151" s="263"/>
      <c r="N151" s="264"/>
      <c r="O151" s="264"/>
      <c r="P151" s="264"/>
      <c r="Q151" s="264"/>
      <c r="R151" s="264"/>
      <c r="S151" s="264"/>
      <c r="T151" s="26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6" t="s">
        <v>270</v>
      </c>
      <c r="AU151" s="266" t="s">
        <v>80</v>
      </c>
      <c r="AV151" s="13" t="s">
        <v>82</v>
      </c>
      <c r="AW151" s="13" t="s">
        <v>30</v>
      </c>
      <c r="AX151" s="13" t="s">
        <v>80</v>
      </c>
      <c r="AY151" s="266" t="s">
        <v>226</v>
      </c>
    </row>
    <row r="152" spans="1:65" s="2" customFormat="1" ht="16.5" customHeight="1">
      <c r="A152" s="38"/>
      <c r="B152" s="39"/>
      <c r="C152" s="242" t="s">
        <v>242</v>
      </c>
      <c r="D152" s="242" t="s">
        <v>227</v>
      </c>
      <c r="E152" s="243" t="s">
        <v>319</v>
      </c>
      <c r="F152" s="244" t="s">
        <v>320</v>
      </c>
      <c r="G152" s="245" t="s">
        <v>275</v>
      </c>
      <c r="H152" s="246">
        <v>7.28</v>
      </c>
      <c r="I152" s="247"/>
      <c r="J152" s="248">
        <f>ROUND(I152*H152,2)</f>
        <v>0</v>
      </c>
      <c r="K152" s="244" t="s">
        <v>545</v>
      </c>
      <c r="L152" s="44"/>
      <c r="M152" s="249" t="s">
        <v>1</v>
      </c>
      <c r="N152" s="250" t="s">
        <v>38</v>
      </c>
      <c r="O152" s="91"/>
      <c r="P152" s="251">
        <f>O152*H152</f>
        <v>0</v>
      </c>
      <c r="Q152" s="251">
        <v>0</v>
      </c>
      <c r="R152" s="251">
        <f>Q152*H152</f>
        <v>0</v>
      </c>
      <c r="S152" s="251">
        <v>0</v>
      </c>
      <c r="T152" s="25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3" t="s">
        <v>231</v>
      </c>
      <c r="AT152" s="253" t="s">
        <v>227</v>
      </c>
      <c r="AU152" s="253" t="s">
        <v>80</v>
      </c>
      <c r="AY152" s="17" t="s">
        <v>226</v>
      </c>
      <c r="BE152" s="254">
        <f>IF(N152="základní",J152,0)</f>
        <v>0</v>
      </c>
      <c r="BF152" s="254">
        <f>IF(N152="snížená",J152,0)</f>
        <v>0</v>
      </c>
      <c r="BG152" s="254">
        <f>IF(N152="zákl. přenesená",J152,0)</f>
        <v>0</v>
      </c>
      <c r="BH152" s="254">
        <f>IF(N152="sníž. přenesená",J152,0)</f>
        <v>0</v>
      </c>
      <c r="BI152" s="254">
        <f>IF(N152="nulová",J152,0)</f>
        <v>0</v>
      </c>
      <c r="BJ152" s="17" t="s">
        <v>80</v>
      </c>
      <c r="BK152" s="254">
        <f>ROUND(I152*H152,2)</f>
        <v>0</v>
      </c>
      <c r="BL152" s="17" t="s">
        <v>231</v>
      </c>
      <c r="BM152" s="253" t="s">
        <v>1091</v>
      </c>
    </row>
    <row r="153" spans="1:47" s="2" customFormat="1" ht="12">
      <c r="A153" s="38"/>
      <c r="B153" s="39"/>
      <c r="C153" s="40"/>
      <c r="D153" s="257" t="s">
        <v>277</v>
      </c>
      <c r="E153" s="40"/>
      <c r="F153" s="269" t="s">
        <v>297</v>
      </c>
      <c r="G153" s="40"/>
      <c r="H153" s="40"/>
      <c r="I153" s="155"/>
      <c r="J153" s="40"/>
      <c r="K153" s="40"/>
      <c r="L153" s="44"/>
      <c r="M153" s="270"/>
      <c r="N153" s="271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277</v>
      </c>
      <c r="AU153" s="17" t="s">
        <v>80</v>
      </c>
    </row>
    <row r="154" spans="1:51" s="13" customFormat="1" ht="12">
      <c r="A154" s="13"/>
      <c r="B154" s="255"/>
      <c r="C154" s="256"/>
      <c r="D154" s="257" t="s">
        <v>270</v>
      </c>
      <c r="E154" s="258" t="s">
        <v>567</v>
      </c>
      <c r="F154" s="259" t="s">
        <v>1092</v>
      </c>
      <c r="G154" s="256"/>
      <c r="H154" s="260">
        <v>7.28</v>
      </c>
      <c r="I154" s="261"/>
      <c r="J154" s="256"/>
      <c r="K154" s="256"/>
      <c r="L154" s="262"/>
      <c r="M154" s="263"/>
      <c r="N154" s="264"/>
      <c r="O154" s="264"/>
      <c r="P154" s="264"/>
      <c r="Q154" s="264"/>
      <c r="R154" s="264"/>
      <c r="S154" s="264"/>
      <c r="T154" s="26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6" t="s">
        <v>270</v>
      </c>
      <c r="AU154" s="266" t="s">
        <v>80</v>
      </c>
      <c r="AV154" s="13" t="s">
        <v>82</v>
      </c>
      <c r="AW154" s="13" t="s">
        <v>30</v>
      </c>
      <c r="AX154" s="13" t="s">
        <v>80</v>
      </c>
      <c r="AY154" s="266" t="s">
        <v>226</v>
      </c>
    </row>
    <row r="155" spans="1:65" s="2" customFormat="1" ht="16.5" customHeight="1">
      <c r="A155" s="38"/>
      <c r="B155" s="39"/>
      <c r="C155" s="242" t="s">
        <v>246</v>
      </c>
      <c r="D155" s="242" t="s">
        <v>227</v>
      </c>
      <c r="E155" s="243" t="s">
        <v>637</v>
      </c>
      <c r="F155" s="244" t="s">
        <v>638</v>
      </c>
      <c r="G155" s="245" t="s">
        <v>317</v>
      </c>
      <c r="H155" s="246">
        <v>209.2</v>
      </c>
      <c r="I155" s="247"/>
      <c r="J155" s="248">
        <f>ROUND(I155*H155,2)</f>
        <v>0</v>
      </c>
      <c r="K155" s="244" t="s">
        <v>545</v>
      </c>
      <c r="L155" s="44"/>
      <c r="M155" s="249" t="s">
        <v>1</v>
      </c>
      <c r="N155" s="250" t="s">
        <v>38</v>
      </c>
      <c r="O155" s="91"/>
      <c r="P155" s="251">
        <f>O155*H155</f>
        <v>0</v>
      </c>
      <c r="Q155" s="251">
        <v>0</v>
      </c>
      <c r="R155" s="251">
        <f>Q155*H155</f>
        <v>0</v>
      </c>
      <c r="S155" s="251">
        <v>0</v>
      </c>
      <c r="T155" s="25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3" t="s">
        <v>231</v>
      </c>
      <c r="AT155" s="253" t="s">
        <v>227</v>
      </c>
      <c r="AU155" s="253" t="s">
        <v>80</v>
      </c>
      <c r="AY155" s="17" t="s">
        <v>226</v>
      </c>
      <c r="BE155" s="254">
        <f>IF(N155="základní",J155,0)</f>
        <v>0</v>
      </c>
      <c r="BF155" s="254">
        <f>IF(N155="snížená",J155,0)</f>
        <v>0</v>
      </c>
      <c r="BG155" s="254">
        <f>IF(N155="zákl. přenesená",J155,0)</f>
        <v>0</v>
      </c>
      <c r="BH155" s="254">
        <f>IF(N155="sníž. přenesená",J155,0)</f>
        <v>0</v>
      </c>
      <c r="BI155" s="254">
        <f>IF(N155="nulová",J155,0)</f>
        <v>0</v>
      </c>
      <c r="BJ155" s="17" t="s">
        <v>80</v>
      </c>
      <c r="BK155" s="254">
        <f>ROUND(I155*H155,2)</f>
        <v>0</v>
      </c>
      <c r="BL155" s="17" t="s">
        <v>231</v>
      </c>
      <c r="BM155" s="253" t="s">
        <v>1093</v>
      </c>
    </row>
    <row r="156" spans="1:47" s="2" customFormat="1" ht="12">
      <c r="A156" s="38"/>
      <c r="B156" s="39"/>
      <c r="C156" s="40"/>
      <c r="D156" s="257" t="s">
        <v>277</v>
      </c>
      <c r="E156" s="40"/>
      <c r="F156" s="269" t="s">
        <v>640</v>
      </c>
      <c r="G156" s="40"/>
      <c r="H156" s="40"/>
      <c r="I156" s="155"/>
      <c r="J156" s="40"/>
      <c r="K156" s="40"/>
      <c r="L156" s="44"/>
      <c r="M156" s="270"/>
      <c r="N156" s="271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277</v>
      </c>
      <c r="AU156" s="17" t="s">
        <v>80</v>
      </c>
    </row>
    <row r="157" spans="1:51" s="13" customFormat="1" ht="12">
      <c r="A157" s="13"/>
      <c r="B157" s="255"/>
      <c r="C157" s="256"/>
      <c r="D157" s="257" t="s">
        <v>270</v>
      </c>
      <c r="E157" s="258" t="s">
        <v>577</v>
      </c>
      <c r="F157" s="259" t="s">
        <v>1094</v>
      </c>
      <c r="G157" s="256"/>
      <c r="H157" s="260">
        <v>209.2</v>
      </c>
      <c r="I157" s="261"/>
      <c r="J157" s="256"/>
      <c r="K157" s="256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270</v>
      </c>
      <c r="AU157" s="266" t="s">
        <v>80</v>
      </c>
      <c r="AV157" s="13" t="s">
        <v>82</v>
      </c>
      <c r="AW157" s="13" t="s">
        <v>30</v>
      </c>
      <c r="AX157" s="13" t="s">
        <v>80</v>
      </c>
      <c r="AY157" s="266" t="s">
        <v>226</v>
      </c>
    </row>
    <row r="158" spans="1:65" s="2" customFormat="1" ht="16.5" customHeight="1">
      <c r="A158" s="38"/>
      <c r="B158" s="39"/>
      <c r="C158" s="242" t="s">
        <v>250</v>
      </c>
      <c r="D158" s="242" t="s">
        <v>227</v>
      </c>
      <c r="E158" s="243" t="s">
        <v>647</v>
      </c>
      <c r="F158" s="244" t="s">
        <v>648</v>
      </c>
      <c r="G158" s="245" t="s">
        <v>275</v>
      </c>
      <c r="H158" s="246">
        <v>1.04</v>
      </c>
      <c r="I158" s="247"/>
      <c r="J158" s="248">
        <f>ROUND(I158*H158,2)</f>
        <v>0</v>
      </c>
      <c r="K158" s="244" t="s">
        <v>545</v>
      </c>
      <c r="L158" s="44"/>
      <c r="M158" s="249" t="s">
        <v>1</v>
      </c>
      <c r="N158" s="250" t="s">
        <v>38</v>
      </c>
      <c r="O158" s="91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3" t="s">
        <v>231</v>
      </c>
      <c r="AT158" s="253" t="s">
        <v>227</v>
      </c>
      <c r="AU158" s="253" t="s">
        <v>80</v>
      </c>
      <c r="AY158" s="17" t="s">
        <v>226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7" t="s">
        <v>80</v>
      </c>
      <c r="BK158" s="254">
        <f>ROUND(I158*H158,2)</f>
        <v>0</v>
      </c>
      <c r="BL158" s="17" t="s">
        <v>231</v>
      </c>
      <c r="BM158" s="253" t="s">
        <v>1095</v>
      </c>
    </row>
    <row r="159" spans="1:47" s="2" customFormat="1" ht="12">
      <c r="A159" s="38"/>
      <c r="B159" s="39"/>
      <c r="C159" s="40"/>
      <c r="D159" s="257" t="s">
        <v>277</v>
      </c>
      <c r="E159" s="40"/>
      <c r="F159" s="269" t="s">
        <v>650</v>
      </c>
      <c r="G159" s="40"/>
      <c r="H159" s="40"/>
      <c r="I159" s="155"/>
      <c r="J159" s="40"/>
      <c r="K159" s="40"/>
      <c r="L159" s="44"/>
      <c r="M159" s="270"/>
      <c r="N159" s="27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277</v>
      </c>
      <c r="AU159" s="17" t="s">
        <v>80</v>
      </c>
    </row>
    <row r="160" spans="1:51" s="13" customFormat="1" ht="12">
      <c r="A160" s="13"/>
      <c r="B160" s="255"/>
      <c r="C160" s="256"/>
      <c r="D160" s="257" t="s">
        <v>270</v>
      </c>
      <c r="E160" s="258" t="s">
        <v>582</v>
      </c>
      <c r="F160" s="259" t="s">
        <v>1096</v>
      </c>
      <c r="G160" s="256"/>
      <c r="H160" s="260">
        <v>1.04</v>
      </c>
      <c r="I160" s="261"/>
      <c r="J160" s="256"/>
      <c r="K160" s="256"/>
      <c r="L160" s="262"/>
      <c r="M160" s="263"/>
      <c r="N160" s="264"/>
      <c r="O160" s="264"/>
      <c r="P160" s="264"/>
      <c r="Q160" s="264"/>
      <c r="R160" s="264"/>
      <c r="S160" s="264"/>
      <c r="T160" s="26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6" t="s">
        <v>270</v>
      </c>
      <c r="AU160" s="266" t="s">
        <v>80</v>
      </c>
      <c r="AV160" s="13" t="s">
        <v>82</v>
      </c>
      <c r="AW160" s="13" t="s">
        <v>30</v>
      </c>
      <c r="AX160" s="13" t="s">
        <v>80</v>
      </c>
      <c r="AY160" s="266" t="s">
        <v>226</v>
      </c>
    </row>
    <row r="161" spans="1:65" s="2" customFormat="1" ht="16.5" customHeight="1">
      <c r="A161" s="38"/>
      <c r="B161" s="39"/>
      <c r="C161" s="242" t="s">
        <v>254</v>
      </c>
      <c r="D161" s="242" t="s">
        <v>227</v>
      </c>
      <c r="E161" s="243" t="s">
        <v>656</v>
      </c>
      <c r="F161" s="244" t="s">
        <v>657</v>
      </c>
      <c r="G161" s="245" t="s">
        <v>275</v>
      </c>
      <c r="H161" s="246">
        <v>9.78</v>
      </c>
      <c r="I161" s="247"/>
      <c r="J161" s="248">
        <f>ROUND(I161*H161,2)</f>
        <v>0</v>
      </c>
      <c r="K161" s="244" t="s">
        <v>545</v>
      </c>
      <c r="L161" s="44"/>
      <c r="M161" s="249" t="s">
        <v>1</v>
      </c>
      <c r="N161" s="250" t="s">
        <v>38</v>
      </c>
      <c r="O161" s="91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3" t="s">
        <v>231</v>
      </c>
      <c r="AT161" s="253" t="s">
        <v>227</v>
      </c>
      <c r="AU161" s="253" t="s">
        <v>80</v>
      </c>
      <c r="AY161" s="17" t="s">
        <v>226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7" t="s">
        <v>80</v>
      </c>
      <c r="BK161" s="254">
        <f>ROUND(I161*H161,2)</f>
        <v>0</v>
      </c>
      <c r="BL161" s="17" t="s">
        <v>231</v>
      </c>
      <c r="BM161" s="253" t="s">
        <v>1097</v>
      </c>
    </row>
    <row r="162" spans="1:47" s="2" customFormat="1" ht="12">
      <c r="A162" s="38"/>
      <c r="B162" s="39"/>
      <c r="C162" s="40"/>
      <c r="D162" s="257" t="s">
        <v>277</v>
      </c>
      <c r="E162" s="40"/>
      <c r="F162" s="269" t="s">
        <v>650</v>
      </c>
      <c r="G162" s="40"/>
      <c r="H162" s="40"/>
      <c r="I162" s="155"/>
      <c r="J162" s="40"/>
      <c r="K162" s="40"/>
      <c r="L162" s="44"/>
      <c r="M162" s="270"/>
      <c r="N162" s="27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277</v>
      </c>
      <c r="AU162" s="17" t="s">
        <v>80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659</v>
      </c>
      <c r="F163" s="259" t="s">
        <v>1098</v>
      </c>
      <c r="G163" s="256"/>
      <c r="H163" s="260">
        <v>9.78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80</v>
      </c>
      <c r="AV163" s="13" t="s">
        <v>82</v>
      </c>
      <c r="AW163" s="13" t="s">
        <v>30</v>
      </c>
      <c r="AX163" s="13" t="s">
        <v>80</v>
      </c>
      <c r="AY163" s="266" t="s">
        <v>226</v>
      </c>
    </row>
    <row r="164" spans="1:65" s="2" customFormat="1" ht="16.5" customHeight="1">
      <c r="A164" s="38"/>
      <c r="B164" s="39"/>
      <c r="C164" s="242" t="s">
        <v>258</v>
      </c>
      <c r="D164" s="242" t="s">
        <v>227</v>
      </c>
      <c r="E164" s="243" t="s">
        <v>661</v>
      </c>
      <c r="F164" s="244" t="s">
        <v>662</v>
      </c>
      <c r="G164" s="245" t="s">
        <v>275</v>
      </c>
      <c r="H164" s="246">
        <v>1.04</v>
      </c>
      <c r="I164" s="247"/>
      <c r="J164" s="248">
        <f>ROUND(I164*H164,2)</f>
        <v>0</v>
      </c>
      <c r="K164" s="244" t="s">
        <v>545</v>
      </c>
      <c r="L164" s="44"/>
      <c r="M164" s="249" t="s">
        <v>1</v>
      </c>
      <c r="N164" s="250" t="s">
        <v>38</v>
      </c>
      <c r="O164" s="91"/>
      <c r="P164" s="251">
        <f>O164*H164</f>
        <v>0</v>
      </c>
      <c r="Q164" s="251">
        <v>0</v>
      </c>
      <c r="R164" s="251">
        <f>Q164*H164</f>
        <v>0</v>
      </c>
      <c r="S164" s="251">
        <v>0</v>
      </c>
      <c r="T164" s="25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3" t="s">
        <v>231</v>
      </c>
      <c r="AT164" s="253" t="s">
        <v>227</v>
      </c>
      <c r="AU164" s="253" t="s">
        <v>80</v>
      </c>
      <c r="AY164" s="17" t="s">
        <v>226</v>
      </c>
      <c r="BE164" s="254">
        <f>IF(N164="základní",J164,0)</f>
        <v>0</v>
      </c>
      <c r="BF164" s="254">
        <f>IF(N164="snížená",J164,0)</f>
        <v>0</v>
      </c>
      <c r="BG164" s="254">
        <f>IF(N164="zákl. přenesená",J164,0)</f>
        <v>0</v>
      </c>
      <c r="BH164" s="254">
        <f>IF(N164="sníž. přenesená",J164,0)</f>
        <v>0</v>
      </c>
      <c r="BI164" s="254">
        <f>IF(N164="nulová",J164,0)</f>
        <v>0</v>
      </c>
      <c r="BJ164" s="17" t="s">
        <v>80</v>
      </c>
      <c r="BK164" s="254">
        <f>ROUND(I164*H164,2)</f>
        <v>0</v>
      </c>
      <c r="BL164" s="17" t="s">
        <v>231</v>
      </c>
      <c r="BM164" s="253" t="s">
        <v>1099</v>
      </c>
    </row>
    <row r="165" spans="1:47" s="2" customFormat="1" ht="12">
      <c r="A165" s="38"/>
      <c r="B165" s="39"/>
      <c r="C165" s="40"/>
      <c r="D165" s="257" t="s">
        <v>277</v>
      </c>
      <c r="E165" s="40"/>
      <c r="F165" s="269" t="s">
        <v>664</v>
      </c>
      <c r="G165" s="40"/>
      <c r="H165" s="40"/>
      <c r="I165" s="155"/>
      <c r="J165" s="40"/>
      <c r="K165" s="40"/>
      <c r="L165" s="44"/>
      <c r="M165" s="270"/>
      <c r="N165" s="271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277</v>
      </c>
      <c r="AU165" s="17" t="s">
        <v>80</v>
      </c>
    </row>
    <row r="166" spans="1:51" s="13" customFormat="1" ht="12">
      <c r="A166" s="13"/>
      <c r="B166" s="255"/>
      <c r="C166" s="256"/>
      <c r="D166" s="257" t="s">
        <v>270</v>
      </c>
      <c r="E166" s="258" t="s">
        <v>665</v>
      </c>
      <c r="F166" s="259" t="s">
        <v>1100</v>
      </c>
      <c r="G166" s="256"/>
      <c r="H166" s="260">
        <v>1.04</v>
      </c>
      <c r="I166" s="261"/>
      <c r="J166" s="256"/>
      <c r="K166" s="256"/>
      <c r="L166" s="262"/>
      <c r="M166" s="263"/>
      <c r="N166" s="264"/>
      <c r="O166" s="264"/>
      <c r="P166" s="264"/>
      <c r="Q166" s="264"/>
      <c r="R166" s="264"/>
      <c r="S166" s="264"/>
      <c r="T166" s="26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6" t="s">
        <v>270</v>
      </c>
      <c r="AU166" s="266" t="s">
        <v>80</v>
      </c>
      <c r="AV166" s="13" t="s">
        <v>82</v>
      </c>
      <c r="AW166" s="13" t="s">
        <v>30</v>
      </c>
      <c r="AX166" s="13" t="s">
        <v>80</v>
      </c>
      <c r="AY166" s="266" t="s">
        <v>226</v>
      </c>
    </row>
    <row r="167" spans="1:65" s="2" customFormat="1" ht="16.5" customHeight="1">
      <c r="A167" s="38"/>
      <c r="B167" s="39"/>
      <c r="C167" s="242" t="s">
        <v>262</v>
      </c>
      <c r="D167" s="242" t="s">
        <v>227</v>
      </c>
      <c r="E167" s="243" t="s">
        <v>801</v>
      </c>
      <c r="F167" s="244" t="s">
        <v>802</v>
      </c>
      <c r="G167" s="245" t="s">
        <v>275</v>
      </c>
      <c r="H167" s="246">
        <v>38.36</v>
      </c>
      <c r="I167" s="247"/>
      <c r="J167" s="248">
        <f>ROUND(I167*H167,2)</f>
        <v>0</v>
      </c>
      <c r="K167" s="244" t="s">
        <v>545</v>
      </c>
      <c r="L167" s="44"/>
      <c r="M167" s="249" t="s">
        <v>1</v>
      </c>
      <c r="N167" s="250" t="s">
        <v>38</v>
      </c>
      <c r="O167" s="91"/>
      <c r="P167" s="251">
        <f>O167*H167</f>
        <v>0</v>
      </c>
      <c r="Q167" s="251">
        <v>0</v>
      </c>
      <c r="R167" s="251">
        <f>Q167*H167</f>
        <v>0</v>
      </c>
      <c r="S167" s="251">
        <v>0</v>
      </c>
      <c r="T167" s="25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3" t="s">
        <v>231</v>
      </c>
      <c r="AT167" s="253" t="s">
        <v>227</v>
      </c>
      <c r="AU167" s="253" t="s">
        <v>80</v>
      </c>
      <c r="AY167" s="17" t="s">
        <v>226</v>
      </c>
      <c r="BE167" s="254">
        <f>IF(N167="základní",J167,0)</f>
        <v>0</v>
      </c>
      <c r="BF167" s="254">
        <f>IF(N167="snížená",J167,0)</f>
        <v>0</v>
      </c>
      <c r="BG167" s="254">
        <f>IF(N167="zákl. přenesená",J167,0)</f>
        <v>0</v>
      </c>
      <c r="BH167" s="254">
        <f>IF(N167="sníž. přenesená",J167,0)</f>
        <v>0</v>
      </c>
      <c r="BI167" s="254">
        <f>IF(N167="nulová",J167,0)</f>
        <v>0</v>
      </c>
      <c r="BJ167" s="17" t="s">
        <v>80</v>
      </c>
      <c r="BK167" s="254">
        <f>ROUND(I167*H167,2)</f>
        <v>0</v>
      </c>
      <c r="BL167" s="17" t="s">
        <v>231</v>
      </c>
      <c r="BM167" s="253" t="s">
        <v>1101</v>
      </c>
    </row>
    <row r="168" spans="1:47" s="2" customFormat="1" ht="12">
      <c r="A168" s="38"/>
      <c r="B168" s="39"/>
      <c r="C168" s="40"/>
      <c r="D168" s="257" t="s">
        <v>277</v>
      </c>
      <c r="E168" s="40"/>
      <c r="F168" s="269" t="s">
        <v>328</v>
      </c>
      <c r="G168" s="40"/>
      <c r="H168" s="40"/>
      <c r="I168" s="155"/>
      <c r="J168" s="40"/>
      <c r="K168" s="40"/>
      <c r="L168" s="44"/>
      <c r="M168" s="270"/>
      <c r="N168" s="27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277</v>
      </c>
      <c r="AU168" s="17" t="s">
        <v>80</v>
      </c>
    </row>
    <row r="169" spans="1:51" s="13" customFormat="1" ht="12">
      <c r="A169" s="13"/>
      <c r="B169" s="255"/>
      <c r="C169" s="256"/>
      <c r="D169" s="257" t="s">
        <v>270</v>
      </c>
      <c r="E169" s="258" t="s">
        <v>672</v>
      </c>
      <c r="F169" s="259" t="s">
        <v>1102</v>
      </c>
      <c r="G169" s="256"/>
      <c r="H169" s="260">
        <v>38.36</v>
      </c>
      <c r="I169" s="261"/>
      <c r="J169" s="256"/>
      <c r="K169" s="256"/>
      <c r="L169" s="262"/>
      <c r="M169" s="263"/>
      <c r="N169" s="264"/>
      <c r="O169" s="264"/>
      <c r="P169" s="264"/>
      <c r="Q169" s="264"/>
      <c r="R169" s="264"/>
      <c r="S169" s="264"/>
      <c r="T169" s="26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6" t="s">
        <v>270</v>
      </c>
      <c r="AU169" s="266" t="s">
        <v>80</v>
      </c>
      <c r="AV169" s="13" t="s">
        <v>82</v>
      </c>
      <c r="AW169" s="13" t="s">
        <v>30</v>
      </c>
      <c r="AX169" s="13" t="s">
        <v>80</v>
      </c>
      <c r="AY169" s="266" t="s">
        <v>226</v>
      </c>
    </row>
    <row r="170" spans="1:65" s="2" customFormat="1" ht="16.5" customHeight="1">
      <c r="A170" s="38"/>
      <c r="B170" s="39"/>
      <c r="C170" s="242" t="s">
        <v>266</v>
      </c>
      <c r="D170" s="242" t="s">
        <v>227</v>
      </c>
      <c r="E170" s="243" t="s">
        <v>337</v>
      </c>
      <c r="F170" s="244" t="s">
        <v>338</v>
      </c>
      <c r="G170" s="245" t="s">
        <v>275</v>
      </c>
      <c r="H170" s="246">
        <v>1.04</v>
      </c>
      <c r="I170" s="247"/>
      <c r="J170" s="248">
        <f>ROUND(I170*H170,2)</f>
        <v>0</v>
      </c>
      <c r="K170" s="244" t="s">
        <v>545</v>
      </c>
      <c r="L170" s="44"/>
      <c r="M170" s="249" t="s">
        <v>1</v>
      </c>
      <c r="N170" s="250" t="s">
        <v>38</v>
      </c>
      <c r="O170" s="91"/>
      <c r="P170" s="251">
        <f>O170*H170</f>
        <v>0</v>
      </c>
      <c r="Q170" s="251">
        <v>0</v>
      </c>
      <c r="R170" s="251">
        <f>Q170*H170</f>
        <v>0</v>
      </c>
      <c r="S170" s="251">
        <v>0</v>
      </c>
      <c r="T170" s="25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3" t="s">
        <v>231</v>
      </c>
      <c r="AT170" s="253" t="s">
        <v>227</v>
      </c>
      <c r="AU170" s="253" t="s">
        <v>80</v>
      </c>
      <c r="AY170" s="17" t="s">
        <v>226</v>
      </c>
      <c r="BE170" s="254">
        <f>IF(N170="základní",J170,0)</f>
        <v>0</v>
      </c>
      <c r="BF170" s="254">
        <f>IF(N170="snížená",J170,0)</f>
        <v>0</v>
      </c>
      <c r="BG170" s="254">
        <f>IF(N170="zákl. přenesená",J170,0)</f>
        <v>0</v>
      </c>
      <c r="BH170" s="254">
        <f>IF(N170="sníž. přenesená",J170,0)</f>
        <v>0</v>
      </c>
      <c r="BI170" s="254">
        <f>IF(N170="nulová",J170,0)</f>
        <v>0</v>
      </c>
      <c r="BJ170" s="17" t="s">
        <v>80</v>
      </c>
      <c r="BK170" s="254">
        <f>ROUND(I170*H170,2)</f>
        <v>0</v>
      </c>
      <c r="BL170" s="17" t="s">
        <v>231</v>
      </c>
      <c r="BM170" s="253" t="s">
        <v>1103</v>
      </c>
    </row>
    <row r="171" spans="1:47" s="2" customFormat="1" ht="12">
      <c r="A171" s="38"/>
      <c r="B171" s="39"/>
      <c r="C171" s="40"/>
      <c r="D171" s="257" t="s">
        <v>277</v>
      </c>
      <c r="E171" s="40"/>
      <c r="F171" s="269" t="s">
        <v>340</v>
      </c>
      <c r="G171" s="40"/>
      <c r="H171" s="40"/>
      <c r="I171" s="155"/>
      <c r="J171" s="40"/>
      <c r="K171" s="40"/>
      <c r="L171" s="44"/>
      <c r="M171" s="270"/>
      <c r="N171" s="27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277</v>
      </c>
      <c r="AU171" s="17" t="s">
        <v>80</v>
      </c>
    </row>
    <row r="172" spans="1:51" s="13" customFormat="1" ht="12">
      <c r="A172" s="13"/>
      <c r="B172" s="255"/>
      <c r="C172" s="256"/>
      <c r="D172" s="257" t="s">
        <v>270</v>
      </c>
      <c r="E172" s="258" t="s">
        <v>678</v>
      </c>
      <c r="F172" s="259" t="s">
        <v>1100</v>
      </c>
      <c r="G172" s="256"/>
      <c r="H172" s="260">
        <v>1.04</v>
      </c>
      <c r="I172" s="261"/>
      <c r="J172" s="256"/>
      <c r="K172" s="256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270</v>
      </c>
      <c r="AU172" s="266" t="s">
        <v>80</v>
      </c>
      <c r="AV172" s="13" t="s">
        <v>82</v>
      </c>
      <c r="AW172" s="13" t="s">
        <v>30</v>
      </c>
      <c r="AX172" s="13" t="s">
        <v>80</v>
      </c>
      <c r="AY172" s="266" t="s">
        <v>226</v>
      </c>
    </row>
    <row r="173" spans="1:65" s="2" customFormat="1" ht="16.5" customHeight="1">
      <c r="A173" s="38"/>
      <c r="B173" s="39"/>
      <c r="C173" s="242" t="s">
        <v>272</v>
      </c>
      <c r="D173" s="242" t="s">
        <v>227</v>
      </c>
      <c r="E173" s="243" t="s">
        <v>693</v>
      </c>
      <c r="F173" s="244" t="s">
        <v>694</v>
      </c>
      <c r="G173" s="245" t="s">
        <v>275</v>
      </c>
      <c r="H173" s="246">
        <v>12.44</v>
      </c>
      <c r="I173" s="247"/>
      <c r="J173" s="248">
        <f>ROUND(I173*H173,2)</f>
        <v>0</v>
      </c>
      <c r="K173" s="244" t="s">
        <v>545</v>
      </c>
      <c r="L173" s="44"/>
      <c r="M173" s="249" t="s">
        <v>1</v>
      </c>
      <c r="N173" s="250" t="s">
        <v>38</v>
      </c>
      <c r="O173" s="91"/>
      <c r="P173" s="251">
        <f>O173*H173</f>
        <v>0</v>
      </c>
      <c r="Q173" s="251">
        <v>0</v>
      </c>
      <c r="R173" s="251">
        <f>Q173*H173</f>
        <v>0</v>
      </c>
      <c r="S173" s="251">
        <v>0</v>
      </c>
      <c r="T173" s="25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3" t="s">
        <v>231</v>
      </c>
      <c r="AT173" s="253" t="s">
        <v>227</v>
      </c>
      <c r="AU173" s="253" t="s">
        <v>80</v>
      </c>
      <c r="AY173" s="17" t="s">
        <v>226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7" t="s">
        <v>80</v>
      </c>
      <c r="BK173" s="254">
        <f>ROUND(I173*H173,2)</f>
        <v>0</v>
      </c>
      <c r="BL173" s="17" t="s">
        <v>231</v>
      </c>
      <c r="BM173" s="253" t="s">
        <v>1104</v>
      </c>
    </row>
    <row r="174" spans="1:47" s="2" customFormat="1" ht="12">
      <c r="A174" s="38"/>
      <c r="B174" s="39"/>
      <c r="C174" s="40"/>
      <c r="D174" s="257" t="s">
        <v>277</v>
      </c>
      <c r="E174" s="40"/>
      <c r="F174" s="269" t="s">
        <v>696</v>
      </c>
      <c r="G174" s="40"/>
      <c r="H174" s="40"/>
      <c r="I174" s="155"/>
      <c r="J174" s="40"/>
      <c r="K174" s="40"/>
      <c r="L174" s="44"/>
      <c r="M174" s="270"/>
      <c r="N174" s="271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277</v>
      </c>
      <c r="AU174" s="17" t="s">
        <v>80</v>
      </c>
    </row>
    <row r="175" spans="1:51" s="13" customFormat="1" ht="12">
      <c r="A175" s="13"/>
      <c r="B175" s="255"/>
      <c r="C175" s="256"/>
      <c r="D175" s="257" t="s">
        <v>270</v>
      </c>
      <c r="E175" s="258" t="s">
        <v>684</v>
      </c>
      <c r="F175" s="259" t="s">
        <v>1105</v>
      </c>
      <c r="G175" s="256"/>
      <c r="H175" s="260">
        <v>12.44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270</v>
      </c>
      <c r="AU175" s="266" t="s">
        <v>80</v>
      </c>
      <c r="AV175" s="13" t="s">
        <v>82</v>
      </c>
      <c r="AW175" s="13" t="s">
        <v>30</v>
      </c>
      <c r="AX175" s="13" t="s">
        <v>80</v>
      </c>
      <c r="AY175" s="266" t="s">
        <v>226</v>
      </c>
    </row>
    <row r="176" spans="1:65" s="2" customFormat="1" ht="16.5" customHeight="1">
      <c r="A176" s="38"/>
      <c r="B176" s="39"/>
      <c r="C176" s="242" t="s">
        <v>281</v>
      </c>
      <c r="D176" s="242" t="s">
        <v>227</v>
      </c>
      <c r="E176" s="243" t="s">
        <v>699</v>
      </c>
      <c r="F176" s="244" t="s">
        <v>700</v>
      </c>
      <c r="G176" s="245" t="s">
        <v>275</v>
      </c>
      <c r="H176" s="246">
        <v>1.04</v>
      </c>
      <c r="I176" s="247"/>
      <c r="J176" s="248">
        <f>ROUND(I176*H176,2)</f>
        <v>0</v>
      </c>
      <c r="K176" s="244" t="s">
        <v>545</v>
      </c>
      <c r="L176" s="44"/>
      <c r="M176" s="249" t="s">
        <v>1</v>
      </c>
      <c r="N176" s="250" t="s">
        <v>38</v>
      </c>
      <c r="O176" s="91"/>
      <c r="P176" s="251">
        <f>O176*H176</f>
        <v>0</v>
      </c>
      <c r="Q176" s="251">
        <v>0</v>
      </c>
      <c r="R176" s="251">
        <f>Q176*H176</f>
        <v>0</v>
      </c>
      <c r="S176" s="251">
        <v>0</v>
      </c>
      <c r="T176" s="25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3" t="s">
        <v>231</v>
      </c>
      <c r="AT176" s="253" t="s">
        <v>227</v>
      </c>
      <c r="AU176" s="253" t="s">
        <v>80</v>
      </c>
      <c r="AY176" s="17" t="s">
        <v>226</v>
      </c>
      <c r="BE176" s="254">
        <f>IF(N176="základní",J176,0)</f>
        <v>0</v>
      </c>
      <c r="BF176" s="254">
        <f>IF(N176="snížená",J176,0)</f>
        <v>0</v>
      </c>
      <c r="BG176" s="254">
        <f>IF(N176="zákl. přenesená",J176,0)</f>
        <v>0</v>
      </c>
      <c r="BH176" s="254">
        <f>IF(N176="sníž. přenesená",J176,0)</f>
        <v>0</v>
      </c>
      <c r="BI176" s="254">
        <f>IF(N176="nulová",J176,0)</f>
        <v>0</v>
      </c>
      <c r="BJ176" s="17" t="s">
        <v>80</v>
      </c>
      <c r="BK176" s="254">
        <f>ROUND(I176*H176,2)</f>
        <v>0</v>
      </c>
      <c r="BL176" s="17" t="s">
        <v>231</v>
      </c>
      <c r="BM176" s="253" t="s">
        <v>1106</v>
      </c>
    </row>
    <row r="177" spans="1:47" s="2" customFormat="1" ht="12">
      <c r="A177" s="38"/>
      <c r="B177" s="39"/>
      <c r="C177" s="40"/>
      <c r="D177" s="257" t="s">
        <v>277</v>
      </c>
      <c r="E177" s="40"/>
      <c r="F177" s="269" t="s">
        <v>702</v>
      </c>
      <c r="G177" s="40"/>
      <c r="H177" s="40"/>
      <c r="I177" s="155"/>
      <c r="J177" s="40"/>
      <c r="K177" s="40"/>
      <c r="L177" s="44"/>
      <c r="M177" s="270"/>
      <c r="N177" s="271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277</v>
      </c>
      <c r="AU177" s="17" t="s">
        <v>80</v>
      </c>
    </row>
    <row r="178" spans="1:51" s="13" customFormat="1" ht="12">
      <c r="A178" s="13"/>
      <c r="B178" s="255"/>
      <c r="C178" s="256"/>
      <c r="D178" s="257" t="s">
        <v>270</v>
      </c>
      <c r="E178" s="258" t="s">
        <v>691</v>
      </c>
      <c r="F178" s="259" t="s">
        <v>1107</v>
      </c>
      <c r="G178" s="256"/>
      <c r="H178" s="260">
        <v>1.04</v>
      </c>
      <c r="I178" s="261"/>
      <c r="J178" s="256"/>
      <c r="K178" s="256"/>
      <c r="L178" s="262"/>
      <c r="M178" s="263"/>
      <c r="N178" s="264"/>
      <c r="O178" s="264"/>
      <c r="P178" s="264"/>
      <c r="Q178" s="264"/>
      <c r="R178" s="264"/>
      <c r="S178" s="264"/>
      <c r="T178" s="26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6" t="s">
        <v>270</v>
      </c>
      <c r="AU178" s="266" t="s">
        <v>80</v>
      </c>
      <c r="AV178" s="13" t="s">
        <v>82</v>
      </c>
      <c r="AW178" s="13" t="s">
        <v>30</v>
      </c>
      <c r="AX178" s="13" t="s">
        <v>80</v>
      </c>
      <c r="AY178" s="266" t="s">
        <v>226</v>
      </c>
    </row>
    <row r="179" spans="1:65" s="2" customFormat="1" ht="16.5" customHeight="1">
      <c r="A179" s="38"/>
      <c r="B179" s="39"/>
      <c r="C179" s="242" t="s">
        <v>499</v>
      </c>
      <c r="D179" s="242" t="s">
        <v>227</v>
      </c>
      <c r="E179" s="243" t="s">
        <v>343</v>
      </c>
      <c r="F179" s="244" t="s">
        <v>344</v>
      </c>
      <c r="G179" s="245" t="s">
        <v>275</v>
      </c>
      <c r="H179" s="246">
        <v>18.96</v>
      </c>
      <c r="I179" s="247"/>
      <c r="J179" s="248">
        <f>ROUND(I179*H179,2)</f>
        <v>0</v>
      </c>
      <c r="K179" s="244" t="s">
        <v>545</v>
      </c>
      <c r="L179" s="44"/>
      <c r="M179" s="249" t="s">
        <v>1</v>
      </c>
      <c r="N179" s="250" t="s">
        <v>38</v>
      </c>
      <c r="O179" s="91"/>
      <c r="P179" s="251">
        <f>O179*H179</f>
        <v>0</v>
      </c>
      <c r="Q179" s="251">
        <v>0</v>
      </c>
      <c r="R179" s="251">
        <f>Q179*H179</f>
        <v>0</v>
      </c>
      <c r="S179" s="251">
        <v>0</v>
      </c>
      <c r="T179" s="25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3" t="s">
        <v>231</v>
      </c>
      <c r="AT179" s="253" t="s">
        <v>227</v>
      </c>
      <c r="AU179" s="253" t="s">
        <v>80</v>
      </c>
      <c r="AY179" s="17" t="s">
        <v>226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7" t="s">
        <v>80</v>
      </c>
      <c r="BK179" s="254">
        <f>ROUND(I179*H179,2)</f>
        <v>0</v>
      </c>
      <c r="BL179" s="17" t="s">
        <v>231</v>
      </c>
      <c r="BM179" s="253" t="s">
        <v>1108</v>
      </c>
    </row>
    <row r="180" spans="1:47" s="2" customFormat="1" ht="12">
      <c r="A180" s="38"/>
      <c r="B180" s="39"/>
      <c r="C180" s="40"/>
      <c r="D180" s="257" t="s">
        <v>277</v>
      </c>
      <c r="E180" s="40"/>
      <c r="F180" s="269" t="s">
        <v>346</v>
      </c>
      <c r="G180" s="40"/>
      <c r="H180" s="40"/>
      <c r="I180" s="155"/>
      <c r="J180" s="40"/>
      <c r="K180" s="40"/>
      <c r="L180" s="44"/>
      <c r="M180" s="270"/>
      <c r="N180" s="27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277</v>
      </c>
      <c r="AU180" s="17" t="s">
        <v>80</v>
      </c>
    </row>
    <row r="181" spans="1:51" s="13" customFormat="1" ht="12">
      <c r="A181" s="13"/>
      <c r="B181" s="255"/>
      <c r="C181" s="256"/>
      <c r="D181" s="257" t="s">
        <v>270</v>
      </c>
      <c r="E181" s="258" t="s">
        <v>697</v>
      </c>
      <c r="F181" s="259" t="s">
        <v>1109</v>
      </c>
      <c r="G181" s="256"/>
      <c r="H181" s="260">
        <v>18.96</v>
      </c>
      <c r="I181" s="261"/>
      <c r="J181" s="256"/>
      <c r="K181" s="256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270</v>
      </c>
      <c r="AU181" s="266" t="s">
        <v>80</v>
      </c>
      <c r="AV181" s="13" t="s">
        <v>82</v>
      </c>
      <c r="AW181" s="13" t="s">
        <v>30</v>
      </c>
      <c r="AX181" s="13" t="s">
        <v>80</v>
      </c>
      <c r="AY181" s="266" t="s">
        <v>226</v>
      </c>
    </row>
    <row r="182" spans="1:65" s="2" customFormat="1" ht="16.5" customHeight="1">
      <c r="A182" s="38"/>
      <c r="B182" s="39"/>
      <c r="C182" s="242" t="s">
        <v>8</v>
      </c>
      <c r="D182" s="242" t="s">
        <v>227</v>
      </c>
      <c r="E182" s="243" t="s">
        <v>350</v>
      </c>
      <c r="F182" s="244" t="s">
        <v>351</v>
      </c>
      <c r="G182" s="245" t="s">
        <v>275</v>
      </c>
      <c r="H182" s="246">
        <v>9.91</v>
      </c>
      <c r="I182" s="247"/>
      <c r="J182" s="248">
        <f>ROUND(I182*H182,2)</f>
        <v>0</v>
      </c>
      <c r="K182" s="244" t="s">
        <v>545</v>
      </c>
      <c r="L182" s="44"/>
      <c r="M182" s="249" t="s">
        <v>1</v>
      </c>
      <c r="N182" s="250" t="s">
        <v>38</v>
      </c>
      <c r="O182" s="91"/>
      <c r="P182" s="251">
        <f>O182*H182</f>
        <v>0</v>
      </c>
      <c r="Q182" s="251">
        <v>0</v>
      </c>
      <c r="R182" s="251">
        <f>Q182*H182</f>
        <v>0</v>
      </c>
      <c r="S182" s="251">
        <v>0</v>
      </c>
      <c r="T182" s="25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3" t="s">
        <v>231</v>
      </c>
      <c r="AT182" s="253" t="s">
        <v>227</v>
      </c>
      <c r="AU182" s="253" t="s">
        <v>80</v>
      </c>
      <c r="AY182" s="17" t="s">
        <v>226</v>
      </c>
      <c r="BE182" s="254">
        <f>IF(N182="základní",J182,0)</f>
        <v>0</v>
      </c>
      <c r="BF182" s="254">
        <f>IF(N182="snížená",J182,0)</f>
        <v>0</v>
      </c>
      <c r="BG182" s="254">
        <f>IF(N182="zákl. přenesená",J182,0)</f>
        <v>0</v>
      </c>
      <c r="BH182" s="254">
        <f>IF(N182="sníž. přenesená",J182,0)</f>
        <v>0</v>
      </c>
      <c r="BI182" s="254">
        <f>IF(N182="nulová",J182,0)</f>
        <v>0</v>
      </c>
      <c r="BJ182" s="17" t="s">
        <v>80</v>
      </c>
      <c r="BK182" s="254">
        <f>ROUND(I182*H182,2)</f>
        <v>0</v>
      </c>
      <c r="BL182" s="17" t="s">
        <v>231</v>
      </c>
      <c r="BM182" s="253" t="s">
        <v>1110</v>
      </c>
    </row>
    <row r="183" spans="1:47" s="2" customFormat="1" ht="12">
      <c r="A183" s="38"/>
      <c r="B183" s="39"/>
      <c r="C183" s="40"/>
      <c r="D183" s="257" t="s">
        <v>277</v>
      </c>
      <c r="E183" s="40"/>
      <c r="F183" s="269" t="s">
        <v>353</v>
      </c>
      <c r="G183" s="40"/>
      <c r="H183" s="40"/>
      <c r="I183" s="155"/>
      <c r="J183" s="40"/>
      <c r="K183" s="40"/>
      <c r="L183" s="44"/>
      <c r="M183" s="270"/>
      <c r="N183" s="27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277</v>
      </c>
      <c r="AU183" s="17" t="s">
        <v>80</v>
      </c>
    </row>
    <row r="184" spans="1:51" s="13" customFormat="1" ht="12">
      <c r="A184" s="13"/>
      <c r="B184" s="255"/>
      <c r="C184" s="256"/>
      <c r="D184" s="257" t="s">
        <v>270</v>
      </c>
      <c r="E184" s="258" t="s">
        <v>703</v>
      </c>
      <c r="F184" s="259" t="s">
        <v>1111</v>
      </c>
      <c r="G184" s="256"/>
      <c r="H184" s="260">
        <v>9.91</v>
      </c>
      <c r="I184" s="261"/>
      <c r="J184" s="256"/>
      <c r="K184" s="256"/>
      <c r="L184" s="262"/>
      <c r="M184" s="263"/>
      <c r="N184" s="264"/>
      <c r="O184" s="264"/>
      <c r="P184" s="264"/>
      <c r="Q184" s="264"/>
      <c r="R184" s="264"/>
      <c r="S184" s="264"/>
      <c r="T184" s="26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6" t="s">
        <v>270</v>
      </c>
      <c r="AU184" s="266" t="s">
        <v>80</v>
      </c>
      <c r="AV184" s="13" t="s">
        <v>82</v>
      </c>
      <c r="AW184" s="13" t="s">
        <v>30</v>
      </c>
      <c r="AX184" s="13" t="s">
        <v>80</v>
      </c>
      <c r="AY184" s="266" t="s">
        <v>226</v>
      </c>
    </row>
    <row r="185" spans="1:65" s="2" customFormat="1" ht="16.5" customHeight="1">
      <c r="A185" s="38"/>
      <c r="B185" s="39"/>
      <c r="C185" s="242" t="s">
        <v>292</v>
      </c>
      <c r="D185" s="242" t="s">
        <v>227</v>
      </c>
      <c r="E185" s="243" t="s">
        <v>705</v>
      </c>
      <c r="F185" s="244" t="s">
        <v>706</v>
      </c>
      <c r="G185" s="245" t="s">
        <v>380</v>
      </c>
      <c r="H185" s="246">
        <v>119.01</v>
      </c>
      <c r="I185" s="247"/>
      <c r="J185" s="248">
        <f>ROUND(I185*H185,2)</f>
        <v>0</v>
      </c>
      <c r="K185" s="244" t="s">
        <v>545</v>
      </c>
      <c r="L185" s="44"/>
      <c r="M185" s="249" t="s">
        <v>1</v>
      </c>
      <c r="N185" s="250" t="s">
        <v>38</v>
      </c>
      <c r="O185" s="91"/>
      <c r="P185" s="251">
        <f>O185*H185</f>
        <v>0</v>
      </c>
      <c r="Q185" s="251">
        <v>0</v>
      </c>
      <c r="R185" s="251">
        <f>Q185*H185</f>
        <v>0</v>
      </c>
      <c r="S185" s="251">
        <v>0</v>
      </c>
      <c r="T185" s="25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3" t="s">
        <v>231</v>
      </c>
      <c r="AT185" s="253" t="s">
        <v>227</v>
      </c>
      <c r="AU185" s="253" t="s">
        <v>80</v>
      </c>
      <c r="AY185" s="17" t="s">
        <v>226</v>
      </c>
      <c r="BE185" s="254">
        <f>IF(N185="základní",J185,0)</f>
        <v>0</v>
      </c>
      <c r="BF185" s="254">
        <f>IF(N185="snížená",J185,0)</f>
        <v>0</v>
      </c>
      <c r="BG185" s="254">
        <f>IF(N185="zákl. přenesená",J185,0)</f>
        <v>0</v>
      </c>
      <c r="BH185" s="254">
        <f>IF(N185="sníž. přenesená",J185,0)</f>
        <v>0</v>
      </c>
      <c r="BI185" s="254">
        <f>IF(N185="nulová",J185,0)</f>
        <v>0</v>
      </c>
      <c r="BJ185" s="17" t="s">
        <v>80</v>
      </c>
      <c r="BK185" s="254">
        <f>ROUND(I185*H185,2)</f>
        <v>0</v>
      </c>
      <c r="BL185" s="17" t="s">
        <v>231</v>
      </c>
      <c r="BM185" s="253" t="s">
        <v>1112</v>
      </c>
    </row>
    <row r="186" spans="1:47" s="2" customFormat="1" ht="12">
      <c r="A186" s="38"/>
      <c r="B186" s="39"/>
      <c r="C186" s="40"/>
      <c r="D186" s="257" t="s">
        <v>277</v>
      </c>
      <c r="E186" s="40"/>
      <c r="F186" s="269" t="s">
        <v>708</v>
      </c>
      <c r="G186" s="40"/>
      <c r="H186" s="40"/>
      <c r="I186" s="155"/>
      <c r="J186" s="40"/>
      <c r="K186" s="40"/>
      <c r="L186" s="44"/>
      <c r="M186" s="270"/>
      <c r="N186" s="271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277</v>
      </c>
      <c r="AU186" s="17" t="s">
        <v>80</v>
      </c>
    </row>
    <row r="187" spans="1:51" s="13" customFormat="1" ht="12">
      <c r="A187" s="13"/>
      <c r="B187" s="255"/>
      <c r="C187" s="256"/>
      <c r="D187" s="257" t="s">
        <v>270</v>
      </c>
      <c r="E187" s="258" t="s">
        <v>709</v>
      </c>
      <c r="F187" s="259" t="s">
        <v>1113</v>
      </c>
      <c r="G187" s="256"/>
      <c r="H187" s="260">
        <v>119.01</v>
      </c>
      <c r="I187" s="261"/>
      <c r="J187" s="256"/>
      <c r="K187" s="256"/>
      <c r="L187" s="262"/>
      <c r="M187" s="263"/>
      <c r="N187" s="264"/>
      <c r="O187" s="264"/>
      <c r="P187" s="264"/>
      <c r="Q187" s="264"/>
      <c r="R187" s="264"/>
      <c r="S187" s="264"/>
      <c r="T187" s="26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6" t="s">
        <v>270</v>
      </c>
      <c r="AU187" s="266" t="s">
        <v>80</v>
      </c>
      <c r="AV187" s="13" t="s">
        <v>82</v>
      </c>
      <c r="AW187" s="13" t="s">
        <v>30</v>
      </c>
      <c r="AX187" s="13" t="s">
        <v>80</v>
      </c>
      <c r="AY187" s="266" t="s">
        <v>226</v>
      </c>
    </row>
    <row r="188" spans="1:63" s="12" customFormat="1" ht="25.9" customHeight="1">
      <c r="A188" s="12"/>
      <c r="B188" s="228"/>
      <c r="C188" s="229"/>
      <c r="D188" s="230" t="s">
        <v>72</v>
      </c>
      <c r="E188" s="231" t="s">
        <v>231</v>
      </c>
      <c r="F188" s="231" t="s">
        <v>363</v>
      </c>
      <c r="G188" s="229"/>
      <c r="H188" s="229"/>
      <c r="I188" s="232"/>
      <c r="J188" s="233">
        <f>BK188</f>
        <v>0</v>
      </c>
      <c r="K188" s="229"/>
      <c r="L188" s="234"/>
      <c r="M188" s="235"/>
      <c r="N188" s="236"/>
      <c r="O188" s="236"/>
      <c r="P188" s="237">
        <f>SUM(P189:P197)</f>
        <v>0</v>
      </c>
      <c r="Q188" s="236"/>
      <c r="R188" s="237">
        <f>SUM(R189:R197)</f>
        <v>0</v>
      </c>
      <c r="S188" s="236"/>
      <c r="T188" s="238">
        <f>SUM(T189:T197)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9" t="s">
        <v>231</v>
      </c>
      <c r="AT188" s="240" t="s">
        <v>72</v>
      </c>
      <c r="AU188" s="240" t="s">
        <v>73</v>
      </c>
      <c r="AY188" s="239" t="s">
        <v>226</v>
      </c>
      <c r="BK188" s="241">
        <f>SUM(BK189:BK197)</f>
        <v>0</v>
      </c>
    </row>
    <row r="189" spans="1:65" s="2" customFormat="1" ht="16.5" customHeight="1">
      <c r="A189" s="38"/>
      <c r="B189" s="39"/>
      <c r="C189" s="242" t="s">
        <v>299</v>
      </c>
      <c r="D189" s="242" t="s">
        <v>227</v>
      </c>
      <c r="E189" s="243" t="s">
        <v>816</v>
      </c>
      <c r="F189" s="244" t="s">
        <v>817</v>
      </c>
      <c r="G189" s="245" t="s">
        <v>275</v>
      </c>
      <c r="H189" s="246">
        <v>5.75</v>
      </c>
      <c r="I189" s="247"/>
      <c r="J189" s="248">
        <f>ROUND(I189*H189,2)</f>
        <v>0</v>
      </c>
      <c r="K189" s="244" t="s">
        <v>545</v>
      </c>
      <c r="L189" s="44"/>
      <c r="M189" s="249" t="s">
        <v>1</v>
      </c>
      <c r="N189" s="250" t="s">
        <v>38</v>
      </c>
      <c r="O189" s="91"/>
      <c r="P189" s="251">
        <f>O189*H189</f>
        <v>0</v>
      </c>
      <c r="Q189" s="251">
        <v>0</v>
      </c>
      <c r="R189" s="251">
        <f>Q189*H189</f>
        <v>0</v>
      </c>
      <c r="S189" s="251">
        <v>0</v>
      </c>
      <c r="T189" s="25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3" t="s">
        <v>231</v>
      </c>
      <c r="AT189" s="253" t="s">
        <v>227</v>
      </c>
      <c r="AU189" s="253" t="s">
        <v>80</v>
      </c>
      <c r="AY189" s="17" t="s">
        <v>226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7" t="s">
        <v>80</v>
      </c>
      <c r="BK189" s="254">
        <f>ROUND(I189*H189,2)</f>
        <v>0</v>
      </c>
      <c r="BL189" s="17" t="s">
        <v>231</v>
      </c>
      <c r="BM189" s="253" t="s">
        <v>1114</v>
      </c>
    </row>
    <row r="190" spans="1:47" s="2" customFormat="1" ht="12">
      <c r="A190" s="38"/>
      <c r="B190" s="39"/>
      <c r="C190" s="40"/>
      <c r="D190" s="257" t="s">
        <v>277</v>
      </c>
      <c r="E190" s="40"/>
      <c r="F190" s="269" t="s">
        <v>368</v>
      </c>
      <c r="G190" s="40"/>
      <c r="H190" s="40"/>
      <c r="I190" s="155"/>
      <c r="J190" s="40"/>
      <c r="K190" s="40"/>
      <c r="L190" s="44"/>
      <c r="M190" s="270"/>
      <c r="N190" s="271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277</v>
      </c>
      <c r="AU190" s="17" t="s">
        <v>80</v>
      </c>
    </row>
    <row r="191" spans="1:51" s="13" customFormat="1" ht="12">
      <c r="A191" s="13"/>
      <c r="B191" s="255"/>
      <c r="C191" s="256"/>
      <c r="D191" s="257" t="s">
        <v>270</v>
      </c>
      <c r="E191" s="258" t="s">
        <v>716</v>
      </c>
      <c r="F191" s="259" t="s">
        <v>1115</v>
      </c>
      <c r="G191" s="256"/>
      <c r="H191" s="260">
        <v>5.75</v>
      </c>
      <c r="I191" s="261"/>
      <c r="J191" s="256"/>
      <c r="K191" s="256"/>
      <c r="L191" s="262"/>
      <c r="M191" s="263"/>
      <c r="N191" s="264"/>
      <c r="O191" s="264"/>
      <c r="P191" s="264"/>
      <c r="Q191" s="264"/>
      <c r="R191" s="264"/>
      <c r="S191" s="264"/>
      <c r="T191" s="26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6" t="s">
        <v>270</v>
      </c>
      <c r="AU191" s="266" t="s">
        <v>80</v>
      </c>
      <c r="AV191" s="13" t="s">
        <v>82</v>
      </c>
      <c r="AW191" s="13" t="s">
        <v>30</v>
      </c>
      <c r="AX191" s="13" t="s">
        <v>80</v>
      </c>
      <c r="AY191" s="266" t="s">
        <v>226</v>
      </c>
    </row>
    <row r="192" spans="1:65" s="2" customFormat="1" ht="16.5" customHeight="1">
      <c r="A192" s="38"/>
      <c r="B192" s="39"/>
      <c r="C192" s="242" t="s">
        <v>304</v>
      </c>
      <c r="D192" s="242" t="s">
        <v>227</v>
      </c>
      <c r="E192" s="243" t="s">
        <v>820</v>
      </c>
      <c r="F192" s="244" t="s">
        <v>821</v>
      </c>
      <c r="G192" s="245" t="s">
        <v>275</v>
      </c>
      <c r="H192" s="246">
        <v>7.66</v>
      </c>
      <c r="I192" s="247"/>
      <c r="J192" s="248">
        <f>ROUND(I192*H192,2)</f>
        <v>0</v>
      </c>
      <c r="K192" s="244" t="s">
        <v>545</v>
      </c>
      <c r="L192" s="44"/>
      <c r="M192" s="249" t="s">
        <v>1</v>
      </c>
      <c r="N192" s="250" t="s">
        <v>38</v>
      </c>
      <c r="O192" s="91"/>
      <c r="P192" s="251">
        <f>O192*H192</f>
        <v>0</v>
      </c>
      <c r="Q192" s="251">
        <v>0</v>
      </c>
      <c r="R192" s="251">
        <f>Q192*H192</f>
        <v>0</v>
      </c>
      <c r="S192" s="251">
        <v>0</v>
      </c>
      <c r="T192" s="25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3" t="s">
        <v>231</v>
      </c>
      <c r="AT192" s="253" t="s">
        <v>227</v>
      </c>
      <c r="AU192" s="253" t="s">
        <v>80</v>
      </c>
      <c r="AY192" s="17" t="s">
        <v>226</v>
      </c>
      <c r="BE192" s="254">
        <f>IF(N192="základní",J192,0)</f>
        <v>0</v>
      </c>
      <c r="BF192" s="254">
        <f>IF(N192="snížená",J192,0)</f>
        <v>0</v>
      </c>
      <c r="BG192" s="254">
        <f>IF(N192="zákl. přenesená",J192,0)</f>
        <v>0</v>
      </c>
      <c r="BH192" s="254">
        <f>IF(N192="sníž. přenesená",J192,0)</f>
        <v>0</v>
      </c>
      <c r="BI192" s="254">
        <f>IF(N192="nulová",J192,0)</f>
        <v>0</v>
      </c>
      <c r="BJ192" s="17" t="s">
        <v>80</v>
      </c>
      <c r="BK192" s="254">
        <f>ROUND(I192*H192,2)</f>
        <v>0</v>
      </c>
      <c r="BL192" s="17" t="s">
        <v>231</v>
      </c>
      <c r="BM192" s="253" t="s">
        <v>1116</v>
      </c>
    </row>
    <row r="193" spans="1:47" s="2" customFormat="1" ht="12">
      <c r="A193" s="38"/>
      <c r="B193" s="39"/>
      <c r="C193" s="40"/>
      <c r="D193" s="257" t="s">
        <v>277</v>
      </c>
      <c r="E193" s="40"/>
      <c r="F193" s="269" t="s">
        <v>823</v>
      </c>
      <c r="G193" s="40"/>
      <c r="H193" s="40"/>
      <c r="I193" s="155"/>
      <c r="J193" s="40"/>
      <c r="K193" s="40"/>
      <c r="L193" s="44"/>
      <c r="M193" s="270"/>
      <c r="N193" s="271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277</v>
      </c>
      <c r="AU193" s="17" t="s">
        <v>80</v>
      </c>
    </row>
    <row r="194" spans="1:51" s="13" customFormat="1" ht="12">
      <c r="A194" s="13"/>
      <c r="B194" s="255"/>
      <c r="C194" s="256"/>
      <c r="D194" s="257" t="s">
        <v>270</v>
      </c>
      <c r="E194" s="258" t="s">
        <v>721</v>
      </c>
      <c r="F194" s="259" t="s">
        <v>1117</v>
      </c>
      <c r="G194" s="256"/>
      <c r="H194" s="260">
        <v>7.66</v>
      </c>
      <c r="I194" s="261"/>
      <c r="J194" s="256"/>
      <c r="K194" s="256"/>
      <c r="L194" s="262"/>
      <c r="M194" s="263"/>
      <c r="N194" s="264"/>
      <c r="O194" s="264"/>
      <c r="P194" s="264"/>
      <c r="Q194" s="264"/>
      <c r="R194" s="264"/>
      <c r="S194" s="264"/>
      <c r="T194" s="26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6" t="s">
        <v>270</v>
      </c>
      <c r="AU194" s="266" t="s">
        <v>80</v>
      </c>
      <c r="AV194" s="13" t="s">
        <v>82</v>
      </c>
      <c r="AW194" s="13" t="s">
        <v>30</v>
      </c>
      <c r="AX194" s="13" t="s">
        <v>80</v>
      </c>
      <c r="AY194" s="266" t="s">
        <v>226</v>
      </c>
    </row>
    <row r="195" spans="1:65" s="2" customFormat="1" ht="16.5" customHeight="1">
      <c r="A195" s="38"/>
      <c r="B195" s="39"/>
      <c r="C195" s="242" t="s">
        <v>310</v>
      </c>
      <c r="D195" s="242" t="s">
        <v>227</v>
      </c>
      <c r="E195" s="243" t="s">
        <v>825</v>
      </c>
      <c r="F195" s="244" t="s">
        <v>826</v>
      </c>
      <c r="G195" s="245" t="s">
        <v>275</v>
      </c>
      <c r="H195" s="246">
        <v>1.32</v>
      </c>
      <c r="I195" s="247"/>
      <c r="J195" s="248">
        <f>ROUND(I195*H195,2)</f>
        <v>0</v>
      </c>
      <c r="K195" s="244" t="s">
        <v>545</v>
      </c>
      <c r="L195" s="44"/>
      <c r="M195" s="249" t="s">
        <v>1</v>
      </c>
      <c r="N195" s="250" t="s">
        <v>38</v>
      </c>
      <c r="O195" s="91"/>
      <c r="P195" s="251">
        <f>O195*H195</f>
        <v>0</v>
      </c>
      <c r="Q195" s="251">
        <v>0</v>
      </c>
      <c r="R195" s="251">
        <f>Q195*H195</f>
        <v>0</v>
      </c>
      <c r="S195" s="251">
        <v>0</v>
      </c>
      <c r="T195" s="25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3" t="s">
        <v>231</v>
      </c>
      <c r="AT195" s="253" t="s">
        <v>227</v>
      </c>
      <c r="AU195" s="253" t="s">
        <v>80</v>
      </c>
      <c r="AY195" s="17" t="s">
        <v>226</v>
      </c>
      <c r="BE195" s="254">
        <f>IF(N195="základní",J195,0)</f>
        <v>0</v>
      </c>
      <c r="BF195" s="254">
        <f>IF(N195="snížená",J195,0)</f>
        <v>0</v>
      </c>
      <c r="BG195" s="254">
        <f>IF(N195="zákl. přenesená",J195,0)</f>
        <v>0</v>
      </c>
      <c r="BH195" s="254">
        <f>IF(N195="sníž. přenesená",J195,0)</f>
        <v>0</v>
      </c>
      <c r="BI195" s="254">
        <f>IF(N195="nulová",J195,0)</f>
        <v>0</v>
      </c>
      <c r="BJ195" s="17" t="s">
        <v>80</v>
      </c>
      <c r="BK195" s="254">
        <f>ROUND(I195*H195,2)</f>
        <v>0</v>
      </c>
      <c r="BL195" s="17" t="s">
        <v>231</v>
      </c>
      <c r="BM195" s="253" t="s">
        <v>1118</v>
      </c>
    </row>
    <row r="196" spans="1:47" s="2" customFormat="1" ht="12">
      <c r="A196" s="38"/>
      <c r="B196" s="39"/>
      <c r="C196" s="40"/>
      <c r="D196" s="257" t="s">
        <v>277</v>
      </c>
      <c r="E196" s="40"/>
      <c r="F196" s="269" t="s">
        <v>828</v>
      </c>
      <c r="G196" s="40"/>
      <c r="H196" s="40"/>
      <c r="I196" s="155"/>
      <c r="J196" s="40"/>
      <c r="K196" s="40"/>
      <c r="L196" s="44"/>
      <c r="M196" s="270"/>
      <c r="N196" s="271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277</v>
      </c>
      <c r="AU196" s="17" t="s">
        <v>80</v>
      </c>
    </row>
    <row r="197" spans="1:51" s="13" customFormat="1" ht="12">
      <c r="A197" s="13"/>
      <c r="B197" s="255"/>
      <c r="C197" s="256"/>
      <c r="D197" s="257" t="s">
        <v>270</v>
      </c>
      <c r="E197" s="258" t="s">
        <v>727</v>
      </c>
      <c r="F197" s="259" t="s">
        <v>1119</v>
      </c>
      <c r="G197" s="256"/>
      <c r="H197" s="260">
        <v>1.32</v>
      </c>
      <c r="I197" s="261"/>
      <c r="J197" s="256"/>
      <c r="K197" s="256"/>
      <c r="L197" s="262"/>
      <c r="M197" s="263"/>
      <c r="N197" s="264"/>
      <c r="O197" s="264"/>
      <c r="P197" s="264"/>
      <c r="Q197" s="264"/>
      <c r="R197" s="264"/>
      <c r="S197" s="264"/>
      <c r="T197" s="26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6" t="s">
        <v>270</v>
      </c>
      <c r="AU197" s="266" t="s">
        <v>80</v>
      </c>
      <c r="AV197" s="13" t="s">
        <v>82</v>
      </c>
      <c r="AW197" s="13" t="s">
        <v>30</v>
      </c>
      <c r="AX197" s="13" t="s">
        <v>80</v>
      </c>
      <c r="AY197" s="266" t="s">
        <v>226</v>
      </c>
    </row>
    <row r="198" spans="1:63" s="12" customFormat="1" ht="25.9" customHeight="1">
      <c r="A198" s="12"/>
      <c r="B198" s="228"/>
      <c r="C198" s="229"/>
      <c r="D198" s="230" t="s">
        <v>72</v>
      </c>
      <c r="E198" s="231" t="s">
        <v>242</v>
      </c>
      <c r="F198" s="231" t="s">
        <v>711</v>
      </c>
      <c r="G198" s="229"/>
      <c r="H198" s="229"/>
      <c r="I198" s="232"/>
      <c r="J198" s="233">
        <f>BK198</f>
        <v>0</v>
      </c>
      <c r="K198" s="229"/>
      <c r="L198" s="234"/>
      <c r="M198" s="235"/>
      <c r="N198" s="236"/>
      <c r="O198" s="236"/>
      <c r="P198" s="237">
        <f>SUM(P199:P218)</f>
        <v>0</v>
      </c>
      <c r="Q198" s="236"/>
      <c r="R198" s="237">
        <f>SUM(R199:R218)</f>
        <v>0</v>
      </c>
      <c r="S198" s="236"/>
      <c r="T198" s="238">
        <f>SUM(T199:T218)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9" t="s">
        <v>231</v>
      </c>
      <c r="AT198" s="240" t="s">
        <v>72</v>
      </c>
      <c r="AU198" s="240" t="s">
        <v>73</v>
      </c>
      <c r="AY198" s="239" t="s">
        <v>226</v>
      </c>
      <c r="BK198" s="241">
        <f>SUM(BK199:BK218)</f>
        <v>0</v>
      </c>
    </row>
    <row r="199" spans="1:65" s="2" customFormat="1" ht="16.5" customHeight="1">
      <c r="A199" s="38"/>
      <c r="B199" s="39"/>
      <c r="C199" s="242" t="s">
        <v>314</v>
      </c>
      <c r="D199" s="242" t="s">
        <v>227</v>
      </c>
      <c r="E199" s="243" t="s">
        <v>830</v>
      </c>
      <c r="F199" s="244" t="s">
        <v>831</v>
      </c>
      <c r="G199" s="245" t="s">
        <v>380</v>
      </c>
      <c r="H199" s="246">
        <v>119.01</v>
      </c>
      <c r="I199" s="247"/>
      <c r="J199" s="248">
        <f>ROUND(I199*H199,2)</f>
        <v>0</v>
      </c>
      <c r="K199" s="244" t="s">
        <v>545</v>
      </c>
      <c r="L199" s="44"/>
      <c r="M199" s="249" t="s">
        <v>1</v>
      </c>
      <c r="N199" s="250" t="s">
        <v>38</v>
      </c>
      <c r="O199" s="91"/>
      <c r="P199" s="251">
        <f>O199*H199</f>
        <v>0</v>
      </c>
      <c r="Q199" s="251">
        <v>0</v>
      </c>
      <c r="R199" s="251">
        <f>Q199*H199</f>
        <v>0</v>
      </c>
      <c r="S199" s="251">
        <v>0</v>
      </c>
      <c r="T199" s="25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3" t="s">
        <v>231</v>
      </c>
      <c r="AT199" s="253" t="s">
        <v>227</v>
      </c>
      <c r="AU199" s="253" t="s">
        <v>80</v>
      </c>
      <c r="AY199" s="17" t="s">
        <v>226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7" t="s">
        <v>80</v>
      </c>
      <c r="BK199" s="254">
        <f>ROUND(I199*H199,2)</f>
        <v>0</v>
      </c>
      <c r="BL199" s="17" t="s">
        <v>231</v>
      </c>
      <c r="BM199" s="253" t="s">
        <v>1120</v>
      </c>
    </row>
    <row r="200" spans="1:47" s="2" customFormat="1" ht="12">
      <c r="A200" s="38"/>
      <c r="B200" s="39"/>
      <c r="C200" s="40"/>
      <c r="D200" s="257" t="s">
        <v>277</v>
      </c>
      <c r="E200" s="40"/>
      <c r="F200" s="269" t="s">
        <v>387</v>
      </c>
      <c r="G200" s="40"/>
      <c r="H200" s="40"/>
      <c r="I200" s="155"/>
      <c r="J200" s="40"/>
      <c r="K200" s="40"/>
      <c r="L200" s="44"/>
      <c r="M200" s="270"/>
      <c r="N200" s="27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277</v>
      </c>
      <c r="AU200" s="17" t="s">
        <v>80</v>
      </c>
    </row>
    <row r="201" spans="1:51" s="13" customFormat="1" ht="12">
      <c r="A201" s="13"/>
      <c r="B201" s="255"/>
      <c r="C201" s="256"/>
      <c r="D201" s="257" t="s">
        <v>270</v>
      </c>
      <c r="E201" s="258" t="s">
        <v>732</v>
      </c>
      <c r="F201" s="259" t="s">
        <v>1121</v>
      </c>
      <c r="G201" s="256"/>
      <c r="H201" s="260">
        <v>119.01</v>
      </c>
      <c r="I201" s="261"/>
      <c r="J201" s="256"/>
      <c r="K201" s="256"/>
      <c r="L201" s="262"/>
      <c r="M201" s="263"/>
      <c r="N201" s="264"/>
      <c r="O201" s="264"/>
      <c r="P201" s="264"/>
      <c r="Q201" s="264"/>
      <c r="R201" s="264"/>
      <c r="S201" s="264"/>
      <c r="T201" s="26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6" t="s">
        <v>270</v>
      </c>
      <c r="AU201" s="266" t="s">
        <v>80</v>
      </c>
      <c r="AV201" s="13" t="s">
        <v>82</v>
      </c>
      <c r="AW201" s="13" t="s">
        <v>30</v>
      </c>
      <c r="AX201" s="13" t="s">
        <v>80</v>
      </c>
      <c r="AY201" s="266" t="s">
        <v>226</v>
      </c>
    </row>
    <row r="202" spans="1:65" s="2" customFormat="1" ht="16.5" customHeight="1">
      <c r="A202" s="38"/>
      <c r="B202" s="39"/>
      <c r="C202" s="242" t="s">
        <v>7</v>
      </c>
      <c r="D202" s="242" t="s">
        <v>227</v>
      </c>
      <c r="E202" s="243" t="s">
        <v>834</v>
      </c>
      <c r="F202" s="244" t="s">
        <v>835</v>
      </c>
      <c r="G202" s="245" t="s">
        <v>380</v>
      </c>
      <c r="H202" s="246">
        <v>113.6</v>
      </c>
      <c r="I202" s="247"/>
      <c r="J202" s="248">
        <f>ROUND(I202*H202,2)</f>
        <v>0</v>
      </c>
      <c r="K202" s="244" t="s">
        <v>545</v>
      </c>
      <c r="L202" s="44"/>
      <c r="M202" s="249" t="s">
        <v>1</v>
      </c>
      <c r="N202" s="250" t="s">
        <v>38</v>
      </c>
      <c r="O202" s="91"/>
      <c r="P202" s="251">
        <f>O202*H202</f>
        <v>0</v>
      </c>
      <c r="Q202" s="251">
        <v>0</v>
      </c>
      <c r="R202" s="251">
        <f>Q202*H202</f>
        <v>0</v>
      </c>
      <c r="S202" s="251">
        <v>0</v>
      </c>
      <c r="T202" s="25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3" t="s">
        <v>231</v>
      </c>
      <c r="AT202" s="253" t="s">
        <v>227</v>
      </c>
      <c r="AU202" s="253" t="s">
        <v>80</v>
      </c>
      <c r="AY202" s="17" t="s">
        <v>226</v>
      </c>
      <c r="BE202" s="254">
        <f>IF(N202="základní",J202,0)</f>
        <v>0</v>
      </c>
      <c r="BF202" s="254">
        <f>IF(N202="snížená",J202,0)</f>
        <v>0</v>
      </c>
      <c r="BG202" s="254">
        <f>IF(N202="zákl. přenesená",J202,0)</f>
        <v>0</v>
      </c>
      <c r="BH202" s="254">
        <f>IF(N202="sníž. přenesená",J202,0)</f>
        <v>0</v>
      </c>
      <c r="BI202" s="254">
        <f>IF(N202="nulová",J202,0)</f>
        <v>0</v>
      </c>
      <c r="BJ202" s="17" t="s">
        <v>80</v>
      </c>
      <c r="BK202" s="254">
        <f>ROUND(I202*H202,2)</f>
        <v>0</v>
      </c>
      <c r="BL202" s="17" t="s">
        <v>231</v>
      </c>
      <c r="BM202" s="253" t="s">
        <v>1122</v>
      </c>
    </row>
    <row r="203" spans="1:47" s="2" customFormat="1" ht="12">
      <c r="A203" s="38"/>
      <c r="B203" s="39"/>
      <c r="C203" s="40"/>
      <c r="D203" s="257" t="s">
        <v>277</v>
      </c>
      <c r="E203" s="40"/>
      <c r="F203" s="269" t="s">
        <v>726</v>
      </c>
      <c r="G203" s="40"/>
      <c r="H203" s="40"/>
      <c r="I203" s="155"/>
      <c r="J203" s="40"/>
      <c r="K203" s="40"/>
      <c r="L203" s="44"/>
      <c r="M203" s="270"/>
      <c r="N203" s="271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277</v>
      </c>
      <c r="AU203" s="17" t="s">
        <v>80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744</v>
      </c>
      <c r="F204" s="259" t="s">
        <v>1123</v>
      </c>
      <c r="G204" s="256"/>
      <c r="H204" s="260">
        <v>113.6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80</v>
      </c>
      <c r="AY204" s="266" t="s">
        <v>226</v>
      </c>
    </row>
    <row r="205" spans="1:65" s="2" customFormat="1" ht="16.5" customHeight="1">
      <c r="A205" s="38"/>
      <c r="B205" s="39"/>
      <c r="C205" s="242" t="s">
        <v>324</v>
      </c>
      <c r="D205" s="242" t="s">
        <v>227</v>
      </c>
      <c r="E205" s="243" t="s">
        <v>840</v>
      </c>
      <c r="F205" s="244" t="s">
        <v>841</v>
      </c>
      <c r="G205" s="245" t="s">
        <v>380</v>
      </c>
      <c r="H205" s="246">
        <v>113.6</v>
      </c>
      <c r="I205" s="247"/>
      <c r="J205" s="248">
        <f>ROUND(I205*H205,2)</f>
        <v>0</v>
      </c>
      <c r="K205" s="244" t="s">
        <v>545</v>
      </c>
      <c r="L205" s="44"/>
      <c r="M205" s="249" t="s">
        <v>1</v>
      </c>
      <c r="N205" s="250" t="s">
        <v>38</v>
      </c>
      <c r="O205" s="91"/>
      <c r="P205" s="251">
        <f>O205*H205</f>
        <v>0</v>
      </c>
      <c r="Q205" s="251">
        <v>0</v>
      </c>
      <c r="R205" s="251">
        <f>Q205*H205</f>
        <v>0</v>
      </c>
      <c r="S205" s="251">
        <v>0</v>
      </c>
      <c r="T205" s="25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3" t="s">
        <v>231</v>
      </c>
      <c r="AT205" s="253" t="s">
        <v>227</v>
      </c>
      <c r="AU205" s="253" t="s">
        <v>80</v>
      </c>
      <c r="AY205" s="17" t="s">
        <v>226</v>
      </c>
      <c r="BE205" s="254">
        <f>IF(N205="základní",J205,0)</f>
        <v>0</v>
      </c>
      <c r="BF205" s="254">
        <f>IF(N205="snížená",J205,0)</f>
        <v>0</v>
      </c>
      <c r="BG205" s="254">
        <f>IF(N205="zákl. přenesená",J205,0)</f>
        <v>0</v>
      </c>
      <c r="BH205" s="254">
        <f>IF(N205="sníž. přenesená",J205,0)</f>
        <v>0</v>
      </c>
      <c r="BI205" s="254">
        <f>IF(N205="nulová",J205,0)</f>
        <v>0</v>
      </c>
      <c r="BJ205" s="17" t="s">
        <v>80</v>
      </c>
      <c r="BK205" s="254">
        <f>ROUND(I205*H205,2)</f>
        <v>0</v>
      </c>
      <c r="BL205" s="17" t="s">
        <v>231</v>
      </c>
      <c r="BM205" s="253" t="s">
        <v>1124</v>
      </c>
    </row>
    <row r="206" spans="1:47" s="2" customFormat="1" ht="12">
      <c r="A206" s="38"/>
      <c r="B206" s="39"/>
      <c r="C206" s="40"/>
      <c r="D206" s="257" t="s">
        <v>277</v>
      </c>
      <c r="E206" s="40"/>
      <c r="F206" s="269" t="s">
        <v>394</v>
      </c>
      <c r="G206" s="40"/>
      <c r="H206" s="40"/>
      <c r="I206" s="155"/>
      <c r="J206" s="40"/>
      <c r="K206" s="40"/>
      <c r="L206" s="44"/>
      <c r="M206" s="270"/>
      <c r="N206" s="271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277</v>
      </c>
      <c r="AU206" s="17" t="s">
        <v>80</v>
      </c>
    </row>
    <row r="207" spans="1:51" s="13" customFormat="1" ht="12">
      <c r="A207" s="13"/>
      <c r="B207" s="255"/>
      <c r="C207" s="256"/>
      <c r="D207" s="257" t="s">
        <v>270</v>
      </c>
      <c r="E207" s="258" t="s">
        <v>752</v>
      </c>
      <c r="F207" s="259" t="s">
        <v>1125</v>
      </c>
      <c r="G207" s="256"/>
      <c r="H207" s="260">
        <v>113.6</v>
      </c>
      <c r="I207" s="261"/>
      <c r="J207" s="256"/>
      <c r="K207" s="256"/>
      <c r="L207" s="262"/>
      <c r="M207" s="263"/>
      <c r="N207" s="264"/>
      <c r="O207" s="264"/>
      <c r="P207" s="264"/>
      <c r="Q207" s="264"/>
      <c r="R207" s="264"/>
      <c r="S207" s="264"/>
      <c r="T207" s="26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6" t="s">
        <v>270</v>
      </c>
      <c r="AU207" s="266" t="s">
        <v>80</v>
      </c>
      <c r="AV207" s="13" t="s">
        <v>82</v>
      </c>
      <c r="AW207" s="13" t="s">
        <v>30</v>
      </c>
      <c r="AX207" s="13" t="s">
        <v>80</v>
      </c>
      <c r="AY207" s="266" t="s">
        <v>226</v>
      </c>
    </row>
    <row r="208" spans="1:65" s="2" customFormat="1" ht="16.5" customHeight="1">
      <c r="A208" s="38"/>
      <c r="B208" s="39"/>
      <c r="C208" s="242" t="s">
        <v>331</v>
      </c>
      <c r="D208" s="242" t="s">
        <v>227</v>
      </c>
      <c r="E208" s="243" t="s">
        <v>729</v>
      </c>
      <c r="F208" s="244" t="s">
        <v>730</v>
      </c>
      <c r="G208" s="245" t="s">
        <v>380</v>
      </c>
      <c r="H208" s="246">
        <v>152.8</v>
      </c>
      <c r="I208" s="247"/>
      <c r="J208" s="248">
        <f>ROUND(I208*H208,2)</f>
        <v>0</v>
      </c>
      <c r="K208" s="244" t="s">
        <v>545</v>
      </c>
      <c r="L208" s="44"/>
      <c r="M208" s="249" t="s">
        <v>1</v>
      </c>
      <c r="N208" s="250" t="s">
        <v>38</v>
      </c>
      <c r="O208" s="91"/>
      <c r="P208" s="251">
        <f>O208*H208</f>
        <v>0</v>
      </c>
      <c r="Q208" s="251">
        <v>0</v>
      </c>
      <c r="R208" s="251">
        <f>Q208*H208</f>
        <v>0</v>
      </c>
      <c r="S208" s="251">
        <v>0</v>
      </c>
      <c r="T208" s="25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3" t="s">
        <v>231</v>
      </c>
      <c r="AT208" s="253" t="s">
        <v>227</v>
      </c>
      <c r="AU208" s="253" t="s">
        <v>80</v>
      </c>
      <c r="AY208" s="17" t="s">
        <v>226</v>
      </c>
      <c r="BE208" s="254">
        <f>IF(N208="základní",J208,0)</f>
        <v>0</v>
      </c>
      <c r="BF208" s="254">
        <f>IF(N208="snížená",J208,0)</f>
        <v>0</v>
      </c>
      <c r="BG208" s="254">
        <f>IF(N208="zákl. přenesená",J208,0)</f>
        <v>0</v>
      </c>
      <c r="BH208" s="254">
        <f>IF(N208="sníž. přenesená",J208,0)</f>
        <v>0</v>
      </c>
      <c r="BI208" s="254">
        <f>IF(N208="nulová",J208,0)</f>
        <v>0</v>
      </c>
      <c r="BJ208" s="17" t="s">
        <v>80</v>
      </c>
      <c r="BK208" s="254">
        <f>ROUND(I208*H208,2)</f>
        <v>0</v>
      </c>
      <c r="BL208" s="17" t="s">
        <v>231</v>
      </c>
      <c r="BM208" s="253" t="s">
        <v>1126</v>
      </c>
    </row>
    <row r="209" spans="1:47" s="2" customFormat="1" ht="12">
      <c r="A209" s="38"/>
      <c r="B209" s="39"/>
      <c r="C209" s="40"/>
      <c r="D209" s="257" t="s">
        <v>277</v>
      </c>
      <c r="E209" s="40"/>
      <c r="F209" s="269" t="s">
        <v>394</v>
      </c>
      <c r="G209" s="40"/>
      <c r="H209" s="40"/>
      <c r="I209" s="155"/>
      <c r="J209" s="40"/>
      <c r="K209" s="40"/>
      <c r="L209" s="44"/>
      <c r="M209" s="270"/>
      <c r="N209" s="271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277</v>
      </c>
      <c r="AU209" s="17" t="s">
        <v>80</v>
      </c>
    </row>
    <row r="210" spans="1:51" s="13" customFormat="1" ht="12">
      <c r="A210" s="13"/>
      <c r="B210" s="255"/>
      <c r="C210" s="256"/>
      <c r="D210" s="257" t="s">
        <v>270</v>
      </c>
      <c r="E210" s="258" t="s">
        <v>757</v>
      </c>
      <c r="F210" s="259" t="s">
        <v>1127</v>
      </c>
      <c r="G210" s="256"/>
      <c r="H210" s="260">
        <v>152.8</v>
      </c>
      <c r="I210" s="261"/>
      <c r="J210" s="256"/>
      <c r="K210" s="256"/>
      <c r="L210" s="262"/>
      <c r="M210" s="263"/>
      <c r="N210" s="264"/>
      <c r="O210" s="264"/>
      <c r="P210" s="264"/>
      <c r="Q210" s="264"/>
      <c r="R210" s="264"/>
      <c r="S210" s="264"/>
      <c r="T210" s="26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6" t="s">
        <v>270</v>
      </c>
      <c r="AU210" s="266" t="s">
        <v>80</v>
      </c>
      <c r="AV210" s="13" t="s">
        <v>82</v>
      </c>
      <c r="AW210" s="13" t="s">
        <v>30</v>
      </c>
      <c r="AX210" s="13" t="s">
        <v>80</v>
      </c>
      <c r="AY210" s="266" t="s">
        <v>226</v>
      </c>
    </row>
    <row r="211" spans="1:65" s="2" customFormat="1" ht="16.5" customHeight="1">
      <c r="A211" s="38"/>
      <c r="B211" s="39"/>
      <c r="C211" s="242" t="s">
        <v>336</v>
      </c>
      <c r="D211" s="242" t="s">
        <v>227</v>
      </c>
      <c r="E211" s="243" t="s">
        <v>754</v>
      </c>
      <c r="F211" s="244" t="s">
        <v>755</v>
      </c>
      <c r="G211" s="245" t="s">
        <v>380</v>
      </c>
      <c r="H211" s="246">
        <v>180.95</v>
      </c>
      <c r="I211" s="247"/>
      <c r="J211" s="248">
        <f>ROUND(I211*H211,2)</f>
        <v>0</v>
      </c>
      <c r="K211" s="244" t="s">
        <v>545</v>
      </c>
      <c r="L211" s="44"/>
      <c r="M211" s="249" t="s">
        <v>1</v>
      </c>
      <c r="N211" s="250" t="s">
        <v>38</v>
      </c>
      <c r="O211" s="91"/>
      <c r="P211" s="251">
        <f>O211*H211</f>
        <v>0</v>
      </c>
      <c r="Q211" s="251">
        <v>0</v>
      </c>
      <c r="R211" s="251">
        <f>Q211*H211</f>
        <v>0</v>
      </c>
      <c r="S211" s="251">
        <v>0</v>
      </c>
      <c r="T211" s="25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3" t="s">
        <v>231</v>
      </c>
      <c r="AT211" s="253" t="s">
        <v>227</v>
      </c>
      <c r="AU211" s="253" t="s">
        <v>80</v>
      </c>
      <c r="AY211" s="17" t="s">
        <v>226</v>
      </c>
      <c r="BE211" s="254">
        <f>IF(N211="základní",J211,0)</f>
        <v>0</v>
      </c>
      <c r="BF211" s="254">
        <f>IF(N211="snížená",J211,0)</f>
        <v>0</v>
      </c>
      <c r="BG211" s="254">
        <f>IF(N211="zákl. přenesená",J211,0)</f>
        <v>0</v>
      </c>
      <c r="BH211" s="254">
        <f>IF(N211="sníž. přenesená",J211,0)</f>
        <v>0</v>
      </c>
      <c r="BI211" s="254">
        <f>IF(N211="nulová",J211,0)</f>
        <v>0</v>
      </c>
      <c r="BJ211" s="17" t="s">
        <v>80</v>
      </c>
      <c r="BK211" s="254">
        <f>ROUND(I211*H211,2)</f>
        <v>0</v>
      </c>
      <c r="BL211" s="17" t="s">
        <v>231</v>
      </c>
      <c r="BM211" s="253" t="s">
        <v>1128</v>
      </c>
    </row>
    <row r="212" spans="1:47" s="2" customFormat="1" ht="12">
      <c r="A212" s="38"/>
      <c r="B212" s="39"/>
      <c r="C212" s="40"/>
      <c r="D212" s="257" t="s">
        <v>277</v>
      </c>
      <c r="E212" s="40"/>
      <c r="F212" s="269" t="s">
        <v>404</v>
      </c>
      <c r="G212" s="40"/>
      <c r="H212" s="40"/>
      <c r="I212" s="155"/>
      <c r="J212" s="40"/>
      <c r="K212" s="40"/>
      <c r="L212" s="44"/>
      <c r="M212" s="270"/>
      <c r="N212" s="271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277</v>
      </c>
      <c r="AU212" s="17" t="s">
        <v>80</v>
      </c>
    </row>
    <row r="213" spans="1:51" s="13" customFormat="1" ht="12">
      <c r="A213" s="13"/>
      <c r="B213" s="255"/>
      <c r="C213" s="256"/>
      <c r="D213" s="257" t="s">
        <v>270</v>
      </c>
      <c r="E213" s="258" t="s">
        <v>762</v>
      </c>
      <c r="F213" s="259" t="s">
        <v>1129</v>
      </c>
      <c r="G213" s="256"/>
      <c r="H213" s="260">
        <v>108.19</v>
      </c>
      <c r="I213" s="261"/>
      <c r="J213" s="256"/>
      <c r="K213" s="256"/>
      <c r="L213" s="262"/>
      <c r="M213" s="263"/>
      <c r="N213" s="264"/>
      <c r="O213" s="264"/>
      <c r="P213" s="264"/>
      <c r="Q213" s="264"/>
      <c r="R213" s="264"/>
      <c r="S213" s="264"/>
      <c r="T213" s="26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6" t="s">
        <v>270</v>
      </c>
      <c r="AU213" s="266" t="s">
        <v>80</v>
      </c>
      <c r="AV213" s="13" t="s">
        <v>82</v>
      </c>
      <c r="AW213" s="13" t="s">
        <v>30</v>
      </c>
      <c r="AX213" s="13" t="s">
        <v>73</v>
      </c>
      <c r="AY213" s="266" t="s">
        <v>226</v>
      </c>
    </row>
    <row r="214" spans="1:51" s="13" customFormat="1" ht="12">
      <c r="A214" s="13"/>
      <c r="B214" s="255"/>
      <c r="C214" s="256"/>
      <c r="D214" s="257" t="s">
        <v>270</v>
      </c>
      <c r="E214" s="258" t="s">
        <v>1130</v>
      </c>
      <c r="F214" s="259" t="s">
        <v>1131</v>
      </c>
      <c r="G214" s="256"/>
      <c r="H214" s="260">
        <v>72.76</v>
      </c>
      <c r="I214" s="261"/>
      <c r="J214" s="256"/>
      <c r="K214" s="256"/>
      <c r="L214" s="262"/>
      <c r="M214" s="263"/>
      <c r="N214" s="264"/>
      <c r="O214" s="264"/>
      <c r="P214" s="264"/>
      <c r="Q214" s="264"/>
      <c r="R214" s="264"/>
      <c r="S214" s="264"/>
      <c r="T214" s="26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6" t="s">
        <v>270</v>
      </c>
      <c r="AU214" s="266" t="s">
        <v>80</v>
      </c>
      <c r="AV214" s="13" t="s">
        <v>82</v>
      </c>
      <c r="AW214" s="13" t="s">
        <v>30</v>
      </c>
      <c r="AX214" s="13" t="s">
        <v>73</v>
      </c>
      <c r="AY214" s="266" t="s">
        <v>226</v>
      </c>
    </row>
    <row r="215" spans="1:51" s="13" customFormat="1" ht="12">
      <c r="A215" s="13"/>
      <c r="B215" s="255"/>
      <c r="C215" s="256"/>
      <c r="D215" s="257" t="s">
        <v>270</v>
      </c>
      <c r="E215" s="258" t="s">
        <v>1132</v>
      </c>
      <c r="F215" s="259" t="s">
        <v>1133</v>
      </c>
      <c r="G215" s="256"/>
      <c r="H215" s="260">
        <v>180.95</v>
      </c>
      <c r="I215" s="261"/>
      <c r="J215" s="256"/>
      <c r="K215" s="256"/>
      <c r="L215" s="262"/>
      <c r="M215" s="263"/>
      <c r="N215" s="264"/>
      <c r="O215" s="264"/>
      <c r="P215" s="264"/>
      <c r="Q215" s="264"/>
      <c r="R215" s="264"/>
      <c r="S215" s="264"/>
      <c r="T215" s="26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6" t="s">
        <v>270</v>
      </c>
      <c r="AU215" s="266" t="s">
        <v>80</v>
      </c>
      <c r="AV215" s="13" t="s">
        <v>82</v>
      </c>
      <c r="AW215" s="13" t="s">
        <v>30</v>
      </c>
      <c r="AX215" s="13" t="s">
        <v>80</v>
      </c>
      <c r="AY215" s="266" t="s">
        <v>226</v>
      </c>
    </row>
    <row r="216" spans="1:65" s="2" customFormat="1" ht="16.5" customHeight="1">
      <c r="A216" s="38"/>
      <c r="B216" s="39"/>
      <c r="C216" s="242" t="s">
        <v>342</v>
      </c>
      <c r="D216" s="242" t="s">
        <v>227</v>
      </c>
      <c r="E216" s="243" t="s">
        <v>759</v>
      </c>
      <c r="F216" s="244" t="s">
        <v>760</v>
      </c>
      <c r="G216" s="245" t="s">
        <v>380</v>
      </c>
      <c r="H216" s="246">
        <v>76.4</v>
      </c>
      <c r="I216" s="247"/>
      <c r="J216" s="248">
        <f>ROUND(I216*H216,2)</f>
        <v>0</v>
      </c>
      <c r="K216" s="244" t="s">
        <v>545</v>
      </c>
      <c r="L216" s="44"/>
      <c r="M216" s="249" t="s">
        <v>1</v>
      </c>
      <c r="N216" s="250" t="s">
        <v>38</v>
      </c>
      <c r="O216" s="91"/>
      <c r="P216" s="251">
        <f>O216*H216</f>
        <v>0</v>
      </c>
      <c r="Q216" s="251">
        <v>0</v>
      </c>
      <c r="R216" s="251">
        <f>Q216*H216</f>
        <v>0</v>
      </c>
      <c r="S216" s="251">
        <v>0</v>
      </c>
      <c r="T216" s="25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3" t="s">
        <v>231</v>
      </c>
      <c r="AT216" s="253" t="s">
        <v>227</v>
      </c>
      <c r="AU216" s="253" t="s">
        <v>80</v>
      </c>
      <c r="AY216" s="17" t="s">
        <v>226</v>
      </c>
      <c r="BE216" s="254">
        <f>IF(N216="základní",J216,0)</f>
        <v>0</v>
      </c>
      <c r="BF216" s="254">
        <f>IF(N216="snížená",J216,0)</f>
        <v>0</v>
      </c>
      <c r="BG216" s="254">
        <f>IF(N216="zákl. přenesená",J216,0)</f>
        <v>0</v>
      </c>
      <c r="BH216" s="254">
        <f>IF(N216="sníž. přenesená",J216,0)</f>
        <v>0</v>
      </c>
      <c r="BI216" s="254">
        <f>IF(N216="nulová",J216,0)</f>
        <v>0</v>
      </c>
      <c r="BJ216" s="17" t="s">
        <v>80</v>
      </c>
      <c r="BK216" s="254">
        <f>ROUND(I216*H216,2)</f>
        <v>0</v>
      </c>
      <c r="BL216" s="17" t="s">
        <v>231</v>
      </c>
      <c r="BM216" s="253" t="s">
        <v>1134</v>
      </c>
    </row>
    <row r="217" spans="1:47" s="2" customFormat="1" ht="12">
      <c r="A217" s="38"/>
      <c r="B217" s="39"/>
      <c r="C217" s="40"/>
      <c r="D217" s="257" t="s">
        <v>277</v>
      </c>
      <c r="E217" s="40"/>
      <c r="F217" s="269" t="s">
        <v>404</v>
      </c>
      <c r="G217" s="40"/>
      <c r="H217" s="40"/>
      <c r="I217" s="155"/>
      <c r="J217" s="40"/>
      <c r="K217" s="40"/>
      <c r="L217" s="44"/>
      <c r="M217" s="270"/>
      <c r="N217" s="271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277</v>
      </c>
      <c r="AU217" s="17" t="s">
        <v>80</v>
      </c>
    </row>
    <row r="218" spans="1:51" s="13" customFormat="1" ht="12">
      <c r="A218" s="13"/>
      <c r="B218" s="255"/>
      <c r="C218" s="256"/>
      <c r="D218" s="257" t="s">
        <v>270</v>
      </c>
      <c r="E218" s="258" t="s">
        <v>765</v>
      </c>
      <c r="F218" s="259" t="s">
        <v>1135</v>
      </c>
      <c r="G218" s="256"/>
      <c r="H218" s="260">
        <v>76.4</v>
      </c>
      <c r="I218" s="261"/>
      <c r="J218" s="256"/>
      <c r="K218" s="256"/>
      <c r="L218" s="262"/>
      <c r="M218" s="263"/>
      <c r="N218" s="264"/>
      <c r="O218" s="264"/>
      <c r="P218" s="264"/>
      <c r="Q218" s="264"/>
      <c r="R218" s="264"/>
      <c r="S218" s="264"/>
      <c r="T218" s="26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6" t="s">
        <v>270</v>
      </c>
      <c r="AU218" s="266" t="s">
        <v>80</v>
      </c>
      <c r="AV218" s="13" t="s">
        <v>82</v>
      </c>
      <c r="AW218" s="13" t="s">
        <v>30</v>
      </c>
      <c r="AX218" s="13" t="s">
        <v>80</v>
      </c>
      <c r="AY218" s="266" t="s">
        <v>226</v>
      </c>
    </row>
    <row r="219" spans="1:63" s="12" customFormat="1" ht="25.9" customHeight="1">
      <c r="A219" s="12"/>
      <c r="B219" s="228"/>
      <c r="C219" s="229"/>
      <c r="D219" s="230" t="s">
        <v>72</v>
      </c>
      <c r="E219" s="231" t="s">
        <v>254</v>
      </c>
      <c r="F219" s="231" t="s">
        <v>857</v>
      </c>
      <c r="G219" s="229"/>
      <c r="H219" s="229"/>
      <c r="I219" s="232"/>
      <c r="J219" s="233">
        <f>BK219</f>
        <v>0</v>
      </c>
      <c r="K219" s="229"/>
      <c r="L219" s="234"/>
      <c r="M219" s="235"/>
      <c r="N219" s="236"/>
      <c r="O219" s="236"/>
      <c r="P219" s="237">
        <f>SUM(P220:P222)</f>
        <v>0</v>
      </c>
      <c r="Q219" s="236"/>
      <c r="R219" s="237">
        <f>SUM(R220:R222)</f>
        <v>0</v>
      </c>
      <c r="S219" s="236"/>
      <c r="T219" s="238">
        <f>SUM(T220:T222)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9" t="s">
        <v>231</v>
      </c>
      <c r="AT219" s="240" t="s">
        <v>72</v>
      </c>
      <c r="AU219" s="240" t="s">
        <v>73</v>
      </c>
      <c r="AY219" s="239" t="s">
        <v>226</v>
      </c>
      <c r="BK219" s="241">
        <f>SUM(BK220:BK222)</f>
        <v>0</v>
      </c>
    </row>
    <row r="220" spans="1:65" s="2" customFormat="1" ht="16.5" customHeight="1">
      <c r="A220" s="38"/>
      <c r="B220" s="39"/>
      <c r="C220" s="242" t="s">
        <v>349</v>
      </c>
      <c r="D220" s="242" t="s">
        <v>227</v>
      </c>
      <c r="E220" s="243" t="s">
        <v>858</v>
      </c>
      <c r="F220" s="244" t="s">
        <v>859</v>
      </c>
      <c r="G220" s="245" t="s">
        <v>275</v>
      </c>
      <c r="H220" s="246">
        <v>8.16</v>
      </c>
      <c r="I220" s="247"/>
      <c r="J220" s="248">
        <f>ROUND(I220*H220,2)</f>
        <v>0</v>
      </c>
      <c r="K220" s="244" t="s">
        <v>545</v>
      </c>
      <c r="L220" s="44"/>
      <c r="M220" s="249" t="s">
        <v>1</v>
      </c>
      <c r="N220" s="250" t="s">
        <v>38</v>
      </c>
      <c r="O220" s="91"/>
      <c r="P220" s="251">
        <f>O220*H220</f>
        <v>0</v>
      </c>
      <c r="Q220" s="251">
        <v>0</v>
      </c>
      <c r="R220" s="251">
        <f>Q220*H220</f>
        <v>0</v>
      </c>
      <c r="S220" s="251">
        <v>0</v>
      </c>
      <c r="T220" s="25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3" t="s">
        <v>231</v>
      </c>
      <c r="AT220" s="253" t="s">
        <v>227</v>
      </c>
      <c r="AU220" s="253" t="s">
        <v>80</v>
      </c>
      <c r="AY220" s="17" t="s">
        <v>226</v>
      </c>
      <c r="BE220" s="254">
        <f>IF(N220="základní",J220,0)</f>
        <v>0</v>
      </c>
      <c r="BF220" s="254">
        <f>IF(N220="snížená",J220,0)</f>
        <v>0</v>
      </c>
      <c r="BG220" s="254">
        <f>IF(N220="zákl. přenesená",J220,0)</f>
        <v>0</v>
      </c>
      <c r="BH220" s="254">
        <f>IF(N220="sníž. přenesená",J220,0)</f>
        <v>0</v>
      </c>
      <c r="BI220" s="254">
        <f>IF(N220="nulová",J220,0)</f>
        <v>0</v>
      </c>
      <c r="BJ220" s="17" t="s">
        <v>80</v>
      </c>
      <c r="BK220" s="254">
        <f>ROUND(I220*H220,2)</f>
        <v>0</v>
      </c>
      <c r="BL220" s="17" t="s">
        <v>231</v>
      </c>
      <c r="BM220" s="253" t="s">
        <v>1136</v>
      </c>
    </row>
    <row r="221" spans="1:47" s="2" customFormat="1" ht="12">
      <c r="A221" s="38"/>
      <c r="B221" s="39"/>
      <c r="C221" s="40"/>
      <c r="D221" s="257" t="s">
        <v>277</v>
      </c>
      <c r="E221" s="40"/>
      <c r="F221" s="269" t="s">
        <v>368</v>
      </c>
      <c r="G221" s="40"/>
      <c r="H221" s="40"/>
      <c r="I221" s="155"/>
      <c r="J221" s="40"/>
      <c r="K221" s="40"/>
      <c r="L221" s="44"/>
      <c r="M221" s="270"/>
      <c r="N221" s="271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277</v>
      </c>
      <c r="AU221" s="17" t="s">
        <v>80</v>
      </c>
    </row>
    <row r="222" spans="1:51" s="13" customFormat="1" ht="12">
      <c r="A222" s="13"/>
      <c r="B222" s="255"/>
      <c r="C222" s="256"/>
      <c r="D222" s="257" t="s">
        <v>270</v>
      </c>
      <c r="E222" s="258" t="s">
        <v>771</v>
      </c>
      <c r="F222" s="259" t="s">
        <v>1137</v>
      </c>
      <c r="G222" s="256"/>
      <c r="H222" s="260">
        <v>8.16</v>
      </c>
      <c r="I222" s="261"/>
      <c r="J222" s="256"/>
      <c r="K222" s="256"/>
      <c r="L222" s="262"/>
      <c r="M222" s="263"/>
      <c r="N222" s="264"/>
      <c r="O222" s="264"/>
      <c r="P222" s="264"/>
      <c r="Q222" s="264"/>
      <c r="R222" s="264"/>
      <c r="S222" s="264"/>
      <c r="T222" s="26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6" t="s">
        <v>270</v>
      </c>
      <c r="AU222" s="266" t="s">
        <v>80</v>
      </c>
      <c r="AV222" s="13" t="s">
        <v>82</v>
      </c>
      <c r="AW222" s="13" t="s">
        <v>30</v>
      </c>
      <c r="AX222" s="13" t="s">
        <v>80</v>
      </c>
      <c r="AY222" s="266" t="s">
        <v>226</v>
      </c>
    </row>
    <row r="223" spans="1:63" s="12" customFormat="1" ht="25.9" customHeight="1">
      <c r="A223" s="12"/>
      <c r="B223" s="228"/>
      <c r="C223" s="229"/>
      <c r="D223" s="230" t="s">
        <v>72</v>
      </c>
      <c r="E223" s="231" t="s">
        <v>258</v>
      </c>
      <c r="F223" s="231" t="s">
        <v>606</v>
      </c>
      <c r="G223" s="229"/>
      <c r="H223" s="229"/>
      <c r="I223" s="232"/>
      <c r="J223" s="233">
        <f>BK223</f>
        <v>0</v>
      </c>
      <c r="K223" s="229"/>
      <c r="L223" s="234"/>
      <c r="M223" s="235"/>
      <c r="N223" s="236"/>
      <c r="O223" s="236"/>
      <c r="P223" s="237">
        <f>SUM(P224:P238)</f>
        <v>0</v>
      </c>
      <c r="Q223" s="236"/>
      <c r="R223" s="237">
        <f>SUM(R224:R238)</f>
        <v>0</v>
      </c>
      <c r="S223" s="236"/>
      <c r="T223" s="238">
        <f>SUM(T224:T238)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9" t="s">
        <v>231</v>
      </c>
      <c r="AT223" s="240" t="s">
        <v>72</v>
      </c>
      <c r="AU223" s="240" t="s">
        <v>73</v>
      </c>
      <c r="AY223" s="239" t="s">
        <v>226</v>
      </c>
      <c r="BK223" s="241">
        <f>SUM(BK224:BK238)</f>
        <v>0</v>
      </c>
    </row>
    <row r="224" spans="1:65" s="2" customFormat="1" ht="16.5" customHeight="1">
      <c r="A224" s="38"/>
      <c r="B224" s="39"/>
      <c r="C224" s="242" t="s">
        <v>357</v>
      </c>
      <c r="D224" s="242" t="s">
        <v>227</v>
      </c>
      <c r="E224" s="243" t="s">
        <v>460</v>
      </c>
      <c r="F224" s="244" t="s">
        <v>461</v>
      </c>
      <c r="G224" s="245" t="s">
        <v>317</v>
      </c>
      <c r="H224" s="246">
        <v>23.1</v>
      </c>
      <c r="I224" s="247"/>
      <c r="J224" s="248">
        <f>ROUND(I224*H224,2)</f>
        <v>0</v>
      </c>
      <c r="K224" s="244" t="s">
        <v>545</v>
      </c>
      <c r="L224" s="44"/>
      <c r="M224" s="249" t="s">
        <v>1</v>
      </c>
      <c r="N224" s="250" t="s">
        <v>38</v>
      </c>
      <c r="O224" s="91"/>
      <c r="P224" s="251">
        <f>O224*H224</f>
        <v>0</v>
      </c>
      <c r="Q224" s="251">
        <v>0</v>
      </c>
      <c r="R224" s="251">
        <f>Q224*H224</f>
        <v>0</v>
      </c>
      <c r="S224" s="251">
        <v>0</v>
      </c>
      <c r="T224" s="25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3" t="s">
        <v>231</v>
      </c>
      <c r="AT224" s="253" t="s">
        <v>227</v>
      </c>
      <c r="AU224" s="253" t="s">
        <v>80</v>
      </c>
      <c r="AY224" s="17" t="s">
        <v>226</v>
      </c>
      <c r="BE224" s="254">
        <f>IF(N224="základní",J224,0)</f>
        <v>0</v>
      </c>
      <c r="BF224" s="254">
        <f>IF(N224="snížená",J224,0)</f>
        <v>0</v>
      </c>
      <c r="BG224" s="254">
        <f>IF(N224="zákl. přenesená",J224,0)</f>
        <v>0</v>
      </c>
      <c r="BH224" s="254">
        <f>IF(N224="sníž. přenesená",J224,0)</f>
        <v>0</v>
      </c>
      <c r="BI224" s="254">
        <f>IF(N224="nulová",J224,0)</f>
        <v>0</v>
      </c>
      <c r="BJ224" s="17" t="s">
        <v>80</v>
      </c>
      <c r="BK224" s="254">
        <f>ROUND(I224*H224,2)</f>
        <v>0</v>
      </c>
      <c r="BL224" s="17" t="s">
        <v>231</v>
      </c>
      <c r="BM224" s="253" t="s">
        <v>1138</v>
      </c>
    </row>
    <row r="225" spans="1:47" s="2" customFormat="1" ht="12">
      <c r="A225" s="38"/>
      <c r="B225" s="39"/>
      <c r="C225" s="40"/>
      <c r="D225" s="257" t="s">
        <v>277</v>
      </c>
      <c r="E225" s="40"/>
      <c r="F225" s="269" t="s">
        <v>463</v>
      </c>
      <c r="G225" s="40"/>
      <c r="H225" s="40"/>
      <c r="I225" s="155"/>
      <c r="J225" s="40"/>
      <c r="K225" s="40"/>
      <c r="L225" s="44"/>
      <c r="M225" s="270"/>
      <c r="N225" s="271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277</v>
      </c>
      <c r="AU225" s="17" t="s">
        <v>80</v>
      </c>
    </row>
    <row r="226" spans="1:51" s="13" customFormat="1" ht="12">
      <c r="A226" s="13"/>
      <c r="B226" s="255"/>
      <c r="C226" s="256"/>
      <c r="D226" s="257" t="s">
        <v>270</v>
      </c>
      <c r="E226" s="258" t="s">
        <v>855</v>
      </c>
      <c r="F226" s="259" t="s">
        <v>1139</v>
      </c>
      <c r="G226" s="256"/>
      <c r="H226" s="260">
        <v>23.1</v>
      </c>
      <c r="I226" s="261"/>
      <c r="J226" s="256"/>
      <c r="K226" s="256"/>
      <c r="L226" s="262"/>
      <c r="M226" s="263"/>
      <c r="N226" s="264"/>
      <c r="O226" s="264"/>
      <c r="P226" s="264"/>
      <c r="Q226" s="264"/>
      <c r="R226" s="264"/>
      <c r="S226" s="264"/>
      <c r="T226" s="26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6" t="s">
        <v>270</v>
      </c>
      <c r="AU226" s="266" t="s">
        <v>80</v>
      </c>
      <c r="AV226" s="13" t="s">
        <v>82</v>
      </c>
      <c r="AW226" s="13" t="s">
        <v>30</v>
      </c>
      <c r="AX226" s="13" t="s">
        <v>80</v>
      </c>
      <c r="AY226" s="266" t="s">
        <v>226</v>
      </c>
    </row>
    <row r="227" spans="1:65" s="2" customFormat="1" ht="16.5" customHeight="1">
      <c r="A227" s="38"/>
      <c r="B227" s="39"/>
      <c r="C227" s="242" t="s">
        <v>364</v>
      </c>
      <c r="D227" s="242" t="s">
        <v>227</v>
      </c>
      <c r="E227" s="243" t="s">
        <v>866</v>
      </c>
      <c r="F227" s="244" t="s">
        <v>867</v>
      </c>
      <c r="G227" s="245" t="s">
        <v>317</v>
      </c>
      <c r="H227" s="246">
        <v>43.1</v>
      </c>
      <c r="I227" s="247"/>
      <c r="J227" s="248">
        <f>ROUND(I227*H227,2)</f>
        <v>0</v>
      </c>
      <c r="K227" s="244" t="s">
        <v>545</v>
      </c>
      <c r="L227" s="44"/>
      <c r="M227" s="249" t="s">
        <v>1</v>
      </c>
      <c r="N227" s="250" t="s">
        <v>38</v>
      </c>
      <c r="O227" s="91"/>
      <c r="P227" s="251">
        <f>O227*H227</f>
        <v>0</v>
      </c>
      <c r="Q227" s="251">
        <v>0</v>
      </c>
      <c r="R227" s="251">
        <f>Q227*H227</f>
        <v>0</v>
      </c>
      <c r="S227" s="251">
        <v>0</v>
      </c>
      <c r="T227" s="25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3" t="s">
        <v>231</v>
      </c>
      <c r="AT227" s="253" t="s">
        <v>227</v>
      </c>
      <c r="AU227" s="253" t="s">
        <v>80</v>
      </c>
      <c r="AY227" s="17" t="s">
        <v>226</v>
      </c>
      <c r="BE227" s="254">
        <f>IF(N227="základní",J227,0)</f>
        <v>0</v>
      </c>
      <c r="BF227" s="254">
        <f>IF(N227="snížená",J227,0)</f>
        <v>0</v>
      </c>
      <c r="BG227" s="254">
        <f>IF(N227="zákl. přenesená",J227,0)</f>
        <v>0</v>
      </c>
      <c r="BH227" s="254">
        <f>IF(N227="sníž. přenesená",J227,0)</f>
        <v>0</v>
      </c>
      <c r="BI227" s="254">
        <f>IF(N227="nulová",J227,0)</f>
        <v>0</v>
      </c>
      <c r="BJ227" s="17" t="s">
        <v>80</v>
      </c>
      <c r="BK227" s="254">
        <f>ROUND(I227*H227,2)</f>
        <v>0</v>
      </c>
      <c r="BL227" s="17" t="s">
        <v>231</v>
      </c>
      <c r="BM227" s="253" t="s">
        <v>1140</v>
      </c>
    </row>
    <row r="228" spans="1:47" s="2" customFormat="1" ht="12">
      <c r="A228" s="38"/>
      <c r="B228" s="39"/>
      <c r="C228" s="40"/>
      <c r="D228" s="257" t="s">
        <v>277</v>
      </c>
      <c r="E228" s="40"/>
      <c r="F228" s="269" t="s">
        <v>869</v>
      </c>
      <c r="G228" s="40"/>
      <c r="H228" s="40"/>
      <c r="I228" s="155"/>
      <c r="J228" s="40"/>
      <c r="K228" s="40"/>
      <c r="L228" s="44"/>
      <c r="M228" s="270"/>
      <c r="N228" s="271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277</v>
      </c>
      <c r="AU228" s="17" t="s">
        <v>80</v>
      </c>
    </row>
    <row r="229" spans="1:51" s="13" customFormat="1" ht="12">
      <c r="A229" s="13"/>
      <c r="B229" s="255"/>
      <c r="C229" s="256"/>
      <c r="D229" s="257" t="s">
        <v>270</v>
      </c>
      <c r="E229" s="258" t="s">
        <v>861</v>
      </c>
      <c r="F229" s="259" t="s">
        <v>1141</v>
      </c>
      <c r="G229" s="256"/>
      <c r="H229" s="260">
        <v>43.1</v>
      </c>
      <c r="I229" s="261"/>
      <c r="J229" s="256"/>
      <c r="K229" s="256"/>
      <c r="L229" s="262"/>
      <c r="M229" s="263"/>
      <c r="N229" s="264"/>
      <c r="O229" s="264"/>
      <c r="P229" s="264"/>
      <c r="Q229" s="264"/>
      <c r="R229" s="264"/>
      <c r="S229" s="264"/>
      <c r="T229" s="26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6" t="s">
        <v>270</v>
      </c>
      <c r="AU229" s="266" t="s">
        <v>80</v>
      </c>
      <c r="AV229" s="13" t="s">
        <v>82</v>
      </c>
      <c r="AW229" s="13" t="s">
        <v>30</v>
      </c>
      <c r="AX229" s="13" t="s">
        <v>80</v>
      </c>
      <c r="AY229" s="266" t="s">
        <v>226</v>
      </c>
    </row>
    <row r="230" spans="1:65" s="2" customFormat="1" ht="16.5" customHeight="1">
      <c r="A230" s="38"/>
      <c r="B230" s="39"/>
      <c r="C230" s="242" t="s">
        <v>370</v>
      </c>
      <c r="D230" s="242" t="s">
        <v>227</v>
      </c>
      <c r="E230" s="243" t="s">
        <v>767</v>
      </c>
      <c r="F230" s="244" t="s">
        <v>768</v>
      </c>
      <c r="G230" s="245" t="s">
        <v>317</v>
      </c>
      <c r="H230" s="246">
        <v>209.2</v>
      </c>
      <c r="I230" s="247"/>
      <c r="J230" s="248">
        <f>ROUND(I230*H230,2)</f>
        <v>0</v>
      </c>
      <c r="K230" s="244" t="s">
        <v>545</v>
      </c>
      <c r="L230" s="44"/>
      <c r="M230" s="249" t="s">
        <v>1</v>
      </c>
      <c r="N230" s="250" t="s">
        <v>38</v>
      </c>
      <c r="O230" s="91"/>
      <c r="P230" s="251">
        <f>O230*H230</f>
        <v>0</v>
      </c>
      <c r="Q230" s="251">
        <v>0</v>
      </c>
      <c r="R230" s="251">
        <f>Q230*H230</f>
        <v>0</v>
      </c>
      <c r="S230" s="251">
        <v>0</v>
      </c>
      <c r="T230" s="252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53" t="s">
        <v>231</v>
      </c>
      <c r="AT230" s="253" t="s">
        <v>227</v>
      </c>
      <c r="AU230" s="253" t="s">
        <v>80</v>
      </c>
      <c r="AY230" s="17" t="s">
        <v>226</v>
      </c>
      <c r="BE230" s="254">
        <f>IF(N230="základní",J230,0)</f>
        <v>0</v>
      </c>
      <c r="BF230" s="254">
        <f>IF(N230="snížená",J230,0)</f>
        <v>0</v>
      </c>
      <c r="BG230" s="254">
        <f>IF(N230="zákl. přenesená",J230,0)</f>
        <v>0</v>
      </c>
      <c r="BH230" s="254">
        <f>IF(N230="sníž. přenesená",J230,0)</f>
        <v>0</v>
      </c>
      <c r="BI230" s="254">
        <f>IF(N230="nulová",J230,0)</f>
        <v>0</v>
      </c>
      <c r="BJ230" s="17" t="s">
        <v>80</v>
      </c>
      <c r="BK230" s="254">
        <f>ROUND(I230*H230,2)</f>
        <v>0</v>
      </c>
      <c r="BL230" s="17" t="s">
        <v>231</v>
      </c>
      <c r="BM230" s="253" t="s">
        <v>1142</v>
      </c>
    </row>
    <row r="231" spans="1:47" s="2" customFormat="1" ht="12">
      <c r="A231" s="38"/>
      <c r="B231" s="39"/>
      <c r="C231" s="40"/>
      <c r="D231" s="257" t="s">
        <v>277</v>
      </c>
      <c r="E231" s="40"/>
      <c r="F231" s="269" t="s">
        <v>770</v>
      </c>
      <c r="G231" s="40"/>
      <c r="H231" s="40"/>
      <c r="I231" s="155"/>
      <c r="J231" s="40"/>
      <c r="K231" s="40"/>
      <c r="L231" s="44"/>
      <c r="M231" s="270"/>
      <c r="N231" s="271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277</v>
      </c>
      <c r="AU231" s="17" t="s">
        <v>80</v>
      </c>
    </row>
    <row r="232" spans="1:51" s="13" customFormat="1" ht="12">
      <c r="A232" s="13"/>
      <c r="B232" s="255"/>
      <c r="C232" s="256"/>
      <c r="D232" s="257" t="s">
        <v>270</v>
      </c>
      <c r="E232" s="258" t="s">
        <v>864</v>
      </c>
      <c r="F232" s="259" t="s">
        <v>1094</v>
      </c>
      <c r="G232" s="256"/>
      <c r="H232" s="260">
        <v>209.2</v>
      </c>
      <c r="I232" s="261"/>
      <c r="J232" s="256"/>
      <c r="K232" s="256"/>
      <c r="L232" s="262"/>
      <c r="M232" s="263"/>
      <c r="N232" s="264"/>
      <c r="O232" s="264"/>
      <c r="P232" s="264"/>
      <c r="Q232" s="264"/>
      <c r="R232" s="264"/>
      <c r="S232" s="264"/>
      <c r="T232" s="265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6" t="s">
        <v>270</v>
      </c>
      <c r="AU232" s="266" t="s">
        <v>80</v>
      </c>
      <c r="AV232" s="13" t="s">
        <v>82</v>
      </c>
      <c r="AW232" s="13" t="s">
        <v>30</v>
      </c>
      <c r="AX232" s="13" t="s">
        <v>80</v>
      </c>
      <c r="AY232" s="266" t="s">
        <v>226</v>
      </c>
    </row>
    <row r="233" spans="1:65" s="2" customFormat="1" ht="16.5" customHeight="1">
      <c r="A233" s="38"/>
      <c r="B233" s="39"/>
      <c r="C233" s="242" t="s">
        <v>377</v>
      </c>
      <c r="D233" s="242" t="s">
        <v>227</v>
      </c>
      <c r="E233" s="243" t="s">
        <v>1143</v>
      </c>
      <c r="F233" s="244" t="s">
        <v>1144</v>
      </c>
      <c r="G233" s="245" t="s">
        <v>275</v>
      </c>
      <c r="H233" s="246">
        <v>5.14</v>
      </c>
      <c r="I233" s="247"/>
      <c r="J233" s="248">
        <f>ROUND(I233*H233,2)</f>
        <v>0</v>
      </c>
      <c r="K233" s="244" t="s">
        <v>545</v>
      </c>
      <c r="L233" s="44"/>
      <c r="M233" s="249" t="s">
        <v>1</v>
      </c>
      <c r="N233" s="250" t="s">
        <v>38</v>
      </c>
      <c r="O233" s="91"/>
      <c r="P233" s="251">
        <f>O233*H233</f>
        <v>0</v>
      </c>
      <c r="Q233" s="251">
        <v>0</v>
      </c>
      <c r="R233" s="251">
        <f>Q233*H233</f>
        <v>0</v>
      </c>
      <c r="S233" s="251">
        <v>0</v>
      </c>
      <c r="T233" s="25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3" t="s">
        <v>231</v>
      </c>
      <c r="AT233" s="253" t="s">
        <v>227</v>
      </c>
      <c r="AU233" s="253" t="s">
        <v>80</v>
      </c>
      <c r="AY233" s="17" t="s">
        <v>226</v>
      </c>
      <c r="BE233" s="254">
        <f>IF(N233="základní",J233,0)</f>
        <v>0</v>
      </c>
      <c r="BF233" s="254">
        <f>IF(N233="snížená",J233,0)</f>
        <v>0</v>
      </c>
      <c r="BG233" s="254">
        <f>IF(N233="zákl. přenesená",J233,0)</f>
        <v>0</v>
      </c>
      <c r="BH233" s="254">
        <f>IF(N233="sníž. přenesená",J233,0)</f>
        <v>0</v>
      </c>
      <c r="BI233" s="254">
        <f>IF(N233="nulová",J233,0)</f>
        <v>0</v>
      </c>
      <c r="BJ233" s="17" t="s">
        <v>80</v>
      </c>
      <c r="BK233" s="254">
        <f>ROUND(I233*H233,2)</f>
        <v>0</v>
      </c>
      <c r="BL233" s="17" t="s">
        <v>231</v>
      </c>
      <c r="BM233" s="253" t="s">
        <v>1145</v>
      </c>
    </row>
    <row r="234" spans="1:47" s="2" customFormat="1" ht="12">
      <c r="A234" s="38"/>
      <c r="B234" s="39"/>
      <c r="C234" s="40"/>
      <c r="D234" s="257" t="s">
        <v>277</v>
      </c>
      <c r="E234" s="40"/>
      <c r="F234" s="269" t="s">
        <v>1146</v>
      </c>
      <c r="G234" s="40"/>
      <c r="H234" s="40"/>
      <c r="I234" s="155"/>
      <c r="J234" s="40"/>
      <c r="K234" s="40"/>
      <c r="L234" s="44"/>
      <c r="M234" s="270"/>
      <c r="N234" s="271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277</v>
      </c>
      <c r="AU234" s="17" t="s">
        <v>80</v>
      </c>
    </row>
    <row r="235" spans="1:51" s="13" customFormat="1" ht="12">
      <c r="A235" s="13"/>
      <c r="B235" s="255"/>
      <c r="C235" s="256"/>
      <c r="D235" s="257" t="s">
        <v>270</v>
      </c>
      <c r="E235" s="258" t="s">
        <v>870</v>
      </c>
      <c r="F235" s="259" t="s">
        <v>1147</v>
      </c>
      <c r="G235" s="256"/>
      <c r="H235" s="260">
        <v>5.14</v>
      </c>
      <c r="I235" s="261"/>
      <c r="J235" s="256"/>
      <c r="K235" s="256"/>
      <c r="L235" s="262"/>
      <c r="M235" s="263"/>
      <c r="N235" s="264"/>
      <c r="O235" s="264"/>
      <c r="P235" s="264"/>
      <c r="Q235" s="264"/>
      <c r="R235" s="264"/>
      <c r="S235" s="264"/>
      <c r="T235" s="26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6" t="s">
        <v>270</v>
      </c>
      <c r="AU235" s="266" t="s">
        <v>80</v>
      </c>
      <c r="AV235" s="13" t="s">
        <v>82</v>
      </c>
      <c r="AW235" s="13" t="s">
        <v>30</v>
      </c>
      <c r="AX235" s="13" t="s">
        <v>80</v>
      </c>
      <c r="AY235" s="266" t="s">
        <v>226</v>
      </c>
    </row>
    <row r="236" spans="1:65" s="2" customFormat="1" ht="16.5" customHeight="1">
      <c r="A236" s="38"/>
      <c r="B236" s="39"/>
      <c r="C236" s="242" t="s">
        <v>383</v>
      </c>
      <c r="D236" s="242" t="s">
        <v>227</v>
      </c>
      <c r="E236" s="243" t="s">
        <v>879</v>
      </c>
      <c r="F236" s="244" t="s">
        <v>880</v>
      </c>
      <c r="G236" s="245" t="s">
        <v>317</v>
      </c>
      <c r="H236" s="246">
        <v>30.9</v>
      </c>
      <c r="I236" s="247"/>
      <c r="J236" s="248">
        <f>ROUND(I236*H236,2)</f>
        <v>0</v>
      </c>
      <c r="K236" s="244" t="s">
        <v>545</v>
      </c>
      <c r="L236" s="44"/>
      <c r="M236" s="249" t="s">
        <v>1</v>
      </c>
      <c r="N236" s="250" t="s">
        <v>38</v>
      </c>
      <c r="O236" s="91"/>
      <c r="P236" s="251">
        <f>O236*H236</f>
        <v>0</v>
      </c>
      <c r="Q236" s="251">
        <v>0</v>
      </c>
      <c r="R236" s="251">
        <f>Q236*H236</f>
        <v>0</v>
      </c>
      <c r="S236" s="251">
        <v>0</v>
      </c>
      <c r="T236" s="25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3" t="s">
        <v>231</v>
      </c>
      <c r="AT236" s="253" t="s">
        <v>227</v>
      </c>
      <c r="AU236" s="253" t="s">
        <v>80</v>
      </c>
      <c r="AY236" s="17" t="s">
        <v>226</v>
      </c>
      <c r="BE236" s="254">
        <f>IF(N236="základní",J236,0)</f>
        <v>0</v>
      </c>
      <c r="BF236" s="254">
        <f>IF(N236="snížená",J236,0)</f>
        <v>0</v>
      </c>
      <c r="BG236" s="254">
        <f>IF(N236="zákl. přenesená",J236,0)</f>
        <v>0</v>
      </c>
      <c r="BH236" s="254">
        <f>IF(N236="sníž. přenesená",J236,0)</f>
        <v>0</v>
      </c>
      <c r="BI236" s="254">
        <f>IF(N236="nulová",J236,0)</f>
        <v>0</v>
      </c>
      <c r="BJ236" s="17" t="s">
        <v>80</v>
      </c>
      <c r="BK236" s="254">
        <f>ROUND(I236*H236,2)</f>
        <v>0</v>
      </c>
      <c r="BL236" s="17" t="s">
        <v>231</v>
      </c>
      <c r="BM236" s="253" t="s">
        <v>1148</v>
      </c>
    </row>
    <row r="237" spans="1:47" s="2" customFormat="1" ht="12">
      <c r="A237" s="38"/>
      <c r="B237" s="39"/>
      <c r="C237" s="40"/>
      <c r="D237" s="257" t="s">
        <v>277</v>
      </c>
      <c r="E237" s="40"/>
      <c r="F237" s="269" t="s">
        <v>882</v>
      </c>
      <c r="G237" s="40"/>
      <c r="H237" s="40"/>
      <c r="I237" s="155"/>
      <c r="J237" s="40"/>
      <c r="K237" s="40"/>
      <c r="L237" s="44"/>
      <c r="M237" s="270"/>
      <c r="N237" s="271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277</v>
      </c>
      <c r="AU237" s="17" t="s">
        <v>80</v>
      </c>
    </row>
    <row r="238" spans="1:51" s="13" customFormat="1" ht="12">
      <c r="A238" s="13"/>
      <c r="B238" s="255"/>
      <c r="C238" s="256"/>
      <c r="D238" s="257" t="s">
        <v>270</v>
      </c>
      <c r="E238" s="258" t="s">
        <v>873</v>
      </c>
      <c r="F238" s="259" t="s">
        <v>1149</v>
      </c>
      <c r="G238" s="256"/>
      <c r="H238" s="260">
        <v>30.9</v>
      </c>
      <c r="I238" s="261"/>
      <c r="J238" s="256"/>
      <c r="K238" s="256"/>
      <c r="L238" s="262"/>
      <c r="M238" s="297"/>
      <c r="N238" s="298"/>
      <c r="O238" s="298"/>
      <c r="P238" s="298"/>
      <c r="Q238" s="298"/>
      <c r="R238" s="298"/>
      <c r="S238" s="298"/>
      <c r="T238" s="29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6" t="s">
        <v>270</v>
      </c>
      <c r="AU238" s="266" t="s">
        <v>80</v>
      </c>
      <c r="AV238" s="13" t="s">
        <v>82</v>
      </c>
      <c r="AW238" s="13" t="s">
        <v>30</v>
      </c>
      <c r="AX238" s="13" t="s">
        <v>80</v>
      </c>
      <c r="AY238" s="266" t="s">
        <v>226</v>
      </c>
    </row>
    <row r="239" spans="1:31" s="2" customFormat="1" ht="6.95" customHeight="1">
      <c r="A239" s="38"/>
      <c r="B239" s="66"/>
      <c r="C239" s="67"/>
      <c r="D239" s="67"/>
      <c r="E239" s="67"/>
      <c r="F239" s="67"/>
      <c r="G239" s="67"/>
      <c r="H239" s="67"/>
      <c r="I239" s="193"/>
      <c r="J239" s="67"/>
      <c r="K239" s="67"/>
      <c r="L239" s="44"/>
      <c r="M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</row>
  </sheetData>
  <sheetProtection password="CC35" sheet="1" objects="1" scenarios="1" formatColumns="0" formatRows="0" autoFilter="0"/>
  <autoFilter ref="C129:K238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535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617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618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1150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537</v>
      </c>
      <c r="E17" s="38"/>
      <c r="F17" s="301" t="s">
        <v>1151</v>
      </c>
      <c r="G17" s="38"/>
      <c r="H17" s="38"/>
      <c r="I17" s="302" t="s">
        <v>539</v>
      </c>
      <c r="J17" s="301" t="s">
        <v>540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ROUND(J127,2)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ROUND((SUM(BE127:BE182)),2)</f>
        <v>0</v>
      </c>
      <c r="G37" s="38"/>
      <c r="H37" s="38"/>
      <c r="I37" s="172">
        <v>0.21</v>
      </c>
      <c r="J37" s="171">
        <f>ROUND(((SUM(BE127:BE182))*I37),2)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ROUND((SUM(BF127:BF182)),2)</f>
        <v>0</v>
      </c>
      <c r="G38" s="38"/>
      <c r="H38" s="38"/>
      <c r="I38" s="172">
        <v>0.15</v>
      </c>
      <c r="J38" s="171">
        <f>ROUND(((SUM(BF127:BF182))*I38),2)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ROUND((SUM(BG127:BG182)),2)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ROUND((SUM(BH127:BH182)),2)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ROUND((SUM(BI127:BI182)),2)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535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617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618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101.4 V - Rekonstrukce chodníků Býšť - způsobilé výdaje na vedlejší aktivity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J127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541</v>
      </c>
      <c r="E100" s="206"/>
      <c r="F100" s="206"/>
      <c r="G100" s="206"/>
      <c r="H100" s="206"/>
      <c r="I100" s="207"/>
      <c r="J100" s="208">
        <f>J128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585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620</v>
      </c>
      <c r="E102" s="206"/>
      <c r="F102" s="206"/>
      <c r="G102" s="206"/>
      <c r="H102" s="206"/>
      <c r="I102" s="207"/>
      <c r="J102" s="208">
        <f>J169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586</v>
      </c>
      <c r="E103" s="206"/>
      <c r="F103" s="206"/>
      <c r="G103" s="206"/>
      <c r="H103" s="206"/>
      <c r="I103" s="207"/>
      <c r="J103" s="208">
        <f>J179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55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9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9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211</v>
      </c>
      <c r="D110" s="40"/>
      <c r="E110" s="40"/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97" t="str">
        <f>E7</f>
        <v>Býšť</v>
      </c>
      <c r="F113" s="32"/>
      <c r="G113" s="32"/>
      <c r="H113" s="32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194</v>
      </c>
      <c r="D114" s="22"/>
      <c r="E114" s="22"/>
      <c r="F114" s="22"/>
      <c r="G114" s="22"/>
      <c r="H114" s="22"/>
      <c r="I114" s="147"/>
      <c r="J114" s="22"/>
      <c r="K114" s="22"/>
      <c r="L114" s="20"/>
    </row>
    <row r="115" spans="2:12" s="1" customFormat="1" ht="16.5" customHeight="1">
      <c r="B115" s="21"/>
      <c r="C115" s="22"/>
      <c r="D115" s="22"/>
      <c r="E115" s="197" t="s">
        <v>535</v>
      </c>
      <c r="F115" s="22"/>
      <c r="G115" s="22"/>
      <c r="H115" s="22"/>
      <c r="I115" s="147"/>
      <c r="J115" s="22"/>
      <c r="K115" s="22"/>
      <c r="L115" s="20"/>
    </row>
    <row r="116" spans="2:12" s="1" customFormat="1" ht="12" customHeight="1">
      <c r="B116" s="21"/>
      <c r="C116" s="32" t="s">
        <v>196</v>
      </c>
      <c r="D116" s="22"/>
      <c r="E116" s="22"/>
      <c r="F116" s="22"/>
      <c r="G116" s="22"/>
      <c r="H116" s="22"/>
      <c r="I116" s="147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303" t="s">
        <v>617</v>
      </c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618</v>
      </c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E13</f>
        <v>SO 101.4 V - Rekonstrukce chodníků Býšť - způsobilé výdaje na vedlejší aktivity projektu</v>
      </c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F16</f>
        <v xml:space="preserve"> </v>
      </c>
      <c r="G121" s="40"/>
      <c r="H121" s="40"/>
      <c r="I121" s="157" t="s">
        <v>22</v>
      </c>
      <c r="J121" s="79" t="str">
        <f>IF(J16="","",J16)</f>
        <v>7. 5. 2020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E19</f>
        <v xml:space="preserve"> </v>
      </c>
      <c r="G123" s="40"/>
      <c r="H123" s="40"/>
      <c r="I123" s="157" t="s">
        <v>29</v>
      </c>
      <c r="J123" s="36" t="str">
        <f>E25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27</v>
      </c>
      <c r="D124" s="40"/>
      <c r="E124" s="40"/>
      <c r="F124" s="27" t="str">
        <f>IF(E22="","",E22)</f>
        <v>Vyplň údaj</v>
      </c>
      <c r="G124" s="40"/>
      <c r="H124" s="40"/>
      <c r="I124" s="157" t="s">
        <v>31</v>
      </c>
      <c r="J124" s="36" t="str">
        <f>E28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6"/>
      <c r="B126" s="217"/>
      <c r="C126" s="218" t="s">
        <v>212</v>
      </c>
      <c r="D126" s="219" t="s">
        <v>58</v>
      </c>
      <c r="E126" s="219" t="s">
        <v>54</v>
      </c>
      <c r="F126" s="219" t="s">
        <v>55</v>
      </c>
      <c r="G126" s="219" t="s">
        <v>213</v>
      </c>
      <c r="H126" s="219" t="s">
        <v>214</v>
      </c>
      <c r="I126" s="220" t="s">
        <v>215</v>
      </c>
      <c r="J126" s="219" t="s">
        <v>200</v>
      </c>
      <c r="K126" s="221" t="s">
        <v>216</v>
      </c>
      <c r="L126" s="222"/>
      <c r="M126" s="100" t="s">
        <v>1</v>
      </c>
      <c r="N126" s="101" t="s">
        <v>37</v>
      </c>
      <c r="O126" s="101" t="s">
        <v>217</v>
      </c>
      <c r="P126" s="101" t="s">
        <v>218</v>
      </c>
      <c r="Q126" s="101" t="s">
        <v>219</v>
      </c>
      <c r="R126" s="101" t="s">
        <v>220</v>
      </c>
      <c r="S126" s="101" t="s">
        <v>221</v>
      </c>
      <c r="T126" s="102" t="s">
        <v>222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8"/>
      <c r="B127" s="39"/>
      <c r="C127" s="107" t="s">
        <v>223</v>
      </c>
      <c r="D127" s="40"/>
      <c r="E127" s="40"/>
      <c r="F127" s="40"/>
      <c r="G127" s="40"/>
      <c r="H127" s="40"/>
      <c r="I127" s="155"/>
      <c r="J127" s="223">
        <f>BK127</f>
        <v>0</v>
      </c>
      <c r="K127" s="40"/>
      <c r="L127" s="44"/>
      <c r="M127" s="103"/>
      <c r="N127" s="224"/>
      <c r="O127" s="104"/>
      <c r="P127" s="225">
        <f>P128+P141+P169+P179</f>
        <v>0</v>
      </c>
      <c r="Q127" s="104"/>
      <c r="R127" s="225">
        <f>R128+R141+R169+R179</f>
        <v>0</v>
      </c>
      <c r="S127" s="104"/>
      <c r="T127" s="226">
        <f>T128+T141+T169+T179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72</v>
      </c>
      <c r="AU127" s="17" t="s">
        <v>202</v>
      </c>
      <c r="BK127" s="227">
        <f>BK128+BK141+BK169+BK179</f>
        <v>0</v>
      </c>
    </row>
    <row r="128" spans="1:63" s="12" customFormat="1" ht="25.9" customHeight="1">
      <c r="A128" s="12"/>
      <c r="B128" s="228"/>
      <c r="C128" s="229"/>
      <c r="D128" s="230" t="s">
        <v>72</v>
      </c>
      <c r="E128" s="231" t="s">
        <v>73</v>
      </c>
      <c r="F128" s="231" t="s">
        <v>271</v>
      </c>
      <c r="G128" s="229"/>
      <c r="H128" s="229"/>
      <c r="I128" s="232"/>
      <c r="J128" s="233">
        <f>BK128</f>
        <v>0</v>
      </c>
      <c r="K128" s="229"/>
      <c r="L128" s="234"/>
      <c r="M128" s="235"/>
      <c r="N128" s="236"/>
      <c r="O128" s="236"/>
      <c r="P128" s="237">
        <f>SUM(P129:P140)</f>
        <v>0</v>
      </c>
      <c r="Q128" s="236"/>
      <c r="R128" s="237">
        <f>SUM(R129:R140)</f>
        <v>0</v>
      </c>
      <c r="S128" s="236"/>
      <c r="T128" s="238">
        <f>SUM(T129:T140)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9" t="s">
        <v>231</v>
      </c>
      <c r="AT128" s="240" t="s">
        <v>72</v>
      </c>
      <c r="AU128" s="240" t="s">
        <v>73</v>
      </c>
      <c r="AY128" s="239" t="s">
        <v>226</v>
      </c>
      <c r="BK128" s="241">
        <f>SUM(BK129:BK140)</f>
        <v>0</v>
      </c>
    </row>
    <row r="129" spans="1:65" s="2" customFormat="1" ht="16.5" customHeight="1">
      <c r="A129" s="38"/>
      <c r="B129" s="39"/>
      <c r="C129" s="242" t="s">
        <v>80</v>
      </c>
      <c r="D129" s="242" t="s">
        <v>227</v>
      </c>
      <c r="E129" s="243" t="s">
        <v>273</v>
      </c>
      <c r="F129" s="244" t="s">
        <v>274</v>
      </c>
      <c r="G129" s="245" t="s">
        <v>275</v>
      </c>
      <c r="H129" s="246">
        <v>158</v>
      </c>
      <c r="I129" s="247"/>
      <c r="J129" s="248">
        <f>ROUND(I129*H129,2)</f>
        <v>0</v>
      </c>
      <c r="K129" s="244" t="s">
        <v>545</v>
      </c>
      <c r="L129" s="44"/>
      <c r="M129" s="249" t="s">
        <v>1</v>
      </c>
      <c r="N129" s="250" t="s">
        <v>38</v>
      </c>
      <c r="O129" s="91"/>
      <c r="P129" s="251">
        <f>O129*H129</f>
        <v>0</v>
      </c>
      <c r="Q129" s="251">
        <v>0</v>
      </c>
      <c r="R129" s="251">
        <f>Q129*H129</f>
        <v>0</v>
      </c>
      <c r="S129" s="251">
        <v>0</v>
      </c>
      <c r="T129" s="25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3" t="s">
        <v>231</v>
      </c>
      <c r="AT129" s="253" t="s">
        <v>227</v>
      </c>
      <c r="AU129" s="253" t="s">
        <v>80</v>
      </c>
      <c r="AY129" s="17" t="s">
        <v>226</v>
      </c>
      <c r="BE129" s="254">
        <f>IF(N129="základní",J129,0)</f>
        <v>0</v>
      </c>
      <c r="BF129" s="254">
        <f>IF(N129="snížená",J129,0)</f>
        <v>0</v>
      </c>
      <c r="BG129" s="254">
        <f>IF(N129="zákl. přenesená",J129,0)</f>
        <v>0</v>
      </c>
      <c r="BH129" s="254">
        <f>IF(N129="sníž. přenesená",J129,0)</f>
        <v>0</v>
      </c>
      <c r="BI129" s="254">
        <f>IF(N129="nulová",J129,0)</f>
        <v>0</v>
      </c>
      <c r="BJ129" s="17" t="s">
        <v>80</v>
      </c>
      <c r="BK129" s="254">
        <f>ROUND(I129*H129,2)</f>
        <v>0</v>
      </c>
      <c r="BL129" s="17" t="s">
        <v>231</v>
      </c>
      <c r="BM129" s="253" t="s">
        <v>1152</v>
      </c>
    </row>
    <row r="130" spans="1:47" s="2" customFormat="1" ht="12">
      <c r="A130" s="38"/>
      <c r="B130" s="39"/>
      <c r="C130" s="40"/>
      <c r="D130" s="257" t="s">
        <v>277</v>
      </c>
      <c r="E130" s="40"/>
      <c r="F130" s="269" t="s">
        <v>278</v>
      </c>
      <c r="G130" s="40"/>
      <c r="H130" s="40"/>
      <c r="I130" s="155"/>
      <c r="J130" s="40"/>
      <c r="K130" s="40"/>
      <c r="L130" s="44"/>
      <c r="M130" s="270"/>
      <c r="N130" s="271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277</v>
      </c>
      <c r="AU130" s="17" t="s">
        <v>80</v>
      </c>
    </row>
    <row r="131" spans="1:51" s="13" customFormat="1" ht="12">
      <c r="A131" s="13"/>
      <c r="B131" s="255"/>
      <c r="C131" s="256"/>
      <c r="D131" s="257" t="s">
        <v>270</v>
      </c>
      <c r="E131" s="258" t="s">
        <v>279</v>
      </c>
      <c r="F131" s="259" t="s">
        <v>1153</v>
      </c>
      <c r="G131" s="256"/>
      <c r="H131" s="260">
        <v>84.77</v>
      </c>
      <c r="I131" s="261"/>
      <c r="J131" s="256"/>
      <c r="K131" s="256"/>
      <c r="L131" s="262"/>
      <c r="M131" s="263"/>
      <c r="N131" s="264"/>
      <c r="O131" s="264"/>
      <c r="P131" s="264"/>
      <c r="Q131" s="264"/>
      <c r="R131" s="264"/>
      <c r="S131" s="264"/>
      <c r="T131" s="26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6" t="s">
        <v>270</v>
      </c>
      <c r="AU131" s="266" t="s">
        <v>80</v>
      </c>
      <c r="AV131" s="13" t="s">
        <v>82</v>
      </c>
      <c r="AW131" s="13" t="s">
        <v>30</v>
      </c>
      <c r="AX131" s="13" t="s">
        <v>73</v>
      </c>
      <c r="AY131" s="266" t="s">
        <v>226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623</v>
      </c>
      <c r="F132" s="259" t="s">
        <v>1154</v>
      </c>
      <c r="G132" s="256"/>
      <c r="H132" s="260">
        <v>0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625</v>
      </c>
      <c r="F133" s="259" t="s">
        <v>1155</v>
      </c>
      <c r="G133" s="256"/>
      <c r="H133" s="260">
        <v>73.23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73</v>
      </c>
      <c r="AY133" s="266" t="s">
        <v>226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627</v>
      </c>
      <c r="F134" s="259" t="s">
        <v>1156</v>
      </c>
      <c r="G134" s="256"/>
      <c r="H134" s="260">
        <v>158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80</v>
      </c>
      <c r="AY134" s="266" t="s">
        <v>226</v>
      </c>
    </row>
    <row r="135" spans="1:65" s="2" customFormat="1" ht="16.5" customHeight="1">
      <c r="A135" s="38"/>
      <c r="B135" s="39"/>
      <c r="C135" s="242" t="s">
        <v>82</v>
      </c>
      <c r="D135" s="242" t="s">
        <v>227</v>
      </c>
      <c r="E135" s="243" t="s">
        <v>282</v>
      </c>
      <c r="F135" s="244" t="s">
        <v>274</v>
      </c>
      <c r="G135" s="245" t="s">
        <v>275</v>
      </c>
      <c r="H135" s="246">
        <v>6.92</v>
      </c>
      <c r="I135" s="247"/>
      <c r="J135" s="248">
        <f>ROUND(I135*H135,2)</f>
        <v>0</v>
      </c>
      <c r="K135" s="244" t="s">
        <v>545</v>
      </c>
      <c r="L135" s="44"/>
      <c r="M135" s="249" t="s">
        <v>1</v>
      </c>
      <c r="N135" s="250" t="s">
        <v>38</v>
      </c>
      <c r="O135" s="91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3" t="s">
        <v>231</v>
      </c>
      <c r="AT135" s="253" t="s">
        <v>227</v>
      </c>
      <c r="AU135" s="253" t="s">
        <v>80</v>
      </c>
      <c r="AY135" s="17" t="s">
        <v>226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7" t="s">
        <v>80</v>
      </c>
      <c r="BK135" s="254">
        <f>ROUND(I135*H135,2)</f>
        <v>0</v>
      </c>
      <c r="BL135" s="17" t="s">
        <v>231</v>
      </c>
      <c r="BM135" s="253" t="s">
        <v>1157</v>
      </c>
    </row>
    <row r="136" spans="1:47" s="2" customFormat="1" ht="12">
      <c r="A136" s="38"/>
      <c r="B136" s="39"/>
      <c r="C136" s="40"/>
      <c r="D136" s="257" t="s">
        <v>277</v>
      </c>
      <c r="E136" s="40"/>
      <c r="F136" s="269" t="s">
        <v>278</v>
      </c>
      <c r="G136" s="40"/>
      <c r="H136" s="40"/>
      <c r="I136" s="155"/>
      <c r="J136" s="40"/>
      <c r="K136" s="40"/>
      <c r="L136" s="44"/>
      <c r="M136" s="270"/>
      <c r="N136" s="271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277</v>
      </c>
      <c r="AU136" s="17" t="s">
        <v>80</v>
      </c>
    </row>
    <row r="137" spans="1:51" s="15" customFormat="1" ht="12">
      <c r="A137" s="15"/>
      <c r="B137" s="283"/>
      <c r="C137" s="284"/>
      <c r="D137" s="257" t="s">
        <v>270</v>
      </c>
      <c r="E137" s="285" t="s">
        <v>1</v>
      </c>
      <c r="F137" s="286" t="s">
        <v>630</v>
      </c>
      <c r="G137" s="284"/>
      <c r="H137" s="285" t="s">
        <v>1</v>
      </c>
      <c r="I137" s="287"/>
      <c r="J137" s="284"/>
      <c r="K137" s="284"/>
      <c r="L137" s="288"/>
      <c r="M137" s="289"/>
      <c r="N137" s="290"/>
      <c r="O137" s="290"/>
      <c r="P137" s="290"/>
      <c r="Q137" s="290"/>
      <c r="R137" s="290"/>
      <c r="S137" s="290"/>
      <c r="T137" s="29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2" t="s">
        <v>270</v>
      </c>
      <c r="AU137" s="292" t="s">
        <v>80</v>
      </c>
      <c r="AV137" s="15" t="s">
        <v>80</v>
      </c>
      <c r="AW137" s="15" t="s">
        <v>30</v>
      </c>
      <c r="AX137" s="15" t="s">
        <v>73</v>
      </c>
      <c r="AY137" s="292" t="s">
        <v>226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284</v>
      </c>
      <c r="F138" s="259" t="s">
        <v>1158</v>
      </c>
      <c r="G138" s="256"/>
      <c r="H138" s="260">
        <v>5.53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73</v>
      </c>
      <c r="AY138" s="266" t="s">
        <v>226</v>
      </c>
    </row>
    <row r="139" spans="1:51" s="13" customFormat="1" ht="12">
      <c r="A139" s="13"/>
      <c r="B139" s="255"/>
      <c r="C139" s="256"/>
      <c r="D139" s="257" t="s">
        <v>270</v>
      </c>
      <c r="E139" s="258" t="s">
        <v>782</v>
      </c>
      <c r="F139" s="259" t="s">
        <v>1159</v>
      </c>
      <c r="G139" s="256"/>
      <c r="H139" s="260">
        <v>1.39</v>
      </c>
      <c r="I139" s="261"/>
      <c r="J139" s="256"/>
      <c r="K139" s="256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270</v>
      </c>
      <c r="AU139" s="266" t="s">
        <v>80</v>
      </c>
      <c r="AV139" s="13" t="s">
        <v>82</v>
      </c>
      <c r="AW139" s="13" t="s">
        <v>30</v>
      </c>
      <c r="AX139" s="13" t="s">
        <v>73</v>
      </c>
      <c r="AY139" s="266" t="s">
        <v>226</v>
      </c>
    </row>
    <row r="140" spans="1:51" s="13" customFormat="1" ht="12">
      <c r="A140" s="13"/>
      <c r="B140" s="255"/>
      <c r="C140" s="256"/>
      <c r="D140" s="257" t="s">
        <v>270</v>
      </c>
      <c r="E140" s="258" t="s">
        <v>784</v>
      </c>
      <c r="F140" s="259" t="s">
        <v>1160</v>
      </c>
      <c r="G140" s="256"/>
      <c r="H140" s="260">
        <v>6.92</v>
      </c>
      <c r="I140" s="261"/>
      <c r="J140" s="256"/>
      <c r="K140" s="256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270</v>
      </c>
      <c r="AU140" s="266" t="s">
        <v>80</v>
      </c>
      <c r="AV140" s="13" t="s">
        <v>82</v>
      </c>
      <c r="AW140" s="13" t="s">
        <v>30</v>
      </c>
      <c r="AX140" s="13" t="s">
        <v>80</v>
      </c>
      <c r="AY140" s="266" t="s">
        <v>226</v>
      </c>
    </row>
    <row r="141" spans="1:63" s="12" customFormat="1" ht="25.9" customHeight="1">
      <c r="A141" s="12"/>
      <c r="B141" s="228"/>
      <c r="C141" s="229"/>
      <c r="D141" s="230" t="s">
        <v>72</v>
      </c>
      <c r="E141" s="231" t="s">
        <v>80</v>
      </c>
      <c r="F141" s="231" t="s">
        <v>291</v>
      </c>
      <c r="G141" s="229"/>
      <c r="H141" s="229"/>
      <c r="I141" s="232"/>
      <c r="J141" s="233">
        <f>BK141</f>
        <v>0</v>
      </c>
      <c r="K141" s="229"/>
      <c r="L141" s="234"/>
      <c r="M141" s="235"/>
      <c r="N141" s="236"/>
      <c r="O141" s="236"/>
      <c r="P141" s="237">
        <f>SUM(P142:P168)</f>
        <v>0</v>
      </c>
      <c r="Q141" s="236"/>
      <c r="R141" s="237">
        <f>SUM(R142:R168)</f>
        <v>0</v>
      </c>
      <c r="S141" s="236"/>
      <c r="T141" s="238">
        <f>SUM(T142:T168)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9" t="s">
        <v>231</v>
      </c>
      <c r="AT141" s="240" t="s">
        <v>72</v>
      </c>
      <c r="AU141" s="240" t="s">
        <v>73</v>
      </c>
      <c r="AY141" s="239" t="s">
        <v>226</v>
      </c>
      <c r="BK141" s="241">
        <f>SUM(BK142:BK168)</f>
        <v>0</v>
      </c>
    </row>
    <row r="142" spans="1:65" s="2" customFormat="1" ht="16.5" customHeight="1">
      <c r="A142" s="38"/>
      <c r="B142" s="39"/>
      <c r="C142" s="242" t="s">
        <v>108</v>
      </c>
      <c r="D142" s="242" t="s">
        <v>227</v>
      </c>
      <c r="E142" s="243" t="s">
        <v>1161</v>
      </c>
      <c r="F142" s="244" t="s">
        <v>1162</v>
      </c>
      <c r="G142" s="245" t="s">
        <v>275</v>
      </c>
      <c r="H142" s="246">
        <v>23.13</v>
      </c>
      <c r="I142" s="247"/>
      <c r="J142" s="248">
        <f>ROUND(I142*H142,2)</f>
        <v>0</v>
      </c>
      <c r="K142" s="244" t="s">
        <v>545</v>
      </c>
      <c r="L142" s="44"/>
      <c r="M142" s="249" t="s">
        <v>1</v>
      </c>
      <c r="N142" s="250" t="s">
        <v>38</v>
      </c>
      <c r="O142" s="91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3" t="s">
        <v>231</v>
      </c>
      <c r="AT142" s="253" t="s">
        <v>227</v>
      </c>
      <c r="AU142" s="253" t="s">
        <v>80</v>
      </c>
      <c r="AY142" s="17" t="s">
        <v>226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7" t="s">
        <v>80</v>
      </c>
      <c r="BK142" s="254">
        <f>ROUND(I142*H142,2)</f>
        <v>0</v>
      </c>
      <c r="BL142" s="17" t="s">
        <v>231</v>
      </c>
      <c r="BM142" s="253" t="s">
        <v>1163</v>
      </c>
    </row>
    <row r="143" spans="1:47" s="2" customFormat="1" ht="12">
      <c r="A143" s="38"/>
      <c r="B143" s="39"/>
      <c r="C143" s="40"/>
      <c r="D143" s="257" t="s">
        <v>277</v>
      </c>
      <c r="E143" s="40"/>
      <c r="F143" s="269" t="s">
        <v>297</v>
      </c>
      <c r="G143" s="40"/>
      <c r="H143" s="40"/>
      <c r="I143" s="155"/>
      <c r="J143" s="40"/>
      <c r="K143" s="40"/>
      <c r="L143" s="44"/>
      <c r="M143" s="270"/>
      <c r="N143" s="27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277</v>
      </c>
      <c r="AU143" s="17" t="s">
        <v>80</v>
      </c>
    </row>
    <row r="144" spans="1:51" s="13" customFormat="1" ht="12">
      <c r="A144" s="13"/>
      <c r="B144" s="255"/>
      <c r="C144" s="256"/>
      <c r="D144" s="257" t="s">
        <v>270</v>
      </c>
      <c r="E144" s="258" t="s">
        <v>557</v>
      </c>
      <c r="F144" s="259" t="s">
        <v>1164</v>
      </c>
      <c r="G144" s="256"/>
      <c r="H144" s="260">
        <v>23.13</v>
      </c>
      <c r="I144" s="261"/>
      <c r="J144" s="256"/>
      <c r="K144" s="256"/>
      <c r="L144" s="262"/>
      <c r="M144" s="263"/>
      <c r="N144" s="264"/>
      <c r="O144" s="264"/>
      <c r="P144" s="264"/>
      <c r="Q144" s="264"/>
      <c r="R144" s="264"/>
      <c r="S144" s="264"/>
      <c r="T144" s="26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6" t="s">
        <v>270</v>
      </c>
      <c r="AU144" s="266" t="s">
        <v>80</v>
      </c>
      <c r="AV144" s="13" t="s">
        <v>82</v>
      </c>
      <c r="AW144" s="13" t="s">
        <v>30</v>
      </c>
      <c r="AX144" s="13" t="s">
        <v>80</v>
      </c>
      <c r="AY144" s="266" t="s">
        <v>226</v>
      </c>
    </row>
    <row r="145" spans="1:65" s="2" customFormat="1" ht="16.5" customHeight="1">
      <c r="A145" s="38"/>
      <c r="B145" s="39"/>
      <c r="C145" s="242" t="s">
        <v>231</v>
      </c>
      <c r="D145" s="242" t="s">
        <v>227</v>
      </c>
      <c r="E145" s="243" t="s">
        <v>786</v>
      </c>
      <c r="F145" s="244" t="s">
        <v>787</v>
      </c>
      <c r="G145" s="245" t="s">
        <v>275</v>
      </c>
      <c r="H145" s="246">
        <v>73.23</v>
      </c>
      <c r="I145" s="247"/>
      <c r="J145" s="248">
        <f>ROUND(I145*H145,2)</f>
        <v>0</v>
      </c>
      <c r="K145" s="244" t="s">
        <v>545</v>
      </c>
      <c r="L145" s="44"/>
      <c r="M145" s="249" t="s">
        <v>1</v>
      </c>
      <c r="N145" s="250" t="s">
        <v>38</v>
      </c>
      <c r="O145" s="91"/>
      <c r="P145" s="251">
        <f>O145*H145</f>
        <v>0</v>
      </c>
      <c r="Q145" s="251">
        <v>0</v>
      </c>
      <c r="R145" s="251">
        <f>Q145*H145</f>
        <v>0</v>
      </c>
      <c r="S145" s="251">
        <v>0</v>
      </c>
      <c r="T145" s="25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3" t="s">
        <v>231</v>
      </c>
      <c r="AT145" s="253" t="s">
        <v>227</v>
      </c>
      <c r="AU145" s="253" t="s">
        <v>80</v>
      </c>
      <c r="AY145" s="17" t="s">
        <v>226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7" t="s">
        <v>80</v>
      </c>
      <c r="BK145" s="254">
        <f>ROUND(I145*H145,2)</f>
        <v>0</v>
      </c>
      <c r="BL145" s="17" t="s">
        <v>231</v>
      </c>
      <c r="BM145" s="253" t="s">
        <v>1165</v>
      </c>
    </row>
    <row r="146" spans="1:47" s="2" customFormat="1" ht="12">
      <c r="A146" s="38"/>
      <c r="B146" s="39"/>
      <c r="C146" s="40"/>
      <c r="D146" s="257" t="s">
        <v>277</v>
      </c>
      <c r="E146" s="40"/>
      <c r="F146" s="269" t="s">
        <v>297</v>
      </c>
      <c r="G146" s="40"/>
      <c r="H146" s="40"/>
      <c r="I146" s="155"/>
      <c r="J146" s="40"/>
      <c r="K146" s="40"/>
      <c r="L146" s="44"/>
      <c r="M146" s="270"/>
      <c r="N146" s="271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277</v>
      </c>
      <c r="AU146" s="17" t="s">
        <v>80</v>
      </c>
    </row>
    <row r="147" spans="1:51" s="13" customFormat="1" ht="12">
      <c r="A147" s="13"/>
      <c r="B147" s="255"/>
      <c r="C147" s="256"/>
      <c r="D147" s="257" t="s">
        <v>270</v>
      </c>
      <c r="E147" s="258" t="s">
        <v>562</v>
      </c>
      <c r="F147" s="259" t="s">
        <v>1166</v>
      </c>
      <c r="G147" s="256"/>
      <c r="H147" s="260">
        <v>73.23</v>
      </c>
      <c r="I147" s="261"/>
      <c r="J147" s="256"/>
      <c r="K147" s="256"/>
      <c r="L147" s="262"/>
      <c r="M147" s="263"/>
      <c r="N147" s="264"/>
      <c r="O147" s="264"/>
      <c r="P147" s="264"/>
      <c r="Q147" s="264"/>
      <c r="R147" s="264"/>
      <c r="S147" s="264"/>
      <c r="T147" s="26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6" t="s">
        <v>270</v>
      </c>
      <c r="AU147" s="266" t="s">
        <v>80</v>
      </c>
      <c r="AV147" s="13" t="s">
        <v>82</v>
      </c>
      <c r="AW147" s="13" t="s">
        <v>30</v>
      </c>
      <c r="AX147" s="13" t="s">
        <v>80</v>
      </c>
      <c r="AY147" s="266" t="s">
        <v>226</v>
      </c>
    </row>
    <row r="148" spans="1:65" s="2" customFormat="1" ht="16.5" customHeight="1">
      <c r="A148" s="38"/>
      <c r="B148" s="39"/>
      <c r="C148" s="242" t="s">
        <v>242</v>
      </c>
      <c r="D148" s="242" t="s">
        <v>227</v>
      </c>
      <c r="E148" s="243" t="s">
        <v>1167</v>
      </c>
      <c r="F148" s="244" t="s">
        <v>1168</v>
      </c>
      <c r="G148" s="245" t="s">
        <v>317</v>
      </c>
      <c r="H148" s="246">
        <v>184.45</v>
      </c>
      <c r="I148" s="247"/>
      <c r="J148" s="248">
        <f>ROUND(I148*H148,2)</f>
        <v>0</v>
      </c>
      <c r="K148" s="244" t="s">
        <v>545</v>
      </c>
      <c r="L148" s="44"/>
      <c r="M148" s="249" t="s">
        <v>1</v>
      </c>
      <c r="N148" s="250" t="s">
        <v>38</v>
      </c>
      <c r="O148" s="91"/>
      <c r="P148" s="251">
        <f>O148*H148</f>
        <v>0</v>
      </c>
      <c r="Q148" s="251">
        <v>0</v>
      </c>
      <c r="R148" s="251">
        <f>Q148*H148</f>
        <v>0</v>
      </c>
      <c r="S148" s="251">
        <v>0</v>
      </c>
      <c r="T148" s="25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3" t="s">
        <v>231</v>
      </c>
      <c r="AT148" s="253" t="s">
        <v>227</v>
      </c>
      <c r="AU148" s="253" t="s">
        <v>80</v>
      </c>
      <c r="AY148" s="17" t="s">
        <v>226</v>
      </c>
      <c r="BE148" s="254">
        <f>IF(N148="základní",J148,0)</f>
        <v>0</v>
      </c>
      <c r="BF148" s="254">
        <f>IF(N148="snížená",J148,0)</f>
        <v>0</v>
      </c>
      <c r="BG148" s="254">
        <f>IF(N148="zákl. přenesená",J148,0)</f>
        <v>0</v>
      </c>
      <c r="BH148" s="254">
        <f>IF(N148="sníž. přenesená",J148,0)</f>
        <v>0</v>
      </c>
      <c r="BI148" s="254">
        <f>IF(N148="nulová",J148,0)</f>
        <v>0</v>
      </c>
      <c r="BJ148" s="17" t="s">
        <v>80</v>
      </c>
      <c r="BK148" s="254">
        <f>ROUND(I148*H148,2)</f>
        <v>0</v>
      </c>
      <c r="BL148" s="17" t="s">
        <v>231</v>
      </c>
      <c r="BM148" s="253" t="s">
        <v>1169</v>
      </c>
    </row>
    <row r="149" spans="1:47" s="2" customFormat="1" ht="12">
      <c r="A149" s="38"/>
      <c r="B149" s="39"/>
      <c r="C149" s="40"/>
      <c r="D149" s="257" t="s">
        <v>277</v>
      </c>
      <c r="E149" s="40"/>
      <c r="F149" s="269" t="s">
        <v>297</v>
      </c>
      <c r="G149" s="40"/>
      <c r="H149" s="40"/>
      <c r="I149" s="155"/>
      <c r="J149" s="40"/>
      <c r="K149" s="40"/>
      <c r="L149" s="44"/>
      <c r="M149" s="270"/>
      <c r="N149" s="271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277</v>
      </c>
      <c r="AU149" s="17" t="s">
        <v>80</v>
      </c>
    </row>
    <row r="150" spans="1:51" s="13" customFormat="1" ht="12">
      <c r="A150" s="13"/>
      <c r="B150" s="255"/>
      <c r="C150" s="256"/>
      <c r="D150" s="257" t="s">
        <v>270</v>
      </c>
      <c r="E150" s="258" t="s">
        <v>567</v>
      </c>
      <c r="F150" s="259" t="s">
        <v>1170</v>
      </c>
      <c r="G150" s="256"/>
      <c r="H150" s="260">
        <v>184.45</v>
      </c>
      <c r="I150" s="261"/>
      <c r="J150" s="256"/>
      <c r="K150" s="256"/>
      <c r="L150" s="262"/>
      <c r="M150" s="263"/>
      <c r="N150" s="264"/>
      <c r="O150" s="264"/>
      <c r="P150" s="264"/>
      <c r="Q150" s="264"/>
      <c r="R150" s="264"/>
      <c r="S150" s="264"/>
      <c r="T150" s="26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6" t="s">
        <v>270</v>
      </c>
      <c r="AU150" s="266" t="s">
        <v>80</v>
      </c>
      <c r="AV150" s="13" t="s">
        <v>82</v>
      </c>
      <c r="AW150" s="13" t="s">
        <v>30</v>
      </c>
      <c r="AX150" s="13" t="s">
        <v>80</v>
      </c>
      <c r="AY150" s="266" t="s">
        <v>226</v>
      </c>
    </row>
    <row r="151" spans="1:65" s="2" customFormat="1" ht="16.5" customHeight="1">
      <c r="A151" s="38"/>
      <c r="B151" s="39"/>
      <c r="C151" s="242" t="s">
        <v>246</v>
      </c>
      <c r="D151" s="242" t="s">
        <v>227</v>
      </c>
      <c r="E151" s="243" t="s">
        <v>647</v>
      </c>
      <c r="F151" s="244" t="s">
        <v>648</v>
      </c>
      <c r="G151" s="245" t="s">
        <v>275</v>
      </c>
      <c r="H151" s="246">
        <v>3.08</v>
      </c>
      <c r="I151" s="247"/>
      <c r="J151" s="248">
        <f>ROUND(I151*H151,2)</f>
        <v>0</v>
      </c>
      <c r="K151" s="244" t="s">
        <v>545</v>
      </c>
      <c r="L151" s="44"/>
      <c r="M151" s="249" t="s">
        <v>1</v>
      </c>
      <c r="N151" s="250" t="s">
        <v>38</v>
      </c>
      <c r="O151" s="91"/>
      <c r="P151" s="251">
        <f>O151*H151</f>
        <v>0</v>
      </c>
      <c r="Q151" s="251">
        <v>0</v>
      </c>
      <c r="R151" s="251">
        <f>Q151*H151</f>
        <v>0</v>
      </c>
      <c r="S151" s="251">
        <v>0</v>
      </c>
      <c r="T151" s="25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3" t="s">
        <v>231</v>
      </c>
      <c r="AT151" s="253" t="s">
        <v>227</v>
      </c>
      <c r="AU151" s="253" t="s">
        <v>80</v>
      </c>
      <c r="AY151" s="17" t="s">
        <v>226</v>
      </c>
      <c r="BE151" s="254">
        <f>IF(N151="základní",J151,0)</f>
        <v>0</v>
      </c>
      <c r="BF151" s="254">
        <f>IF(N151="snížená",J151,0)</f>
        <v>0</v>
      </c>
      <c r="BG151" s="254">
        <f>IF(N151="zákl. přenesená",J151,0)</f>
        <v>0</v>
      </c>
      <c r="BH151" s="254">
        <f>IF(N151="sníž. přenesená",J151,0)</f>
        <v>0</v>
      </c>
      <c r="BI151" s="254">
        <f>IF(N151="nulová",J151,0)</f>
        <v>0</v>
      </c>
      <c r="BJ151" s="17" t="s">
        <v>80</v>
      </c>
      <c r="BK151" s="254">
        <f>ROUND(I151*H151,2)</f>
        <v>0</v>
      </c>
      <c r="BL151" s="17" t="s">
        <v>231</v>
      </c>
      <c r="BM151" s="253" t="s">
        <v>1171</v>
      </c>
    </row>
    <row r="152" spans="1:47" s="2" customFormat="1" ht="12">
      <c r="A152" s="38"/>
      <c r="B152" s="39"/>
      <c r="C152" s="40"/>
      <c r="D152" s="257" t="s">
        <v>277</v>
      </c>
      <c r="E152" s="40"/>
      <c r="F152" s="269" t="s">
        <v>650</v>
      </c>
      <c r="G152" s="40"/>
      <c r="H152" s="40"/>
      <c r="I152" s="155"/>
      <c r="J152" s="40"/>
      <c r="K152" s="40"/>
      <c r="L152" s="44"/>
      <c r="M152" s="270"/>
      <c r="N152" s="271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277</v>
      </c>
      <c r="AU152" s="17" t="s">
        <v>80</v>
      </c>
    </row>
    <row r="153" spans="1:51" s="13" customFormat="1" ht="12">
      <c r="A153" s="13"/>
      <c r="B153" s="255"/>
      <c r="C153" s="256"/>
      <c r="D153" s="257" t="s">
        <v>270</v>
      </c>
      <c r="E153" s="258" t="s">
        <v>577</v>
      </c>
      <c r="F153" s="259" t="s">
        <v>1172</v>
      </c>
      <c r="G153" s="256"/>
      <c r="H153" s="260">
        <v>3.08</v>
      </c>
      <c r="I153" s="261"/>
      <c r="J153" s="256"/>
      <c r="K153" s="256"/>
      <c r="L153" s="262"/>
      <c r="M153" s="263"/>
      <c r="N153" s="264"/>
      <c r="O153" s="264"/>
      <c r="P153" s="264"/>
      <c r="Q153" s="264"/>
      <c r="R153" s="264"/>
      <c r="S153" s="264"/>
      <c r="T153" s="26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6" t="s">
        <v>270</v>
      </c>
      <c r="AU153" s="266" t="s">
        <v>80</v>
      </c>
      <c r="AV153" s="13" t="s">
        <v>82</v>
      </c>
      <c r="AW153" s="13" t="s">
        <v>30</v>
      </c>
      <c r="AX153" s="13" t="s">
        <v>80</v>
      </c>
      <c r="AY153" s="266" t="s">
        <v>226</v>
      </c>
    </row>
    <row r="154" spans="1:65" s="2" customFormat="1" ht="16.5" customHeight="1">
      <c r="A154" s="38"/>
      <c r="B154" s="39"/>
      <c r="C154" s="242" t="s">
        <v>250</v>
      </c>
      <c r="D154" s="242" t="s">
        <v>227</v>
      </c>
      <c r="E154" s="243" t="s">
        <v>656</v>
      </c>
      <c r="F154" s="244" t="s">
        <v>657</v>
      </c>
      <c r="G154" s="245" t="s">
        <v>275</v>
      </c>
      <c r="H154" s="246">
        <v>84.77</v>
      </c>
      <c r="I154" s="247"/>
      <c r="J154" s="248">
        <f>ROUND(I154*H154,2)</f>
        <v>0</v>
      </c>
      <c r="K154" s="244" t="s">
        <v>545</v>
      </c>
      <c r="L154" s="44"/>
      <c r="M154" s="249" t="s">
        <v>1</v>
      </c>
      <c r="N154" s="250" t="s">
        <v>38</v>
      </c>
      <c r="O154" s="91"/>
      <c r="P154" s="251">
        <f>O154*H154</f>
        <v>0</v>
      </c>
      <c r="Q154" s="251">
        <v>0</v>
      </c>
      <c r="R154" s="251">
        <f>Q154*H154</f>
        <v>0</v>
      </c>
      <c r="S154" s="251">
        <v>0</v>
      </c>
      <c r="T154" s="25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3" t="s">
        <v>231</v>
      </c>
      <c r="AT154" s="253" t="s">
        <v>227</v>
      </c>
      <c r="AU154" s="253" t="s">
        <v>80</v>
      </c>
      <c r="AY154" s="17" t="s">
        <v>226</v>
      </c>
      <c r="BE154" s="254">
        <f>IF(N154="základní",J154,0)</f>
        <v>0</v>
      </c>
      <c r="BF154" s="254">
        <f>IF(N154="snížená",J154,0)</f>
        <v>0</v>
      </c>
      <c r="BG154" s="254">
        <f>IF(N154="zákl. přenesená",J154,0)</f>
        <v>0</v>
      </c>
      <c r="BH154" s="254">
        <f>IF(N154="sníž. přenesená",J154,0)</f>
        <v>0</v>
      </c>
      <c r="BI154" s="254">
        <f>IF(N154="nulová",J154,0)</f>
        <v>0</v>
      </c>
      <c r="BJ154" s="17" t="s">
        <v>80</v>
      </c>
      <c r="BK154" s="254">
        <f>ROUND(I154*H154,2)</f>
        <v>0</v>
      </c>
      <c r="BL154" s="17" t="s">
        <v>231</v>
      </c>
      <c r="BM154" s="253" t="s">
        <v>1173</v>
      </c>
    </row>
    <row r="155" spans="1:47" s="2" customFormat="1" ht="12">
      <c r="A155" s="38"/>
      <c r="B155" s="39"/>
      <c r="C155" s="40"/>
      <c r="D155" s="257" t="s">
        <v>277</v>
      </c>
      <c r="E155" s="40"/>
      <c r="F155" s="269" t="s">
        <v>650</v>
      </c>
      <c r="G155" s="40"/>
      <c r="H155" s="40"/>
      <c r="I155" s="155"/>
      <c r="J155" s="40"/>
      <c r="K155" s="40"/>
      <c r="L155" s="44"/>
      <c r="M155" s="270"/>
      <c r="N155" s="271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277</v>
      </c>
      <c r="AU155" s="17" t="s">
        <v>80</v>
      </c>
    </row>
    <row r="156" spans="1:51" s="13" customFormat="1" ht="12">
      <c r="A156" s="13"/>
      <c r="B156" s="255"/>
      <c r="C156" s="256"/>
      <c r="D156" s="257" t="s">
        <v>270</v>
      </c>
      <c r="E156" s="258" t="s">
        <v>582</v>
      </c>
      <c r="F156" s="259" t="s">
        <v>1174</v>
      </c>
      <c r="G156" s="256"/>
      <c r="H156" s="260">
        <v>84.77</v>
      </c>
      <c r="I156" s="261"/>
      <c r="J156" s="256"/>
      <c r="K156" s="256"/>
      <c r="L156" s="262"/>
      <c r="M156" s="263"/>
      <c r="N156" s="264"/>
      <c r="O156" s="264"/>
      <c r="P156" s="264"/>
      <c r="Q156" s="264"/>
      <c r="R156" s="264"/>
      <c r="S156" s="264"/>
      <c r="T156" s="26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6" t="s">
        <v>270</v>
      </c>
      <c r="AU156" s="266" t="s">
        <v>80</v>
      </c>
      <c r="AV156" s="13" t="s">
        <v>82</v>
      </c>
      <c r="AW156" s="13" t="s">
        <v>30</v>
      </c>
      <c r="AX156" s="13" t="s">
        <v>80</v>
      </c>
      <c r="AY156" s="266" t="s">
        <v>226</v>
      </c>
    </row>
    <row r="157" spans="1:65" s="2" customFormat="1" ht="16.5" customHeight="1">
      <c r="A157" s="38"/>
      <c r="B157" s="39"/>
      <c r="C157" s="242" t="s">
        <v>254</v>
      </c>
      <c r="D157" s="242" t="s">
        <v>227</v>
      </c>
      <c r="E157" s="243" t="s">
        <v>661</v>
      </c>
      <c r="F157" s="244" t="s">
        <v>662</v>
      </c>
      <c r="G157" s="245" t="s">
        <v>275</v>
      </c>
      <c r="H157" s="246">
        <v>3.08</v>
      </c>
      <c r="I157" s="247"/>
      <c r="J157" s="248">
        <f>ROUND(I157*H157,2)</f>
        <v>0</v>
      </c>
      <c r="K157" s="244" t="s">
        <v>545</v>
      </c>
      <c r="L157" s="44"/>
      <c r="M157" s="249" t="s">
        <v>1</v>
      </c>
      <c r="N157" s="250" t="s">
        <v>38</v>
      </c>
      <c r="O157" s="91"/>
      <c r="P157" s="251">
        <f>O157*H157</f>
        <v>0</v>
      </c>
      <c r="Q157" s="251">
        <v>0</v>
      </c>
      <c r="R157" s="251">
        <f>Q157*H157</f>
        <v>0</v>
      </c>
      <c r="S157" s="251">
        <v>0</v>
      </c>
      <c r="T157" s="25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3" t="s">
        <v>231</v>
      </c>
      <c r="AT157" s="253" t="s">
        <v>227</v>
      </c>
      <c r="AU157" s="253" t="s">
        <v>80</v>
      </c>
      <c r="AY157" s="17" t="s">
        <v>226</v>
      </c>
      <c r="BE157" s="254">
        <f>IF(N157="základní",J157,0)</f>
        <v>0</v>
      </c>
      <c r="BF157" s="254">
        <f>IF(N157="snížená",J157,0)</f>
        <v>0</v>
      </c>
      <c r="BG157" s="254">
        <f>IF(N157="zákl. přenesená",J157,0)</f>
        <v>0</v>
      </c>
      <c r="BH157" s="254">
        <f>IF(N157="sníž. přenesená",J157,0)</f>
        <v>0</v>
      </c>
      <c r="BI157" s="254">
        <f>IF(N157="nulová",J157,0)</f>
        <v>0</v>
      </c>
      <c r="BJ157" s="17" t="s">
        <v>80</v>
      </c>
      <c r="BK157" s="254">
        <f>ROUND(I157*H157,2)</f>
        <v>0</v>
      </c>
      <c r="BL157" s="17" t="s">
        <v>231</v>
      </c>
      <c r="BM157" s="253" t="s">
        <v>1175</v>
      </c>
    </row>
    <row r="158" spans="1:47" s="2" customFormat="1" ht="12">
      <c r="A158" s="38"/>
      <c r="B158" s="39"/>
      <c r="C158" s="40"/>
      <c r="D158" s="257" t="s">
        <v>277</v>
      </c>
      <c r="E158" s="40"/>
      <c r="F158" s="269" t="s">
        <v>664</v>
      </c>
      <c r="G158" s="40"/>
      <c r="H158" s="40"/>
      <c r="I158" s="155"/>
      <c r="J158" s="40"/>
      <c r="K158" s="40"/>
      <c r="L158" s="44"/>
      <c r="M158" s="270"/>
      <c r="N158" s="271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277</v>
      </c>
      <c r="AU158" s="17" t="s">
        <v>80</v>
      </c>
    </row>
    <row r="159" spans="1:51" s="13" customFormat="1" ht="12">
      <c r="A159" s="13"/>
      <c r="B159" s="255"/>
      <c r="C159" s="256"/>
      <c r="D159" s="257" t="s">
        <v>270</v>
      </c>
      <c r="E159" s="258" t="s">
        <v>659</v>
      </c>
      <c r="F159" s="259" t="s">
        <v>1176</v>
      </c>
      <c r="G159" s="256"/>
      <c r="H159" s="260">
        <v>3.08</v>
      </c>
      <c r="I159" s="261"/>
      <c r="J159" s="256"/>
      <c r="K159" s="256"/>
      <c r="L159" s="262"/>
      <c r="M159" s="263"/>
      <c r="N159" s="264"/>
      <c r="O159" s="264"/>
      <c r="P159" s="264"/>
      <c r="Q159" s="264"/>
      <c r="R159" s="264"/>
      <c r="S159" s="264"/>
      <c r="T159" s="26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6" t="s">
        <v>270</v>
      </c>
      <c r="AU159" s="266" t="s">
        <v>80</v>
      </c>
      <c r="AV159" s="13" t="s">
        <v>82</v>
      </c>
      <c r="AW159" s="13" t="s">
        <v>30</v>
      </c>
      <c r="AX159" s="13" t="s">
        <v>80</v>
      </c>
      <c r="AY159" s="266" t="s">
        <v>226</v>
      </c>
    </row>
    <row r="160" spans="1:65" s="2" customFormat="1" ht="16.5" customHeight="1">
      <c r="A160" s="38"/>
      <c r="B160" s="39"/>
      <c r="C160" s="242" t="s">
        <v>258</v>
      </c>
      <c r="D160" s="242" t="s">
        <v>227</v>
      </c>
      <c r="E160" s="243" t="s">
        <v>337</v>
      </c>
      <c r="F160" s="244" t="s">
        <v>338</v>
      </c>
      <c r="G160" s="245" t="s">
        <v>275</v>
      </c>
      <c r="H160" s="246">
        <v>3.08</v>
      </c>
      <c r="I160" s="247"/>
      <c r="J160" s="248">
        <f>ROUND(I160*H160,2)</f>
        <v>0</v>
      </c>
      <c r="K160" s="244" t="s">
        <v>545</v>
      </c>
      <c r="L160" s="44"/>
      <c r="M160" s="249" t="s">
        <v>1</v>
      </c>
      <c r="N160" s="250" t="s">
        <v>38</v>
      </c>
      <c r="O160" s="91"/>
      <c r="P160" s="251">
        <f>O160*H160</f>
        <v>0</v>
      </c>
      <c r="Q160" s="251">
        <v>0</v>
      </c>
      <c r="R160" s="251">
        <f>Q160*H160</f>
        <v>0</v>
      </c>
      <c r="S160" s="251">
        <v>0</v>
      </c>
      <c r="T160" s="25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3" t="s">
        <v>231</v>
      </c>
      <c r="AT160" s="253" t="s">
        <v>227</v>
      </c>
      <c r="AU160" s="253" t="s">
        <v>80</v>
      </c>
      <c r="AY160" s="17" t="s">
        <v>226</v>
      </c>
      <c r="BE160" s="254">
        <f>IF(N160="základní",J160,0)</f>
        <v>0</v>
      </c>
      <c r="BF160" s="254">
        <f>IF(N160="snížená",J160,0)</f>
        <v>0</v>
      </c>
      <c r="BG160" s="254">
        <f>IF(N160="zákl. přenesená",J160,0)</f>
        <v>0</v>
      </c>
      <c r="BH160" s="254">
        <f>IF(N160="sníž. přenesená",J160,0)</f>
        <v>0</v>
      </c>
      <c r="BI160" s="254">
        <f>IF(N160="nulová",J160,0)</f>
        <v>0</v>
      </c>
      <c r="BJ160" s="17" t="s">
        <v>80</v>
      </c>
      <c r="BK160" s="254">
        <f>ROUND(I160*H160,2)</f>
        <v>0</v>
      </c>
      <c r="BL160" s="17" t="s">
        <v>231</v>
      </c>
      <c r="BM160" s="253" t="s">
        <v>1177</v>
      </c>
    </row>
    <row r="161" spans="1:47" s="2" customFormat="1" ht="12">
      <c r="A161" s="38"/>
      <c r="B161" s="39"/>
      <c r="C161" s="40"/>
      <c r="D161" s="257" t="s">
        <v>277</v>
      </c>
      <c r="E161" s="40"/>
      <c r="F161" s="269" t="s">
        <v>340</v>
      </c>
      <c r="G161" s="40"/>
      <c r="H161" s="40"/>
      <c r="I161" s="155"/>
      <c r="J161" s="40"/>
      <c r="K161" s="40"/>
      <c r="L161" s="44"/>
      <c r="M161" s="270"/>
      <c r="N161" s="271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277</v>
      </c>
      <c r="AU161" s="17" t="s">
        <v>80</v>
      </c>
    </row>
    <row r="162" spans="1:51" s="13" customFormat="1" ht="12">
      <c r="A162" s="13"/>
      <c r="B162" s="255"/>
      <c r="C162" s="256"/>
      <c r="D162" s="257" t="s">
        <v>270</v>
      </c>
      <c r="E162" s="258" t="s">
        <v>665</v>
      </c>
      <c r="F162" s="259" t="s">
        <v>1172</v>
      </c>
      <c r="G162" s="256"/>
      <c r="H162" s="260">
        <v>3.08</v>
      </c>
      <c r="I162" s="261"/>
      <c r="J162" s="256"/>
      <c r="K162" s="256"/>
      <c r="L162" s="262"/>
      <c r="M162" s="263"/>
      <c r="N162" s="264"/>
      <c r="O162" s="264"/>
      <c r="P162" s="264"/>
      <c r="Q162" s="264"/>
      <c r="R162" s="264"/>
      <c r="S162" s="264"/>
      <c r="T162" s="26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6" t="s">
        <v>270</v>
      </c>
      <c r="AU162" s="266" t="s">
        <v>80</v>
      </c>
      <c r="AV162" s="13" t="s">
        <v>82</v>
      </c>
      <c r="AW162" s="13" t="s">
        <v>30</v>
      </c>
      <c r="AX162" s="13" t="s">
        <v>80</v>
      </c>
      <c r="AY162" s="266" t="s">
        <v>226</v>
      </c>
    </row>
    <row r="163" spans="1:65" s="2" customFormat="1" ht="16.5" customHeight="1">
      <c r="A163" s="38"/>
      <c r="B163" s="39"/>
      <c r="C163" s="242" t="s">
        <v>262</v>
      </c>
      <c r="D163" s="242" t="s">
        <v>227</v>
      </c>
      <c r="E163" s="243" t="s">
        <v>699</v>
      </c>
      <c r="F163" s="244" t="s">
        <v>700</v>
      </c>
      <c r="G163" s="245" t="s">
        <v>275</v>
      </c>
      <c r="H163" s="246">
        <v>3.08</v>
      </c>
      <c r="I163" s="247"/>
      <c r="J163" s="248">
        <f>ROUND(I163*H163,2)</f>
        <v>0</v>
      </c>
      <c r="K163" s="244" t="s">
        <v>545</v>
      </c>
      <c r="L163" s="44"/>
      <c r="M163" s="249" t="s">
        <v>1</v>
      </c>
      <c r="N163" s="250" t="s">
        <v>38</v>
      </c>
      <c r="O163" s="91"/>
      <c r="P163" s="251">
        <f>O163*H163</f>
        <v>0</v>
      </c>
      <c r="Q163" s="251">
        <v>0</v>
      </c>
      <c r="R163" s="251">
        <f>Q163*H163</f>
        <v>0</v>
      </c>
      <c r="S163" s="251">
        <v>0</v>
      </c>
      <c r="T163" s="25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3" t="s">
        <v>231</v>
      </c>
      <c r="AT163" s="253" t="s">
        <v>227</v>
      </c>
      <c r="AU163" s="253" t="s">
        <v>80</v>
      </c>
      <c r="AY163" s="17" t="s">
        <v>226</v>
      </c>
      <c r="BE163" s="254">
        <f>IF(N163="základní",J163,0)</f>
        <v>0</v>
      </c>
      <c r="BF163" s="254">
        <f>IF(N163="snížená",J163,0)</f>
        <v>0</v>
      </c>
      <c r="BG163" s="254">
        <f>IF(N163="zákl. přenesená",J163,0)</f>
        <v>0</v>
      </c>
      <c r="BH163" s="254">
        <f>IF(N163="sníž. přenesená",J163,0)</f>
        <v>0</v>
      </c>
      <c r="BI163" s="254">
        <f>IF(N163="nulová",J163,0)</f>
        <v>0</v>
      </c>
      <c r="BJ163" s="17" t="s">
        <v>80</v>
      </c>
      <c r="BK163" s="254">
        <f>ROUND(I163*H163,2)</f>
        <v>0</v>
      </c>
      <c r="BL163" s="17" t="s">
        <v>231</v>
      </c>
      <c r="BM163" s="253" t="s">
        <v>1178</v>
      </c>
    </row>
    <row r="164" spans="1:47" s="2" customFormat="1" ht="12">
      <c r="A164" s="38"/>
      <c r="B164" s="39"/>
      <c r="C164" s="40"/>
      <c r="D164" s="257" t="s">
        <v>277</v>
      </c>
      <c r="E164" s="40"/>
      <c r="F164" s="269" t="s">
        <v>702</v>
      </c>
      <c r="G164" s="40"/>
      <c r="H164" s="40"/>
      <c r="I164" s="155"/>
      <c r="J164" s="40"/>
      <c r="K164" s="40"/>
      <c r="L164" s="44"/>
      <c r="M164" s="270"/>
      <c r="N164" s="271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277</v>
      </c>
      <c r="AU164" s="17" t="s">
        <v>80</v>
      </c>
    </row>
    <row r="165" spans="1:51" s="13" customFormat="1" ht="12">
      <c r="A165" s="13"/>
      <c r="B165" s="255"/>
      <c r="C165" s="256"/>
      <c r="D165" s="257" t="s">
        <v>270</v>
      </c>
      <c r="E165" s="258" t="s">
        <v>672</v>
      </c>
      <c r="F165" s="259" t="s">
        <v>1179</v>
      </c>
      <c r="G165" s="256"/>
      <c r="H165" s="260">
        <v>3.08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270</v>
      </c>
      <c r="AU165" s="266" t="s">
        <v>80</v>
      </c>
      <c r="AV165" s="13" t="s">
        <v>82</v>
      </c>
      <c r="AW165" s="13" t="s">
        <v>30</v>
      </c>
      <c r="AX165" s="13" t="s">
        <v>80</v>
      </c>
      <c r="AY165" s="266" t="s">
        <v>226</v>
      </c>
    </row>
    <row r="166" spans="1:65" s="2" customFormat="1" ht="16.5" customHeight="1">
      <c r="A166" s="38"/>
      <c r="B166" s="39"/>
      <c r="C166" s="242" t="s">
        <v>266</v>
      </c>
      <c r="D166" s="242" t="s">
        <v>227</v>
      </c>
      <c r="E166" s="243" t="s">
        <v>705</v>
      </c>
      <c r="F166" s="244" t="s">
        <v>706</v>
      </c>
      <c r="G166" s="245" t="s">
        <v>380</v>
      </c>
      <c r="H166" s="246">
        <v>438.96</v>
      </c>
      <c r="I166" s="247"/>
      <c r="J166" s="248">
        <f>ROUND(I166*H166,2)</f>
        <v>0</v>
      </c>
      <c r="K166" s="244" t="s">
        <v>545</v>
      </c>
      <c r="L166" s="44"/>
      <c r="M166" s="249" t="s">
        <v>1</v>
      </c>
      <c r="N166" s="250" t="s">
        <v>38</v>
      </c>
      <c r="O166" s="91"/>
      <c r="P166" s="251">
        <f>O166*H166</f>
        <v>0</v>
      </c>
      <c r="Q166" s="251">
        <v>0</v>
      </c>
      <c r="R166" s="251">
        <f>Q166*H166</f>
        <v>0</v>
      </c>
      <c r="S166" s="251">
        <v>0</v>
      </c>
      <c r="T166" s="25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3" t="s">
        <v>231</v>
      </c>
      <c r="AT166" s="253" t="s">
        <v>227</v>
      </c>
      <c r="AU166" s="253" t="s">
        <v>80</v>
      </c>
      <c r="AY166" s="17" t="s">
        <v>226</v>
      </c>
      <c r="BE166" s="254">
        <f>IF(N166="základní",J166,0)</f>
        <v>0</v>
      </c>
      <c r="BF166" s="254">
        <f>IF(N166="snížená",J166,0)</f>
        <v>0</v>
      </c>
      <c r="BG166" s="254">
        <f>IF(N166="zákl. přenesená",J166,0)</f>
        <v>0</v>
      </c>
      <c r="BH166" s="254">
        <f>IF(N166="sníž. přenesená",J166,0)</f>
        <v>0</v>
      </c>
      <c r="BI166" s="254">
        <f>IF(N166="nulová",J166,0)</f>
        <v>0</v>
      </c>
      <c r="BJ166" s="17" t="s">
        <v>80</v>
      </c>
      <c r="BK166" s="254">
        <f>ROUND(I166*H166,2)</f>
        <v>0</v>
      </c>
      <c r="BL166" s="17" t="s">
        <v>231</v>
      </c>
      <c r="BM166" s="253" t="s">
        <v>1180</v>
      </c>
    </row>
    <row r="167" spans="1:47" s="2" customFormat="1" ht="12">
      <c r="A167" s="38"/>
      <c r="B167" s="39"/>
      <c r="C167" s="40"/>
      <c r="D167" s="257" t="s">
        <v>277</v>
      </c>
      <c r="E167" s="40"/>
      <c r="F167" s="269" t="s">
        <v>708</v>
      </c>
      <c r="G167" s="40"/>
      <c r="H167" s="40"/>
      <c r="I167" s="155"/>
      <c r="J167" s="40"/>
      <c r="K167" s="40"/>
      <c r="L167" s="44"/>
      <c r="M167" s="270"/>
      <c r="N167" s="27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277</v>
      </c>
      <c r="AU167" s="17" t="s">
        <v>80</v>
      </c>
    </row>
    <row r="168" spans="1:51" s="13" customFormat="1" ht="12">
      <c r="A168" s="13"/>
      <c r="B168" s="255"/>
      <c r="C168" s="256"/>
      <c r="D168" s="257" t="s">
        <v>270</v>
      </c>
      <c r="E168" s="258" t="s">
        <v>678</v>
      </c>
      <c r="F168" s="259" t="s">
        <v>1181</v>
      </c>
      <c r="G168" s="256"/>
      <c r="H168" s="260">
        <v>438.96</v>
      </c>
      <c r="I168" s="261"/>
      <c r="J168" s="256"/>
      <c r="K168" s="256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270</v>
      </c>
      <c r="AU168" s="266" t="s">
        <v>80</v>
      </c>
      <c r="AV168" s="13" t="s">
        <v>82</v>
      </c>
      <c r="AW168" s="13" t="s">
        <v>30</v>
      </c>
      <c r="AX168" s="13" t="s">
        <v>80</v>
      </c>
      <c r="AY168" s="266" t="s">
        <v>226</v>
      </c>
    </row>
    <row r="169" spans="1:63" s="12" customFormat="1" ht="25.9" customHeight="1">
      <c r="A169" s="12"/>
      <c r="B169" s="228"/>
      <c r="C169" s="229"/>
      <c r="D169" s="230" t="s">
        <v>72</v>
      </c>
      <c r="E169" s="231" t="s">
        <v>242</v>
      </c>
      <c r="F169" s="231" t="s">
        <v>711</v>
      </c>
      <c r="G169" s="229"/>
      <c r="H169" s="229"/>
      <c r="I169" s="232"/>
      <c r="J169" s="233">
        <f>BK169</f>
        <v>0</v>
      </c>
      <c r="K169" s="229"/>
      <c r="L169" s="234"/>
      <c r="M169" s="235"/>
      <c r="N169" s="236"/>
      <c r="O169" s="236"/>
      <c r="P169" s="237">
        <f>SUM(P170:P178)</f>
        <v>0</v>
      </c>
      <c r="Q169" s="236"/>
      <c r="R169" s="237">
        <f>SUM(R170:R178)</f>
        <v>0</v>
      </c>
      <c r="S169" s="236"/>
      <c r="T169" s="238">
        <f>SUM(T170:T178)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9" t="s">
        <v>231</v>
      </c>
      <c r="AT169" s="240" t="s">
        <v>72</v>
      </c>
      <c r="AU169" s="240" t="s">
        <v>73</v>
      </c>
      <c r="AY169" s="239" t="s">
        <v>226</v>
      </c>
      <c r="BK169" s="241">
        <f>SUM(BK170:BK178)</f>
        <v>0</v>
      </c>
    </row>
    <row r="170" spans="1:65" s="2" customFormat="1" ht="16.5" customHeight="1">
      <c r="A170" s="38"/>
      <c r="B170" s="39"/>
      <c r="C170" s="242" t="s">
        <v>272</v>
      </c>
      <c r="D170" s="242" t="s">
        <v>227</v>
      </c>
      <c r="E170" s="243" t="s">
        <v>1182</v>
      </c>
      <c r="F170" s="244" t="s">
        <v>1183</v>
      </c>
      <c r="G170" s="245" t="s">
        <v>380</v>
      </c>
      <c r="H170" s="246">
        <v>438.97</v>
      </c>
      <c r="I170" s="247"/>
      <c r="J170" s="248">
        <f>ROUND(I170*H170,2)</f>
        <v>0</v>
      </c>
      <c r="K170" s="244" t="s">
        <v>545</v>
      </c>
      <c r="L170" s="44"/>
      <c r="M170" s="249" t="s">
        <v>1</v>
      </c>
      <c r="N170" s="250" t="s">
        <v>38</v>
      </c>
      <c r="O170" s="91"/>
      <c r="P170" s="251">
        <f>O170*H170</f>
        <v>0</v>
      </c>
      <c r="Q170" s="251">
        <v>0</v>
      </c>
      <c r="R170" s="251">
        <f>Q170*H170</f>
        <v>0</v>
      </c>
      <c r="S170" s="251">
        <v>0</v>
      </c>
      <c r="T170" s="25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3" t="s">
        <v>231</v>
      </c>
      <c r="AT170" s="253" t="s">
        <v>227</v>
      </c>
      <c r="AU170" s="253" t="s">
        <v>80</v>
      </c>
      <c r="AY170" s="17" t="s">
        <v>226</v>
      </c>
      <c r="BE170" s="254">
        <f>IF(N170="základní",J170,0)</f>
        <v>0</v>
      </c>
      <c r="BF170" s="254">
        <f>IF(N170="snížená",J170,0)</f>
        <v>0</v>
      </c>
      <c r="BG170" s="254">
        <f>IF(N170="zákl. přenesená",J170,0)</f>
        <v>0</v>
      </c>
      <c r="BH170" s="254">
        <f>IF(N170="sníž. přenesená",J170,0)</f>
        <v>0</v>
      </c>
      <c r="BI170" s="254">
        <f>IF(N170="nulová",J170,0)</f>
        <v>0</v>
      </c>
      <c r="BJ170" s="17" t="s">
        <v>80</v>
      </c>
      <c r="BK170" s="254">
        <f>ROUND(I170*H170,2)</f>
        <v>0</v>
      </c>
      <c r="BL170" s="17" t="s">
        <v>231</v>
      </c>
      <c r="BM170" s="253" t="s">
        <v>1184</v>
      </c>
    </row>
    <row r="171" spans="1:47" s="2" customFormat="1" ht="12">
      <c r="A171" s="38"/>
      <c r="B171" s="39"/>
      <c r="C171" s="40"/>
      <c r="D171" s="257" t="s">
        <v>277</v>
      </c>
      <c r="E171" s="40"/>
      <c r="F171" s="269" t="s">
        <v>387</v>
      </c>
      <c r="G171" s="40"/>
      <c r="H171" s="40"/>
      <c r="I171" s="155"/>
      <c r="J171" s="40"/>
      <c r="K171" s="40"/>
      <c r="L171" s="44"/>
      <c r="M171" s="270"/>
      <c r="N171" s="27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277</v>
      </c>
      <c r="AU171" s="17" t="s">
        <v>80</v>
      </c>
    </row>
    <row r="172" spans="1:51" s="13" customFormat="1" ht="12">
      <c r="A172" s="13"/>
      <c r="B172" s="255"/>
      <c r="C172" s="256"/>
      <c r="D172" s="257" t="s">
        <v>270</v>
      </c>
      <c r="E172" s="258" t="s">
        <v>684</v>
      </c>
      <c r="F172" s="259" t="s">
        <v>1185</v>
      </c>
      <c r="G172" s="256"/>
      <c r="H172" s="260">
        <v>438.97</v>
      </c>
      <c r="I172" s="261"/>
      <c r="J172" s="256"/>
      <c r="K172" s="256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270</v>
      </c>
      <c r="AU172" s="266" t="s">
        <v>80</v>
      </c>
      <c r="AV172" s="13" t="s">
        <v>82</v>
      </c>
      <c r="AW172" s="13" t="s">
        <v>30</v>
      </c>
      <c r="AX172" s="13" t="s">
        <v>80</v>
      </c>
      <c r="AY172" s="266" t="s">
        <v>226</v>
      </c>
    </row>
    <row r="173" spans="1:65" s="2" customFormat="1" ht="16.5" customHeight="1">
      <c r="A173" s="38"/>
      <c r="B173" s="39"/>
      <c r="C173" s="242" t="s">
        <v>281</v>
      </c>
      <c r="D173" s="242" t="s">
        <v>227</v>
      </c>
      <c r="E173" s="243" t="s">
        <v>1186</v>
      </c>
      <c r="F173" s="244" t="s">
        <v>1187</v>
      </c>
      <c r="G173" s="245" t="s">
        <v>380</v>
      </c>
      <c r="H173" s="246">
        <v>386.66</v>
      </c>
      <c r="I173" s="247"/>
      <c r="J173" s="248">
        <f>ROUND(I173*H173,2)</f>
        <v>0</v>
      </c>
      <c r="K173" s="244" t="s">
        <v>545</v>
      </c>
      <c r="L173" s="44"/>
      <c r="M173" s="249" t="s">
        <v>1</v>
      </c>
      <c r="N173" s="250" t="s">
        <v>38</v>
      </c>
      <c r="O173" s="91"/>
      <c r="P173" s="251">
        <f>O173*H173</f>
        <v>0</v>
      </c>
      <c r="Q173" s="251">
        <v>0</v>
      </c>
      <c r="R173" s="251">
        <f>Q173*H173</f>
        <v>0</v>
      </c>
      <c r="S173" s="251">
        <v>0</v>
      </c>
      <c r="T173" s="25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3" t="s">
        <v>231</v>
      </c>
      <c r="AT173" s="253" t="s">
        <v>227</v>
      </c>
      <c r="AU173" s="253" t="s">
        <v>80</v>
      </c>
      <c r="AY173" s="17" t="s">
        <v>226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7" t="s">
        <v>80</v>
      </c>
      <c r="BK173" s="254">
        <f>ROUND(I173*H173,2)</f>
        <v>0</v>
      </c>
      <c r="BL173" s="17" t="s">
        <v>231</v>
      </c>
      <c r="BM173" s="253" t="s">
        <v>1188</v>
      </c>
    </row>
    <row r="174" spans="1:47" s="2" customFormat="1" ht="12">
      <c r="A174" s="38"/>
      <c r="B174" s="39"/>
      <c r="C174" s="40"/>
      <c r="D174" s="257" t="s">
        <v>277</v>
      </c>
      <c r="E174" s="40"/>
      <c r="F174" s="269" t="s">
        <v>1189</v>
      </c>
      <c r="G174" s="40"/>
      <c r="H174" s="40"/>
      <c r="I174" s="155"/>
      <c r="J174" s="40"/>
      <c r="K174" s="40"/>
      <c r="L174" s="44"/>
      <c r="M174" s="270"/>
      <c r="N174" s="271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277</v>
      </c>
      <c r="AU174" s="17" t="s">
        <v>80</v>
      </c>
    </row>
    <row r="175" spans="1:51" s="13" customFormat="1" ht="12">
      <c r="A175" s="13"/>
      <c r="B175" s="255"/>
      <c r="C175" s="256"/>
      <c r="D175" s="257" t="s">
        <v>270</v>
      </c>
      <c r="E175" s="258" t="s">
        <v>691</v>
      </c>
      <c r="F175" s="259" t="s">
        <v>1190</v>
      </c>
      <c r="G175" s="256"/>
      <c r="H175" s="260">
        <v>386.66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270</v>
      </c>
      <c r="AU175" s="266" t="s">
        <v>80</v>
      </c>
      <c r="AV175" s="13" t="s">
        <v>82</v>
      </c>
      <c r="AW175" s="13" t="s">
        <v>30</v>
      </c>
      <c r="AX175" s="13" t="s">
        <v>80</v>
      </c>
      <c r="AY175" s="266" t="s">
        <v>226</v>
      </c>
    </row>
    <row r="176" spans="1:65" s="2" customFormat="1" ht="16.5" customHeight="1">
      <c r="A176" s="38"/>
      <c r="B176" s="39"/>
      <c r="C176" s="242" t="s">
        <v>499</v>
      </c>
      <c r="D176" s="242" t="s">
        <v>227</v>
      </c>
      <c r="E176" s="243" t="s">
        <v>1191</v>
      </c>
      <c r="F176" s="244" t="s">
        <v>1192</v>
      </c>
      <c r="G176" s="245" t="s">
        <v>380</v>
      </c>
      <c r="H176" s="246">
        <v>12.4</v>
      </c>
      <c r="I176" s="247"/>
      <c r="J176" s="248">
        <f>ROUND(I176*H176,2)</f>
        <v>0</v>
      </c>
      <c r="K176" s="244" t="s">
        <v>545</v>
      </c>
      <c r="L176" s="44"/>
      <c r="M176" s="249" t="s">
        <v>1</v>
      </c>
      <c r="N176" s="250" t="s">
        <v>38</v>
      </c>
      <c r="O176" s="91"/>
      <c r="P176" s="251">
        <f>O176*H176</f>
        <v>0</v>
      </c>
      <c r="Q176" s="251">
        <v>0</v>
      </c>
      <c r="R176" s="251">
        <f>Q176*H176</f>
        <v>0</v>
      </c>
      <c r="S176" s="251">
        <v>0</v>
      </c>
      <c r="T176" s="25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3" t="s">
        <v>231</v>
      </c>
      <c r="AT176" s="253" t="s">
        <v>227</v>
      </c>
      <c r="AU176" s="253" t="s">
        <v>80</v>
      </c>
      <c r="AY176" s="17" t="s">
        <v>226</v>
      </c>
      <c r="BE176" s="254">
        <f>IF(N176="základní",J176,0)</f>
        <v>0</v>
      </c>
      <c r="BF176" s="254">
        <f>IF(N176="snížená",J176,0)</f>
        <v>0</v>
      </c>
      <c r="BG176" s="254">
        <f>IF(N176="zákl. přenesená",J176,0)</f>
        <v>0</v>
      </c>
      <c r="BH176" s="254">
        <f>IF(N176="sníž. přenesená",J176,0)</f>
        <v>0</v>
      </c>
      <c r="BI176" s="254">
        <f>IF(N176="nulová",J176,0)</f>
        <v>0</v>
      </c>
      <c r="BJ176" s="17" t="s">
        <v>80</v>
      </c>
      <c r="BK176" s="254">
        <f>ROUND(I176*H176,2)</f>
        <v>0</v>
      </c>
      <c r="BL176" s="17" t="s">
        <v>231</v>
      </c>
      <c r="BM176" s="253" t="s">
        <v>1193</v>
      </c>
    </row>
    <row r="177" spans="1:47" s="2" customFormat="1" ht="12">
      <c r="A177" s="38"/>
      <c r="B177" s="39"/>
      <c r="C177" s="40"/>
      <c r="D177" s="257" t="s">
        <v>277</v>
      </c>
      <c r="E177" s="40"/>
      <c r="F177" s="269" t="s">
        <v>1189</v>
      </c>
      <c r="G177" s="40"/>
      <c r="H177" s="40"/>
      <c r="I177" s="155"/>
      <c r="J177" s="40"/>
      <c r="K177" s="40"/>
      <c r="L177" s="44"/>
      <c r="M177" s="270"/>
      <c r="N177" s="271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277</v>
      </c>
      <c r="AU177" s="17" t="s">
        <v>80</v>
      </c>
    </row>
    <row r="178" spans="1:51" s="13" customFormat="1" ht="12">
      <c r="A178" s="13"/>
      <c r="B178" s="255"/>
      <c r="C178" s="256"/>
      <c r="D178" s="257" t="s">
        <v>270</v>
      </c>
      <c r="E178" s="258" t="s">
        <v>697</v>
      </c>
      <c r="F178" s="259" t="s">
        <v>1194</v>
      </c>
      <c r="G178" s="256"/>
      <c r="H178" s="260">
        <v>12.4</v>
      </c>
      <c r="I178" s="261"/>
      <c r="J178" s="256"/>
      <c r="K178" s="256"/>
      <c r="L178" s="262"/>
      <c r="M178" s="263"/>
      <c r="N178" s="264"/>
      <c r="O178" s="264"/>
      <c r="P178" s="264"/>
      <c r="Q178" s="264"/>
      <c r="R178" s="264"/>
      <c r="S178" s="264"/>
      <c r="T178" s="26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6" t="s">
        <v>270</v>
      </c>
      <c r="AU178" s="266" t="s">
        <v>80</v>
      </c>
      <c r="AV178" s="13" t="s">
        <v>82</v>
      </c>
      <c r="AW178" s="13" t="s">
        <v>30</v>
      </c>
      <c r="AX178" s="13" t="s">
        <v>80</v>
      </c>
      <c r="AY178" s="266" t="s">
        <v>226</v>
      </c>
    </row>
    <row r="179" spans="1:63" s="12" customFormat="1" ht="25.9" customHeight="1">
      <c r="A179" s="12"/>
      <c r="B179" s="228"/>
      <c r="C179" s="229"/>
      <c r="D179" s="230" t="s">
        <v>72</v>
      </c>
      <c r="E179" s="231" t="s">
        <v>258</v>
      </c>
      <c r="F179" s="231" t="s">
        <v>606</v>
      </c>
      <c r="G179" s="229"/>
      <c r="H179" s="229"/>
      <c r="I179" s="232"/>
      <c r="J179" s="233">
        <f>BK179</f>
        <v>0</v>
      </c>
      <c r="K179" s="229"/>
      <c r="L179" s="234"/>
      <c r="M179" s="235"/>
      <c r="N179" s="236"/>
      <c r="O179" s="236"/>
      <c r="P179" s="237">
        <f>SUM(P180:P182)</f>
        <v>0</v>
      </c>
      <c r="Q179" s="236"/>
      <c r="R179" s="237">
        <f>SUM(R180:R182)</f>
        <v>0</v>
      </c>
      <c r="S179" s="236"/>
      <c r="T179" s="238">
        <f>SUM(T180:T182)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9" t="s">
        <v>231</v>
      </c>
      <c r="AT179" s="240" t="s">
        <v>72</v>
      </c>
      <c r="AU179" s="240" t="s">
        <v>73</v>
      </c>
      <c r="AY179" s="239" t="s">
        <v>226</v>
      </c>
      <c r="BK179" s="241">
        <f>SUM(BK180:BK182)</f>
        <v>0</v>
      </c>
    </row>
    <row r="180" spans="1:65" s="2" customFormat="1" ht="16.5" customHeight="1">
      <c r="A180" s="38"/>
      <c r="B180" s="39"/>
      <c r="C180" s="242" t="s">
        <v>8</v>
      </c>
      <c r="D180" s="242" t="s">
        <v>227</v>
      </c>
      <c r="E180" s="243" t="s">
        <v>1195</v>
      </c>
      <c r="F180" s="244" t="s">
        <v>1196</v>
      </c>
      <c r="G180" s="245" t="s">
        <v>317</v>
      </c>
      <c r="H180" s="246">
        <v>205</v>
      </c>
      <c r="I180" s="247"/>
      <c r="J180" s="248">
        <f>ROUND(I180*H180,2)</f>
        <v>0</v>
      </c>
      <c r="K180" s="244" t="s">
        <v>545</v>
      </c>
      <c r="L180" s="44"/>
      <c r="M180" s="249" t="s">
        <v>1</v>
      </c>
      <c r="N180" s="250" t="s">
        <v>38</v>
      </c>
      <c r="O180" s="91"/>
      <c r="P180" s="251">
        <f>O180*H180</f>
        <v>0</v>
      </c>
      <c r="Q180" s="251">
        <v>0</v>
      </c>
      <c r="R180" s="251">
        <f>Q180*H180</f>
        <v>0</v>
      </c>
      <c r="S180" s="251">
        <v>0</v>
      </c>
      <c r="T180" s="25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3" t="s">
        <v>231</v>
      </c>
      <c r="AT180" s="253" t="s">
        <v>227</v>
      </c>
      <c r="AU180" s="253" t="s">
        <v>80</v>
      </c>
      <c r="AY180" s="17" t="s">
        <v>226</v>
      </c>
      <c r="BE180" s="254">
        <f>IF(N180="základní",J180,0)</f>
        <v>0</v>
      </c>
      <c r="BF180" s="254">
        <f>IF(N180="snížená",J180,0)</f>
        <v>0</v>
      </c>
      <c r="BG180" s="254">
        <f>IF(N180="zákl. přenesená",J180,0)</f>
        <v>0</v>
      </c>
      <c r="BH180" s="254">
        <f>IF(N180="sníž. přenesená",J180,0)</f>
        <v>0</v>
      </c>
      <c r="BI180" s="254">
        <f>IF(N180="nulová",J180,0)</f>
        <v>0</v>
      </c>
      <c r="BJ180" s="17" t="s">
        <v>80</v>
      </c>
      <c r="BK180" s="254">
        <f>ROUND(I180*H180,2)</f>
        <v>0</v>
      </c>
      <c r="BL180" s="17" t="s">
        <v>231</v>
      </c>
      <c r="BM180" s="253" t="s">
        <v>1197</v>
      </c>
    </row>
    <row r="181" spans="1:47" s="2" customFormat="1" ht="12">
      <c r="A181" s="38"/>
      <c r="B181" s="39"/>
      <c r="C181" s="40"/>
      <c r="D181" s="257" t="s">
        <v>277</v>
      </c>
      <c r="E181" s="40"/>
      <c r="F181" s="269" t="s">
        <v>463</v>
      </c>
      <c r="G181" s="40"/>
      <c r="H181" s="40"/>
      <c r="I181" s="155"/>
      <c r="J181" s="40"/>
      <c r="K181" s="40"/>
      <c r="L181" s="44"/>
      <c r="M181" s="270"/>
      <c r="N181" s="271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277</v>
      </c>
      <c r="AU181" s="17" t="s">
        <v>80</v>
      </c>
    </row>
    <row r="182" spans="1:51" s="13" customFormat="1" ht="12">
      <c r="A182" s="13"/>
      <c r="B182" s="255"/>
      <c r="C182" s="256"/>
      <c r="D182" s="257" t="s">
        <v>270</v>
      </c>
      <c r="E182" s="258" t="s">
        <v>703</v>
      </c>
      <c r="F182" s="259" t="s">
        <v>1198</v>
      </c>
      <c r="G182" s="256"/>
      <c r="H182" s="260">
        <v>205</v>
      </c>
      <c r="I182" s="261"/>
      <c r="J182" s="256"/>
      <c r="K182" s="256"/>
      <c r="L182" s="262"/>
      <c r="M182" s="297"/>
      <c r="N182" s="298"/>
      <c r="O182" s="298"/>
      <c r="P182" s="298"/>
      <c r="Q182" s="298"/>
      <c r="R182" s="298"/>
      <c r="S182" s="298"/>
      <c r="T182" s="29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270</v>
      </c>
      <c r="AU182" s="266" t="s">
        <v>80</v>
      </c>
      <c r="AV182" s="13" t="s">
        <v>82</v>
      </c>
      <c r="AW182" s="13" t="s">
        <v>30</v>
      </c>
      <c r="AX182" s="13" t="s">
        <v>80</v>
      </c>
      <c r="AY182" s="266" t="s">
        <v>226</v>
      </c>
    </row>
    <row r="183" spans="1:31" s="2" customFormat="1" ht="6.95" customHeight="1">
      <c r="A183" s="38"/>
      <c r="B183" s="66"/>
      <c r="C183" s="67"/>
      <c r="D183" s="67"/>
      <c r="E183" s="67"/>
      <c r="F183" s="67"/>
      <c r="G183" s="67"/>
      <c r="H183" s="67"/>
      <c r="I183" s="193"/>
      <c r="J183" s="67"/>
      <c r="K183" s="67"/>
      <c r="L183" s="44"/>
      <c r="M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</row>
  </sheetData>
  <sheetProtection password="CC35" sheet="1" objects="1" scenarios="1" formatColumns="0" formatRows="0" autoFilter="0"/>
  <autoFilter ref="C126:K182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133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535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1199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618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1200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537</v>
      </c>
      <c r="E17" s="38"/>
      <c r="F17" s="301" t="s">
        <v>1201</v>
      </c>
      <c r="G17" s="38"/>
      <c r="H17" s="38"/>
      <c r="I17" s="302" t="s">
        <v>539</v>
      </c>
      <c r="J17" s="301" t="s">
        <v>540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ROUND((SUM(BE128:BE219)),2)</f>
        <v>0</v>
      </c>
      <c r="G37" s="38"/>
      <c r="H37" s="38"/>
      <c r="I37" s="172">
        <v>0.21</v>
      </c>
      <c r="J37" s="171">
        <f>ROUND(((SUM(BE128:BE219))*I37),2)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ROUND((SUM(BF128:BF219)),2)</f>
        <v>0</v>
      </c>
      <c r="G38" s="38"/>
      <c r="H38" s="38"/>
      <c r="I38" s="172">
        <v>0.15</v>
      </c>
      <c r="J38" s="171">
        <f>ROUND(((SUM(BF128:BF219))*I38),2)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ROUND((SUM(BG128:BG219)),2)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ROUND((SUM(BH128:BH219)),2)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ROUND((SUM(BI128:BI219)),2)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535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1199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618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141.1 - Propustek 1 v km 0,826 66 - způsobilé výdaje na hlavní aktivitu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J128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541</v>
      </c>
      <c r="E100" s="206"/>
      <c r="F100" s="206"/>
      <c r="G100" s="206"/>
      <c r="H100" s="206"/>
      <c r="I100" s="207"/>
      <c r="J100" s="208">
        <f>J129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585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773</v>
      </c>
      <c r="E102" s="206"/>
      <c r="F102" s="206"/>
      <c r="G102" s="206"/>
      <c r="H102" s="206"/>
      <c r="I102" s="207"/>
      <c r="J102" s="208">
        <f>J178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774</v>
      </c>
      <c r="E103" s="206"/>
      <c r="F103" s="206"/>
      <c r="G103" s="206"/>
      <c r="H103" s="206"/>
      <c r="I103" s="207"/>
      <c r="J103" s="208">
        <f>J200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586</v>
      </c>
      <c r="E104" s="206"/>
      <c r="F104" s="206"/>
      <c r="G104" s="206"/>
      <c r="H104" s="206"/>
      <c r="I104" s="207"/>
      <c r="J104" s="208">
        <f>J205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211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7" t="str">
        <f>E7</f>
        <v>Býšť</v>
      </c>
      <c r="F114" s="32"/>
      <c r="G114" s="32"/>
      <c r="H114" s="32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194</v>
      </c>
      <c r="D115" s="22"/>
      <c r="E115" s="22"/>
      <c r="F115" s="22"/>
      <c r="G115" s="22"/>
      <c r="H115" s="22"/>
      <c r="I115" s="147"/>
      <c r="J115" s="22"/>
      <c r="K115" s="22"/>
      <c r="L115" s="20"/>
    </row>
    <row r="116" spans="2:12" s="1" customFormat="1" ht="16.5" customHeight="1">
      <c r="B116" s="21"/>
      <c r="C116" s="22"/>
      <c r="D116" s="22"/>
      <c r="E116" s="197" t="s">
        <v>535</v>
      </c>
      <c r="F116" s="22"/>
      <c r="G116" s="22"/>
      <c r="H116" s="22"/>
      <c r="I116" s="147"/>
      <c r="J116" s="22"/>
      <c r="K116" s="22"/>
      <c r="L116" s="20"/>
    </row>
    <row r="117" spans="2:12" s="1" customFormat="1" ht="12" customHeight="1">
      <c r="B117" s="21"/>
      <c r="C117" s="32" t="s">
        <v>196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303" t="s">
        <v>1199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618</v>
      </c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E13</f>
        <v>SO 141.1 - Propustek 1 v km 0,826 66 - způsobilé výdaje na hlavní aktivitu projektu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F16</f>
        <v xml:space="preserve"> </v>
      </c>
      <c r="G122" s="40"/>
      <c r="H122" s="40"/>
      <c r="I122" s="157" t="s">
        <v>22</v>
      </c>
      <c r="J122" s="79" t="str">
        <f>IF(J16="","",J16)</f>
        <v>7. 5. 2020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E19</f>
        <v xml:space="preserve"> </v>
      </c>
      <c r="G124" s="40"/>
      <c r="H124" s="40"/>
      <c r="I124" s="157" t="s">
        <v>29</v>
      </c>
      <c r="J124" s="36" t="str">
        <f>E25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IF(E22="","",E22)</f>
        <v>Vyplň údaj</v>
      </c>
      <c r="G125" s="40"/>
      <c r="H125" s="40"/>
      <c r="I125" s="157" t="s">
        <v>31</v>
      </c>
      <c r="J125" s="36" t="str">
        <f>E28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55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16"/>
      <c r="B127" s="217"/>
      <c r="C127" s="218" t="s">
        <v>212</v>
      </c>
      <c r="D127" s="219" t="s">
        <v>58</v>
      </c>
      <c r="E127" s="219" t="s">
        <v>54</v>
      </c>
      <c r="F127" s="219" t="s">
        <v>55</v>
      </c>
      <c r="G127" s="219" t="s">
        <v>213</v>
      </c>
      <c r="H127" s="219" t="s">
        <v>214</v>
      </c>
      <c r="I127" s="220" t="s">
        <v>215</v>
      </c>
      <c r="J127" s="219" t="s">
        <v>200</v>
      </c>
      <c r="K127" s="221" t="s">
        <v>216</v>
      </c>
      <c r="L127" s="222"/>
      <c r="M127" s="100" t="s">
        <v>1</v>
      </c>
      <c r="N127" s="101" t="s">
        <v>37</v>
      </c>
      <c r="O127" s="101" t="s">
        <v>217</v>
      </c>
      <c r="P127" s="101" t="s">
        <v>218</v>
      </c>
      <c r="Q127" s="101" t="s">
        <v>219</v>
      </c>
      <c r="R127" s="101" t="s">
        <v>220</v>
      </c>
      <c r="S127" s="101" t="s">
        <v>221</v>
      </c>
      <c r="T127" s="102" t="s">
        <v>222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8"/>
      <c r="B128" s="39"/>
      <c r="C128" s="107" t="s">
        <v>223</v>
      </c>
      <c r="D128" s="40"/>
      <c r="E128" s="40"/>
      <c r="F128" s="40"/>
      <c r="G128" s="40"/>
      <c r="H128" s="40"/>
      <c r="I128" s="155"/>
      <c r="J128" s="223">
        <f>BK128</f>
        <v>0</v>
      </c>
      <c r="K128" s="40"/>
      <c r="L128" s="44"/>
      <c r="M128" s="103"/>
      <c r="N128" s="224"/>
      <c r="O128" s="104"/>
      <c r="P128" s="225">
        <f>P129+P141+P178+P200+P205</f>
        <v>0</v>
      </c>
      <c r="Q128" s="104"/>
      <c r="R128" s="225">
        <f>R129+R141+R178+R200+R205</f>
        <v>0</v>
      </c>
      <c r="S128" s="104"/>
      <c r="T128" s="226">
        <f>T129+T141+T178+T200+T205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202</v>
      </c>
      <c r="BK128" s="227">
        <f>BK129+BK141+BK178+BK200+BK205</f>
        <v>0</v>
      </c>
    </row>
    <row r="129" spans="1:63" s="12" customFormat="1" ht="25.9" customHeight="1">
      <c r="A129" s="12"/>
      <c r="B129" s="228"/>
      <c r="C129" s="229"/>
      <c r="D129" s="230" t="s">
        <v>72</v>
      </c>
      <c r="E129" s="231" t="s">
        <v>73</v>
      </c>
      <c r="F129" s="231" t="s">
        <v>271</v>
      </c>
      <c r="G129" s="229"/>
      <c r="H129" s="229"/>
      <c r="I129" s="232"/>
      <c r="J129" s="233">
        <f>BK129</f>
        <v>0</v>
      </c>
      <c r="K129" s="229"/>
      <c r="L129" s="234"/>
      <c r="M129" s="235"/>
      <c r="N129" s="236"/>
      <c r="O129" s="236"/>
      <c r="P129" s="237">
        <f>SUM(P130:P140)</f>
        <v>0</v>
      </c>
      <c r="Q129" s="236"/>
      <c r="R129" s="237">
        <f>SUM(R130:R140)</f>
        <v>0</v>
      </c>
      <c r="S129" s="236"/>
      <c r="T129" s="238">
        <f>SUM(T130:T140)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9" t="s">
        <v>231</v>
      </c>
      <c r="AT129" s="240" t="s">
        <v>72</v>
      </c>
      <c r="AU129" s="240" t="s">
        <v>73</v>
      </c>
      <c r="AY129" s="239" t="s">
        <v>226</v>
      </c>
      <c r="BK129" s="241">
        <f>SUM(BK130:BK140)</f>
        <v>0</v>
      </c>
    </row>
    <row r="130" spans="1:65" s="2" customFormat="1" ht="16.5" customHeight="1">
      <c r="A130" s="38"/>
      <c r="B130" s="39"/>
      <c r="C130" s="242" t="s">
        <v>80</v>
      </c>
      <c r="D130" s="242" t="s">
        <v>227</v>
      </c>
      <c r="E130" s="243" t="s">
        <v>273</v>
      </c>
      <c r="F130" s="244" t="s">
        <v>274</v>
      </c>
      <c r="G130" s="245" t="s">
        <v>275</v>
      </c>
      <c r="H130" s="246">
        <v>31.05</v>
      </c>
      <c r="I130" s="247"/>
      <c r="J130" s="248">
        <f>ROUND(I130*H130,2)</f>
        <v>0</v>
      </c>
      <c r="K130" s="244" t="s">
        <v>545</v>
      </c>
      <c r="L130" s="44"/>
      <c r="M130" s="249" t="s">
        <v>1</v>
      </c>
      <c r="N130" s="250" t="s">
        <v>38</v>
      </c>
      <c r="O130" s="91"/>
      <c r="P130" s="251">
        <f>O130*H130</f>
        <v>0</v>
      </c>
      <c r="Q130" s="251">
        <v>0</v>
      </c>
      <c r="R130" s="251">
        <f>Q130*H130</f>
        <v>0</v>
      </c>
      <c r="S130" s="251">
        <v>0</v>
      </c>
      <c r="T130" s="25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3" t="s">
        <v>231</v>
      </c>
      <c r="AT130" s="253" t="s">
        <v>227</v>
      </c>
      <c r="AU130" s="253" t="s">
        <v>80</v>
      </c>
      <c r="AY130" s="17" t="s">
        <v>226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7" t="s">
        <v>80</v>
      </c>
      <c r="BK130" s="254">
        <f>ROUND(I130*H130,2)</f>
        <v>0</v>
      </c>
      <c r="BL130" s="17" t="s">
        <v>231</v>
      </c>
      <c r="BM130" s="253" t="s">
        <v>1202</v>
      </c>
    </row>
    <row r="131" spans="1:47" s="2" customFormat="1" ht="12">
      <c r="A131" s="38"/>
      <c r="B131" s="39"/>
      <c r="C131" s="40"/>
      <c r="D131" s="257" t="s">
        <v>277</v>
      </c>
      <c r="E131" s="40"/>
      <c r="F131" s="269" t="s">
        <v>278</v>
      </c>
      <c r="G131" s="40"/>
      <c r="H131" s="40"/>
      <c r="I131" s="155"/>
      <c r="J131" s="40"/>
      <c r="K131" s="40"/>
      <c r="L131" s="44"/>
      <c r="M131" s="270"/>
      <c r="N131" s="27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277</v>
      </c>
      <c r="AU131" s="17" t="s">
        <v>80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279</v>
      </c>
      <c r="F132" s="259" t="s">
        <v>1203</v>
      </c>
      <c r="G132" s="256"/>
      <c r="H132" s="260">
        <v>0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623</v>
      </c>
      <c r="F133" s="259" t="s">
        <v>1204</v>
      </c>
      <c r="G133" s="256"/>
      <c r="H133" s="260">
        <v>19.5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73</v>
      </c>
      <c r="AY133" s="266" t="s">
        <v>226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625</v>
      </c>
      <c r="F134" s="259" t="s">
        <v>1205</v>
      </c>
      <c r="G134" s="256"/>
      <c r="H134" s="260">
        <v>11.55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73</v>
      </c>
      <c r="AY134" s="266" t="s">
        <v>226</v>
      </c>
    </row>
    <row r="135" spans="1:51" s="13" customFormat="1" ht="12">
      <c r="A135" s="13"/>
      <c r="B135" s="255"/>
      <c r="C135" s="256"/>
      <c r="D135" s="257" t="s">
        <v>270</v>
      </c>
      <c r="E135" s="258" t="s">
        <v>627</v>
      </c>
      <c r="F135" s="259" t="s">
        <v>1206</v>
      </c>
      <c r="G135" s="256"/>
      <c r="H135" s="260">
        <v>31.05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270</v>
      </c>
      <c r="AU135" s="266" t="s">
        <v>80</v>
      </c>
      <c r="AV135" s="13" t="s">
        <v>82</v>
      </c>
      <c r="AW135" s="13" t="s">
        <v>30</v>
      </c>
      <c r="AX135" s="13" t="s">
        <v>80</v>
      </c>
      <c r="AY135" s="266" t="s">
        <v>226</v>
      </c>
    </row>
    <row r="136" spans="1:65" s="2" customFormat="1" ht="16.5" customHeight="1">
      <c r="A136" s="38"/>
      <c r="B136" s="39"/>
      <c r="C136" s="242" t="s">
        <v>82</v>
      </c>
      <c r="D136" s="242" t="s">
        <v>227</v>
      </c>
      <c r="E136" s="243" t="s">
        <v>282</v>
      </c>
      <c r="F136" s="244" t="s">
        <v>274</v>
      </c>
      <c r="G136" s="245" t="s">
        <v>275</v>
      </c>
      <c r="H136" s="246">
        <v>16.04</v>
      </c>
      <c r="I136" s="247"/>
      <c r="J136" s="248">
        <f>ROUND(I136*H136,2)</f>
        <v>0</v>
      </c>
      <c r="K136" s="244" t="s">
        <v>545</v>
      </c>
      <c r="L136" s="44"/>
      <c r="M136" s="249" t="s">
        <v>1</v>
      </c>
      <c r="N136" s="250" t="s">
        <v>38</v>
      </c>
      <c r="O136" s="91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3" t="s">
        <v>231</v>
      </c>
      <c r="AT136" s="253" t="s">
        <v>227</v>
      </c>
      <c r="AU136" s="253" t="s">
        <v>80</v>
      </c>
      <c r="AY136" s="17" t="s">
        <v>226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7" t="s">
        <v>80</v>
      </c>
      <c r="BK136" s="254">
        <f>ROUND(I136*H136,2)</f>
        <v>0</v>
      </c>
      <c r="BL136" s="17" t="s">
        <v>231</v>
      </c>
      <c r="BM136" s="253" t="s">
        <v>1207</v>
      </c>
    </row>
    <row r="137" spans="1:47" s="2" customFormat="1" ht="12">
      <c r="A137" s="38"/>
      <c r="B137" s="39"/>
      <c r="C137" s="40"/>
      <c r="D137" s="257" t="s">
        <v>277</v>
      </c>
      <c r="E137" s="40"/>
      <c r="F137" s="269" t="s">
        <v>278</v>
      </c>
      <c r="G137" s="40"/>
      <c r="H137" s="40"/>
      <c r="I137" s="155"/>
      <c r="J137" s="40"/>
      <c r="K137" s="40"/>
      <c r="L137" s="44"/>
      <c r="M137" s="270"/>
      <c r="N137" s="27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277</v>
      </c>
      <c r="AU137" s="17" t="s">
        <v>80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284</v>
      </c>
      <c r="F138" s="259" t="s">
        <v>1208</v>
      </c>
      <c r="G138" s="256"/>
      <c r="H138" s="260">
        <v>15.84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73</v>
      </c>
      <c r="AY138" s="266" t="s">
        <v>226</v>
      </c>
    </row>
    <row r="139" spans="1:51" s="13" customFormat="1" ht="12">
      <c r="A139" s="13"/>
      <c r="B139" s="255"/>
      <c r="C139" s="256"/>
      <c r="D139" s="257" t="s">
        <v>270</v>
      </c>
      <c r="E139" s="258" t="s">
        <v>782</v>
      </c>
      <c r="F139" s="259" t="s">
        <v>1209</v>
      </c>
      <c r="G139" s="256"/>
      <c r="H139" s="260">
        <v>0.197</v>
      </c>
      <c r="I139" s="261"/>
      <c r="J139" s="256"/>
      <c r="K139" s="256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270</v>
      </c>
      <c r="AU139" s="266" t="s">
        <v>80</v>
      </c>
      <c r="AV139" s="13" t="s">
        <v>82</v>
      </c>
      <c r="AW139" s="13" t="s">
        <v>30</v>
      </c>
      <c r="AX139" s="13" t="s">
        <v>73</v>
      </c>
      <c r="AY139" s="266" t="s">
        <v>226</v>
      </c>
    </row>
    <row r="140" spans="1:51" s="13" customFormat="1" ht="12">
      <c r="A140" s="13"/>
      <c r="B140" s="255"/>
      <c r="C140" s="256"/>
      <c r="D140" s="257" t="s">
        <v>270</v>
      </c>
      <c r="E140" s="258" t="s">
        <v>784</v>
      </c>
      <c r="F140" s="259" t="s">
        <v>1210</v>
      </c>
      <c r="G140" s="256"/>
      <c r="H140" s="260">
        <v>16.04</v>
      </c>
      <c r="I140" s="261"/>
      <c r="J140" s="256"/>
      <c r="K140" s="256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270</v>
      </c>
      <c r="AU140" s="266" t="s">
        <v>80</v>
      </c>
      <c r="AV140" s="13" t="s">
        <v>82</v>
      </c>
      <c r="AW140" s="13" t="s">
        <v>30</v>
      </c>
      <c r="AX140" s="13" t="s">
        <v>80</v>
      </c>
      <c r="AY140" s="266" t="s">
        <v>226</v>
      </c>
    </row>
    <row r="141" spans="1:63" s="12" customFormat="1" ht="25.9" customHeight="1">
      <c r="A141" s="12"/>
      <c r="B141" s="228"/>
      <c r="C141" s="229"/>
      <c r="D141" s="230" t="s">
        <v>72</v>
      </c>
      <c r="E141" s="231" t="s">
        <v>80</v>
      </c>
      <c r="F141" s="231" t="s">
        <v>291</v>
      </c>
      <c r="G141" s="229"/>
      <c r="H141" s="229"/>
      <c r="I141" s="232"/>
      <c r="J141" s="233">
        <f>BK141</f>
        <v>0</v>
      </c>
      <c r="K141" s="229"/>
      <c r="L141" s="234"/>
      <c r="M141" s="235"/>
      <c r="N141" s="236"/>
      <c r="O141" s="236"/>
      <c r="P141" s="237">
        <f>SUM(P142:P177)</f>
        <v>0</v>
      </c>
      <c r="Q141" s="236"/>
      <c r="R141" s="237">
        <f>SUM(R142:R177)</f>
        <v>0</v>
      </c>
      <c r="S141" s="236"/>
      <c r="T141" s="238">
        <f>SUM(T142:T177)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9" t="s">
        <v>231</v>
      </c>
      <c r="AT141" s="240" t="s">
        <v>72</v>
      </c>
      <c r="AU141" s="240" t="s">
        <v>73</v>
      </c>
      <c r="AY141" s="239" t="s">
        <v>226</v>
      </c>
      <c r="BK141" s="241">
        <f>SUM(BK142:BK177)</f>
        <v>0</v>
      </c>
    </row>
    <row r="142" spans="1:65" s="2" customFormat="1" ht="16.5" customHeight="1">
      <c r="A142" s="38"/>
      <c r="B142" s="39"/>
      <c r="C142" s="242" t="s">
        <v>108</v>
      </c>
      <c r="D142" s="242" t="s">
        <v>227</v>
      </c>
      <c r="E142" s="243" t="s">
        <v>1211</v>
      </c>
      <c r="F142" s="244" t="s">
        <v>1212</v>
      </c>
      <c r="G142" s="245" t="s">
        <v>275</v>
      </c>
      <c r="H142" s="246">
        <v>2.278</v>
      </c>
      <c r="I142" s="247"/>
      <c r="J142" s="248">
        <f>ROUND(I142*H142,2)</f>
        <v>0</v>
      </c>
      <c r="K142" s="244" t="s">
        <v>545</v>
      </c>
      <c r="L142" s="44"/>
      <c r="M142" s="249" t="s">
        <v>1</v>
      </c>
      <c r="N142" s="250" t="s">
        <v>38</v>
      </c>
      <c r="O142" s="91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3" t="s">
        <v>231</v>
      </c>
      <c r="AT142" s="253" t="s">
        <v>227</v>
      </c>
      <c r="AU142" s="253" t="s">
        <v>80</v>
      </c>
      <c r="AY142" s="17" t="s">
        <v>226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7" t="s">
        <v>80</v>
      </c>
      <c r="BK142" s="254">
        <f>ROUND(I142*H142,2)</f>
        <v>0</v>
      </c>
      <c r="BL142" s="17" t="s">
        <v>231</v>
      </c>
      <c r="BM142" s="253" t="s">
        <v>1213</v>
      </c>
    </row>
    <row r="143" spans="1:47" s="2" customFormat="1" ht="12">
      <c r="A143" s="38"/>
      <c r="B143" s="39"/>
      <c r="C143" s="40"/>
      <c r="D143" s="257" t="s">
        <v>277</v>
      </c>
      <c r="E143" s="40"/>
      <c r="F143" s="269" t="s">
        <v>297</v>
      </c>
      <c r="G143" s="40"/>
      <c r="H143" s="40"/>
      <c r="I143" s="155"/>
      <c r="J143" s="40"/>
      <c r="K143" s="40"/>
      <c r="L143" s="44"/>
      <c r="M143" s="270"/>
      <c r="N143" s="27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277</v>
      </c>
      <c r="AU143" s="17" t="s">
        <v>80</v>
      </c>
    </row>
    <row r="144" spans="1:51" s="15" customFormat="1" ht="12">
      <c r="A144" s="15"/>
      <c r="B144" s="283"/>
      <c r="C144" s="284"/>
      <c r="D144" s="257" t="s">
        <v>270</v>
      </c>
      <c r="E144" s="285" t="s">
        <v>1</v>
      </c>
      <c r="F144" s="286" t="s">
        <v>635</v>
      </c>
      <c r="G144" s="284"/>
      <c r="H144" s="285" t="s">
        <v>1</v>
      </c>
      <c r="I144" s="287"/>
      <c r="J144" s="284"/>
      <c r="K144" s="284"/>
      <c r="L144" s="288"/>
      <c r="M144" s="289"/>
      <c r="N144" s="290"/>
      <c r="O144" s="290"/>
      <c r="P144" s="290"/>
      <c r="Q144" s="290"/>
      <c r="R144" s="290"/>
      <c r="S144" s="290"/>
      <c r="T144" s="29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2" t="s">
        <v>270</v>
      </c>
      <c r="AU144" s="292" t="s">
        <v>80</v>
      </c>
      <c r="AV144" s="15" t="s">
        <v>80</v>
      </c>
      <c r="AW144" s="15" t="s">
        <v>30</v>
      </c>
      <c r="AX144" s="15" t="s">
        <v>73</v>
      </c>
      <c r="AY144" s="292" t="s">
        <v>226</v>
      </c>
    </row>
    <row r="145" spans="1:51" s="15" customFormat="1" ht="12">
      <c r="A145" s="15"/>
      <c r="B145" s="283"/>
      <c r="C145" s="284"/>
      <c r="D145" s="257" t="s">
        <v>270</v>
      </c>
      <c r="E145" s="285" t="s">
        <v>1</v>
      </c>
      <c r="F145" s="286" t="s">
        <v>1214</v>
      </c>
      <c r="G145" s="284"/>
      <c r="H145" s="285" t="s">
        <v>1</v>
      </c>
      <c r="I145" s="287"/>
      <c r="J145" s="284"/>
      <c r="K145" s="284"/>
      <c r="L145" s="288"/>
      <c r="M145" s="289"/>
      <c r="N145" s="290"/>
      <c r="O145" s="290"/>
      <c r="P145" s="290"/>
      <c r="Q145" s="290"/>
      <c r="R145" s="290"/>
      <c r="S145" s="290"/>
      <c r="T145" s="29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2" t="s">
        <v>270</v>
      </c>
      <c r="AU145" s="292" t="s">
        <v>80</v>
      </c>
      <c r="AV145" s="15" t="s">
        <v>80</v>
      </c>
      <c r="AW145" s="15" t="s">
        <v>30</v>
      </c>
      <c r="AX145" s="15" t="s">
        <v>73</v>
      </c>
      <c r="AY145" s="292" t="s">
        <v>226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557</v>
      </c>
      <c r="F146" s="259" t="s">
        <v>1215</v>
      </c>
      <c r="G146" s="256"/>
      <c r="H146" s="260">
        <v>2.278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65" s="2" customFormat="1" ht="16.5" customHeight="1">
      <c r="A147" s="38"/>
      <c r="B147" s="39"/>
      <c r="C147" s="242" t="s">
        <v>231</v>
      </c>
      <c r="D147" s="242" t="s">
        <v>227</v>
      </c>
      <c r="E147" s="243" t="s">
        <v>786</v>
      </c>
      <c r="F147" s="244" t="s">
        <v>787</v>
      </c>
      <c r="G147" s="245" t="s">
        <v>275</v>
      </c>
      <c r="H147" s="246">
        <v>11.55</v>
      </c>
      <c r="I147" s="247"/>
      <c r="J147" s="248">
        <f>ROUND(I147*H147,2)</f>
        <v>0</v>
      </c>
      <c r="K147" s="244" t="s">
        <v>545</v>
      </c>
      <c r="L147" s="44"/>
      <c r="M147" s="249" t="s">
        <v>1</v>
      </c>
      <c r="N147" s="250" t="s">
        <v>38</v>
      </c>
      <c r="O147" s="91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3" t="s">
        <v>231</v>
      </c>
      <c r="AT147" s="253" t="s">
        <v>227</v>
      </c>
      <c r="AU147" s="253" t="s">
        <v>80</v>
      </c>
      <c r="AY147" s="17" t="s">
        <v>226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7" t="s">
        <v>80</v>
      </c>
      <c r="BK147" s="254">
        <f>ROUND(I147*H147,2)</f>
        <v>0</v>
      </c>
      <c r="BL147" s="17" t="s">
        <v>231</v>
      </c>
      <c r="BM147" s="253" t="s">
        <v>1216</v>
      </c>
    </row>
    <row r="148" spans="1:47" s="2" customFormat="1" ht="12">
      <c r="A148" s="38"/>
      <c r="B148" s="39"/>
      <c r="C148" s="40"/>
      <c r="D148" s="257" t="s">
        <v>277</v>
      </c>
      <c r="E148" s="40"/>
      <c r="F148" s="269" t="s">
        <v>297</v>
      </c>
      <c r="G148" s="40"/>
      <c r="H148" s="40"/>
      <c r="I148" s="155"/>
      <c r="J148" s="40"/>
      <c r="K148" s="40"/>
      <c r="L148" s="44"/>
      <c r="M148" s="270"/>
      <c r="N148" s="27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277</v>
      </c>
      <c r="AU148" s="17" t="s">
        <v>80</v>
      </c>
    </row>
    <row r="149" spans="1:51" s="13" customFormat="1" ht="12">
      <c r="A149" s="13"/>
      <c r="B149" s="255"/>
      <c r="C149" s="256"/>
      <c r="D149" s="257" t="s">
        <v>270</v>
      </c>
      <c r="E149" s="258" t="s">
        <v>562</v>
      </c>
      <c r="F149" s="259" t="s">
        <v>1217</v>
      </c>
      <c r="G149" s="256"/>
      <c r="H149" s="260">
        <v>11.55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270</v>
      </c>
      <c r="AU149" s="266" t="s">
        <v>80</v>
      </c>
      <c r="AV149" s="13" t="s">
        <v>82</v>
      </c>
      <c r="AW149" s="13" t="s">
        <v>30</v>
      </c>
      <c r="AX149" s="13" t="s">
        <v>80</v>
      </c>
      <c r="AY149" s="266" t="s">
        <v>226</v>
      </c>
    </row>
    <row r="150" spans="1:65" s="2" customFormat="1" ht="16.5" customHeight="1">
      <c r="A150" s="38"/>
      <c r="B150" s="39"/>
      <c r="C150" s="242" t="s">
        <v>242</v>
      </c>
      <c r="D150" s="242" t="s">
        <v>227</v>
      </c>
      <c r="E150" s="243" t="s">
        <v>642</v>
      </c>
      <c r="F150" s="244" t="s">
        <v>643</v>
      </c>
      <c r="G150" s="245" t="s">
        <v>275</v>
      </c>
      <c r="H150" s="246">
        <v>1.89</v>
      </c>
      <c r="I150" s="247"/>
      <c r="J150" s="248">
        <f>ROUND(I150*H150,2)</f>
        <v>0</v>
      </c>
      <c r="K150" s="244" t="s">
        <v>545</v>
      </c>
      <c r="L150" s="44"/>
      <c r="M150" s="249" t="s">
        <v>1</v>
      </c>
      <c r="N150" s="250" t="s">
        <v>38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231</v>
      </c>
      <c r="AT150" s="253" t="s">
        <v>227</v>
      </c>
      <c r="AU150" s="253" t="s">
        <v>80</v>
      </c>
      <c r="AY150" s="17" t="s">
        <v>226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80</v>
      </c>
      <c r="BK150" s="254">
        <f>ROUND(I150*H150,2)</f>
        <v>0</v>
      </c>
      <c r="BL150" s="17" t="s">
        <v>231</v>
      </c>
      <c r="BM150" s="253" t="s">
        <v>1218</v>
      </c>
    </row>
    <row r="151" spans="1:47" s="2" customFormat="1" ht="12">
      <c r="A151" s="38"/>
      <c r="B151" s="39"/>
      <c r="C151" s="40"/>
      <c r="D151" s="257" t="s">
        <v>277</v>
      </c>
      <c r="E151" s="40"/>
      <c r="F151" s="269" t="s">
        <v>645</v>
      </c>
      <c r="G151" s="40"/>
      <c r="H151" s="40"/>
      <c r="I151" s="155"/>
      <c r="J151" s="40"/>
      <c r="K151" s="40"/>
      <c r="L151" s="44"/>
      <c r="M151" s="270"/>
      <c r="N151" s="27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277</v>
      </c>
      <c r="AU151" s="17" t="s">
        <v>80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567</v>
      </c>
      <c r="F152" s="259" t="s">
        <v>1219</v>
      </c>
      <c r="G152" s="256"/>
      <c r="H152" s="260">
        <v>1.89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80</v>
      </c>
      <c r="AV152" s="13" t="s">
        <v>82</v>
      </c>
      <c r="AW152" s="13" t="s">
        <v>30</v>
      </c>
      <c r="AX152" s="13" t="s">
        <v>80</v>
      </c>
      <c r="AY152" s="266" t="s">
        <v>226</v>
      </c>
    </row>
    <row r="153" spans="1:65" s="2" customFormat="1" ht="16.5" customHeight="1">
      <c r="A153" s="38"/>
      <c r="B153" s="39"/>
      <c r="C153" s="242" t="s">
        <v>246</v>
      </c>
      <c r="D153" s="242" t="s">
        <v>227</v>
      </c>
      <c r="E153" s="243" t="s">
        <v>661</v>
      </c>
      <c r="F153" s="244" t="s">
        <v>662</v>
      </c>
      <c r="G153" s="245" t="s">
        <v>275</v>
      </c>
      <c r="H153" s="246">
        <v>3.85</v>
      </c>
      <c r="I153" s="247"/>
      <c r="J153" s="248">
        <f>ROUND(I153*H153,2)</f>
        <v>0</v>
      </c>
      <c r="K153" s="244" t="s">
        <v>545</v>
      </c>
      <c r="L153" s="44"/>
      <c r="M153" s="249" t="s">
        <v>1</v>
      </c>
      <c r="N153" s="250" t="s">
        <v>38</v>
      </c>
      <c r="O153" s="91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231</v>
      </c>
      <c r="AT153" s="253" t="s">
        <v>227</v>
      </c>
      <c r="AU153" s="253" t="s">
        <v>80</v>
      </c>
      <c r="AY153" s="17" t="s">
        <v>226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80</v>
      </c>
      <c r="BK153" s="254">
        <f>ROUND(I153*H153,2)</f>
        <v>0</v>
      </c>
      <c r="BL153" s="17" t="s">
        <v>231</v>
      </c>
      <c r="BM153" s="253" t="s">
        <v>1220</v>
      </c>
    </row>
    <row r="154" spans="1:47" s="2" customFormat="1" ht="12">
      <c r="A154" s="38"/>
      <c r="B154" s="39"/>
      <c r="C154" s="40"/>
      <c r="D154" s="257" t="s">
        <v>277</v>
      </c>
      <c r="E154" s="40"/>
      <c r="F154" s="269" t="s">
        <v>664</v>
      </c>
      <c r="G154" s="40"/>
      <c r="H154" s="40"/>
      <c r="I154" s="155"/>
      <c r="J154" s="40"/>
      <c r="K154" s="40"/>
      <c r="L154" s="44"/>
      <c r="M154" s="270"/>
      <c r="N154" s="27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277</v>
      </c>
      <c r="AU154" s="17" t="s">
        <v>80</v>
      </c>
    </row>
    <row r="155" spans="1:51" s="13" customFormat="1" ht="12">
      <c r="A155" s="13"/>
      <c r="B155" s="255"/>
      <c r="C155" s="256"/>
      <c r="D155" s="257" t="s">
        <v>270</v>
      </c>
      <c r="E155" s="258" t="s">
        <v>577</v>
      </c>
      <c r="F155" s="259" t="s">
        <v>1221</v>
      </c>
      <c r="G155" s="256"/>
      <c r="H155" s="260">
        <v>3.85</v>
      </c>
      <c r="I155" s="261"/>
      <c r="J155" s="256"/>
      <c r="K155" s="256"/>
      <c r="L155" s="262"/>
      <c r="M155" s="263"/>
      <c r="N155" s="264"/>
      <c r="O155" s="264"/>
      <c r="P155" s="264"/>
      <c r="Q155" s="264"/>
      <c r="R155" s="264"/>
      <c r="S155" s="264"/>
      <c r="T155" s="26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6" t="s">
        <v>270</v>
      </c>
      <c r="AU155" s="266" t="s">
        <v>80</v>
      </c>
      <c r="AV155" s="13" t="s">
        <v>82</v>
      </c>
      <c r="AW155" s="13" t="s">
        <v>30</v>
      </c>
      <c r="AX155" s="13" t="s">
        <v>80</v>
      </c>
      <c r="AY155" s="266" t="s">
        <v>226</v>
      </c>
    </row>
    <row r="156" spans="1:65" s="2" customFormat="1" ht="16.5" customHeight="1">
      <c r="A156" s="38"/>
      <c r="B156" s="39"/>
      <c r="C156" s="242" t="s">
        <v>250</v>
      </c>
      <c r="D156" s="242" t="s">
        <v>227</v>
      </c>
      <c r="E156" s="243" t="s">
        <v>1222</v>
      </c>
      <c r="F156" s="244" t="s">
        <v>1223</v>
      </c>
      <c r="G156" s="245" t="s">
        <v>275</v>
      </c>
      <c r="H156" s="246">
        <v>3.85</v>
      </c>
      <c r="I156" s="247"/>
      <c r="J156" s="248">
        <f>ROUND(I156*H156,2)</f>
        <v>0</v>
      </c>
      <c r="K156" s="244" t="s">
        <v>545</v>
      </c>
      <c r="L156" s="44"/>
      <c r="M156" s="249" t="s">
        <v>1</v>
      </c>
      <c r="N156" s="250" t="s">
        <v>38</v>
      </c>
      <c r="O156" s="91"/>
      <c r="P156" s="251">
        <f>O156*H156</f>
        <v>0</v>
      </c>
      <c r="Q156" s="251">
        <v>0</v>
      </c>
      <c r="R156" s="251">
        <f>Q156*H156</f>
        <v>0</v>
      </c>
      <c r="S156" s="251">
        <v>0</v>
      </c>
      <c r="T156" s="25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3" t="s">
        <v>231</v>
      </c>
      <c r="AT156" s="253" t="s">
        <v>227</v>
      </c>
      <c r="AU156" s="253" t="s">
        <v>80</v>
      </c>
      <c r="AY156" s="17" t="s">
        <v>226</v>
      </c>
      <c r="BE156" s="254">
        <f>IF(N156="základní",J156,0)</f>
        <v>0</v>
      </c>
      <c r="BF156" s="254">
        <f>IF(N156="snížená",J156,0)</f>
        <v>0</v>
      </c>
      <c r="BG156" s="254">
        <f>IF(N156="zákl. přenesená",J156,0)</f>
        <v>0</v>
      </c>
      <c r="BH156" s="254">
        <f>IF(N156="sníž. přenesená",J156,0)</f>
        <v>0</v>
      </c>
      <c r="BI156" s="254">
        <f>IF(N156="nulová",J156,0)</f>
        <v>0</v>
      </c>
      <c r="BJ156" s="17" t="s">
        <v>80</v>
      </c>
      <c r="BK156" s="254">
        <f>ROUND(I156*H156,2)</f>
        <v>0</v>
      </c>
      <c r="BL156" s="17" t="s">
        <v>231</v>
      </c>
      <c r="BM156" s="253" t="s">
        <v>1224</v>
      </c>
    </row>
    <row r="157" spans="1:47" s="2" customFormat="1" ht="12">
      <c r="A157" s="38"/>
      <c r="B157" s="39"/>
      <c r="C157" s="40"/>
      <c r="D157" s="257" t="s">
        <v>277</v>
      </c>
      <c r="E157" s="40"/>
      <c r="F157" s="269" t="s">
        <v>328</v>
      </c>
      <c r="G157" s="40"/>
      <c r="H157" s="40"/>
      <c r="I157" s="155"/>
      <c r="J157" s="40"/>
      <c r="K157" s="40"/>
      <c r="L157" s="44"/>
      <c r="M157" s="270"/>
      <c r="N157" s="271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277</v>
      </c>
      <c r="AU157" s="17" t="s">
        <v>80</v>
      </c>
    </row>
    <row r="158" spans="1:51" s="13" customFormat="1" ht="12">
      <c r="A158" s="13"/>
      <c r="B158" s="255"/>
      <c r="C158" s="256"/>
      <c r="D158" s="257" t="s">
        <v>270</v>
      </c>
      <c r="E158" s="258" t="s">
        <v>582</v>
      </c>
      <c r="F158" s="259" t="s">
        <v>1221</v>
      </c>
      <c r="G158" s="256"/>
      <c r="H158" s="260">
        <v>3.85</v>
      </c>
      <c r="I158" s="261"/>
      <c r="J158" s="256"/>
      <c r="K158" s="256"/>
      <c r="L158" s="262"/>
      <c r="M158" s="263"/>
      <c r="N158" s="264"/>
      <c r="O158" s="264"/>
      <c r="P158" s="264"/>
      <c r="Q158" s="264"/>
      <c r="R158" s="264"/>
      <c r="S158" s="264"/>
      <c r="T158" s="26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6" t="s">
        <v>270</v>
      </c>
      <c r="AU158" s="266" t="s">
        <v>80</v>
      </c>
      <c r="AV158" s="13" t="s">
        <v>82</v>
      </c>
      <c r="AW158" s="13" t="s">
        <v>30</v>
      </c>
      <c r="AX158" s="13" t="s">
        <v>80</v>
      </c>
      <c r="AY158" s="266" t="s">
        <v>226</v>
      </c>
    </row>
    <row r="159" spans="1:65" s="2" customFormat="1" ht="16.5" customHeight="1">
      <c r="A159" s="38"/>
      <c r="B159" s="39"/>
      <c r="C159" s="242" t="s">
        <v>254</v>
      </c>
      <c r="D159" s="242" t="s">
        <v>227</v>
      </c>
      <c r="E159" s="243" t="s">
        <v>801</v>
      </c>
      <c r="F159" s="244" t="s">
        <v>802</v>
      </c>
      <c r="G159" s="245" t="s">
        <v>275</v>
      </c>
      <c r="H159" s="246">
        <v>22.5</v>
      </c>
      <c r="I159" s="247"/>
      <c r="J159" s="248">
        <f>ROUND(I159*H159,2)</f>
        <v>0</v>
      </c>
      <c r="K159" s="244" t="s">
        <v>545</v>
      </c>
      <c r="L159" s="44"/>
      <c r="M159" s="249" t="s">
        <v>1</v>
      </c>
      <c r="N159" s="250" t="s">
        <v>38</v>
      </c>
      <c r="O159" s="91"/>
      <c r="P159" s="251">
        <f>O159*H159</f>
        <v>0</v>
      </c>
      <c r="Q159" s="251">
        <v>0</v>
      </c>
      <c r="R159" s="251">
        <f>Q159*H159</f>
        <v>0</v>
      </c>
      <c r="S159" s="251">
        <v>0</v>
      </c>
      <c r="T159" s="25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3" t="s">
        <v>231</v>
      </c>
      <c r="AT159" s="253" t="s">
        <v>227</v>
      </c>
      <c r="AU159" s="253" t="s">
        <v>80</v>
      </c>
      <c r="AY159" s="17" t="s">
        <v>226</v>
      </c>
      <c r="BE159" s="254">
        <f>IF(N159="základní",J159,0)</f>
        <v>0</v>
      </c>
      <c r="BF159" s="254">
        <f>IF(N159="snížená",J159,0)</f>
        <v>0</v>
      </c>
      <c r="BG159" s="254">
        <f>IF(N159="zákl. přenesená",J159,0)</f>
        <v>0</v>
      </c>
      <c r="BH159" s="254">
        <f>IF(N159="sníž. přenesená",J159,0)</f>
        <v>0</v>
      </c>
      <c r="BI159" s="254">
        <f>IF(N159="nulová",J159,0)</f>
        <v>0</v>
      </c>
      <c r="BJ159" s="17" t="s">
        <v>80</v>
      </c>
      <c r="BK159" s="254">
        <f>ROUND(I159*H159,2)</f>
        <v>0</v>
      </c>
      <c r="BL159" s="17" t="s">
        <v>231</v>
      </c>
      <c r="BM159" s="253" t="s">
        <v>1225</v>
      </c>
    </row>
    <row r="160" spans="1:47" s="2" customFormat="1" ht="12">
      <c r="A160" s="38"/>
      <c r="B160" s="39"/>
      <c r="C160" s="40"/>
      <c r="D160" s="257" t="s">
        <v>277</v>
      </c>
      <c r="E160" s="40"/>
      <c r="F160" s="269" t="s">
        <v>328</v>
      </c>
      <c r="G160" s="40"/>
      <c r="H160" s="40"/>
      <c r="I160" s="155"/>
      <c r="J160" s="40"/>
      <c r="K160" s="40"/>
      <c r="L160" s="44"/>
      <c r="M160" s="270"/>
      <c r="N160" s="271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277</v>
      </c>
      <c r="AU160" s="17" t="s">
        <v>80</v>
      </c>
    </row>
    <row r="161" spans="1:51" s="15" customFormat="1" ht="12">
      <c r="A161" s="15"/>
      <c r="B161" s="283"/>
      <c r="C161" s="284"/>
      <c r="D161" s="257" t="s">
        <v>270</v>
      </c>
      <c r="E161" s="285" t="s">
        <v>1</v>
      </c>
      <c r="F161" s="286" t="s">
        <v>1226</v>
      </c>
      <c r="G161" s="284"/>
      <c r="H161" s="285" t="s">
        <v>1</v>
      </c>
      <c r="I161" s="287"/>
      <c r="J161" s="284"/>
      <c r="K161" s="284"/>
      <c r="L161" s="288"/>
      <c r="M161" s="289"/>
      <c r="N161" s="290"/>
      <c r="O161" s="290"/>
      <c r="P161" s="290"/>
      <c r="Q161" s="290"/>
      <c r="R161" s="290"/>
      <c r="S161" s="290"/>
      <c r="T161" s="291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2" t="s">
        <v>270</v>
      </c>
      <c r="AU161" s="292" t="s">
        <v>80</v>
      </c>
      <c r="AV161" s="15" t="s">
        <v>80</v>
      </c>
      <c r="AW161" s="15" t="s">
        <v>30</v>
      </c>
      <c r="AX161" s="15" t="s">
        <v>73</v>
      </c>
      <c r="AY161" s="292" t="s">
        <v>226</v>
      </c>
    </row>
    <row r="162" spans="1:51" s="15" customFormat="1" ht="12">
      <c r="A162" s="15"/>
      <c r="B162" s="283"/>
      <c r="C162" s="284"/>
      <c r="D162" s="257" t="s">
        <v>270</v>
      </c>
      <c r="E162" s="285" t="s">
        <v>1</v>
      </c>
      <c r="F162" s="286" t="s">
        <v>1227</v>
      </c>
      <c r="G162" s="284"/>
      <c r="H162" s="285" t="s">
        <v>1</v>
      </c>
      <c r="I162" s="287"/>
      <c r="J162" s="284"/>
      <c r="K162" s="284"/>
      <c r="L162" s="288"/>
      <c r="M162" s="289"/>
      <c r="N162" s="290"/>
      <c r="O162" s="290"/>
      <c r="P162" s="290"/>
      <c r="Q162" s="290"/>
      <c r="R162" s="290"/>
      <c r="S162" s="290"/>
      <c r="T162" s="29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2" t="s">
        <v>270</v>
      </c>
      <c r="AU162" s="292" t="s">
        <v>80</v>
      </c>
      <c r="AV162" s="15" t="s">
        <v>80</v>
      </c>
      <c r="AW162" s="15" t="s">
        <v>30</v>
      </c>
      <c r="AX162" s="15" t="s">
        <v>73</v>
      </c>
      <c r="AY162" s="292" t="s">
        <v>226</v>
      </c>
    </row>
    <row r="163" spans="1:51" s="15" customFormat="1" ht="12">
      <c r="A163" s="15"/>
      <c r="B163" s="283"/>
      <c r="C163" s="284"/>
      <c r="D163" s="257" t="s">
        <v>270</v>
      </c>
      <c r="E163" s="285" t="s">
        <v>1</v>
      </c>
      <c r="F163" s="286" t="s">
        <v>1228</v>
      </c>
      <c r="G163" s="284"/>
      <c r="H163" s="285" t="s">
        <v>1</v>
      </c>
      <c r="I163" s="287"/>
      <c r="J163" s="284"/>
      <c r="K163" s="284"/>
      <c r="L163" s="288"/>
      <c r="M163" s="289"/>
      <c r="N163" s="290"/>
      <c r="O163" s="290"/>
      <c r="P163" s="290"/>
      <c r="Q163" s="290"/>
      <c r="R163" s="290"/>
      <c r="S163" s="290"/>
      <c r="T163" s="29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2" t="s">
        <v>270</v>
      </c>
      <c r="AU163" s="292" t="s">
        <v>80</v>
      </c>
      <c r="AV163" s="15" t="s">
        <v>80</v>
      </c>
      <c r="AW163" s="15" t="s">
        <v>30</v>
      </c>
      <c r="AX163" s="15" t="s">
        <v>73</v>
      </c>
      <c r="AY163" s="292" t="s">
        <v>226</v>
      </c>
    </row>
    <row r="164" spans="1:51" s="15" customFormat="1" ht="12">
      <c r="A164" s="15"/>
      <c r="B164" s="283"/>
      <c r="C164" s="284"/>
      <c r="D164" s="257" t="s">
        <v>270</v>
      </c>
      <c r="E164" s="285" t="s">
        <v>1</v>
      </c>
      <c r="F164" s="286" t="s">
        <v>1229</v>
      </c>
      <c r="G164" s="284"/>
      <c r="H164" s="285" t="s">
        <v>1</v>
      </c>
      <c r="I164" s="287"/>
      <c r="J164" s="284"/>
      <c r="K164" s="284"/>
      <c r="L164" s="288"/>
      <c r="M164" s="289"/>
      <c r="N164" s="290"/>
      <c r="O164" s="290"/>
      <c r="P164" s="290"/>
      <c r="Q164" s="290"/>
      <c r="R164" s="290"/>
      <c r="S164" s="290"/>
      <c r="T164" s="29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2" t="s">
        <v>270</v>
      </c>
      <c r="AU164" s="292" t="s">
        <v>80</v>
      </c>
      <c r="AV164" s="15" t="s">
        <v>80</v>
      </c>
      <c r="AW164" s="15" t="s">
        <v>30</v>
      </c>
      <c r="AX164" s="15" t="s">
        <v>73</v>
      </c>
      <c r="AY164" s="292" t="s">
        <v>226</v>
      </c>
    </row>
    <row r="165" spans="1:51" s="13" customFormat="1" ht="12">
      <c r="A165" s="13"/>
      <c r="B165" s="255"/>
      <c r="C165" s="256"/>
      <c r="D165" s="257" t="s">
        <v>270</v>
      </c>
      <c r="E165" s="258" t="s">
        <v>659</v>
      </c>
      <c r="F165" s="259" t="s">
        <v>1230</v>
      </c>
      <c r="G165" s="256"/>
      <c r="H165" s="260">
        <v>26.35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270</v>
      </c>
      <c r="AU165" s="266" t="s">
        <v>80</v>
      </c>
      <c r="AV165" s="13" t="s">
        <v>82</v>
      </c>
      <c r="AW165" s="13" t="s">
        <v>30</v>
      </c>
      <c r="AX165" s="13" t="s">
        <v>73</v>
      </c>
      <c r="AY165" s="266" t="s">
        <v>226</v>
      </c>
    </row>
    <row r="166" spans="1:51" s="13" customFormat="1" ht="12">
      <c r="A166" s="13"/>
      <c r="B166" s="255"/>
      <c r="C166" s="256"/>
      <c r="D166" s="257" t="s">
        <v>270</v>
      </c>
      <c r="E166" s="258" t="s">
        <v>1231</v>
      </c>
      <c r="F166" s="259" t="s">
        <v>1232</v>
      </c>
      <c r="G166" s="256"/>
      <c r="H166" s="260">
        <v>22.5</v>
      </c>
      <c r="I166" s="261"/>
      <c r="J166" s="256"/>
      <c r="K166" s="256"/>
      <c r="L166" s="262"/>
      <c r="M166" s="263"/>
      <c r="N166" s="264"/>
      <c r="O166" s="264"/>
      <c r="P166" s="264"/>
      <c r="Q166" s="264"/>
      <c r="R166" s="264"/>
      <c r="S166" s="264"/>
      <c r="T166" s="26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6" t="s">
        <v>270</v>
      </c>
      <c r="AU166" s="266" t="s">
        <v>80</v>
      </c>
      <c r="AV166" s="13" t="s">
        <v>82</v>
      </c>
      <c r="AW166" s="13" t="s">
        <v>30</v>
      </c>
      <c r="AX166" s="13" t="s">
        <v>80</v>
      </c>
      <c r="AY166" s="266" t="s">
        <v>226</v>
      </c>
    </row>
    <row r="167" spans="1:65" s="2" customFormat="1" ht="16.5" customHeight="1">
      <c r="A167" s="38"/>
      <c r="B167" s="39"/>
      <c r="C167" s="242" t="s">
        <v>258</v>
      </c>
      <c r="D167" s="242" t="s">
        <v>227</v>
      </c>
      <c r="E167" s="243" t="s">
        <v>337</v>
      </c>
      <c r="F167" s="244" t="s">
        <v>338</v>
      </c>
      <c r="G167" s="245" t="s">
        <v>275</v>
      </c>
      <c r="H167" s="246">
        <v>3.85</v>
      </c>
      <c r="I167" s="247"/>
      <c r="J167" s="248">
        <f>ROUND(I167*H167,2)</f>
        <v>0</v>
      </c>
      <c r="K167" s="244" t="s">
        <v>545</v>
      </c>
      <c r="L167" s="44"/>
      <c r="M167" s="249" t="s">
        <v>1</v>
      </c>
      <c r="N167" s="250" t="s">
        <v>38</v>
      </c>
      <c r="O167" s="91"/>
      <c r="P167" s="251">
        <f>O167*H167</f>
        <v>0</v>
      </c>
      <c r="Q167" s="251">
        <v>0</v>
      </c>
      <c r="R167" s="251">
        <f>Q167*H167</f>
        <v>0</v>
      </c>
      <c r="S167" s="251">
        <v>0</v>
      </c>
      <c r="T167" s="25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3" t="s">
        <v>231</v>
      </c>
      <c r="AT167" s="253" t="s">
        <v>227</v>
      </c>
      <c r="AU167" s="253" t="s">
        <v>80</v>
      </c>
      <c r="AY167" s="17" t="s">
        <v>226</v>
      </c>
      <c r="BE167" s="254">
        <f>IF(N167="základní",J167,0)</f>
        <v>0</v>
      </c>
      <c r="BF167" s="254">
        <f>IF(N167="snížená",J167,0)</f>
        <v>0</v>
      </c>
      <c r="BG167" s="254">
        <f>IF(N167="zákl. přenesená",J167,0)</f>
        <v>0</v>
      </c>
      <c r="BH167" s="254">
        <f>IF(N167="sníž. přenesená",J167,0)</f>
        <v>0</v>
      </c>
      <c r="BI167" s="254">
        <f>IF(N167="nulová",J167,0)</f>
        <v>0</v>
      </c>
      <c r="BJ167" s="17" t="s">
        <v>80</v>
      </c>
      <c r="BK167" s="254">
        <f>ROUND(I167*H167,2)</f>
        <v>0</v>
      </c>
      <c r="BL167" s="17" t="s">
        <v>231</v>
      </c>
      <c r="BM167" s="253" t="s">
        <v>1233</v>
      </c>
    </row>
    <row r="168" spans="1:47" s="2" customFormat="1" ht="12">
      <c r="A168" s="38"/>
      <c r="B168" s="39"/>
      <c r="C168" s="40"/>
      <c r="D168" s="257" t="s">
        <v>277</v>
      </c>
      <c r="E168" s="40"/>
      <c r="F168" s="269" t="s">
        <v>340</v>
      </c>
      <c r="G168" s="40"/>
      <c r="H168" s="40"/>
      <c r="I168" s="155"/>
      <c r="J168" s="40"/>
      <c r="K168" s="40"/>
      <c r="L168" s="44"/>
      <c r="M168" s="270"/>
      <c r="N168" s="27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277</v>
      </c>
      <c r="AU168" s="17" t="s">
        <v>80</v>
      </c>
    </row>
    <row r="169" spans="1:51" s="13" customFormat="1" ht="12">
      <c r="A169" s="13"/>
      <c r="B169" s="255"/>
      <c r="C169" s="256"/>
      <c r="D169" s="257" t="s">
        <v>270</v>
      </c>
      <c r="E169" s="258" t="s">
        <v>665</v>
      </c>
      <c r="F169" s="259" t="s">
        <v>1221</v>
      </c>
      <c r="G169" s="256"/>
      <c r="H169" s="260">
        <v>3.85</v>
      </c>
      <c r="I169" s="261"/>
      <c r="J169" s="256"/>
      <c r="K169" s="256"/>
      <c r="L169" s="262"/>
      <c r="M169" s="263"/>
      <c r="N169" s="264"/>
      <c r="O169" s="264"/>
      <c r="P169" s="264"/>
      <c r="Q169" s="264"/>
      <c r="R169" s="264"/>
      <c r="S169" s="264"/>
      <c r="T169" s="26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6" t="s">
        <v>270</v>
      </c>
      <c r="AU169" s="266" t="s">
        <v>80</v>
      </c>
      <c r="AV169" s="13" t="s">
        <v>82</v>
      </c>
      <c r="AW169" s="13" t="s">
        <v>30</v>
      </c>
      <c r="AX169" s="13" t="s">
        <v>80</v>
      </c>
      <c r="AY169" s="266" t="s">
        <v>226</v>
      </c>
    </row>
    <row r="170" spans="1:65" s="2" customFormat="1" ht="16.5" customHeight="1">
      <c r="A170" s="38"/>
      <c r="B170" s="39"/>
      <c r="C170" s="242" t="s">
        <v>262</v>
      </c>
      <c r="D170" s="242" t="s">
        <v>227</v>
      </c>
      <c r="E170" s="243" t="s">
        <v>1234</v>
      </c>
      <c r="F170" s="244" t="s">
        <v>1235</v>
      </c>
      <c r="G170" s="245" t="s">
        <v>275</v>
      </c>
      <c r="H170" s="246">
        <v>3.85</v>
      </c>
      <c r="I170" s="247"/>
      <c r="J170" s="248">
        <f>ROUND(I170*H170,2)</f>
        <v>0</v>
      </c>
      <c r="K170" s="244" t="s">
        <v>545</v>
      </c>
      <c r="L170" s="44"/>
      <c r="M170" s="249" t="s">
        <v>1</v>
      </c>
      <c r="N170" s="250" t="s">
        <v>38</v>
      </c>
      <c r="O170" s="91"/>
      <c r="P170" s="251">
        <f>O170*H170</f>
        <v>0</v>
      </c>
      <c r="Q170" s="251">
        <v>0</v>
      </c>
      <c r="R170" s="251">
        <f>Q170*H170</f>
        <v>0</v>
      </c>
      <c r="S170" s="251">
        <v>0</v>
      </c>
      <c r="T170" s="25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3" t="s">
        <v>231</v>
      </c>
      <c r="AT170" s="253" t="s">
        <v>227</v>
      </c>
      <c r="AU170" s="253" t="s">
        <v>80</v>
      </c>
      <c r="AY170" s="17" t="s">
        <v>226</v>
      </c>
      <c r="BE170" s="254">
        <f>IF(N170="základní",J170,0)</f>
        <v>0</v>
      </c>
      <c r="BF170" s="254">
        <f>IF(N170="snížená",J170,0)</f>
        <v>0</v>
      </c>
      <c r="BG170" s="254">
        <f>IF(N170="zákl. přenesená",J170,0)</f>
        <v>0</v>
      </c>
      <c r="BH170" s="254">
        <f>IF(N170="sníž. přenesená",J170,0)</f>
        <v>0</v>
      </c>
      <c r="BI170" s="254">
        <f>IF(N170="nulová",J170,0)</f>
        <v>0</v>
      </c>
      <c r="BJ170" s="17" t="s">
        <v>80</v>
      </c>
      <c r="BK170" s="254">
        <f>ROUND(I170*H170,2)</f>
        <v>0</v>
      </c>
      <c r="BL170" s="17" t="s">
        <v>231</v>
      </c>
      <c r="BM170" s="253" t="s">
        <v>1236</v>
      </c>
    </row>
    <row r="171" spans="1:47" s="2" customFormat="1" ht="12">
      <c r="A171" s="38"/>
      <c r="B171" s="39"/>
      <c r="C171" s="40"/>
      <c r="D171" s="257" t="s">
        <v>277</v>
      </c>
      <c r="E171" s="40"/>
      <c r="F171" s="269" t="s">
        <v>1237</v>
      </c>
      <c r="G171" s="40"/>
      <c r="H171" s="40"/>
      <c r="I171" s="155"/>
      <c r="J171" s="40"/>
      <c r="K171" s="40"/>
      <c r="L171" s="44"/>
      <c r="M171" s="270"/>
      <c r="N171" s="27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277</v>
      </c>
      <c r="AU171" s="17" t="s">
        <v>80</v>
      </c>
    </row>
    <row r="172" spans="1:51" s="15" customFormat="1" ht="12">
      <c r="A172" s="15"/>
      <c r="B172" s="283"/>
      <c r="C172" s="284"/>
      <c r="D172" s="257" t="s">
        <v>270</v>
      </c>
      <c r="E172" s="285" t="s">
        <v>1</v>
      </c>
      <c r="F172" s="286" t="s">
        <v>1238</v>
      </c>
      <c r="G172" s="284"/>
      <c r="H172" s="285" t="s">
        <v>1</v>
      </c>
      <c r="I172" s="287"/>
      <c r="J172" s="284"/>
      <c r="K172" s="284"/>
      <c r="L172" s="288"/>
      <c r="M172" s="289"/>
      <c r="N172" s="290"/>
      <c r="O172" s="290"/>
      <c r="P172" s="290"/>
      <c r="Q172" s="290"/>
      <c r="R172" s="290"/>
      <c r="S172" s="290"/>
      <c r="T172" s="29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2" t="s">
        <v>270</v>
      </c>
      <c r="AU172" s="292" t="s">
        <v>80</v>
      </c>
      <c r="AV172" s="15" t="s">
        <v>80</v>
      </c>
      <c r="AW172" s="15" t="s">
        <v>30</v>
      </c>
      <c r="AX172" s="15" t="s">
        <v>73</v>
      </c>
      <c r="AY172" s="292" t="s">
        <v>226</v>
      </c>
    </row>
    <row r="173" spans="1:51" s="13" customFormat="1" ht="12">
      <c r="A173" s="13"/>
      <c r="B173" s="255"/>
      <c r="C173" s="256"/>
      <c r="D173" s="257" t="s">
        <v>270</v>
      </c>
      <c r="E173" s="258" t="s">
        <v>672</v>
      </c>
      <c r="F173" s="259" t="s">
        <v>1239</v>
      </c>
      <c r="G173" s="256"/>
      <c r="H173" s="260">
        <v>3.85</v>
      </c>
      <c r="I173" s="261"/>
      <c r="J173" s="256"/>
      <c r="K173" s="256"/>
      <c r="L173" s="262"/>
      <c r="M173" s="263"/>
      <c r="N173" s="264"/>
      <c r="O173" s="264"/>
      <c r="P173" s="264"/>
      <c r="Q173" s="264"/>
      <c r="R173" s="264"/>
      <c r="S173" s="264"/>
      <c r="T173" s="26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6" t="s">
        <v>270</v>
      </c>
      <c r="AU173" s="266" t="s">
        <v>80</v>
      </c>
      <c r="AV173" s="13" t="s">
        <v>82</v>
      </c>
      <c r="AW173" s="13" t="s">
        <v>30</v>
      </c>
      <c r="AX173" s="13" t="s">
        <v>80</v>
      </c>
      <c r="AY173" s="266" t="s">
        <v>226</v>
      </c>
    </row>
    <row r="174" spans="1:65" s="2" customFormat="1" ht="16.5" customHeight="1">
      <c r="A174" s="38"/>
      <c r="B174" s="39"/>
      <c r="C174" s="242" t="s">
        <v>266</v>
      </c>
      <c r="D174" s="242" t="s">
        <v>227</v>
      </c>
      <c r="E174" s="243" t="s">
        <v>343</v>
      </c>
      <c r="F174" s="244" t="s">
        <v>344</v>
      </c>
      <c r="G174" s="245" t="s">
        <v>275</v>
      </c>
      <c r="H174" s="246">
        <v>18.5</v>
      </c>
      <c r="I174" s="247"/>
      <c r="J174" s="248">
        <f>ROUND(I174*H174,2)</f>
        <v>0</v>
      </c>
      <c r="K174" s="244" t="s">
        <v>545</v>
      </c>
      <c r="L174" s="44"/>
      <c r="M174" s="249" t="s">
        <v>1</v>
      </c>
      <c r="N174" s="250" t="s">
        <v>38</v>
      </c>
      <c r="O174" s="91"/>
      <c r="P174" s="251">
        <f>O174*H174</f>
        <v>0</v>
      </c>
      <c r="Q174" s="251">
        <v>0</v>
      </c>
      <c r="R174" s="251">
        <f>Q174*H174</f>
        <v>0</v>
      </c>
      <c r="S174" s="251">
        <v>0</v>
      </c>
      <c r="T174" s="25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3" t="s">
        <v>231</v>
      </c>
      <c r="AT174" s="253" t="s">
        <v>227</v>
      </c>
      <c r="AU174" s="253" t="s">
        <v>80</v>
      </c>
      <c r="AY174" s="17" t="s">
        <v>226</v>
      </c>
      <c r="BE174" s="254">
        <f>IF(N174="základní",J174,0)</f>
        <v>0</v>
      </c>
      <c r="BF174" s="254">
        <f>IF(N174="snížená",J174,0)</f>
        <v>0</v>
      </c>
      <c r="BG174" s="254">
        <f>IF(N174="zákl. přenesená",J174,0)</f>
        <v>0</v>
      </c>
      <c r="BH174" s="254">
        <f>IF(N174="sníž. přenesená",J174,0)</f>
        <v>0</v>
      </c>
      <c r="BI174" s="254">
        <f>IF(N174="nulová",J174,0)</f>
        <v>0</v>
      </c>
      <c r="BJ174" s="17" t="s">
        <v>80</v>
      </c>
      <c r="BK174" s="254">
        <f>ROUND(I174*H174,2)</f>
        <v>0</v>
      </c>
      <c r="BL174" s="17" t="s">
        <v>231</v>
      </c>
      <c r="BM174" s="253" t="s">
        <v>1240</v>
      </c>
    </row>
    <row r="175" spans="1:47" s="2" customFormat="1" ht="12">
      <c r="A175" s="38"/>
      <c r="B175" s="39"/>
      <c r="C175" s="40"/>
      <c r="D175" s="257" t="s">
        <v>277</v>
      </c>
      <c r="E175" s="40"/>
      <c r="F175" s="269" t="s">
        <v>346</v>
      </c>
      <c r="G175" s="40"/>
      <c r="H175" s="40"/>
      <c r="I175" s="155"/>
      <c r="J175" s="40"/>
      <c r="K175" s="40"/>
      <c r="L175" s="44"/>
      <c r="M175" s="270"/>
      <c r="N175" s="271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277</v>
      </c>
      <c r="AU175" s="17" t="s">
        <v>80</v>
      </c>
    </row>
    <row r="176" spans="1:51" s="15" customFormat="1" ht="12">
      <c r="A176" s="15"/>
      <c r="B176" s="283"/>
      <c r="C176" s="284"/>
      <c r="D176" s="257" t="s">
        <v>270</v>
      </c>
      <c r="E176" s="285" t="s">
        <v>1</v>
      </c>
      <c r="F176" s="286" t="s">
        <v>1241</v>
      </c>
      <c r="G176" s="284"/>
      <c r="H176" s="285" t="s">
        <v>1</v>
      </c>
      <c r="I176" s="287"/>
      <c r="J176" s="284"/>
      <c r="K176" s="284"/>
      <c r="L176" s="288"/>
      <c r="M176" s="289"/>
      <c r="N176" s="290"/>
      <c r="O176" s="290"/>
      <c r="P176" s="290"/>
      <c r="Q176" s="290"/>
      <c r="R176" s="290"/>
      <c r="S176" s="290"/>
      <c r="T176" s="29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2" t="s">
        <v>270</v>
      </c>
      <c r="AU176" s="292" t="s">
        <v>80</v>
      </c>
      <c r="AV176" s="15" t="s">
        <v>80</v>
      </c>
      <c r="AW176" s="15" t="s">
        <v>30</v>
      </c>
      <c r="AX176" s="15" t="s">
        <v>73</v>
      </c>
      <c r="AY176" s="292" t="s">
        <v>226</v>
      </c>
    </row>
    <row r="177" spans="1:51" s="13" customFormat="1" ht="12">
      <c r="A177" s="13"/>
      <c r="B177" s="255"/>
      <c r="C177" s="256"/>
      <c r="D177" s="257" t="s">
        <v>270</v>
      </c>
      <c r="E177" s="258" t="s">
        <v>678</v>
      </c>
      <c r="F177" s="259" t="s">
        <v>1242</v>
      </c>
      <c r="G177" s="256"/>
      <c r="H177" s="260">
        <v>18.5</v>
      </c>
      <c r="I177" s="261"/>
      <c r="J177" s="256"/>
      <c r="K177" s="256"/>
      <c r="L177" s="262"/>
      <c r="M177" s="263"/>
      <c r="N177" s="264"/>
      <c r="O177" s="264"/>
      <c r="P177" s="264"/>
      <c r="Q177" s="264"/>
      <c r="R177" s="264"/>
      <c r="S177" s="264"/>
      <c r="T177" s="26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6" t="s">
        <v>270</v>
      </c>
      <c r="AU177" s="266" t="s">
        <v>80</v>
      </c>
      <c r="AV177" s="13" t="s">
        <v>82</v>
      </c>
      <c r="AW177" s="13" t="s">
        <v>30</v>
      </c>
      <c r="AX177" s="13" t="s">
        <v>80</v>
      </c>
      <c r="AY177" s="266" t="s">
        <v>226</v>
      </c>
    </row>
    <row r="178" spans="1:63" s="12" customFormat="1" ht="25.9" customHeight="1">
      <c r="A178" s="12"/>
      <c r="B178" s="228"/>
      <c r="C178" s="229"/>
      <c r="D178" s="230" t="s">
        <v>72</v>
      </c>
      <c r="E178" s="231" t="s">
        <v>231</v>
      </c>
      <c r="F178" s="231" t="s">
        <v>363</v>
      </c>
      <c r="G178" s="229"/>
      <c r="H178" s="229"/>
      <c r="I178" s="232"/>
      <c r="J178" s="233">
        <f>BK178</f>
        <v>0</v>
      </c>
      <c r="K178" s="229"/>
      <c r="L178" s="234"/>
      <c r="M178" s="235"/>
      <c r="N178" s="236"/>
      <c r="O178" s="236"/>
      <c r="P178" s="237">
        <f>SUM(P179:P199)</f>
        <v>0</v>
      </c>
      <c r="Q178" s="236"/>
      <c r="R178" s="237">
        <f>SUM(R179:R199)</f>
        <v>0</v>
      </c>
      <c r="S178" s="236"/>
      <c r="T178" s="238">
        <f>SUM(T179:T199)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9" t="s">
        <v>231</v>
      </c>
      <c r="AT178" s="240" t="s">
        <v>72</v>
      </c>
      <c r="AU178" s="240" t="s">
        <v>73</v>
      </c>
      <c r="AY178" s="239" t="s">
        <v>226</v>
      </c>
      <c r="BK178" s="241">
        <f>SUM(BK179:BK199)</f>
        <v>0</v>
      </c>
    </row>
    <row r="179" spans="1:65" s="2" customFormat="1" ht="16.5" customHeight="1">
      <c r="A179" s="38"/>
      <c r="B179" s="39"/>
      <c r="C179" s="242" t="s">
        <v>272</v>
      </c>
      <c r="D179" s="242" t="s">
        <v>227</v>
      </c>
      <c r="E179" s="243" t="s">
        <v>1243</v>
      </c>
      <c r="F179" s="244" t="s">
        <v>1244</v>
      </c>
      <c r="G179" s="245" t="s">
        <v>275</v>
      </c>
      <c r="H179" s="246">
        <v>0.4</v>
      </c>
      <c r="I179" s="247"/>
      <c r="J179" s="248">
        <f>ROUND(I179*H179,2)</f>
        <v>0</v>
      </c>
      <c r="K179" s="244" t="s">
        <v>545</v>
      </c>
      <c r="L179" s="44"/>
      <c r="M179" s="249" t="s">
        <v>1</v>
      </c>
      <c r="N179" s="250" t="s">
        <v>38</v>
      </c>
      <c r="O179" s="91"/>
      <c r="P179" s="251">
        <f>O179*H179</f>
        <v>0</v>
      </c>
      <c r="Q179" s="251">
        <v>0</v>
      </c>
      <c r="R179" s="251">
        <f>Q179*H179</f>
        <v>0</v>
      </c>
      <c r="S179" s="251">
        <v>0</v>
      </c>
      <c r="T179" s="25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3" t="s">
        <v>231</v>
      </c>
      <c r="AT179" s="253" t="s">
        <v>227</v>
      </c>
      <c r="AU179" s="253" t="s">
        <v>80</v>
      </c>
      <c r="AY179" s="17" t="s">
        <v>226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7" t="s">
        <v>80</v>
      </c>
      <c r="BK179" s="254">
        <f>ROUND(I179*H179,2)</f>
        <v>0</v>
      </c>
      <c r="BL179" s="17" t="s">
        <v>231</v>
      </c>
      <c r="BM179" s="253" t="s">
        <v>1245</v>
      </c>
    </row>
    <row r="180" spans="1:47" s="2" customFormat="1" ht="12">
      <c r="A180" s="38"/>
      <c r="B180" s="39"/>
      <c r="C180" s="40"/>
      <c r="D180" s="257" t="s">
        <v>277</v>
      </c>
      <c r="E180" s="40"/>
      <c r="F180" s="269" t="s">
        <v>1246</v>
      </c>
      <c r="G180" s="40"/>
      <c r="H180" s="40"/>
      <c r="I180" s="155"/>
      <c r="J180" s="40"/>
      <c r="K180" s="40"/>
      <c r="L180" s="44"/>
      <c r="M180" s="270"/>
      <c r="N180" s="27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277</v>
      </c>
      <c r="AU180" s="17" t="s">
        <v>80</v>
      </c>
    </row>
    <row r="181" spans="1:51" s="15" customFormat="1" ht="12">
      <c r="A181" s="15"/>
      <c r="B181" s="283"/>
      <c r="C181" s="284"/>
      <c r="D181" s="257" t="s">
        <v>270</v>
      </c>
      <c r="E181" s="285" t="s">
        <v>1</v>
      </c>
      <c r="F181" s="286" t="s">
        <v>1247</v>
      </c>
      <c r="G181" s="284"/>
      <c r="H181" s="285" t="s">
        <v>1</v>
      </c>
      <c r="I181" s="287"/>
      <c r="J181" s="284"/>
      <c r="K181" s="284"/>
      <c r="L181" s="288"/>
      <c r="M181" s="289"/>
      <c r="N181" s="290"/>
      <c r="O181" s="290"/>
      <c r="P181" s="290"/>
      <c r="Q181" s="290"/>
      <c r="R181" s="290"/>
      <c r="S181" s="290"/>
      <c r="T181" s="291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2" t="s">
        <v>270</v>
      </c>
      <c r="AU181" s="292" t="s">
        <v>80</v>
      </c>
      <c r="AV181" s="15" t="s">
        <v>80</v>
      </c>
      <c r="AW181" s="15" t="s">
        <v>30</v>
      </c>
      <c r="AX181" s="15" t="s">
        <v>73</v>
      </c>
      <c r="AY181" s="292" t="s">
        <v>226</v>
      </c>
    </row>
    <row r="182" spans="1:51" s="13" customFormat="1" ht="12">
      <c r="A182" s="13"/>
      <c r="B182" s="255"/>
      <c r="C182" s="256"/>
      <c r="D182" s="257" t="s">
        <v>270</v>
      </c>
      <c r="E182" s="258" t="s">
        <v>684</v>
      </c>
      <c r="F182" s="259" t="s">
        <v>1248</v>
      </c>
      <c r="G182" s="256"/>
      <c r="H182" s="260">
        <v>0.4</v>
      </c>
      <c r="I182" s="261"/>
      <c r="J182" s="256"/>
      <c r="K182" s="256"/>
      <c r="L182" s="262"/>
      <c r="M182" s="263"/>
      <c r="N182" s="264"/>
      <c r="O182" s="264"/>
      <c r="P182" s="264"/>
      <c r="Q182" s="264"/>
      <c r="R182" s="264"/>
      <c r="S182" s="264"/>
      <c r="T182" s="26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270</v>
      </c>
      <c r="AU182" s="266" t="s">
        <v>80</v>
      </c>
      <c r="AV182" s="13" t="s">
        <v>82</v>
      </c>
      <c r="AW182" s="13" t="s">
        <v>30</v>
      </c>
      <c r="AX182" s="13" t="s">
        <v>80</v>
      </c>
      <c r="AY182" s="266" t="s">
        <v>226</v>
      </c>
    </row>
    <row r="183" spans="1:65" s="2" customFormat="1" ht="16.5" customHeight="1">
      <c r="A183" s="38"/>
      <c r="B183" s="39"/>
      <c r="C183" s="242" t="s">
        <v>281</v>
      </c>
      <c r="D183" s="242" t="s">
        <v>227</v>
      </c>
      <c r="E183" s="243" t="s">
        <v>1249</v>
      </c>
      <c r="F183" s="244" t="s">
        <v>1250</v>
      </c>
      <c r="G183" s="245" t="s">
        <v>275</v>
      </c>
      <c r="H183" s="246">
        <v>2.469</v>
      </c>
      <c r="I183" s="247"/>
      <c r="J183" s="248">
        <f>ROUND(I183*H183,2)</f>
        <v>0</v>
      </c>
      <c r="K183" s="244" t="s">
        <v>545</v>
      </c>
      <c r="L183" s="44"/>
      <c r="M183" s="249" t="s">
        <v>1</v>
      </c>
      <c r="N183" s="250" t="s">
        <v>38</v>
      </c>
      <c r="O183" s="91"/>
      <c r="P183" s="251">
        <f>O183*H183</f>
        <v>0</v>
      </c>
      <c r="Q183" s="251">
        <v>0</v>
      </c>
      <c r="R183" s="251">
        <f>Q183*H183</f>
        <v>0</v>
      </c>
      <c r="S183" s="251">
        <v>0</v>
      </c>
      <c r="T183" s="25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3" t="s">
        <v>231</v>
      </c>
      <c r="AT183" s="253" t="s">
        <v>227</v>
      </c>
      <c r="AU183" s="253" t="s">
        <v>80</v>
      </c>
      <c r="AY183" s="17" t="s">
        <v>226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7" t="s">
        <v>80</v>
      </c>
      <c r="BK183" s="254">
        <f>ROUND(I183*H183,2)</f>
        <v>0</v>
      </c>
      <c r="BL183" s="17" t="s">
        <v>231</v>
      </c>
      <c r="BM183" s="253" t="s">
        <v>1251</v>
      </c>
    </row>
    <row r="184" spans="1:47" s="2" customFormat="1" ht="12">
      <c r="A184" s="38"/>
      <c r="B184" s="39"/>
      <c r="C184" s="40"/>
      <c r="D184" s="257" t="s">
        <v>277</v>
      </c>
      <c r="E184" s="40"/>
      <c r="F184" s="269" t="s">
        <v>368</v>
      </c>
      <c r="G184" s="40"/>
      <c r="H184" s="40"/>
      <c r="I184" s="155"/>
      <c r="J184" s="40"/>
      <c r="K184" s="40"/>
      <c r="L184" s="44"/>
      <c r="M184" s="270"/>
      <c r="N184" s="27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277</v>
      </c>
      <c r="AU184" s="17" t="s">
        <v>80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691</v>
      </c>
      <c r="F185" s="259" t="s">
        <v>1252</v>
      </c>
      <c r="G185" s="256"/>
      <c r="H185" s="260">
        <v>2.469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80</v>
      </c>
      <c r="AV185" s="13" t="s">
        <v>82</v>
      </c>
      <c r="AW185" s="13" t="s">
        <v>30</v>
      </c>
      <c r="AX185" s="13" t="s">
        <v>80</v>
      </c>
      <c r="AY185" s="266" t="s">
        <v>226</v>
      </c>
    </row>
    <row r="186" spans="1:65" s="2" customFormat="1" ht="16.5" customHeight="1">
      <c r="A186" s="38"/>
      <c r="B186" s="39"/>
      <c r="C186" s="242" t="s">
        <v>499</v>
      </c>
      <c r="D186" s="242" t="s">
        <v>227</v>
      </c>
      <c r="E186" s="243" t="s">
        <v>1253</v>
      </c>
      <c r="F186" s="244" t="s">
        <v>1254</v>
      </c>
      <c r="G186" s="245" t="s">
        <v>275</v>
      </c>
      <c r="H186" s="246">
        <v>2.34</v>
      </c>
      <c r="I186" s="247"/>
      <c r="J186" s="248">
        <f>ROUND(I186*H186,2)</f>
        <v>0</v>
      </c>
      <c r="K186" s="244" t="s">
        <v>545</v>
      </c>
      <c r="L186" s="44"/>
      <c r="M186" s="249" t="s">
        <v>1</v>
      </c>
      <c r="N186" s="250" t="s">
        <v>38</v>
      </c>
      <c r="O186" s="91"/>
      <c r="P186" s="251">
        <f>O186*H186</f>
        <v>0</v>
      </c>
      <c r="Q186" s="251">
        <v>0</v>
      </c>
      <c r="R186" s="251">
        <f>Q186*H186</f>
        <v>0</v>
      </c>
      <c r="S186" s="251">
        <v>0</v>
      </c>
      <c r="T186" s="25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3" t="s">
        <v>231</v>
      </c>
      <c r="AT186" s="253" t="s">
        <v>227</v>
      </c>
      <c r="AU186" s="253" t="s">
        <v>80</v>
      </c>
      <c r="AY186" s="17" t="s">
        <v>226</v>
      </c>
      <c r="BE186" s="254">
        <f>IF(N186="základní",J186,0)</f>
        <v>0</v>
      </c>
      <c r="BF186" s="254">
        <f>IF(N186="snížená",J186,0)</f>
        <v>0</v>
      </c>
      <c r="BG186" s="254">
        <f>IF(N186="zákl. přenesená",J186,0)</f>
        <v>0</v>
      </c>
      <c r="BH186" s="254">
        <f>IF(N186="sníž. přenesená",J186,0)</f>
        <v>0</v>
      </c>
      <c r="BI186" s="254">
        <f>IF(N186="nulová",J186,0)</f>
        <v>0</v>
      </c>
      <c r="BJ186" s="17" t="s">
        <v>80</v>
      </c>
      <c r="BK186" s="254">
        <f>ROUND(I186*H186,2)</f>
        <v>0</v>
      </c>
      <c r="BL186" s="17" t="s">
        <v>231</v>
      </c>
      <c r="BM186" s="253" t="s">
        <v>1255</v>
      </c>
    </row>
    <row r="187" spans="1:47" s="2" customFormat="1" ht="12">
      <c r="A187" s="38"/>
      <c r="B187" s="39"/>
      <c r="C187" s="40"/>
      <c r="D187" s="257" t="s">
        <v>277</v>
      </c>
      <c r="E187" s="40"/>
      <c r="F187" s="269" t="s">
        <v>374</v>
      </c>
      <c r="G187" s="40"/>
      <c r="H187" s="40"/>
      <c r="I187" s="155"/>
      <c r="J187" s="40"/>
      <c r="K187" s="40"/>
      <c r="L187" s="44"/>
      <c r="M187" s="270"/>
      <c r="N187" s="27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277</v>
      </c>
      <c r="AU187" s="17" t="s">
        <v>80</v>
      </c>
    </row>
    <row r="188" spans="1:51" s="13" customFormat="1" ht="12">
      <c r="A188" s="13"/>
      <c r="B188" s="255"/>
      <c r="C188" s="256"/>
      <c r="D188" s="257" t="s">
        <v>270</v>
      </c>
      <c r="E188" s="258" t="s">
        <v>697</v>
      </c>
      <c r="F188" s="259" t="s">
        <v>1256</v>
      </c>
      <c r="G188" s="256"/>
      <c r="H188" s="260">
        <v>2.34</v>
      </c>
      <c r="I188" s="261"/>
      <c r="J188" s="256"/>
      <c r="K188" s="256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270</v>
      </c>
      <c r="AU188" s="266" t="s">
        <v>80</v>
      </c>
      <c r="AV188" s="13" t="s">
        <v>82</v>
      </c>
      <c r="AW188" s="13" t="s">
        <v>30</v>
      </c>
      <c r="AX188" s="13" t="s">
        <v>80</v>
      </c>
      <c r="AY188" s="266" t="s">
        <v>226</v>
      </c>
    </row>
    <row r="189" spans="1:65" s="2" customFormat="1" ht="16.5" customHeight="1">
      <c r="A189" s="38"/>
      <c r="B189" s="39"/>
      <c r="C189" s="242" t="s">
        <v>8</v>
      </c>
      <c r="D189" s="242" t="s">
        <v>227</v>
      </c>
      <c r="E189" s="243" t="s">
        <v>371</v>
      </c>
      <c r="F189" s="244" t="s">
        <v>372</v>
      </c>
      <c r="G189" s="245" t="s">
        <v>275</v>
      </c>
      <c r="H189" s="246">
        <v>2.469</v>
      </c>
      <c r="I189" s="247"/>
      <c r="J189" s="248">
        <f>ROUND(I189*H189,2)</f>
        <v>0</v>
      </c>
      <c r="K189" s="244" t="s">
        <v>545</v>
      </c>
      <c r="L189" s="44"/>
      <c r="M189" s="249" t="s">
        <v>1</v>
      </c>
      <c r="N189" s="250" t="s">
        <v>38</v>
      </c>
      <c r="O189" s="91"/>
      <c r="P189" s="251">
        <f>O189*H189</f>
        <v>0</v>
      </c>
      <c r="Q189" s="251">
        <v>0</v>
      </c>
      <c r="R189" s="251">
        <f>Q189*H189</f>
        <v>0</v>
      </c>
      <c r="S189" s="251">
        <v>0</v>
      </c>
      <c r="T189" s="25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3" t="s">
        <v>231</v>
      </c>
      <c r="AT189" s="253" t="s">
        <v>227</v>
      </c>
      <c r="AU189" s="253" t="s">
        <v>80</v>
      </c>
      <c r="AY189" s="17" t="s">
        <v>226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7" t="s">
        <v>80</v>
      </c>
      <c r="BK189" s="254">
        <f>ROUND(I189*H189,2)</f>
        <v>0</v>
      </c>
      <c r="BL189" s="17" t="s">
        <v>231</v>
      </c>
      <c r="BM189" s="253" t="s">
        <v>1257</v>
      </c>
    </row>
    <row r="190" spans="1:47" s="2" customFormat="1" ht="12">
      <c r="A190" s="38"/>
      <c r="B190" s="39"/>
      <c r="C190" s="40"/>
      <c r="D190" s="257" t="s">
        <v>277</v>
      </c>
      <c r="E190" s="40"/>
      <c r="F190" s="269" t="s">
        <v>374</v>
      </c>
      <c r="G190" s="40"/>
      <c r="H190" s="40"/>
      <c r="I190" s="155"/>
      <c r="J190" s="40"/>
      <c r="K190" s="40"/>
      <c r="L190" s="44"/>
      <c r="M190" s="270"/>
      <c r="N190" s="271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277</v>
      </c>
      <c r="AU190" s="17" t="s">
        <v>80</v>
      </c>
    </row>
    <row r="191" spans="1:51" s="13" customFormat="1" ht="12">
      <c r="A191" s="13"/>
      <c r="B191" s="255"/>
      <c r="C191" s="256"/>
      <c r="D191" s="257" t="s">
        <v>270</v>
      </c>
      <c r="E191" s="258" t="s">
        <v>703</v>
      </c>
      <c r="F191" s="259" t="s">
        <v>1258</v>
      </c>
      <c r="G191" s="256"/>
      <c r="H191" s="260">
        <v>2.469</v>
      </c>
      <c r="I191" s="261"/>
      <c r="J191" s="256"/>
      <c r="K191" s="256"/>
      <c r="L191" s="262"/>
      <c r="M191" s="263"/>
      <c r="N191" s="264"/>
      <c r="O191" s="264"/>
      <c r="P191" s="264"/>
      <c r="Q191" s="264"/>
      <c r="R191" s="264"/>
      <c r="S191" s="264"/>
      <c r="T191" s="26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6" t="s">
        <v>270</v>
      </c>
      <c r="AU191" s="266" t="s">
        <v>80</v>
      </c>
      <c r="AV191" s="13" t="s">
        <v>82</v>
      </c>
      <c r="AW191" s="13" t="s">
        <v>30</v>
      </c>
      <c r="AX191" s="13" t="s">
        <v>80</v>
      </c>
      <c r="AY191" s="266" t="s">
        <v>226</v>
      </c>
    </row>
    <row r="192" spans="1:65" s="2" customFormat="1" ht="16.5" customHeight="1">
      <c r="A192" s="38"/>
      <c r="B192" s="39"/>
      <c r="C192" s="242" t="s">
        <v>292</v>
      </c>
      <c r="D192" s="242" t="s">
        <v>227</v>
      </c>
      <c r="E192" s="243" t="s">
        <v>820</v>
      </c>
      <c r="F192" s="244" t="s">
        <v>821</v>
      </c>
      <c r="G192" s="245" t="s">
        <v>275</v>
      </c>
      <c r="H192" s="246">
        <v>4.938</v>
      </c>
      <c r="I192" s="247"/>
      <c r="J192" s="248">
        <f>ROUND(I192*H192,2)</f>
        <v>0</v>
      </c>
      <c r="K192" s="244" t="s">
        <v>545</v>
      </c>
      <c r="L192" s="44"/>
      <c r="M192" s="249" t="s">
        <v>1</v>
      </c>
      <c r="N192" s="250" t="s">
        <v>38</v>
      </c>
      <c r="O192" s="91"/>
      <c r="P192" s="251">
        <f>O192*H192</f>
        <v>0</v>
      </c>
      <c r="Q192" s="251">
        <v>0</v>
      </c>
      <c r="R192" s="251">
        <f>Q192*H192</f>
        <v>0</v>
      </c>
      <c r="S192" s="251">
        <v>0</v>
      </c>
      <c r="T192" s="25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3" t="s">
        <v>231</v>
      </c>
      <c r="AT192" s="253" t="s">
        <v>227</v>
      </c>
      <c r="AU192" s="253" t="s">
        <v>80</v>
      </c>
      <c r="AY192" s="17" t="s">
        <v>226</v>
      </c>
      <c r="BE192" s="254">
        <f>IF(N192="základní",J192,0)</f>
        <v>0</v>
      </c>
      <c r="BF192" s="254">
        <f>IF(N192="snížená",J192,0)</f>
        <v>0</v>
      </c>
      <c r="BG192" s="254">
        <f>IF(N192="zákl. přenesená",J192,0)</f>
        <v>0</v>
      </c>
      <c r="BH192" s="254">
        <f>IF(N192="sníž. přenesená",J192,0)</f>
        <v>0</v>
      </c>
      <c r="BI192" s="254">
        <f>IF(N192="nulová",J192,0)</f>
        <v>0</v>
      </c>
      <c r="BJ192" s="17" t="s">
        <v>80</v>
      </c>
      <c r="BK192" s="254">
        <f>ROUND(I192*H192,2)</f>
        <v>0</v>
      </c>
      <c r="BL192" s="17" t="s">
        <v>231</v>
      </c>
      <c r="BM192" s="253" t="s">
        <v>1259</v>
      </c>
    </row>
    <row r="193" spans="1:47" s="2" customFormat="1" ht="12">
      <c r="A193" s="38"/>
      <c r="B193" s="39"/>
      <c r="C193" s="40"/>
      <c r="D193" s="257" t="s">
        <v>277</v>
      </c>
      <c r="E193" s="40"/>
      <c r="F193" s="269" t="s">
        <v>823</v>
      </c>
      <c r="G193" s="40"/>
      <c r="H193" s="40"/>
      <c r="I193" s="155"/>
      <c r="J193" s="40"/>
      <c r="K193" s="40"/>
      <c r="L193" s="44"/>
      <c r="M193" s="270"/>
      <c r="N193" s="271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277</v>
      </c>
      <c r="AU193" s="17" t="s">
        <v>80</v>
      </c>
    </row>
    <row r="194" spans="1:51" s="15" customFormat="1" ht="12">
      <c r="A194" s="15"/>
      <c r="B194" s="283"/>
      <c r="C194" s="284"/>
      <c r="D194" s="257" t="s">
        <v>270</v>
      </c>
      <c r="E194" s="285" t="s">
        <v>1</v>
      </c>
      <c r="F194" s="286" t="s">
        <v>1260</v>
      </c>
      <c r="G194" s="284"/>
      <c r="H194" s="285" t="s">
        <v>1</v>
      </c>
      <c r="I194" s="287"/>
      <c r="J194" s="284"/>
      <c r="K194" s="284"/>
      <c r="L194" s="288"/>
      <c r="M194" s="289"/>
      <c r="N194" s="290"/>
      <c r="O194" s="290"/>
      <c r="P194" s="290"/>
      <c r="Q194" s="290"/>
      <c r="R194" s="290"/>
      <c r="S194" s="290"/>
      <c r="T194" s="291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2" t="s">
        <v>270</v>
      </c>
      <c r="AU194" s="292" t="s">
        <v>80</v>
      </c>
      <c r="AV194" s="15" t="s">
        <v>80</v>
      </c>
      <c r="AW194" s="15" t="s">
        <v>30</v>
      </c>
      <c r="AX194" s="15" t="s">
        <v>73</v>
      </c>
      <c r="AY194" s="292" t="s">
        <v>226</v>
      </c>
    </row>
    <row r="195" spans="1:51" s="13" customFormat="1" ht="12">
      <c r="A195" s="13"/>
      <c r="B195" s="255"/>
      <c r="C195" s="256"/>
      <c r="D195" s="257" t="s">
        <v>270</v>
      </c>
      <c r="E195" s="258" t="s">
        <v>709</v>
      </c>
      <c r="F195" s="259" t="s">
        <v>1261</v>
      </c>
      <c r="G195" s="256"/>
      <c r="H195" s="260">
        <v>4.938</v>
      </c>
      <c r="I195" s="261"/>
      <c r="J195" s="256"/>
      <c r="K195" s="256"/>
      <c r="L195" s="262"/>
      <c r="M195" s="263"/>
      <c r="N195" s="264"/>
      <c r="O195" s="264"/>
      <c r="P195" s="264"/>
      <c r="Q195" s="264"/>
      <c r="R195" s="264"/>
      <c r="S195" s="264"/>
      <c r="T195" s="26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6" t="s">
        <v>270</v>
      </c>
      <c r="AU195" s="266" t="s">
        <v>80</v>
      </c>
      <c r="AV195" s="13" t="s">
        <v>82</v>
      </c>
      <c r="AW195" s="13" t="s">
        <v>30</v>
      </c>
      <c r="AX195" s="13" t="s">
        <v>80</v>
      </c>
      <c r="AY195" s="266" t="s">
        <v>226</v>
      </c>
    </row>
    <row r="196" spans="1:65" s="2" customFormat="1" ht="16.5" customHeight="1">
      <c r="A196" s="38"/>
      <c r="B196" s="39"/>
      <c r="C196" s="242" t="s">
        <v>299</v>
      </c>
      <c r="D196" s="242" t="s">
        <v>227</v>
      </c>
      <c r="E196" s="243" t="s">
        <v>825</v>
      </c>
      <c r="F196" s="244" t="s">
        <v>826</v>
      </c>
      <c r="G196" s="245" t="s">
        <v>275</v>
      </c>
      <c r="H196" s="246">
        <v>1.53</v>
      </c>
      <c r="I196" s="247"/>
      <c r="J196" s="248">
        <f>ROUND(I196*H196,2)</f>
        <v>0</v>
      </c>
      <c r="K196" s="244" t="s">
        <v>545</v>
      </c>
      <c r="L196" s="44"/>
      <c r="M196" s="249" t="s">
        <v>1</v>
      </c>
      <c r="N196" s="250" t="s">
        <v>38</v>
      </c>
      <c r="O196" s="91"/>
      <c r="P196" s="251">
        <f>O196*H196</f>
        <v>0</v>
      </c>
      <c r="Q196" s="251">
        <v>0</v>
      </c>
      <c r="R196" s="251">
        <f>Q196*H196</f>
        <v>0</v>
      </c>
      <c r="S196" s="251">
        <v>0</v>
      </c>
      <c r="T196" s="25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3" t="s">
        <v>231</v>
      </c>
      <c r="AT196" s="253" t="s">
        <v>227</v>
      </c>
      <c r="AU196" s="253" t="s">
        <v>80</v>
      </c>
      <c r="AY196" s="17" t="s">
        <v>226</v>
      </c>
      <c r="BE196" s="254">
        <f>IF(N196="základní",J196,0)</f>
        <v>0</v>
      </c>
      <c r="BF196" s="254">
        <f>IF(N196="snížená",J196,0)</f>
        <v>0</v>
      </c>
      <c r="BG196" s="254">
        <f>IF(N196="zákl. přenesená",J196,0)</f>
        <v>0</v>
      </c>
      <c r="BH196" s="254">
        <f>IF(N196="sníž. přenesená",J196,0)</f>
        <v>0</v>
      </c>
      <c r="BI196" s="254">
        <f>IF(N196="nulová",J196,0)</f>
        <v>0</v>
      </c>
      <c r="BJ196" s="17" t="s">
        <v>80</v>
      </c>
      <c r="BK196" s="254">
        <f>ROUND(I196*H196,2)</f>
        <v>0</v>
      </c>
      <c r="BL196" s="17" t="s">
        <v>231</v>
      </c>
      <c r="BM196" s="253" t="s">
        <v>1262</v>
      </c>
    </row>
    <row r="197" spans="1:47" s="2" customFormat="1" ht="12">
      <c r="A197" s="38"/>
      <c r="B197" s="39"/>
      <c r="C197" s="40"/>
      <c r="D197" s="257" t="s">
        <v>277</v>
      </c>
      <c r="E197" s="40"/>
      <c r="F197" s="269" t="s">
        <v>828</v>
      </c>
      <c r="G197" s="40"/>
      <c r="H197" s="40"/>
      <c r="I197" s="155"/>
      <c r="J197" s="40"/>
      <c r="K197" s="40"/>
      <c r="L197" s="44"/>
      <c r="M197" s="270"/>
      <c r="N197" s="271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277</v>
      </c>
      <c r="AU197" s="17" t="s">
        <v>80</v>
      </c>
    </row>
    <row r="198" spans="1:51" s="15" customFormat="1" ht="12">
      <c r="A198" s="15"/>
      <c r="B198" s="283"/>
      <c r="C198" s="284"/>
      <c r="D198" s="257" t="s">
        <v>270</v>
      </c>
      <c r="E198" s="285" t="s">
        <v>1</v>
      </c>
      <c r="F198" s="286" t="s">
        <v>1263</v>
      </c>
      <c r="G198" s="284"/>
      <c r="H198" s="285" t="s">
        <v>1</v>
      </c>
      <c r="I198" s="287"/>
      <c r="J198" s="284"/>
      <c r="K198" s="284"/>
      <c r="L198" s="288"/>
      <c r="M198" s="289"/>
      <c r="N198" s="290"/>
      <c r="O198" s="290"/>
      <c r="P198" s="290"/>
      <c r="Q198" s="290"/>
      <c r="R198" s="290"/>
      <c r="S198" s="290"/>
      <c r="T198" s="291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2" t="s">
        <v>270</v>
      </c>
      <c r="AU198" s="292" t="s">
        <v>80</v>
      </c>
      <c r="AV198" s="15" t="s">
        <v>80</v>
      </c>
      <c r="AW198" s="15" t="s">
        <v>30</v>
      </c>
      <c r="AX198" s="15" t="s">
        <v>73</v>
      </c>
      <c r="AY198" s="292" t="s">
        <v>226</v>
      </c>
    </row>
    <row r="199" spans="1:51" s="13" customFormat="1" ht="12">
      <c r="A199" s="13"/>
      <c r="B199" s="255"/>
      <c r="C199" s="256"/>
      <c r="D199" s="257" t="s">
        <v>270</v>
      </c>
      <c r="E199" s="258" t="s">
        <v>716</v>
      </c>
      <c r="F199" s="259" t="s">
        <v>1264</v>
      </c>
      <c r="G199" s="256"/>
      <c r="H199" s="260">
        <v>1.53</v>
      </c>
      <c r="I199" s="261"/>
      <c r="J199" s="256"/>
      <c r="K199" s="256"/>
      <c r="L199" s="262"/>
      <c r="M199" s="263"/>
      <c r="N199" s="264"/>
      <c r="O199" s="264"/>
      <c r="P199" s="264"/>
      <c r="Q199" s="264"/>
      <c r="R199" s="264"/>
      <c r="S199" s="264"/>
      <c r="T199" s="26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6" t="s">
        <v>270</v>
      </c>
      <c r="AU199" s="266" t="s">
        <v>80</v>
      </c>
      <c r="AV199" s="13" t="s">
        <v>82</v>
      </c>
      <c r="AW199" s="13" t="s">
        <v>30</v>
      </c>
      <c r="AX199" s="13" t="s">
        <v>80</v>
      </c>
      <c r="AY199" s="266" t="s">
        <v>226</v>
      </c>
    </row>
    <row r="200" spans="1:63" s="12" customFormat="1" ht="25.9" customHeight="1">
      <c r="A200" s="12"/>
      <c r="B200" s="228"/>
      <c r="C200" s="229"/>
      <c r="D200" s="230" t="s">
        <v>72</v>
      </c>
      <c r="E200" s="231" t="s">
        <v>254</v>
      </c>
      <c r="F200" s="231" t="s">
        <v>857</v>
      </c>
      <c r="G200" s="229"/>
      <c r="H200" s="229"/>
      <c r="I200" s="232"/>
      <c r="J200" s="233">
        <f>BK200</f>
        <v>0</v>
      </c>
      <c r="K200" s="229"/>
      <c r="L200" s="234"/>
      <c r="M200" s="235"/>
      <c r="N200" s="236"/>
      <c r="O200" s="236"/>
      <c r="P200" s="237">
        <f>SUM(P201:P204)</f>
        <v>0</v>
      </c>
      <c r="Q200" s="236"/>
      <c r="R200" s="237">
        <f>SUM(R201:R204)</f>
        <v>0</v>
      </c>
      <c r="S200" s="236"/>
      <c r="T200" s="238">
        <f>SUM(T201:T204)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39" t="s">
        <v>231</v>
      </c>
      <c r="AT200" s="240" t="s">
        <v>72</v>
      </c>
      <c r="AU200" s="240" t="s">
        <v>73</v>
      </c>
      <c r="AY200" s="239" t="s">
        <v>226</v>
      </c>
      <c r="BK200" s="241">
        <f>SUM(BK201:BK204)</f>
        <v>0</v>
      </c>
    </row>
    <row r="201" spans="1:65" s="2" customFormat="1" ht="16.5" customHeight="1">
      <c r="A201" s="38"/>
      <c r="B201" s="39"/>
      <c r="C201" s="242" t="s">
        <v>304</v>
      </c>
      <c r="D201" s="242" t="s">
        <v>227</v>
      </c>
      <c r="E201" s="243" t="s">
        <v>858</v>
      </c>
      <c r="F201" s="244" t="s">
        <v>1265</v>
      </c>
      <c r="G201" s="245" t="s">
        <v>275</v>
      </c>
      <c r="H201" s="246">
        <v>3.2</v>
      </c>
      <c r="I201" s="247"/>
      <c r="J201" s="248">
        <f>ROUND(I201*H201,2)</f>
        <v>0</v>
      </c>
      <c r="K201" s="244" t="s">
        <v>545</v>
      </c>
      <c r="L201" s="44"/>
      <c r="M201" s="249" t="s">
        <v>1</v>
      </c>
      <c r="N201" s="250" t="s">
        <v>38</v>
      </c>
      <c r="O201" s="91"/>
      <c r="P201" s="251">
        <f>O201*H201</f>
        <v>0</v>
      </c>
      <c r="Q201" s="251">
        <v>0</v>
      </c>
      <c r="R201" s="251">
        <f>Q201*H201</f>
        <v>0</v>
      </c>
      <c r="S201" s="251">
        <v>0</v>
      </c>
      <c r="T201" s="25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3" t="s">
        <v>231</v>
      </c>
      <c r="AT201" s="253" t="s">
        <v>227</v>
      </c>
      <c r="AU201" s="253" t="s">
        <v>80</v>
      </c>
      <c r="AY201" s="17" t="s">
        <v>226</v>
      </c>
      <c r="BE201" s="254">
        <f>IF(N201="základní",J201,0)</f>
        <v>0</v>
      </c>
      <c r="BF201" s="254">
        <f>IF(N201="snížená",J201,0)</f>
        <v>0</v>
      </c>
      <c r="BG201" s="254">
        <f>IF(N201="zákl. přenesená",J201,0)</f>
        <v>0</v>
      </c>
      <c r="BH201" s="254">
        <f>IF(N201="sníž. přenesená",J201,0)</f>
        <v>0</v>
      </c>
      <c r="BI201" s="254">
        <f>IF(N201="nulová",J201,0)</f>
        <v>0</v>
      </c>
      <c r="BJ201" s="17" t="s">
        <v>80</v>
      </c>
      <c r="BK201" s="254">
        <f>ROUND(I201*H201,2)</f>
        <v>0</v>
      </c>
      <c r="BL201" s="17" t="s">
        <v>231</v>
      </c>
      <c r="BM201" s="253" t="s">
        <v>1266</v>
      </c>
    </row>
    <row r="202" spans="1:47" s="2" customFormat="1" ht="12">
      <c r="A202" s="38"/>
      <c r="B202" s="39"/>
      <c r="C202" s="40"/>
      <c r="D202" s="257" t="s">
        <v>277</v>
      </c>
      <c r="E202" s="40"/>
      <c r="F202" s="269" t="s">
        <v>368</v>
      </c>
      <c r="G202" s="40"/>
      <c r="H202" s="40"/>
      <c r="I202" s="155"/>
      <c r="J202" s="40"/>
      <c r="K202" s="40"/>
      <c r="L202" s="44"/>
      <c r="M202" s="270"/>
      <c r="N202" s="271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277</v>
      </c>
      <c r="AU202" s="17" t="s">
        <v>80</v>
      </c>
    </row>
    <row r="203" spans="1:51" s="15" customFormat="1" ht="12">
      <c r="A203" s="15"/>
      <c r="B203" s="283"/>
      <c r="C203" s="284"/>
      <c r="D203" s="257" t="s">
        <v>270</v>
      </c>
      <c r="E203" s="285" t="s">
        <v>1</v>
      </c>
      <c r="F203" s="286" t="s">
        <v>1267</v>
      </c>
      <c r="G203" s="284"/>
      <c r="H203" s="285" t="s">
        <v>1</v>
      </c>
      <c r="I203" s="287"/>
      <c r="J203" s="284"/>
      <c r="K203" s="284"/>
      <c r="L203" s="288"/>
      <c r="M203" s="289"/>
      <c r="N203" s="290"/>
      <c r="O203" s="290"/>
      <c r="P203" s="290"/>
      <c r="Q203" s="290"/>
      <c r="R203" s="290"/>
      <c r="S203" s="290"/>
      <c r="T203" s="291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2" t="s">
        <v>270</v>
      </c>
      <c r="AU203" s="292" t="s">
        <v>80</v>
      </c>
      <c r="AV203" s="15" t="s">
        <v>80</v>
      </c>
      <c r="AW203" s="15" t="s">
        <v>30</v>
      </c>
      <c r="AX203" s="15" t="s">
        <v>73</v>
      </c>
      <c r="AY203" s="292" t="s">
        <v>226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721</v>
      </c>
      <c r="F204" s="259" t="s">
        <v>1268</v>
      </c>
      <c r="G204" s="256"/>
      <c r="H204" s="260">
        <v>3.2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80</v>
      </c>
      <c r="AY204" s="266" t="s">
        <v>226</v>
      </c>
    </row>
    <row r="205" spans="1:63" s="12" customFormat="1" ht="25.9" customHeight="1">
      <c r="A205" s="12"/>
      <c r="B205" s="228"/>
      <c r="C205" s="229"/>
      <c r="D205" s="230" t="s">
        <v>72</v>
      </c>
      <c r="E205" s="231" t="s">
        <v>258</v>
      </c>
      <c r="F205" s="231" t="s">
        <v>606</v>
      </c>
      <c r="G205" s="229"/>
      <c r="H205" s="229"/>
      <c r="I205" s="232"/>
      <c r="J205" s="233">
        <f>BK205</f>
        <v>0</v>
      </c>
      <c r="K205" s="229"/>
      <c r="L205" s="234"/>
      <c r="M205" s="235"/>
      <c r="N205" s="236"/>
      <c r="O205" s="236"/>
      <c r="P205" s="237">
        <f>SUM(P206:P219)</f>
        <v>0</v>
      </c>
      <c r="Q205" s="236"/>
      <c r="R205" s="237">
        <f>SUM(R206:R219)</f>
        <v>0</v>
      </c>
      <c r="S205" s="236"/>
      <c r="T205" s="238">
        <f>SUM(T206:T219)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9" t="s">
        <v>231</v>
      </c>
      <c r="AT205" s="240" t="s">
        <v>72</v>
      </c>
      <c r="AU205" s="240" t="s">
        <v>73</v>
      </c>
      <c r="AY205" s="239" t="s">
        <v>226</v>
      </c>
      <c r="BK205" s="241">
        <f>SUM(BK206:BK219)</f>
        <v>0</v>
      </c>
    </row>
    <row r="206" spans="1:65" s="2" customFormat="1" ht="16.5" customHeight="1">
      <c r="A206" s="38"/>
      <c r="B206" s="39"/>
      <c r="C206" s="242" t="s">
        <v>310</v>
      </c>
      <c r="D206" s="242" t="s">
        <v>227</v>
      </c>
      <c r="E206" s="243" t="s">
        <v>1269</v>
      </c>
      <c r="F206" s="244" t="s">
        <v>1270</v>
      </c>
      <c r="G206" s="245" t="s">
        <v>317</v>
      </c>
      <c r="H206" s="246">
        <v>6</v>
      </c>
      <c r="I206" s="247"/>
      <c r="J206" s="248">
        <f>ROUND(I206*H206,2)</f>
        <v>0</v>
      </c>
      <c r="K206" s="244" t="s">
        <v>545</v>
      </c>
      <c r="L206" s="44"/>
      <c r="M206" s="249" t="s">
        <v>1</v>
      </c>
      <c r="N206" s="250" t="s">
        <v>38</v>
      </c>
      <c r="O206" s="91"/>
      <c r="P206" s="251">
        <f>O206*H206</f>
        <v>0</v>
      </c>
      <c r="Q206" s="251">
        <v>0</v>
      </c>
      <c r="R206" s="251">
        <f>Q206*H206</f>
        <v>0</v>
      </c>
      <c r="S206" s="251">
        <v>0</v>
      </c>
      <c r="T206" s="25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3" t="s">
        <v>231</v>
      </c>
      <c r="AT206" s="253" t="s">
        <v>227</v>
      </c>
      <c r="AU206" s="253" t="s">
        <v>80</v>
      </c>
      <c r="AY206" s="17" t="s">
        <v>226</v>
      </c>
      <c r="BE206" s="254">
        <f>IF(N206="základní",J206,0)</f>
        <v>0</v>
      </c>
      <c r="BF206" s="254">
        <f>IF(N206="snížená",J206,0)</f>
        <v>0</v>
      </c>
      <c r="BG206" s="254">
        <f>IF(N206="zákl. přenesená",J206,0)</f>
        <v>0</v>
      </c>
      <c r="BH206" s="254">
        <f>IF(N206="sníž. přenesená",J206,0)</f>
        <v>0</v>
      </c>
      <c r="BI206" s="254">
        <f>IF(N206="nulová",J206,0)</f>
        <v>0</v>
      </c>
      <c r="BJ206" s="17" t="s">
        <v>80</v>
      </c>
      <c r="BK206" s="254">
        <f>ROUND(I206*H206,2)</f>
        <v>0</v>
      </c>
      <c r="BL206" s="17" t="s">
        <v>231</v>
      </c>
      <c r="BM206" s="253" t="s">
        <v>1271</v>
      </c>
    </row>
    <row r="207" spans="1:47" s="2" customFormat="1" ht="12">
      <c r="A207" s="38"/>
      <c r="B207" s="39"/>
      <c r="C207" s="40"/>
      <c r="D207" s="257" t="s">
        <v>277</v>
      </c>
      <c r="E207" s="40"/>
      <c r="F207" s="269" t="s">
        <v>1272</v>
      </c>
      <c r="G207" s="40"/>
      <c r="H207" s="40"/>
      <c r="I207" s="155"/>
      <c r="J207" s="40"/>
      <c r="K207" s="40"/>
      <c r="L207" s="44"/>
      <c r="M207" s="270"/>
      <c r="N207" s="271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277</v>
      </c>
      <c r="AU207" s="17" t="s">
        <v>80</v>
      </c>
    </row>
    <row r="208" spans="1:51" s="13" customFormat="1" ht="12">
      <c r="A208" s="13"/>
      <c r="B208" s="255"/>
      <c r="C208" s="256"/>
      <c r="D208" s="257" t="s">
        <v>270</v>
      </c>
      <c r="E208" s="258" t="s">
        <v>727</v>
      </c>
      <c r="F208" s="259" t="s">
        <v>1273</v>
      </c>
      <c r="G208" s="256"/>
      <c r="H208" s="260">
        <v>6</v>
      </c>
      <c r="I208" s="261"/>
      <c r="J208" s="256"/>
      <c r="K208" s="256"/>
      <c r="L208" s="262"/>
      <c r="M208" s="263"/>
      <c r="N208" s="264"/>
      <c r="O208" s="264"/>
      <c r="P208" s="264"/>
      <c r="Q208" s="264"/>
      <c r="R208" s="264"/>
      <c r="S208" s="264"/>
      <c r="T208" s="26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6" t="s">
        <v>270</v>
      </c>
      <c r="AU208" s="266" t="s">
        <v>80</v>
      </c>
      <c r="AV208" s="13" t="s">
        <v>82</v>
      </c>
      <c r="AW208" s="13" t="s">
        <v>30</v>
      </c>
      <c r="AX208" s="13" t="s">
        <v>80</v>
      </c>
      <c r="AY208" s="266" t="s">
        <v>226</v>
      </c>
    </row>
    <row r="209" spans="1:65" s="2" customFormat="1" ht="16.5" customHeight="1">
      <c r="A209" s="38"/>
      <c r="B209" s="39"/>
      <c r="C209" s="242" t="s">
        <v>314</v>
      </c>
      <c r="D209" s="242" t="s">
        <v>227</v>
      </c>
      <c r="E209" s="243" t="s">
        <v>1274</v>
      </c>
      <c r="F209" s="244" t="s">
        <v>1275</v>
      </c>
      <c r="G209" s="245" t="s">
        <v>317</v>
      </c>
      <c r="H209" s="246">
        <v>15</v>
      </c>
      <c r="I209" s="247"/>
      <c r="J209" s="248">
        <f>ROUND(I209*H209,2)</f>
        <v>0</v>
      </c>
      <c r="K209" s="244" t="s">
        <v>545</v>
      </c>
      <c r="L209" s="44"/>
      <c r="M209" s="249" t="s">
        <v>1</v>
      </c>
      <c r="N209" s="250" t="s">
        <v>38</v>
      </c>
      <c r="O209" s="91"/>
      <c r="P209" s="251">
        <f>O209*H209</f>
        <v>0</v>
      </c>
      <c r="Q209" s="251">
        <v>0</v>
      </c>
      <c r="R209" s="251">
        <f>Q209*H209</f>
        <v>0</v>
      </c>
      <c r="S209" s="251">
        <v>0</v>
      </c>
      <c r="T209" s="25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3" t="s">
        <v>231</v>
      </c>
      <c r="AT209" s="253" t="s">
        <v>227</v>
      </c>
      <c r="AU209" s="253" t="s">
        <v>80</v>
      </c>
      <c r="AY209" s="17" t="s">
        <v>226</v>
      </c>
      <c r="BE209" s="254">
        <f>IF(N209="základní",J209,0)</f>
        <v>0</v>
      </c>
      <c r="BF209" s="254">
        <f>IF(N209="snížená",J209,0)</f>
        <v>0</v>
      </c>
      <c r="BG209" s="254">
        <f>IF(N209="zákl. přenesená",J209,0)</f>
        <v>0</v>
      </c>
      <c r="BH209" s="254">
        <f>IF(N209="sníž. přenesená",J209,0)</f>
        <v>0</v>
      </c>
      <c r="BI209" s="254">
        <f>IF(N209="nulová",J209,0)</f>
        <v>0</v>
      </c>
      <c r="BJ209" s="17" t="s">
        <v>80</v>
      </c>
      <c r="BK209" s="254">
        <f>ROUND(I209*H209,2)</f>
        <v>0</v>
      </c>
      <c r="BL209" s="17" t="s">
        <v>231</v>
      </c>
      <c r="BM209" s="253" t="s">
        <v>1276</v>
      </c>
    </row>
    <row r="210" spans="1:47" s="2" customFormat="1" ht="12">
      <c r="A210" s="38"/>
      <c r="B210" s="39"/>
      <c r="C210" s="40"/>
      <c r="D210" s="257" t="s">
        <v>277</v>
      </c>
      <c r="E210" s="40"/>
      <c r="F210" s="269" t="s">
        <v>1277</v>
      </c>
      <c r="G210" s="40"/>
      <c r="H210" s="40"/>
      <c r="I210" s="155"/>
      <c r="J210" s="40"/>
      <c r="K210" s="40"/>
      <c r="L210" s="44"/>
      <c r="M210" s="270"/>
      <c r="N210" s="271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277</v>
      </c>
      <c r="AU210" s="17" t="s">
        <v>80</v>
      </c>
    </row>
    <row r="211" spans="1:51" s="13" customFormat="1" ht="12">
      <c r="A211" s="13"/>
      <c r="B211" s="255"/>
      <c r="C211" s="256"/>
      <c r="D211" s="257" t="s">
        <v>270</v>
      </c>
      <c r="E211" s="258" t="s">
        <v>732</v>
      </c>
      <c r="F211" s="259" t="s">
        <v>1278</v>
      </c>
      <c r="G211" s="256"/>
      <c r="H211" s="260">
        <v>15</v>
      </c>
      <c r="I211" s="261"/>
      <c r="J211" s="256"/>
      <c r="K211" s="256"/>
      <c r="L211" s="262"/>
      <c r="M211" s="263"/>
      <c r="N211" s="264"/>
      <c r="O211" s="264"/>
      <c r="P211" s="264"/>
      <c r="Q211" s="264"/>
      <c r="R211" s="264"/>
      <c r="S211" s="264"/>
      <c r="T211" s="26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6" t="s">
        <v>270</v>
      </c>
      <c r="AU211" s="266" t="s">
        <v>80</v>
      </c>
      <c r="AV211" s="13" t="s">
        <v>82</v>
      </c>
      <c r="AW211" s="13" t="s">
        <v>30</v>
      </c>
      <c r="AX211" s="13" t="s">
        <v>80</v>
      </c>
      <c r="AY211" s="266" t="s">
        <v>226</v>
      </c>
    </row>
    <row r="212" spans="1:65" s="2" customFormat="1" ht="16.5" customHeight="1">
      <c r="A212" s="38"/>
      <c r="B212" s="39"/>
      <c r="C212" s="242" t="s">
        <v>7</v>
      </c>
      <c r="D212" s="242" t="s">
        <v>227</v>
      </c>
      <c r="E212" s="243" t="s">
        <v>1279</v>
      </c>
      <c r="F212" s="244" t="s">
        <v>1280</v>
      </c>
      <c r="G212" s="245" t="s">
        <v>317</v>
      </c>
      <c r="H212" s="246">
        <v>12</v>
      </c>
      <c r="I212" s="247"/>
      <c r="J212" s="248">
        <f>ROUND(I212*H212,2)</f>
        <v>0</v>
      </c>
      <c r="K212" s="244" t="s">
        <v>545</v>
      </c>
      <c r="L212" s="44"/>
      <c r="M212" s="249" t="s">
        <v>1</v>
      </c>
      <c r="N212" s="250" t="s">
        <v>38</v>
      </c>
      <c r="O212" s="91"/>
      <c r="P212" s="251">
        <f>O212*H212</f>
        <v>0</v>
      </c>
      <c r="Q212" s="251">
        <v>0</v>
      </c>
      <c r="R212" s="251">
        <f>Q212*H212</f>
        <v>0</v>
      </c>
      <c r="S212" s="251">
        <v>0</v>
      </c>
      <c r="T212" s="25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3" t="s">
        <v>231</v>
      </c>
      <c r="AT212" s="253" t="s">
        <v>227</v>
      </c>
      <c r="AU212" s="253" t="s">
        <v>80</v>
      </c>
      <c r="AY212" s="17" t="s">
        <v>226</v>
      </c>
      <c r="BE212" s="254">
        <f>IF(N212="základní",J212,0)</f>
        <v>0</v>
      </c>
      <c r="BF212" s="254">
        <f>IF(N212="snížená",J212,0)</f>
        <v>0</v>
      </c>
      <c r="BG212" s="254">
        <f>IF(N212="zákl. přenesená",J212,0)</f>
        <v>0</v>
      </c>
      <c r="BH212" s="254">
        <f>IF(N212="sníž. přenesená",J212,0)</f>
        <v>0</v>
      </c>
      <c r="BI212" s="254">
        <f>IF(N212="nulová",J212,0)</f>
        <v>0</v>
      </c>
      <c r="BJ212" s="17" t="s">
        <v>80</v>
      </c>
      <c r="BK212" s="254">
        <f>ROUND(I212*H212,2)</f>
        <v>0</v>
      </c>
      <c r="BL212" s="17" t="s">
        <v>231</v>
      </c>
      <c r="BM212" s="253" t="s">
        <v>1281</v>
      </c>
    </row>
    <row r="213" spans="1:47" s="2" customFormat="1" ht="12">
      <c r="A213" s="38"/>
      <c r="B213" s="39"/>
      <c r="C213" s="40"/>
      <c r="D213" s="257" t="s">
        <v>277</v>
      </c>
      <c r="E213" s="40"/>
      <c r="F213" s="269" t="s">
        <v>869</v>
      </c>
      <c r="G213" s="40"/>
      <c r="H213" s="40"/>
      <c r="I213" s="155"/>
      <c r="J213" s="40"/>
      <c r="K213" s="40"/>
      <c r="L213" s="44"/>
      <c r="M213" s="270"/>
      <c r="N213" s="271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277</v>
      </c>
      <c r="AU213" s="17" t="s">
        <v>80</v>
      </c>
    </row>
    <row r="214" spans="1:51" s="13" customFormat="1" ht="12">
      <c r="A214" s="13"/>
      <c r="B214" s="255"/>
      <c r="C214" s="256"/>
      <c r="D214" s="257" t="s">
        <v>270</v>
      </c>
      <c r="E214" s="258" t="s">
        <v>744</v>
      </c>
      <c r="F214" s="259" t="s">
        <v>1282</v>
      </c>
      <c r="G214" s="256"/>
      <c r="H214" s="260">
        <v>12</v>
      </c>
      <c r="I214" s="261"/>
      <c r="J214" s="256"/>
      <c r="K214" s="256"/>
      <c r="L214" s="262"/>
      <c r="M214" s="263"/>
      <c r="N214" s="264"/>
      <c r="O214" s="264"/>
      <c r="P214" s="264"/>
      <c r="Q214" s="264"/>
      <c r="R214" s="264"/>
      <c r="S214" s="264"/>
      <c r="T214" s="26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6" t="s">
        <v>270</v>
      </c>
      <c r="AU214" s="266" t="s">
        <v>80</v>
      </c>
      <c r="AV214" s="13" t="s">
        <v>82</v>
      </c>
      <c r="AW214" s="13" t="s">
        <v>30</v>
      </c>
      <c r="AX214" s="13" t="s">
        <v>80</v>
      </c>
      <c r="AY214" s="266" t="s">
        <v>226</v>
      </c>
    </row>
    <row r="215" spans="1:65" s="2" customFormat="1" ht="16.5" customHeight="1">
      <c r="A215" s="38"/>
      <c r="B215" s="39"/>
      <c r="C215" s="242" t="s">
        <v>324</v>
      </c>
      <c r="D215" s="242" t="s">
        <v>227</v>
      </c>
      <c r="E215" s="243" t="s">
        <v>1143</v>
      </c>
      <c r="F215" s="244" t="s">
        <v>1144</v>
      </c>
      <c r="G215" s="245" t="s">
        <v>275</v>
      </c>
      <c r="H215" s="246">
        <v>15.84</v>
      </c>
      <c r="I215" s="247"/>
      <c r="J215" s="248">
        <f>ROUND(I215*H215,2)</f>
        <v>0</v>
      </c>
      <c r="K215" s="244" t="s">
        <v>545</v>
      </c>
      <c r="L215" s="44"/>
      <c r="M215" s="249" t="s">
        <v>1</v>
      </c>
      <c r="N215" s="250" t="s">
        <v>38</v>
      </c>
      <c r="O215" s="91"/>
      <c r="P215" s="251">
        <f>O215*H215</f>
        <v>0</v>
      </c>
      <c r="Q215" s="251">
        <v>0</v>
      </c>
      <c r="R215" s="251">
        <f>Q215*H215</f>
        <v>0</v>
      </c>
      <c r="S215" s="251">
        <v>0</v>
      </c>
      <c r="T215" s="25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3" t="s">
        <v>231</v>
      </c>
      <c r="AT215" s="253" t="s">
        <v>227</v>
      </c>
      <c r="AU215" s="253" t="s">
        <v>80</v>
      </c>
      <c r="AY215" s="17" t="s">
        <v>226</v>
      </c>
      <c r="BE215" s="254">
        <f>IF(N215="základní",J215,0)</f>
        <v>0</v>
      </c>
      <c r="BF215" s="254">
        <f>IF(N215="snížená",J215,0)</f>
        <v>0</v>
      </c>
      <c r="BG215" s="254">
        <f>IF(N215="zákl. přenesená",J215,0)</f>
        <v>0</v>
      </c>
      <c r="BH215" s="254">
        <f>IF(N215="sníž. přenesená",J215,0)</f>
        <v>0</v>
      </c>
      <c r="BI215" s="254">
        <f>IF(N215="nulová",J215,0)</f>
        <v>0</v>
      </c>
      <c r="BJ215" s="17" t="s">
        <v>80</v>
      </c>
      <c r="BK215" s="254">
        <f>ROUND(I215*H215,2)</f>
        <v>0</v>
      </c>
      <c r="BL215" s="17" t="s">
        <v>231</v>
      </c>
      <c r="BM215" s="253" t="s">
        <v>1283</v>
      </c>
    </row>
    <row r="216" spans="1:47" s="2" customFormat="1" ht="12">
      <c r="A216" s="38"/>
      <c r="B216" s="39"/>
      <c r="C216" s="40"/>
      <c r="D216" s="257" t="s">
        <v>277</v>
      </c>
      <c r="E216" s="40"/>
      <c r="F216" s="269" t="s">
        <v>1146</v>
      </c>
      <c r="G216" s="40"/>
      <c r="H216" s="40"/>
      <c r="I216" s="155"/>
      <c r="J216" s="40"/>
      <c r="K216" s="40"/>
      <c r="L216" s="44"/>
      <c r="M216" s="270"/>
      <c r="N216" s="271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277</v>
      </c>
      <c r="AU216" s="17" t="s">
        <v>80</v>
      </c>
    </row>
    <row r="217" spans="1:65" s="2" customFormat="1" ht="16.5" customHeight="1">
      <c r="A217" s="38"/>
      <c r="B217" s="39"/>
      <c r="C217" s="242" t="s">
        <v>331</v>
      </c>
      <c r="D217" s="242" t="s">
        <v>227</v>
      </c>
      <c r="E217" s="243" t="s">
        <v>879</v>
      </c>
      <c r="F217" s="244" t="s">
        <v>880</v>
      </c>
      <c r="G217" s="245" t="s">
        <v>317</v>
      </c>
      <c r="H217" s="246">
        <v>9.85</v>
      </c>
      <c r="I217" s="247"/>
      <c r="J217" s="248">
        <f>ROUND(I217*H217,2)</f>
        <v>0</v>
      </c>
      <c r="K217" s="244" t="s">
        <v>545</v>
      </c>
      <c r="L217" s="44"/>
      <c r="M217" s="249" t="s">
        <v>1</v>
      </c>
      <c r="N217" s="250" t="s">
        <v>38</v>
      </c>
      <c r="O217" s="91"/>
      <c r="P217" s="251">
        <f>O217*H217</f>
        <v>0</v>
      </c>
      <c r="Q217" s="251">
        <v>0</v>
      </c>
      <c r="R217" s="251">
        <f>Q217*H217</f>
        <v>0</v>
      </c>
      <c r="S217" s="251">
        <v>0</v>
      </c>
      <c r="T217" s="25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3" t="s">
        <v>231</v>
      </c>
      <c r="AT217" s="253" t="s">
        <v>227</v>
      </c>
      <c r="AU217" s="253" t="s">
        <v>80</v>
      </c>
      <c r="AY217" s="17" t="s">
        <v>226</v>
      </c>
      <c r="BE217" s="254">
        <f>IF(N217="základní",J217,0)</f>
        <v>0</v>
      </c>
      <c r="BF217" s="254">
        <f>IF(N217="snížená",J217,0)</f>
        <v>0</v>
      </c>
      <c r="BG217" s="254">
        <f>IF(N217="zákl. přenesená",J217,0)</f>
        <v>0</v>
      </c>
      <c r="BH217" s="254">
        <f>IF(N217="sníž. přenesená",J217,0)</f>
        <v>0</v>
      </c>
      <c r="BI217" s="254">
        <f>IF(N217="nulová",J217,0)</f>
        <v>0</v>
      </c>
      <c r="BJ217" s="17" t="s">
        <v>80</v>
      </c>
      <c r="BK217" s="254">
        <f>ROUND(I217*H217,2)</f>
        <v>0</v>
      </c>
      <c r="BL217" s="17" t="s">
        <v>231</v>
      </c>
      <c r="BM217" s="253" t="s">
        <v>1284</v>
      </c>
    </row>
    <row r="218" spans="1:47" s="2" customFormat="1" ht="12">
      <c r="A218" s="38"/>
      <c r="B218" s="39"/>
      <c r="C218" s="40"/>
      <c r="D218" s="257" t="s">
        <v>277</v>
      </c>
      <c r="E218" s="40"/>
      <c r="F218" s="269" t="s">
        <v>882</v>
      </c>
      <c r="G218" s="40"/>
      <c r="H218" s="40"/>
      <c r="I218" s="155"/>
      <c r="J218" s="40"/>
      <c r="K218" s="40"/>
      <c r="L218" s="44"/>
      <c r="M218" s="270"/>
      <c r="N218" s="271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277</v>
      </c>
      <c r="AU218" s="17" t="s">
        <v>80</v>
      </c>
    </row>
    <row r="219" spans="1:51" s="13" customFormat="1" ht="12">
      <c r="A219" s="13"/>
      <c r="B219" s="255"/>
      <c r="C219" s="256"/>
      <c r="D219" s="257" t="s">
        <v>270</v>
      </c>
      <c r="E219" s="258" t="s">
        <v>757</v>
      </c>
      <c r="F219" s="259" t="s">
        <v>1285</v>
      </c>
      <c r="G219" s="256"/>
      <c r="H219" s="260">
        <v>9.85</v>
      </c>
      <c r="I219" s="261"/>
      <c r="J219" s="256"/>
      <c r="K219" s="256"/>
      <c r="L219" s="262"/>
      <c r="M219" s="297"/>
      <c r="N219" s="298"/>
      <c r="O219" s="298"/>
      <c r="P219" s="298"/>
      <c r="Q219" s="298"/>
      <c r="R219" s="298"/>
      <c r="S219" s="298"/>
      <c r="T219" s="29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6" t="s">
        <v>270</v>
      </c>
      <c r="AU219" s="266" t="s">
        <v>80</v>
      </c>
      <c r="AV219" s="13" t="s">
        <v>82</v>
      </c>
      <c r="AW219" s="13" t="s">
        <v>30</v>
      </c>
      <c r="AX219" s="13" t="s">
        <v>80</v>
      </c>
      <c r="AY219" s="266" t="s">
        <v>226</v>
      </c>
    </row>
    <row r="220" spans="1:31" s="2" customFormat="1" ht="6.95" customHeight="1">
      <c r="A220" s="38"/>
      <c r="B220" s="66"/>
      <c r="C220" s="67"/>
      <c r="D220" s="67"/>
      <c r="E220" s="67"/>
      <c r="F220" s="67"/>
      <c r="G220" s="67"/>
      <c r="H220" s="67"/>
      <c r="I220" s="193"/>
      <c r="J220" s="67"/>
      <c r="K220" s="67"/>
      <c r="L220" s="44"/>
      <c r="M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</row>
  </sheetData>
  <sheetProtection password="CC35" sheet="1" objects="1" scenarios="1" formatColumns="0" formatRows="0" autoFilter="0"/>
  <autoFilter ref="C127:K219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136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535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1199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618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1286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537</v>
      </c>
      <c r="E17" s="38"/>
      <c r="F17" s="301" t="s">
        <v>1201</v>
      </c>
      <c r="G17" s="38"/>
      <c r="H17" s="38"/>
      <c r="I17" s="302" t="s">
        <v>539</v>
      </c>
      <c r="J17" s="301" t="s">
        <v>540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ROUND((SUM(BE128:BE209)),2)</f>
        <v>0</v>
      </c>
      <c r="G37" s="38"/>
      <c r="H37" s="38"/>
      <c r="I37" s="172">
        <v>0.21</v>
      </c>
      <c r="J37" s="171">
        <f>ROUND(((SUM(BE128:BE209))*I37),2)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ROUND((SUM(BF128:BF209)),2)</f>
        <v>0</v>
      </c>
      <c r="G38" s="38"/>
      <c r="H38" s="38"/>
      <c r="I38" s="172">
        <v>0.15</v>
      </c>
      <c r="J38" s="171">
        <f>ROUND(((SUM(BF128:BF209))*I38),2)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ROUND((SUM(BG128:BG209)),2)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ROUND((SUM(BH128:BH209)),2)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ROUND((SUM(BI128:BI209)),2)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535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1199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618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141.2 - Propustek 2 v km 3,121 83 - způsobilé výdaje na hlavní aktivitu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J128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541</v>
      </c>
      <c r="E100" s="206"/>
      <c r="F100" s="206"/>
      <c r="G100" s="206"/>
      <c r="H100" s="206"/>
      <c r="I100" s="207"/>
      <c r="J100" s="208">
        <f>J129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585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773</v>
      </c>
      <c r="E102" s="206"/>
      <c r="F102" s="206"/>
      <c r="G102" s="206"/>
      <c r="H102" s="206"/>
      <c r="I102" s="207"/>
      <c r="J102" s="208">
        <f>J164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774</v>
      </c>
      <c r="E103" s="206"/>
      <c r="F103" s="206"/>
      <c r="G103" s="206"/>
      <c r="H103" s="206"/>
      <c r="I103" s="207"/>
      <c r="J103" s="208">
        <f>J186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586</v>
      </c>
      <c r="E104" s="206"/>
      <c r="F104" s="206"/>
      <c r="G104" s="206"/>
      <c r="H104" s="206"/>
      <c r="I104" s="207"/>
      <c r="J104" s="208">
        <f>J195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211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7" t="str">
        <f>E7</f>
        <v>Býšť</v>
      </c>
      <c r="F114" s="32"/>
      <c r="G114" s="32"/>
      <c r="H114" s="32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194</v>
      </c>
      <c r="D115" s="22"/>
      <c r="E115" s="22"/>
      <c r="F115" s="22"/>
      <c r="G115" s="22"/>
      <c r="H115" s="22"/>
      <c r="I115" s="147"/>
      <c r="J115" s="22"/>
      <c r="K115" s="22"/>
      <c r="L115" s="20"/>
    </row>
    <row r="116" spans="2:12" s="1" customFormat="1" ht="16.5" customHeight="1">
      <c r="B116" s="21"/>
      <c r="C116" s="22"/>
      <c r="D116" s="22"/>
      <c r="E116" s="197" t="s">
        <v>535</v>
      </c>
      <c r="F116" s="22"/>
      <c r="G116" s="22"/>
      <c r="H116" s="22"/>
      <c r="I116" s="147"/>
      <c r="J116" s="22"/>
      <c r="K116" s="22"/>
      <c r="L116" s="20"/>
    </row>
    <row r="117" spans="2:12" s="1" customFormat="1" ht="12" customHeight="1">
      <c r="B117" s="21"/>
      <c r="C117" s="32" t="s">
        <v>196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303" t="s">
        <v>1199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618</v>
      </c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E13</f>
        <v>SO 141.2 - Propustek 2 v km 3,121 83 - způsobilé výdaje na hlavní aktivitu projektu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F16</f>
        <v xml:space="preserve"> </v>
      </c>
      <c r="G122" s="40"/>
      <c r="H122" s="40"/>
      <c r="I122" s="157" t="s">
        <v>22</v>
      </c>
      <c r="J122" s="79" t="str">
        <f>IF(J16="","",J16)</f>
        <v>7. 5. 2020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E19</f>
        <v xml:space="preserve"> </v>
      </c>
      <c r="G124" s="40"/>
      <c r="H124" s="40"/>
      <c r="I124" s="157" t="s">
        <v>29</v>
      </c>
      <c r="J124" s="36" t="str">
        <f>E25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IF(E22="","",E22)</f>
        <v>Vyplň údaj</v>
      </c>
      <c r="G125" s="40"/>
      <c r="H125" s="40"/>
      <c r="I125" s="157" t="s">
        <v>31</v>
      </c>
      <c r="J125" s="36" t="str">
        <f>E28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55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16"/>
      <c r="B127" s="217"/>
      <c r="C127" s="218" t="s">
        <v>212</v>
      </c>
      <c r="D127" s="219" t="s">
        <v>58</v>
      </c>
      <c r="E127" s="219" t="s">
        <v>54</v>
      </c>
      <c r="F127" s="219" t="s">
        <v>55</v>
      </c>
      <c r="G127" s="219" t="s">
        <v>213</v>
      </c>
      <c r="H127" s="219" t="s">
        <v>214</v>
      </c>
      <c r="I127" s="220" t="s">
        <v>215</v>
      </c>
      <c r="J127" s="219" t="s">
        <v>200</v>
      </c>
      <c r="K127" s="221" t="s">
        <v>216</v>
      </c>
      <c r="L127" s="222"/>
      <c r="M127" s="100" t="s">
        <v>1</v>
      </c>
      <c r="N127" s="101" t="s">
        <v>37</v>
      </c>
      <c r="O127" s="101" t="s">
        <v>217</v>
      </c>
      <c r="P127" s="101" t="s">
        <v>218</v>
      </c>
      <c r="Q127" s="101" t="s">
        <v>219</v>
      </c>
      <c r="R127" s="101" t="s">
        <v>220</v>
      </c>
      <c r="S127" s="101" t="s">
        <v>221</v>
      </c>
      <c r="T127" s="102" t="s">
        <v>222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8"/>
      <c r="B128" s="39"/>
      <c r="C128" s="107" t="s">
        <v>223</v>
      </c>
      <c r="D128" s="40"/>
      <c r="E128" s="40"/>
      <c r="F128" s="40"/>
      <c r="G128" s="40"/>
      <c r="H128" s="40"/>
      <c r="I128" s="155"/>
      <c r="J128" s="223">
        <f>BK128</f>
        <v>0</v>
      </c>
      <c r="K128" s="40"/>
      <c r="L128" s="44"/>
      <c r="M128" s="103"/>
      <c r="N128" s="224"/>
      <c r="O128" s="104"/>
      <c r="P128" s="225">
        <f>P129+P141+P164+P186+P195</f>
        <v>0</v>
      </c>
      <c r="Q128" s="104"/>
      <c r="R128" s="225">
        <f>R129+R141+R164+R186+R195</f>
        <v>0</v>
      </c>
      <c r="S128" s="104"/>
      <c r="T128" s="226">
        <f>T129+T141+T164+T186+T195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202</v>
      </c>
      <c r="BK128" s="227">
        <f>BK129+BK141+BK164+BK186+BK195</f>
        <v>0</v>
      </c>
    </row>
    <row r="129" spans="1:63" s="12" customFormat="1" ht="25.9" customHeight="1">
      <c r="A129" s="12"/>
      <c r="B129" s="228"/>
      <c r="C129" s="229"/>
      <c r="D129" s="230" t="s">
        <v>72</v>
      </c>
      <c r="E129" s="231" t="s">
        <v>73</v>
      </c>
      <c r="F129" s="231" t="s">
        <v>271</v>
      </c>
      <c r="G129" s="229"/>
      <c r="H129" s="229"/>
      <c r="I129" s="232"/>
      <c r="J129" s="233">
        <f>BK129</f>
        <v>0</v>
      </c>
      <c r="K129" s="229"/>
      <c r="L129" s="234"/>
      <c r="M129" s="235"/>
      <c r="N129" s="236"/>
      <c r="O129" s="236"/>
      <c r="P129" s="237">
        <f>SUM(P130:P140)</f>
        <v>0</v>
      </c>
      <c r="Q129" s="236"/>
      <c r="R129" s="237">
        <f>SUM(R130:R140)</f>
        <v>0</v>
      </c>
      <c r="S129" s="236"/>
      <c r="T129" s="238">
        <f>SUM(T130:T140)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9" t="s">
        <v>231</v>
      </c>
      <c r="AT129" s="240" t="s">
        <v>72</v>
      </c>
      <c r="AU129" s="240" t="s">
        <v>73</v>
      </c>
      <c r="AY129" s="239" t="s">
        <v>226</v>
      </c>
      <c r="BK129" s="241">
        <f>SUM(BK130:BK140)</f>
        <v>0</v>
      </c>
    </row>
    <row r="130" spans="1:65" s="2" customFormat="1" ht="16.5" customHeight="1">
      <c r="A130" s="38"/>
      <c r="B130" s="39"/>
      <c r="C130" s="242" t="s">
        <v>80</v>
      </c>
      <c r="D130" s="242" t="s">
        <v>227</v>
      </c>
      <c r="E130" s="243" t="s">
        <v>273</v>
      </c>
      <c r="F130" s="244" t="s">
        <v>274</v>
      </c>
      <c r="G130" s="245" t="s">
        <v>275</v>
      </c>
      <c r="H130" s="246">
        <v>32.05</v>
      </c>
      <c r="I130" s="247"/>
      <c r="J130" s="248">
        <f>ROUND(I130*H130,2)</f>
        <v>0</v>
      </c>
      <c r="K130" s="244" t="s">
        <v>545</v>
      </c>
      <c r="L130" s="44"/>
      <c r="M130" s="249" t="s">
        <v>1</v>
      </c>
      <c r="N130" s="250" t="s">
        <v>38</v>
      </c>
      <c r="O130" s="91"/>
      <c r="P130" s="251">
        <f>O130*H130</f>
        <v>0</v>
      </c>
      <c r="Q130" s="251">
        <v>0</v>
      </c>
      <c r="R130" s="251">
        <f>Q130*H130</f>
        <v>0</v>
      </c>
      <c r="S130" s="251">
        <v>0</v>
      </c>
      <c r="T130" s="25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3" t="s">
        <v>231</v>
      </c>
      <c r="AT130" s="253" t="s">
        <v>227</v>
      </c>
      <c r="AU130" s="253" t="s">
        <v>80</v>
      </c>
      <c r="AY130" s="17" t="s">
        <v>226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7" t="s">
        <v>80</v>
      </c>
      <c r="BK130" s="254">
        <f>ROUND(I130*H130,2)</f>
        <v>0</v>
      </c>
      <c r="BL130" s="17" t="s">
        <v>231</v>
      </c>
      <c r="BM130" s="253" t="s">
        <v>1287</v>
      </c>
    </row>
    <row r="131" spans="1:47" s="2" customFormat="1" ht="12">
      <c r="A131" s="38"/>
      <c r="B131" s="39"/>
      <c r="C131" s="40"/>
      <c r="D131" s="257" t="s">
        <v>277</v>
      </c>
      <c r="E131" s="40"/>
      <c r="F131" s="269" t="s">
        <v>278</v>
      </c>
      <c r="G131" s="40"/>
      <c r="H131" s="40"/>
      <c r="I131" s="155"/>
      <c r="J131" s="40"/>
      <c r="K131" s="40"/>
      <c r="L131" s="44"/>
      <c r="M131" s="270"/>
      <c r="N131" s="27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277</v>
      </c>
      <c r="AU131" s="17" t="s">
        <v>80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279</v>
      </c>
      <c r="F132" s="259" t="s">
        <v>1203</v>
      </c>
      <c r="G132" s="256"/>
      <c r="H132" s="260">
        <v>0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623</v>
      </c>
      <c r="F133" s="259" t="s">
        <v>1288</v>
      </c>
      <c r="G133" s="256"/>
      <c r="H133" s="260">
        <v>22.3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73</v>
      </c>
      <c r="AY133" s="266" t="s">
        <v>226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625</v>
      </c>
      <c r="F134" s="259" t="s">
        <v>1289</v>
      </c>
      <c r="G134" s="256"/>
      <c r="H134" s="260">
        <v>9.75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73</v>
      </c>
      <c r="AY134" s="266" t="s">
        <v>226</v>
      </c>
    </row>
    <row r="135" spans="1:51" s="13" customFormat="1" ht="12">
      <c r="A135" s="13"/>
      <c r="B135" s="255"/>
      <c r="C135" s="256"/>
      <c r="D135" s="257" t="s">
        <v>270</v>
      </c>
      <c r="E135" s="258" t="s">
        <v>627</v>
      </c>
      <c r="F135" s="259" t="s">
        <v>1290</v>
      </c>
      <c r="G135" s="256"/>
      <c r="H135" s="260">
        <v>32.05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270</v>
      </c>
      <c r="AU135" s="266" t="s">
        <v>80</v>
      </c>
      <c r="AV135" s="13" t="s">
        <v>82</v>
      </c>
      <c r="AW135" s="13" t="s">
        <v>30</v>
      </c>
      <c r="AX135" s="13" t="s">
        <v>80</v>
      </c>
      <c r="AY135" s="266" t="s">
        <v>226</v>
      </c>
    </row>
    <row r="136" spans="1:65" s="2" customFormat="1" ht="16.5" customHeight="1">
      <c r="A136" s="38"/>
      <c r="B136" s="39"/>
      <c r="C136" s="242" t="s">
        <v>82</v>
      </c>
      <c r="D136" s="242" t="s">
        <v>227</v>
      </c>
      <c r="E136" s="243" t="s">
        <v>282</v>
      </c>
      <c r="F136" s="244" t="s">
        <v>274</v>
      </c>
      <c r="G136" s="245" t="s">
        <v>275</v>
      </c>
      <c r="H136" s="246">
        <v>13.69</v>
      </c>
      <c r="I136" s="247"/>
      <c r="J136" s="248">
        <f>ROUND(I136*H136,2)</f>
        <v>0</v>
      </c>
      <c r="K136" s="244" t="s">
        <v>545</v>
      </c>
      <c r="L136" s="44"/>
      <c r="M136" s="249" t="s">
        <v>1</v>
      </c>
      <c r="N136" s="250" t="s">
        <v>38</v>
      </c>
      <c r="O136" s="91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3" t="s">
        <v>231</v>
      </c>
      <c r="AT136" s="253" t="s">
        <v>227</v>
      </c>
      <c r="AU136" s="253" t="s">
        <v>80</v>
      </c>
      <c r="AY136" s="17" t="s">
        <v>226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7" t="s">
        <v>80</v>
      </c>
      <c r="BK136" s="254">
        <f>ROUND(I136*H136,2)</f>
        <v>0</v>
      </c>
      <c r="BL136" s="17" t="s">
        <v>231</v>
      </c>
      <c r="BM136" s="253" t="s">
        <v>1291</v>
      </c>
    </row>
    <row r="137" spans="1:47" s="2" customFormat="1" ht="12">
      <c r="A137" s="38"/>
      <c r="B137" s="39"/>
      <c r="C137" s="40"/>
      <c r="D137" s="257" t="s">
        <v>277</v>
      </c>
      <c r="E137" s="40"/>
      <c r="F137" s="269" t="s">
        <v>278</v>
      </c>
      <c r="G137" s="40"/>
      <c r="H137" s="40"/>
      <c r="I137" s="155"/>
      <c r="J137" s="40"/>
      <c r="K137" s="40"/>
      <c r="L137" s="44"/>
      <c r="M137" s="270"/>
      <c r="N137" s="27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277</v>
      </c>
      <c r="AU137" s="17" t="s">
        <v>80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284</v>
      </c>
      <c r="F138" s="259" t="s">
        <v>1292</v>
      </c>
      <c r="G138" s="256"/>
      <c r="H138" s="260">
        <v>13.36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73</v>
      </c>
      <c r="AY138" s="266" t="s">
        <v>226</v>
      </c>
    </row>
    <row r="139" spans="1:51" s="13" customFormat="1" ht="12">
      <c r="A139" s="13"/>
      <c r="B139" s="255"/>
      <c r="C139" s="256"/>
      <c r="D139" s="257" t="s">
        <v>270</v>
      </c>
      <c r="E139" s="258" t="s">
        <v>782</v>
      </c>
      <c r="F139" s="259" t="s">
        <v>1293</v>
      </c>
      <c r="G139" s="256"/>
      <c r="H139" s="260">
        <v>0.329</v>
      </c>
      <c r="I139" s="261"/>
      <c r="J139" s="256"/>
      <c r="K139" s="256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270</v>
      </c>
      <c r="AU139" s="266" t="s">
        <v>80</v>
      </c>
      <c r="AV139" s="13" t="s">
        <v>82</v>
      </c>
      <c r="AW139" s="13" t="s">
        <v>30</v>
      </c>
      <c r="AX139" s="13" t="s">
        <v>73</v>
      </c>
      <c r="AY139" s="266" t="s">
        <v>226</v>
      </c>
    </row>
    <row r="140" spans="1:51" s="13" customFormat="1" ht="12">
      <c r="A140" s="13"/>
      <c r="B140" s="255"/>
      <c r="C140" s="256"/>
      <c r="D140" s="257" t="s">
        <v>270</v>
      </c>
      <c r="E140" s="258" t="s">
        <v>784</v>
      </c>
      <c r="F140" s="259" t="s">
        <v>1294</v>
      </c>
      <c r="G140" s="256"/>
      <c r="H140" s="260">
        <v>13.69</v>
      </c>
      <c r="I140" s="261"/>
      <c r="J140" s="256"/>
      <c r="K140" s="256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270</v>
      </c>
      <c r="AU140" s="266" t="s">
        <v>80</v>
      </c>
      <c r="AV140" s="13" t="s">
        <v>82</v>
      </c>
      <c r="AW140" s="13" t="s">
        <v>30</v>
      </c>
      <c r="AX140" s="13" t="s">
        <v>80</v>
      </c>
      <c r="AY140" s="266" t="s">
        <v>226</v>
      </c>
    </row>
    <row r="141" spans="1:63" s="12" customFormat="1" ht="25.9" customHeight="1">
      <c r="A141" s="12"/>
      <c r="B141" s="228"/>
      <c r="C141" s="229"/>
      <c r="D141" s="230" t="s">
        <v>72</v>
      </c>
      <c r="E141" s="231" t="s">
        <v>80</v>
      </c>
      <c r="F141" s="231" t="s">
        <v>291</v>
      </c>
      <c r="G141" s="229"/>
      <c r="H141" s="229"/>
      <c r="I141" s="232"/>
      <c r="J141" s="233">
        <f>BK141</f>
        <v>0</v>
      </c>
      <c r="K141" s="229"/>
      <c r="L141" s="234"/>
      <c r="M141" s="235"/>
      <c r="N141" s="236"/>
      <c r="O141" s="236"/>
      <c r="P141" s="237">
        <f>SUM(P142:P163)</f>
        <v>0</v>
      </c>
      <c r="Q141" s="236"/>
      <c r="R141" s="237">
        <f>SUM(R142:R163)</f>
        <v>0</v>
      </c>
      <c r="S141" s="236"/>
      <c r="T141" s="238">
        <f>SUM(T142:T163)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9" t="s">
        <v>231</v>
      </c>
      <c r="AT141" s="240" t="s">
        <v>72</v>
      </c>
      <c r="AU141" s="240" t="s">
        <v>73</v>
      </c>
      <c r="AY141" s="239" t="s">
        <v>226</v>
      </c>
      <c r="BK141" s="241">
        <f>SUM(BK142:BK163)</f>
        <v>0</v>
      </c>
    </row>
    <row r="142" spans="1:65" s="2" customFormat="1" ht="16.5" customHeight="1">
      <c r="A142" s="38"/>
      <c r="B142" s="39"/>
      <c r="C142" s="242" t="s">
        <v>108</v>
      </c>
      <c r="D142" s="242" t="s">
        <v>227</v>
      </c>
      <c r="E142" s="243" t="s">
        <v>1211</v>
      </c>
      <c r="F142" s="244" t="s">
        <v>1212</v>
      </c>
      <c r="G142" s="245" t="s">
        <v>275</v>
      </c>
      <c r="H142" s="246">
        <v>2.22</v>
      </c>
      <c r="I142" s="247"/>
      <c r="J142" s="248">
        <f>ROUND(I142*H142,2)</f>
        <v>0</v>
      </c>
      <c r="K142" s="244" t="s">
        <v>545</v>
      </c>
      <c r="L142" s="44"/>
      <c r="M142" s="249" t="s">
        <v>1</v>
      </c>
      <c r="N142" s="250" t="s">
        <v>38</v>
      </c>
      <c r="O142" s="91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3" t="s">
        <v>231</v>
      </c>
      <c r="AT142" s="253" t="s">
        <v>227</v>
      </c>
      <c r="AU142" s="253" t="s">
        <v>80</v>
      </c>
      <c r="AY142" s="17" t="s">
        <v>226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7" t="s">
        <v>80</v>
      </c>
      <c r="BK142" s="254">
        <f>ROUND(I142*H142,2)</f>
        <v>0</v>
      </c>
      <c r="BL142" s="17" t="s">
        <v>231</v>
      </c>
      <c r="BM142" s="253" t="s">
        <v>1295</v>
      </c>
    </row>
    <row r="143" spans="1:47" s="2" customFormat="1" ht="12">
      <c r="A143" s="38"/>
      <c r="B143" s="39"/>
      <c r="C143" s="40"/>
      <c r="D143" s="257" t="s">
        <v>277</v>
      </c>
      <c r="E143" s="40"/>
      <c r="F143" s="269" t="s">
        <v>297</v>
      </c>
      <c r="G143" s="40"/>
      <c r="H143" s="40"/>
      <c r="I143" s="155"/>
      <c r="J143" s="40"/>
      <c r="K143" s="40"/>
      <c r="L143" s="44"/>
      <c r="M143" s="270"/>
      <c r="N143" s="27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277</v>
      </c>
      <c r="AU143" s="17" t="s">
        <v>80</v>
      </c>
    </row>
    <row r="144" spans="1:51" s="15" customFormat="1" ht="12">
      <c r="A144" s="15"/>
      <c r="B144" s="283"/>
      <c r="C144" s="284"/>
      <c r="D144" s="257" t="s">
        <v>270</v>
      </c>
      <c r="E144" s="285" t="s">
        <v>1</v>
      </c>
      <c r="F144" s="286" t="s">
        <v>635</v>
      </c>
      <c r="G144" s="284"/>
      <c r="H144" s="285" t="s">
        <v>1</v>
      </c>
      <c r="I144" s="287"/>
      <c r="J144" s="284"/>
      <c r="K144" s="284"/>
      <c r="L144" s="288"/>
      <c r="M144" s="289"/>
      <c r="N144" s="290"/>
      <c r="O144" s="290"/>
      <c r="P144" s="290"/>
      <c r="Q144" s="290"/>
      <c r="R144" s="290"/>
      <c r="S144" s="290"/>
      <c r="T144" s="29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2" t="s">
        <v>270</v>
      </c>
      <c r="AU144" s="292" t="s">
        <v>80</v>
      </c>
      <c r="AV144" s="15" t="s">
        <v>80</v>
      </c>
      <c r="AW144" s="15" t="s">
        <v>30</v>
      </c>
      <c r="AX144" s="15" t="s">
        <v>73</v>
      </c>
      <c r="AY144" s="292" t="s">
        <v>226</v>
      </c>
    </row>
    <row r="145" spans="1:51" s="15" customFormat="1" ht="12">
      <c r="A145" s="15"/>
      <c r="B145" s="283"/>
      <c r="C145" s="284"/>
      <c r="D145" s="257" t="s">
        <v>270</v>
      </c>
      <c r="E145" s="285" t="s">
        <v>1</v>
      </c>
      <c r="F145" s="286" t="s">
        <v>1214</v>
      </c>
      <c r="G145" s="284"/>
      <c r="H145" s="285" t="s">
        <v>1</v>
      </c>
      <c r="I145" s="287"/>
      <c r="J145" s="284"/>
      <c r="K145" s="284"/>
      <c r="L145" s="288"/>
      <c r="M145" s="289"/>
      <c r="N145" s="290"/>
      <c r="O145" s="290"/>
      <c r="P145" s="290"/>
      <c r="Q145" s="290"/>
      <c r="R145" s="290"/>
      <c r="S145" s="290"/>
      <c r="T145" s="29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2" t="s">
        <v>270</v>
      </c>
      <c r="AU145" s="292" t="s">
        <v>80</v>
      </c>
      <c r="AV145" s="15" t="s">
        <v>80</v>
      </c>
      <c r="AW145" s="15" t="s">
        <v>30</v>
      </c>
      <c r="AX145" s="15" t="s">
        <v>73</v>
      </c>
      <c r="AY145" s="292" t="s">
        <v>226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557</v>
      </c>
      <c r="F146" s="259" t="s">
        <v>1296</v>
      </c>
      <c r="G146" s="256"/>
      <c r="H146" s="260">
        <v>2.22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65" s="2" customFormat="1" ht="16.5" customHeight="1">
      <c r="A147" s="38"/>
      <c r="B147" s="39"/>
      <c r="C147" s="242" t="s">
        <v>231</v>
      </c>
      <c r="D147" s="242" t="s">
        <v>227</v>
      </c>
      <c r="E147" s="243" t="s">
        <v>786</v>
      </c>
      <c r="F147" s="244" t="s">
        <v>787</v>
      </c>
      <c r="G147" s="245" t="s">
        <v>275</v>
      </c>
      <c r="H147" s="246">
        <v>9.75</v>
      </c>
      <c r="I147" s="247"/>
      <c r="J147" s="248">
        <f>ROUND(I147*H147,2)</f>
        <v>0</v>
      </c>
      <c r="K147" s="244" t="s">
        <v>545</v>
      </c>
      <c r="L147" s="44"/>
      <c r="M147" s="249" t="s">
        <v>1</v>
      </c>
      <c r="N147" s="250" t="s">
        <v>38</v>
      </c>
      <c r="O147" s="91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3" t="s">
        <v>231</v>
      </c>
      <c r="AT147" s="253" t="s">
        <v>227</v>
      </c>
      <c r="AU147" s="253" t="s">
        <v>80</v>
      </c>
      <c r="AY147" s="17" t="s">
        <v>226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7" t="s">
        <v>80</v>
      </c>
      <c r="BK147" s="254">
        <f>ROUND(I147*H147,2)</f>
        <v>0</v>
      </c>
      <c r="BL147" s="17" t="s">
        <v>231</v>
      </c>
      <c r="BM147" s="253" t="s">
        <v>1297</v>
      </c>
    </row>
    <row r="148" spans="1:47" s="2" customFormat="1" ht="12">
      <c r="A148" s="38"/>
      <c r="B148" s="39"/>
      <c r="C148" s="40"/>
      <c r="D148" s="257" t="s">
        <v>277</v>
      </c>
      <c r="E148" s="40"/>
      <c r="F148" s="269" t="s">
        <v>297</v>
      </c>
      <c r="G148" s="40"/>
      <c r="H148" s="40"/>
      <c r="I148" s="155"/>
      <c r="J148" s="40"/>
      <c r="K148" s="40"/>
      <c r="L148" s="44"/>
      <c r="M148" s="270"/>
      <c r="N148" s="27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277</v>
      </c>
      <c r="AU148" s="17" t="s">
        <v>80</v>
      </c>
    </row>
    <row r="149" spans="1:51" s="13" customFormat="1" ht="12">
      <c r="A149" s="13"/>
      <c r="B149" s="255"/>
      <c r="C149" s="256"/>
      <c r="D149" s="257" t="s">
        <v>270</v>
      </c>
      <c r="E149" s="258" t="s">
        <v>562</v>
      </c>
      <c r="F149" s="259" t="s">
        <v>1298</v>
      </c>
      <c r="G149" s="256"/>
      <c r="H149" s="260">
        <v>9.75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270</v>
      </c>
      <c r="AU149" s="266" t="s">
        <v>80</v>
      </c>
      <c r="AV149" s="13" t="s">
        <v>82</v>
      </c>
      <c r="AW149" s="13" t="s">
        <v>30</v>
      </c>
      <c r="AX149" s="13" t="s">
        <v>80</v>
      </c>
      <c r="AY149" s="266" t="s">
        <v>226</v>
      </c>
    </row>
    <row r="150" spans="1:65" s="2" customFormat="1" ht="16.5" customHeight="1">
      <c r="A150" s="38"/>
      <c r="B150" s="39"/>
      <c r="C150" s="242" t="s">
        <v>242</v>
      </c>
      <c r="D150" s="242" t="s">
        <v>227</v>
      </c>
      <c r="E150" s="243" t="s">
        <v>642</v>
      </c>
      <c r="F150" s="244" t="s">
        <v>643</v>
      </c>
      <c r="G150" s="245" t="s">
        <v>275</v>
      </c>
      <c r="H150" s="246">
        <v>2.34</v>
      </c>
      <c r="I150" s="247"/>
      <c r="J150" s="248">
        <f>ROUND(I150*H150,2)</f>
        <v>0</v>
      </c>
      <c r="K150" s="244" t="s">
        <v>545</v>
      </c>
      <c r="L150" s="44"/>
      <c r="M150" s="249" t="s">
        <v>1</v>
      </c>
      <c r="N150" s="250" t="s">
        <v>38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231</v>
      </c>
      <c r="AT150" s="253" t="s">
        <v>227</v>
      </c>
      <c r="AU150" s="253" t="s">
        <v>80</v>
      </c>
      <c r="AY150" s="17" t="s">
        <v>226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80</v>
      </c>
      <c r="BK150" s="254">
        <f>ROUND(I150*H150,2)</f>
        <v>0</v>
      </c>
      <c r="BL150" s="17" t="s">
        <v>231</v>
      </c>
      <c r="BM150" s="253" t="s">
        <v>1299</v>
      </c>
    </row>
    <row r="151" spans="1:47" s="2" customFormat="1" ht="12">
      <c r="A151" s="38"/>
      <c r="B151" s="39"/>
      <c r="C151" s="40"/>
      <c r="D151" s="257" t="s">
        <v>277</v>
      </c>
      <c r="E151" s="40"/>
      <c r="F151" s="269" t="s">
        <v>645</v>
      </c>
      <c r="G151" s="40"/>
      <c r="H151" s="40"/>
      <c r="I151" s="155"/>
      <c r="J151" s="40"/>
      <c r="K151" s="40"/>
      <c r="L151" s="44"/>
      <c r="M151" s="270"/>
      <c r="N151" s="27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277</v>
      </c>
      <c r="AU151" s="17" t="s">
        <v>80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567</v>
      </c>
      <c r="F152" s="259" t="s">
        <v>1300</v>
      </c>
      <c r="G152" s="256"/>
      <c r="H152" s="260">
        <v>2.34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80</v>
      </c>
      <c r="AV152" s="13" t="s">
        <v>82</v>
      </c>
      <c r="AW152" s="13" t="s">
        <v>30</v>
      </c>
      <c r="AX152" s="13" t="s">
        <v>80</v>
      </c>
      <c r="AY152" s="266" t="s">
        <v>226</v>
      </c>
    </row>
    <row r="153" spans="1:65" s="2" customFormat="1" ht="16.5" customHeight="1">
      <c r="A153" s="38"/>
      <c r="B153" s="39"/>
      <c r="C153" s="242" t="s">
        <v>246</v>
      </c>
      <c r="D153" s="242" t="s">
        <v>227</v>
      </c>
      <c r="E153" s="243" t="s">
        <v>801</v>
      </c>
      <c r="F153" s="244" t="s">
        <v>802</v>
      </c>
      <c r="G153" s="245" t="s">
        <v>275</v>
      </c>
      <c r="H153" s="246">
        <v>22.3</v>
      </c>
      <c r="I153" s="247"/>
      <c r="J153" s="248">
        <f>ROUND(I153*H153,2)</f>
        <v>0</v>
      </c>
      <c r="K153" s="244" t="s">
        <v>545</v>
      </c>
      <c r="L153" s="44"/>
      <c r="M153" s="249" t="s">
        <v>1</v>
      </c>
      <c r="N153" s="250" t="s">
        <v>38</v>
      </c>
      <c r="O153" s="91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231</v>
      </c>
      <c r="AT153" s="253" t="s">
        <v>227</v>
      </c>
      <c r="AU153" s="253" t="s">
        <v>80</v>
      </c>
      <c r="AY153" s="17" t="s">
        <v>226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80</v>
      </c>
      <c r="BK153" s="254">
        <f>ROUND(I153*H153,2)</f>
        <v>0</v>
      </c>
      <c r="BL153" s="17" t="s">
        <v>231</v>
      </c>
      <c r="BM153" s="253" t="s">
        <v>1301</v>
      </c>
    </row>
    <row r="154" spans="1:47" s="2" customFormat="1" ht="12">
      <c r="A154" s="38"/>
      <c r="B154" s="39"/>
      <c r="C154" s="40"/>
      <c r="D154" s="257" t="s">
        <v>277</v>
      </c>
      <c r="E154" s="40"/>
      <c r="F154" s="269" t="s">
        <v>328</v>
      </c>
      <c r="G154" s="40"/>
      <c r="H154" s="40"/>
      <c r="I154" s="155"/>
      <c r="J154" s="40"/>
      <c r="K154" s="40"/>
      <c r="L154" s="44"/>
      <c r="M154" s="270"/>
      <c r="N154" s="27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277</v>
      </c>
      <c r="AU154" s="17" t="s">
        <v>80</v>
      </c>
    </row>
    <row r="155" spans="1:51" s="15" customFormat="1" ht="12">
      <c r="A155" s="15"/>
      <c r="B155" s="283"/>
      <c r="C155" s="284"/>
      <c r="D155" s="257" t="s">
        <v>270</v>
      </c>
      <c r="E155" s="285" t="s">
        <v>1</v>
      </c>
      <c r="F155" s="286" t="s">
        <v>1226</v>
      </c>
      <c r="G155" s="284"/>
      <c r="H155" s="285" t="s">
        <v>1</v>
      </c>
      <c r="I155" s="287"/>
      <c r="J155" s="284"/>
      <c r="K155" s="284"/>
      <c r="L155" s="288"/>
      <c r="M155" s="289"/>
      <c r="N155" s="290"/>
      <c r="O155" s="290"/>
      <c r="P155" s="290"/>
      <c r="Q155" s="290"/>
      <c r="R155" s="290"/>
      <c r="S155" s="290"/>
      <c r="T155" s="29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2" t="s">
        <v>270</v>
      </c>
      <c r="AU155" s="292" t="s">
        <v>80</v>
      </c>
      <c r="AV155" s="15" t="s">
        <v>80</v>
      </c>
      <c r="AW155" s="15" t="s">
        <v>30</v>
      </c>
      <c r="AX155" s="15" t="s">
        <v>73</v>
      </c>
      <c r="AY155" s="292" t="s">
        <v>226</v>
      </c>
    </row>
    <row r="156" spans="1:51" s="15" customFormat="1" ht="12">
      <c r="A156" s="15"/>
      <c r="B156" s="283"/>
      <c r="C156" s="284"/>
      <c r="D156" s="257" t="s">
        <v>270</v>
      </c>
      <c r="E156" s="285" t="s">
        <v>1</v>
      </c>
      <c r="F156" s="286" t="s">
        <v>1302</v>
      </c>
      <c r="G156" s="284"/>
      <c r="H156" s="285" t="s">
        <v>1</v>
      </c>
      <c r="I156" s="287"/>
      <c r="J156" s="284"/>
      <c r="K156" s="284"/>
      <c r="L156" s="288"/>
      <c r="M156" s="289"/>
      <c r="N156" s="290"/>
      <c r="O156" s="290"/>
      <c r="P156" s="290"/>
      <c r="Q156" s="290"/>
      <c r="R156" s="290"/>
      <c r="S156" s="290"/>
      <c r="T156" s="29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2" t="s">
        <v>270</v>
      </c>
      <c r="AU156" s="292" t="s">
        <v>80</v>
      </c>
      <c r="AV156" s="15" t="s">
        <v>80</v>
      </c>
      <c r="AW156" s="15" t="s">
        <v>30</v>
      </c>
      <c r="AX156" s="15" t="s">
        <v>73</v>
      </c>
      <c r="AY156" s="292" t="s">
        <v>226</v>
      </c>
    </row>
    <row r="157" spans="1:51" s="15" customFormat="1" ht="12">
      <c r="A157" s="15"/>
      <c r="B157" s="283"/>
      <c r="C157" s="284"/>
      <c r="D157" s="257" t="s">
        <v>270</v>
      </c>
      <c r="E157" s="285" t="s">
        <v>1</v>
      </c>
      <c r="F157" s="286" t="s">
        <v>1303</v>
      </c>
      <c r="G157" s="284"/>
      <c r="H157" s="285" t="s">
        <v>1</v>
      </c>
      <c r="I157" s="287"/>
      <c r="J157" s="284"/>
      <c r="K157" s="284"/>
      <c r="L157" s="288"/>
      <c r="M157" s="289"/>
      <c r="N157" s="290"/>
      <c r="O157" s="290"/>
      <c r="P157" s="290"/>
      <c r="Q157" s="290"/>
      <c r="R157" s="290"/>
      <c r="S157" s="290"/>
      <c r="T157" s="29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2" t="s">
        <v>270</v>
      </c>
      <c r="AU157" s="292" t="s">
        <v>80</v>
      </c>
      <c r="AV157" s="15" t="s">
        <v>80</v>
      </c>
      <c r="AW157" s="15" t="s">
        <v>30</v>
      </c>
      <c r="AX157" s="15" t="s">
        <v>73</v>
      </c>
      <c r="AY157" s="292" t="s">
        <v>226</v>
      </c>
    </row>
    <row r="158" spans="1:51" s="15" customFormat="1" ht="12">
      <c r="A158" s="15"/>
      <c r="B158" s="283"/>
      <c r="C158" s="284"/>
      <c r="D158" s="257" t="s">
        <v>270</v>
      </c>
      <c r="E158" s="285" t="s">
        <v>1</v>
      </c>
      <c r="F158" s="286" t="s">
        <v>1304</v>
      </c>
      <c r="G158" s="284"/>
      <c r="H158" s="285" t="s">
        <v>1</v>
      </c>
      <c r="I158" s="287"/>
      <c r="J158" s="284"/>
      <c r="K158" s="284"/>
      <c r="L158" s="288"/>
      <c r="M158" s="289"/>
      <c r="N158" s="290"/>
      <c r="O158" s="290"/>
      <c r="P158" s="290"/>
      <c r="Q158" s="290"/>
      <c r="R158" s="290"/>
      <c r="S158" s="290"/>
      <c r="T158" s="29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2" t="s">
        <v>270</v>
      </c>
      <c r="AU158" s="292" t="s">
        <v>80</v>
      </c>
      <c r="AV158" s="15" t="s">
        <v>80</v>
      </c>
      <c r="AW158" s="15" t="s">
        <v>30</v>
      </c>
      <c r="AX158" s="15" t="s">
        <v>73</v>
      </c>
      <c r="AY158" s="292" t="s">
        <v>226</v>
      </c>
    </row>
    <row r="159" spans="1:51" s="13" customFormat="1" ht="12">
      <c r="A159" s="13"/>
      <c r="B159" s="255"/>
      <c r="C159" s="256"/>
      <c r="D159" s="257" t="s">
        <v>270</v>
      </c>
      <c r="E159" s="258" t="s">
        <v>577</v>
      </c>
      <c r="F159" s="259" t="s">
        <v>1305</v>
      </c>
      <c r="G159" s="256"/>
      <c r="H159" s="260">
        <v>22.3</v>
      </c>
      <c r="I159" s="261"/>
      <c r="J159" s="256"/>
      <c r="K159" s="256"/>
      <c r="L159" s="262"/>
      <c r="M159" s="263"/>
      <c r="N159" s="264"/>
      <c r="O159" s="264"/>
      <c r="P159" s="264"/>
      <c r="Q159" s="264"/>
      <c r="R159" s="264"/>
      <c r="S159" s="264"/>
      <c r="T159" s="26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6" t="s">
        <v>270</v>
      </c>
      <c r="AU159" s="266" t="s">
        <v>80</v>
      </c>
      <c r="AV159" s="13" t="s">
        <v>82</v>
      </c>
      <c r="AW159" s="13" t="s">
        <v>30</v>
      </c>
      <c r="AX159" s="13" t="s">
        <v>80</v>
      </c>
      <c r="AY159" s="266" t="s">
        <v>226</v>
      </c>
    </row>
    <row r="160" spans="1:65" s="2" customFormat="1" ht="16.5" customHeight="1">
      <c r="A160" s="38"/>
      <c r="B160" s="39"/>
      <c r="C160" s="242" t="s">
        <v>250</v>
      </c>
      <c r="D160" s="242" t="s">
        <v>227</v>
      </c>
      <c r="E160" s="243" t="s">
        <v>343</v>
      </c>
      <c r="F160" s="244" t="s">
        <v>344</v>
      </c>
      <c r="G160" s="245" t="s">
        <v>275</v>
      </c>
      <c r="H160" s="246">
        <v>14.25</v>
      </c>
      <c r="I160" s="247"/>
      <c r="J160" s="248">
        <f>ROUND(I160*H160,2)</f>
        <v>0</v>
      </c>
      <c r="K160" s="244" t="s">
        <v>545</v>
      </c>
      <c r="L160" s="44"/>
      <c r="M160" s="249" t="s">
        <v>1</v>
      </c>
      <c r="N160" s="250" t="s">
        <v>38</v>
      </c>
      <c r="O160" s="91"/>
      <c r="P160" s="251">
        <f>O160*H160</f>
        <v>0</v>
      </c>
      <c r="Q160" s="251">
        <v>0</v>
      </c>
      <c r="R160" s="251">
        <f>Q160*H160</f>
        <v>0</v>
      </c>
      <c r="S160" s="251">
        <v>0</v>
      </c>
      <c r="T160" s="25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3" t="s">
        <v>231</v>
      </c>
      <c r="AT160" s="253" t="s">
        <v>227</v>
      </c>
      <c r="AU160" s="253" t="s">
        <v>80</v>
      </c>
      <c r="AY160" s="17" t="s">
        <v>226</v>
      </c>
      <c r="BE160" s="254">
        <f>IF(N160="základní",J160,0)</f>
        <v>0</v>
      </c>
      <c r="BF160" s="254">
        <f>IF(N160="snížená",J160,0)</f>
        <v>0</v>
      </c>
      <c r="BG160" s="254">
        <f>IF(N160="zákl. přenesená",J160,0)</f>
        <v>0</v>
      </c>
      <c r="BH160" s="254">
        <f>IF(N160="sníž. přenesená",J160,0)</f>
        <v>0</v>
      </c>
      <c r="BI160" s="254">
        <f>IF(N160="nulová",J160,0)</f>
        <v>0</v>
      </c>
      <c r="BJ160" s="17" t="s">
        <v>80</v>
      </c>
      <c r="BK160" s="254">
        <f>ROUND(I160*H160,2)</f>
        <v>0</v>
      </c>
      <c r="BL160" s="17" t="s">
        <v>231</v>
      </c>
      <c r="BM160" s="253" t="s">
        <v>1306</v>
      </c>
    </row>
    <row r="161" spans="1:47" s="2" customFormat="1" ht="12">
      <c r="A161" s="38"/>
      <c r="B161" s="39"/>
      <c r="C161" s="40"/>
      <c r="D161" s="257" t="s">
        <v>277</v>
      </c>
      <c r="E161" s="40"/>
      <c r="F161" s="269" t="s">
        <v>346</v>
      </c>
      <c r="G161" s="40"/>
      <c r="H161" s="40"/>
      <c r="I161" s="155"/>
      <c r="J161" s="40"/>
      <c r="K161" s="40"/>
      <c r="L161" s="44"/>
      <c r="M161" s="270"/>
      <c r="N161" s="271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277</v>
      </c>
      <c r="AU161" s="17" t="s">
        <v>80</v>
      </c>
    </row>
    <row r="162" spans="1:51" s="15" customFormat="1" ht="12">
      <c r="A162" s="15"/>
      <c r="B162" s="283"/>
      <c r="C162" s="284"/>
      <c r="D162" s="257" t="s">
        <v>270</v>
      </c>
      <c r="E162" s="285" t="s">
        <v>1</v>
      </c>
      <c r="F162" s="286" t="s">
        <v>1241</v>
      </c>
      <c r="G162" s="284"/>
      <c r="H162" s="285" t="s">
        <v>1</v>
      </c>
      <c r="I162" s="287"/>
      <c r="J162" s="284"/>
      <c r="K162" s="284"/>
      <c r="L162" s="288"/>
      <c r="M162" s="289"/>
      <c r="N162" s="290"/>
      <c r="O162" s="290"/>
      <c r="P162" s="290"/>
      <c r="Q162" s="290"/>
      <c r="R162" s="290"/>
      <c r="S162" s="290"/>
      <c r="T162" s="29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2" t="s">
        <v>270</v>
      </c>
      <c r="AU162" s="292" t="s">
        <v>80</v>
      </c>
      <c r="AV162" s="15" t="s">
        <v>80</v>
      </c>
      <c r="AW162" s="15" t="s">
        <v>30</v>
      </c>
      <c r="AX162" s="15" t="s">
        <v>73</v>
      </c>
      <c r="AY162" s="292" t="s">
        <v>226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582</v>
      </c>
      <c r="F163" s="259" t="s">
        <v>1307</v>
      </c>
      <c r="G163" s="256"/>
      <c r="H163" s="260">
        <v>14.25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80</v>
      </c>
      <c r="AV163" s="13" t="s">
        <v>82</v>
      </c>
      <c r="AW163" s="13" t="s">
        <v>30</v>
      </c>
      <c r="AX163" s="13" t="s">
        <v>80</v>
      </c>
      <c r="AY163" s="266" t="s">
        <v>226</v>
      </c>
    </row>
    <row r="164" spans="1:63" s="12" customFormat="1" ht="25.9" customHeight="1">
      <c r="A164" s="12"/>
      <c r="B164" s="228"/>
      <c r="C164" s="229"/>
      <c r="D164" s="230" t="s">
        <v>72</v>
      </c>
      <c r="E164" s="231" t="s">
        <v>231</v>
      </c>
      <c r="F164" s="231" t="s">
        <v>363</v>
      </c>
      <c r="G164" s="229"/>
      <c r="H164" s="229"/>
      <c r="I164" s="232"/>
      <c r="J164" s="233">
        <f>BK164</f>
        <v>0</v>
      </c>
      <c r="K164" s="229"/>
      <c r="L164" s="234"/>
      <c r="M164" s="235"/>
      <c r="N164" s="236"/>
      <c r="O164" s="236"/>
      <c r="P164" s="237">
        <f>SUM(P165:P185)</f>
        <v>0</v>
      </c>
      <c r="Q164" s="236"/>
      <c r="R164" s="237">
        <f>SUM(R165:R185)</f>
        <v>0</v>
      </c>
      <c r="S164" s="236"/>
      <c r="T164" s="238">
        <f>SUM(T165:T185)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9" t="s">
        <v>231</v>
      </c>
      <c r="AT164" s="240" t="s">
        <v>72</v>
      </c>
      <c r="AU164" s="240" t="s">
        <v>73</v>
      </c>
      <c r="AY164" s="239" t="s">
        <v>226</v>
      </c>
      <c r="BK164" s="241">
        <f>SUM(BK165:BK185)</f>
        <v>0</v>
      </c>
    </row>
    <row r="165" spans="1:65" s="2" customFormat="1" ht="16.5" customHeight="1">
      <c r="A165" s="38"/>
      <c r="B165" s="39"/>
      <c r="C165" s="242" t="s">
        <v>254</v>
      </c>
      <c r="D165" s="242" t="s">
        <v>227</v>
      </c>
      <c r="E165" s="243" t="s">
        <v>1243</v>
      </c>
      <c r="F165" s="244" t="s">
        <v>1244</v>
      </c>
      <c r="G165" s="245" t="s">
        <v>275</v>
      </c>
      <c r="H165" s="246">
        <v>0.4</v>
      </c>
      <c r="I165" s="247"/>
      <c r="J165" s="248">
        <f>ROUND(I165*H165,2)</f>
        <v>0</v>
      </c>
      <c r="K165" s="244" t="s">
        <v>545</v>
      </c>
      <c r="L165" s="44"/>
      <c r="M165" s="249" t="s">
        <v>1</v>
      </c>
      <c r="N165" s="250" t="s">
        <v>38</v>
      </c>
      <c r="O165" s="91"/>
      <c r="P165" s="251">
        <f>O165*H165</f>
        <v>0</v>
      </c>
      <c r="Q165" s="251">
        <v>0</v>
      </c>
      <c r="R165" s="251">
        <f>Q165*H165</f>
        <v>0</v>
      </c>
      <c r="S165" s="251">
        <v>0</v>
      </c>
      <c r="T165" s="25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3" t="s">
        <v>231</v>
      </c>
      <c r="AT165" s="253" t="s">
        <v>227</v>
      </c>
      <c r="AU165" s="253" t="s">
        <v>80</v>
      </c>
      <c r="AY165" s="17" t="s">
        <v>226</v>
      </c>
      <c r="BE165" s="254">
        <f>IF(N165="základní",J165,0)</f>
        <v>0</v>
      </c>
      <c r="BF165" s="254">
        <f>IF(N165="snížená",J165,0)</f>
        <v>0</v>
      </c>
      <c r="BG165" s="254">
        <f>IF(N165="zákl. přenesená",J165,0)</f>
        <v>0</v>
      </c>
      <c r="BH165" s="254">
        <f>IF(N165="sníž. přenesená",J165,0)</f>
        <v>0</v>
      </c>
      <c r="BI165" s="254">
        <f>IF(N165="nulová",J165,0)</f>
        <v>0</v>
      </c>
      <c r="BJ165" s="17" t="s">
        <v>80</v>
      </c>
      <c r="BK165" s="254">
        <f>ROUND(I165*H165,2)</f>
        <v>0</v>
      </c>
      <c r="BL165" s="17" t="s">
        <v>231</v>
      </c>
      <c r="BM165" s="253" t="s">
        <v>1308</v>
      </c>
    </row>
    <row r="166" spans="1:47" s="2" customFormat="1" ht="12">
      <c r="A166" s="38"/>
      <c r="B166" s="39"/>
      <c r="C166" s="40"/>
      <c r="D166" s="257" t="s">
        <v>277</v>
      </c>
      <c r="E166" s="40"/>
      <c r="F166" s="269" t="s">
        <v>1246</v>
      </c>
      <c r="G166" s="40"/>
      <c r="H166" s="40"/>
      <c r="I166" s="155"/>
      <c r="J166" s="40"/>
      <c r="K166" s="40"/>
      <c r="L166" s="44"/>
      <c r="M166" s="270"/>
      <c r="N166" s="271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277</v>
      </c>
      <c r="AU166" s="17" t="s">
        <v>80</v>
      </c>
    </row>
    <row r="167" spans="1:51" s="15" customFormat="1" ht="12">
      <c r="A167" s="15"/>
      <c r="B167" s="283"/>
      <c r="C167" s="284"/>
      <c r="D167" s="257" t="s">
        <v>270</v>
      </c>
      <c r="E167" s="285" t="s">
        <v>1</v>
      </c>
      <c r="F167" s="286" t="s">
        <v>1247</v>
      </c>
      <c r="G167" s="284"/>
      <c r="H167" s="285" t="s">
        <v>1</v>
      </c>
      <c r="I167" s="287"/>
      <c r="J167" s="284"/>
      <c r="K167" s="284"/>
      <c r="L167" s="288"/>
      <c r="M167" s="289"/>
      <c r="N167" s="290"/>
      <c r="O167" s="290"/>
      <c r="P167" s="290"/>
      <c r="Q167" s="290"/>
      <c r="R167" s="290"/>
      <c r="S167" s="290"/>
      <c r="T167" s="29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92" t="s">
        <v>270</v>
      </c>
      <c r="AU167" s="292" t="s">
        <v>80</v>
      </c>
      <c r="AV167" s="15" t="s">
        <v>80</v>
      </c>
      <c r="AW167" s="15" t="s">
        <v>30</v>
      </c>
      <c r="AX167" s="15" t="s">
        <v>73</v>
      </c>
      <c r="AY167" s="292" t="s">
        <v>226</v>
      </c>
    </row>
    <row r="168" spans="1:51" s="13" customFormat="1" ht="12">
      <c r="A168" s="13"/>
      <c r="B168" s="255"/>
      <c r="C168" s="256"/>
      <c r="D168" s="257" t="s">
        <v>270</v>
      </c>
      <c r="E168" s="258" t="s">
        <v>659</v>
      </c>
      <c r="F168" s="259" t="s">
        <v>1309</v>
      </c>
      <c r="G168" s="256"/>
      <c r="H168" s="260">
        <v>0.4</v>
      </c>
      <c r="I168" s="261"/>
      <c r="J168" s="256"/>
      <c r="K168" s="256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270</v>
      </c>
      <c r="AU168" s="266" t="s">
        <v>80</v>
      </c>
      <c r="AV168" s="13" t="s">
        <v>82</v>
      </c>
      <c r="AW168" s="13" t="s">
        <v>30</v>
      </c>
      <c r="AX168" s="13" t="s">
        <v>80</v>
      </c>
      <c r="AY168" s="266" t="s">
        <v>226</v>
      </c>
    </row>
    <row r="169" spans="1:65" s="2" customFormat="1" ht="16.5" customHeight="1">
      <c r="A169" s="38"/>
      <c r="B169" s="39"/>
      <c r="C169" s="242" t="s">
        <v>258</v>
      </c>
      <c r="D169" s="242" t="s">
        <v>227</v>
      </c>
      <c r="E169" s="243" t="s">
        <v>1249</v>
      </c>
      <c r="F169" s="244" t="s">
        <v>1250</v>
      </c>
      <c r="G169" s="245" t="s">
        <v>275</v>
      </c>
      <c r="H169" s="246">
        <v>2.962</v>
      </c>
      <c r="I169" s="247"/>
      <c r="J169" s="248">
        <f>ROUND(I169*H169,2)</f>
        <v>0</v>
      </c>
      <c r="K169" s="244" t="s">
        <v>545</v>
      </c>
      <c r="L169" s="44"/>
      <c r="M169" s="249" t="s">
        <v>1</v>
      </c>
      <c r="N169" s="250" t="s">
        <v>38</v>
      </c>
      <c r="O169" s="91"/>
      <c r="P169" s="251">
        <f>O169*H169</f>
        <v>0</v>
      </c>
      <c r="Q169" s="251">
        <v>0</v>
      </c>
      <c r="R169" s="251">
        <f>Q169*H169</f>
        <v>0</v>
      </c>
      <c r="S169" s="251">
        <v>0</v>
      </c>
      <c r="T169" s="25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3" t="s">
        <v>231</v>
      </c>
      <c r="AT169" s="253" t="s">
        <v>227</v>
      </c>
      <c r="AU169" s="253" t="s">
        <v>80</v>
      </c>
      <c r="AY169" s="17" t="s">
        <v>226</v>
      </c>
      <c r="BE169" s="254">
        <f>IF(N169="základní",J169,0)</f>
        <v>0</v>
      </c>
      <c r="BF169" s="254">
        <f>IF(N169="snížená",J169,0)</f>
        <v>0</v>
      </c>
      <c r="BG169" s="254">
        <f>IF(N169="zákl. přenesená",J169,0)</f>
        <v>0</v>
      </c>
      <c r="BH169" s="254">
        <f>IF(N169="sníž. přenesená",J169,0)</f>
        <v>0</v>
      </c>
      <c r="BI169" s="254">
        <f>IF(N169="nulová",J169,0)</f>
        <v>0</v>
      </c>
      <c r="BJ169" s="17" t="s">
        <v>80</v>
      </c>
      <c r="BK169" s="254">
        <f>ROUND(I169*H169,2)</f>
        <v>0</v>
      </c>
      <c r="BL169" s="17" t="s">
        <v>231</v>
      </c>
      <c r="BM169" s="253" t="s">
        <v>1310</v>
      </c>
    </row>
    <row r="170" spans="1:47" s="2" customFormat="1" ht="12">
      <c r="A170" s="38"/>
      <c r="B170" s="39"/>
      <c r="C170" s="40"/>
      <c r="D170" s="257" t="s">
        <v>277</v>
      </c>
      <c r="E170" s="40"/>
      <c r="F170" s="269" t="s">
        <v>368</v>
      </c>
      <c r="G170" s="40"/>
      <c r="H170" s="40"/>
      <c r="I170" s="155"/>
      <c r="J170" s="40"/>
      <c r="K170" s="40"/>
      <c r="L170" s="44"/>
      <c r="M170" s="270"/>
      <c r="N170" s="271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277</v>
      </c>
      <c r="AU170" s="17" t="s">
        <v>80</v>
      </c>
    </row>
    <row r="171" spans="1:51" s="13" customFormat="1" ht="12">
      <c r="A171" s="13"/>
      <c r="B171" s="255"/>
      <c r="C171" s="256"/>
      <c r="D171" s="257" t="s">
        <v>270</v>
      </c>
      <c r="E171" s="258" t="s">
        <v>665</v>
      </c>
      <c r="F171" s="259" t="s">
        <v>1311</v>
      </c>
      <c r="G171" s="256"/>
      <c r="H171" s="260">
        <v>2.962</v>
      </c>
      <c r="I171" s="261"/>
      <c r="J171" s="256"/>
      <c r="K171" s="256"/>
      <c r="L171" s="262"/>
      <c r="M171" s="263"/>
      <c r="N171" s="264"/>
      <c r="O171" s="264"/>
      <c r="P171" s="264"/>
      <c r="Q171" s="264"/>
      <c r="R171" s="264"/>
      <c r="S171" s="264"/>
      <c r="T171" s="26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6" t="s">
        <v>270</v>
      </c>
      <c r="AU171" s="266" t="s">
        <v>80</v>
      </c>
      <c r="AV171" s="13" t="s">
        <v>82</v>
      </c>
      <c r="AW171" s="13" t="s">
        <v>30</v>
      </c>
      <c r="AX171" s="13" t="s">
        <v>80</v>
      </c>
      <c r="AY171" s="266" t="s">
        <v>226</v>
      </c>
    </row>
    <row r="172" spans="1:65" s="2" customFormat="1" ht="16.5" customHeight="1">
      <c r="A172" s="38"/>
      <c r="B172" s="39"/>
      <c r="C172" s="242" t="s">
        <v>262</v>
      </c>
      <c r="D172" s="242" t="s">
        <v>227</v>
      </c>
      <c r="E172" s="243" t="s">
        <v>1253</v>
      </c>
      <c r="F172" s="244" t="s">
        <v>1254</v>
      </c>
      <c r="G172" s="245" t="s">
        <v>275</v>
      </c>
      <c r="H172" s="246">
        <v>2.352</v>
      </c>
      <c r="I172" s="247"/>
      <c r="J172" s="248">
        <f>ROUND(I172*H172,2)</f>
        <v>0</v>
      </c>
      <c r="K172" s="244" t="s">
        <v>545</v>
      </c>
      <c r="L172" s="44"/>
      <c r="M172" s="249" t="s">
        <v>1</v>
      </c>
      <c r="N172" s="250" t="s">
        <v>38</v>
      </c>
      <c r="O172" s="91"/>
      <c r="P172" s="251">
        <f>O172*H172</f>
        <v>0</v>
      </c>
      <c r="Q172" s="251">
        <v>0</v>
      </c>
      <c r="R172" s="251">
        <f>Q172*H172</f>
        <v>0</v>
      </c>
      <c r="S172" s="251">
        <v>0</v>
      </c>
      <c r="T172" s="25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3" t="s">
        <v>231</v>
      </c>
      <c r="AT172" s="253" t="s">
        <v>227</v>
      </c>
      <c r="AU172" s="253" t="s">
        <v>80</v>
      </c>
      <c r="AY172" s="17" t="s">
        <v>226</v>
      </c>
      <c r="BE172" s="254">
        <f>IF(N172="základní",J172,0)</f>
        <v>0</v>
      </c>
      <c r="BF172" s="254">
        <f>IF(N172="snížená",J172,0)</f>
        <v>0</v>
      </c>
      <c r="BG172" s="254">
        <f>IF(N172="zákl. přenesená",J172,0)</f>
        <v>0</v>
      </c>
      <c r="BH172" s="254">
        <f>IF(N172="sníž. přenesená",J172,0)</f>
        <v>0</v>
      </c>
      <c r="BI172" s="254">
        <f>IF(N172="nulová",J172,0)</f>
        <v>0</v>
      </c>
      <c r="BJ172" s="17" t="s">
        <v>80</v>
      </c>
      <c r="BK172" s="254">
        <f>ROUND(I172*H172,2)</f>
        <v>0</v>
      </c>
      <c r="BL172" s="17" t="s">
        <v>231</v>
      </c>
      <c r="BM172" s="253" t="s">
        <v>1312</v>
      </c>
    </row>
    <row r="173" spans="1:47" s="2" customFormat="1" ht="12">
      <c r="A173" s="38"/>
      <c r="B173" s="39"/>
      <c r="C173" s="40"/>
      <c r="D173" s="257" t="s">
        <v>277</v>
      </c>
      <c r="E173" s="40"/>
      <c r="F173" s="269" t="s">
        <v>374</v>
      </c>
      <c r="G173" s="40"/>
      <c r="H173" s="40"/>
      <c r="I173" s="155"/>
      <c r="J173" s="40"/>
      <c r="K173" s="40"/>
      <c r="L173" s="44"/>
      <c r="M173" s="270"/>
      <c r="N173" s="27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277</v>
      </c>
      <c r="AU173" s="17" t="s">
        <v>80</v>
      </c>
    </row>
    <row r="174" spans="1:51" s="13" customFormat="1" ht="12">
      <c r="A174" s="13"/>
      <c r="B174" s="255"/>
      <c r="C174" s="256"/>
      <c r="D174" s="257" t="s">
        <v>270</v>
      </c>
      <c r="E174" s="258" t="s">
        <v>672</v>
      </c>
      <c r="F174" s="259" t="s">
        <v>1313</v>
      </c>
      <c r="G174" s="256"/>
      <c r="H174" s="260">
        <v>2.352</v>
      </c>
      <c r="I174" s="261"/>
      <c r="J174" s="256"/>
      <c r="K174" s="256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270</v>
      </c>
      <c r="AU174" s="266" t="s">
        <v>80</v>
      </c>
      <c r="AV174" s="13" t="s">
        <v>82</v>
      </c>
      <c r="AW174" s="13" t="s">
        <v>30</v>
      </c>
      <c r="AX174" s="13" t="s">
        <v>80</v>
      </c>
      <c r="AY174" s="266" t="s">
        <v>226</v>
      </c>
    </row>
    <row r="175" spans="1:65" s="2" customFormat="1" ht="16.5" customHeight="1">
      <c r="A175" s="38"/>
      <c r="B175" s="39"/>
      <c r="C175" s="242" t="s">
        <v>266</v>
      </c>
      <c r="D175" s="242" t="s">
        <v>227</v>
      </c>
      <c r="E175" s="243" t="s">
        <v>371</v>
      </c>
      <c r="F175" s="244" t="s">
        <v>372</v>
      </c>
      <c r="G175" s="245" t="s">
        <v>275</v>
      </c>
      <c r="H175" s="246">
        <v>2.962</v>
      </c>
      <c r="I175" s="247"/>
      <c r="J175" s="248">
        <f>ROUND(I175*H175,2)</f>
        <v>0</v>
      </c>
      <c r="K175" s="244" t="s">
        <v>545</v>
      </c>
      <c r="L175" s="44"/>
      <c r="M175" s="249" t="s">
        <v>1</v>
      </c>
      <c r="N175" s="250" t="s">
        <v>38</v>
      </c>
      <c r="O175" s="91"/>
      <c r="P175" s="251">
        <f>O175*H175</f>
        <v>0</v>
      </c>
      <c r="Q175" s="251">
        <v>0</v>
      </c>
      <c r="R175" s="251">
        <f>Q175*H175</f>
        <v>0</v>
      </c>
      <c r="S175" s="251">
        <v>0</v>
      </c>
      <c r="T175" s="25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3" t="s">
        <v>231</v>
      </c>
      <c r="AT175" s="253" t="s">
        <v>227</v>
      </c>
      <c r="AU175" s="253" t="s">
        <v>80</v>
      </c>
      <c r="AY175" s="17" t="s">
        <v>226</v>
      </c>
      <c r="BE175" s="254">
        <f>IF(N175="základní",J175,0)</f>
        <v>0</v>
      </c>
      <c r="BF175" s="254">
        <f>IF(N175="snížená",J175,0)</f>
        <v>0</v>
      </c>
      <c r="BG175" s="254">
        <f>IF(N175="zákl. přenesená",J175,0)</f>
        <v>0</v>
      </c>
      <c r="BH175" s="254">
        <f>IF(N175="sníž. přenesená",J175,0)</f>
        <v>0</v>
      </c>
      <c r="BI175" s="254">
        <f>IF(N175="nulová",J175,0)</f>
        <v>0</v>
      </c>
      <c r="BJ175" s="17" t="s">
        <v>80</v>
      </c>
      <c r="BK175" s="254">
        <f>ROUND(I175*H175,2)</f>
        <v>0</v>
      </c>
      <c r="BL175" s="17" t="s">
        <v>231</v>
      </c>
      <c r="BM175" s="253" t="s">
        <v>1314</v>
      </c>
    </row>
    <row r="176" spans="1:47" s="2" customFormat="1" ht="12">
      <c r="A176" s="38"/>
      <c r="B176" s="39"/>
      <c r="C176" s="40"/>
      <c r="D176" s="257" t="s">
        <v>277</v>
      </c>
      <c r="E176" s="40"/>
      <c r="F176" s="269" t="s">
        <v>374</v>
      </c>
      <c r="G176" s="40"/>
      <c r="H176" s="40"/>
      <c r="I176" s="155"/>
      <c r="J176" s="40"/>
      <c r="K176" s="40"/>
      <c r="L176" s="44"/>
      <c r="M176" s="270"/>
      <c r="N176" s="271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277</v>
      </c>
      <c r="AU176" s="17" t="s">
        <v>80</v>
      </c>
    </row>
    <row r="177" spans="1:51" s="13" customFormat="1" ht="12">
      <c r="A177" s="13"/>
      <c r="B177" s="255"/>
      <c r="C177" s="256"/>
      <c r="D177" s="257" t="s">
        <v>270</v>
      </c>
      <c r="E177" s="258" t="s">
        <v>678</v>
      </c>
      <c r="F177" s="259" t="s">
        <v>1311</v>
      </c>
      <c r="G177" s="256"/>
      <c r="H177" s="260">
        <v>2.962</v>
      </c>
      <c r="I177" s="261"/>
      <c r="J177" s="256"/>
      <c r="K177" s="256"/>
      <c r="L177" s="262"/>
      <c r="M177" s="263"/>
      <c r="N177" s="264"/>
      <c r="O177" s="264"/>
      <c r="P177" s="264"/>
      <c r="Q177" s="264"/>
      <c r="R177" s="264"/>
      <c r="S177" s="264"/>
      <c r="T177" s="26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6" t="s">
        <v>270</v>
      </c>
      <c r="AU177" s="266" t="s">
        <v>80</v>
      </c>
      <c r="AV177" s="13" t="s">
        <v>82</v>
      </c>
      <c r="AW177" s="13" t="s">
        <v>30</v>
      </c>
      <c r="AX177" s="13" t="s">
        <v>80</v>
      </c>
      <c r="AY177" s="266" t="s">
        <v>226</v>
      </c>
    </row>
    <row r="178" spans="1:65" s="2" customFormat="1" ht="16.5" customHeight="1">
      <c r="A178" s="38"/>
      <c r="B178" s="39"/>
      <c r="C178" s="242" t="s">
        <v>272</v>
      </c>
      <c r="D178" s="242" t="s">
        <v>227</v>
      </c>
      <c r="E178" s="243" t="s">
        <v>820</v>
      </c>
      <c r="F178" s="244" t="s">
        <v>821</v>
      </c>
      <c r="G178" s="245" t="s">
        <v>275</v>
      </c>
      <c r="H178" s="246">
        <v>5.924</v>
      </c>
      <c r="I178" s="247"/>
      <c r="J178" s="248">
        <f>ROUND(I178*H178,2)</f>
        <v>0</v>
      </c>
      <c r="K178" s="244" t="s">
        <v>545</v>
      </c>
      <c r="L178" s="44"/>
      <c r="M178" s="249" t="s">
        <v>1</v>
      </c>
      <c r="N178" s="250" t="s">
        <v>38</v>
      </c>
      <c r="O178" s="91"/>
      <c r="P178" s="251">
        <f>O178*H178</f>
        <v>0</v>
      </c>
      <c r="Q178" s="251">
        <v>0</v>
      </c>
      <c r="R178" s="251">
        <f>Q178*H178</f>
        <v>0</v>
      </c>
      <c r="S178" s="251">
        <v>0</v>
      </c>
      <c r="T178" s="25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3" t="s">
        <v>231</v>
      </c>
      <c r="AT178" s="253" t="s">
        <v>227</v>
      </c>
      <c r="AU178" s="253" t="s">
        <v>80</v>
      </c>
      <c r="AY178" s="17" t="s">
        <v>226</v>
      </c>
      <c r="BE178" s="254">
        <f>IF(N178="základní",J178,0)</f>
        <v>0</v>
      </c>
      <c r="BF178" s="254">
        <f>IF(N178="snížená",J178,0)</f>
        <v>0</v>
      </c>
      <c r="BG178" s="254">
        <f>IF(N178="zákl. přenesená",J178,0)</f>
        <v>0</v>
      </c>
      <c r="BH178" s="254">
        <f>IF(N178="sníž. přenesená",J178,0)</f>
        <v>0</v>
      </c>
      <c r="BI178" s="254">
        <f>IF(N178="nulová",J178,0)</f>
        <v>0</v>
      </c>
      <c r="BJ178" s="17" t="s">
        <v>80</v>
      </c>
      <c r="BK178" s="254">
        <f>ROUND(I178*H178,2)</f>
        <v>0</v>
      </c>
      <c r="BL178" s="17" t="s">
        <v>231</v>
      </c>
      <c r="BM178" s="253" t="s">
        <v>1315</v>
      </c>
    </row>
    <row r="179" spans="1:47" s="2" customFormat="1" ht="12">
      <c r="A179" s="38"/>
      <c r="B179" s="39"/>
      <c r="C179" s="40"/>
      <c r="D179" s="257" t="s">
        <v>277</v>
      </c>
      <c r="E179" s="40"/>
      <c r="F179" s="269" t="s">
        <v>823</v>
      </c>
      <c r="G179" s="40"/>
      <c r="H179" s="40"/>
      <c r="I179" s="155"/>
      <c r="J179" s="40"/>
      <c r="K179" s="40"/>
      <c r="L179" s="44"/>
      <c r="M179" s="270"/>
      <c r="N179" s="271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277</v>
      </c>
      <c r="AU179" s="17" t="s">
        <v>80</v>
      </c>
    </row>
    <row r="180" spans="1:51" s="15" customFormat="1" ht="12">
      <c r="A180" s="15"/>
      <c r="B180" s="283"/>
      <c r="C180" s="284"/>
      <c r="D180" s="257" t="s">
        <v>270</v>
      </c>
      <c r="E180" s="285" t="s">
        <v>1</v>
      </c>
      <c r="F180" s="286" t="s">
        <v>1260</v>
      </c>
      <c r="G180" s="284"/>
      <c r="H180" s="285" t="s">
        <v>1</v>
      </c>
      <c r="I180" s="287"/>
      <c r="J180" s="284"/>
      <c r="K180" s="284"/>
      <c r="L180" s="288"/>
      <c r="M180" s="289"/>
      <c r="N180" s="290"/>
      <c r="O180" s="290"/>
      <c r="P180" s="290"/>
      <c r="Q180" s="290"/>
      <c r="R180" s="290"/>
      <c r="S180" s="290"/>
      <c r="T180" s="29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2" t="s">
        <v>270</v>
      </c>
      <c r="AU180" s="292" t="s">
        <v>80</v>
      </c>
      <c r="AV180" s="15" t="s">
        <v>80</v>
      </c>
      <c r="AW180" s="15" t="s">
        <v>30</v>
      </c>
      <c r="AX180" s="15" t="s">
        <v>73</v>
      </c>
      <c r="AY180" s="292" t="s">
        <v>226</v>
      </c>
    </row>
    <row r="181" spans="1:51" s="13" customFormat="1" ht="12">
      <c r="A181" s="13"/>
      <c r="B181" s="255"/>
      <c r="C181" s="256"/>
      <c r="D181" s="257" t="s">
        <v>270</v>
      </c>
      <c r="E181" s="258" t="s">
        <v>684</v>
      </c>
      <c r="F181" s="259" t="s">
        <v>1316</v>
      </c>
      <c r="G181" s="256"/>
      <c r="H181" s="260">
        <v>5.924</v>
      </c>
      <c r="I181" s="261"/>
      <c r="J181" s="256"/>
      <c r="K181" s="256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270</v>
      </c>
      <c r="AU181" s="266" t="s">
        <v>80</v>
      </c>
      <c r="AV181" s="13" t="s">
        <v>82</v>
      </c>
      <c r="AW181" s="13" t="s">
        <v>30</v>
      </c>
      <c r="AX181" s="13" t="s">
        <v>80</v>
      </c>
      <c r="AY181" s="266" t="s">
        <v>226</v>
      </c>
    </row>
    <row r="182" spans="1:65" s="2" customFormat="1" ht="16.5" customHeight="1">
      <c r="A182" s="38"/>
      <c r="B182" s="39"/>
      <c r="C182" s="242" t="s">
        <v>281</v>
      </c>
      <c r="D182" s="242" t="s">
        <v>227</v>
      </c>
      <c r="E182" s="243" t="s">
        <v>825</v>
      </c>
      <c r="F182" s="244" t="s">
        <v>826</v>
      </c>
      <c r="G182" s="245" t="s">
        <v>275</v>
      </c>
      <c r="H182" s="246">
        <v>1.692</v>
      </c>
      <c r="I182" s="247"/>
      <c r="J182" s="248">
        <f>ROUND(I182*H182,2)</f>
        <v>0</v>
      </c>
      <c r="K182" s="244" t="s">
        <v>545</v>
      </c>
      <c r="L182" s="44"/>
      <c r="M182" s="249" t="s">
        <v>1</v>
      </c>
      <c r="N182" s="250" t="s">
        <v>38</v>
      </c>
      <c r="O182" s="91"/>
      <c r="P182" s="251">
        <f>O182*H182</f>
        <v>0</v>
      </c>
      <c r="Q182" s="251">
        <v>0</v>
      </c>
      <c r="R182" s="251">
        <f>Q182*H182</f>
        <v>0</v>
      </c>
      <c r="S182" s="251">
        <v>0</v>
      </c>
      <c r="T182" s="25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3" t="s">
        <v>231</v>
      </c>
      <c r="AT182" s="253" t="s">
        <v>227</v>
      </c>
      <c r="AU182" s="253" t="s">
        <v>80</v>
      </c>
      <c r="AY182" s="17" t="s">
        <v>226</v>
      </c>
      <c r="BE182" s="254">
        <f>IF(N182="základní",J182,0)</f>
        <v>0</v>
      </c>
      <c r="BF182" s="254">
        <f>IF(N182="snížená",J182,0)</f>
        <v>0</v>
      </c>
      <c r="BG182" s="254">
        <f>IF(N182="zákl. přenesená",J182,0)</f>
        <v>0</v>
      </c>
      <c r="BH182" s="254">
        <f>IF(N182="sníž. přenesená",J182,0)</f>
        <v>0</v>
      </c>
      <c r="BI182" s="254">
        <f>IF(N182="nulová",J182,0)</f>
        <v>0</v>
      </c>
      <c r="BJ182" s="17" t="s">
        <v>80</v>
      </c>
      <c r="BK182" s="254">
        <f>ROUND(I182*H182,2)</f>
        <v>0</v>
      </c>
      <c r="BL182" s="17" t="s">
        <v>231</v>
      </c>
      <c r="BM182" s="253" t="s">
        <v>1317</v>
      </c>
    </row>
    <row r="183" spans="1:47" s="2" customFormat="1" ht="12">
      <c r="A183" s="38"/>
      <c r="B183" s="39"/>
      <c r="C183" s="40"/>
      <c r="D183" s="257" t="s">
        <v>277</v>
      </c>
      <c r="E183" s="40"/>
      <c r="F183" s="269" t="s">
        <v>828</v>
      </c>
      <c r="G183" s="40"/>
      <c r="H183" s="40"/>
      <c r="I183" s="155"/>
      <c r="J183" s="40"/>
      <c r="K183" s="40"/>
      <c r="L183" s="44"/>
      <c r="M183" s="270"/>
      <c r="N183" s="27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277</v>
      </c>
      <c r="AU183" s="17" t="s">
        <v>80</v>
      </c>
    </row>
    <row r="184" spans="1:51" s="15" customFormat="1" ht="12">
      <c r="A184" s="15"/>
      <c r="B184" s="283"/>
      <c r="C184" s="284"/>
      <c r="D184" s="257" t="s">
        <v>270</v>
      </c>
      <c r="E184" s="285" t="s">
        <v>1</v>
      </c>
      <c r="F184" s="286" t="s">
        <v>1263</v>
      </c>
      <c r="G184" s="284"/>
      <c r="H184" s="285" t="s">
        <v>1</v>
      </c>
      <c r="I184" s="287"/>
      <c r="J184" s="284"/>
      <c r="K184" s="284"/>
      <c r="L184" s="288"/>
      <c r="M184" s="289"/>
      <c r="N184" s="290"/>
      <c r="O184" s="290"/>
      <c r="P184" s="290"/>
      <c r="Q184" s="290"/>
      <c r="R184" s="290"/>
      <c r="S184" s="290"/>
      <c r="T184" s="29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2" t="s">
        <v>270</v>
      </c>
      <c r="AU184" s="292" t="s">
        <v>80</v>
      </c>
      <c r="AV184" s="15" t="s">
        <v>80</v>
      </c>
      <c r="AW184" s="15" t="s">
        <v>30</v>
      </c>
      <c r="AX184" s="15" t="s">
        <v>73</v>
      </c>
      <c r="AY184" s="292" t="s">
        <v>226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691</v>
      </c>
      <c r="F185" s="259" t="s">
        <v>1318</v>
      </c>
      <c r="G185" s="256"/>
      <c r="H185" s="260">
        <v>1.692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80</v>
      </c>
      <c r="AV185" s="13" t="s">
        <v>82</v>
      </c>
      <c r="AW185" s="13" t="s">
        <v>30</v>
      </c>
      <c r="AX185" s="13" t="s">
        <v>80</v>
      </c>
      <c r="AY185" s="266" t="s">
        <v>226</v>
      </c>
    </row>
    <row r="186" spans="1:63" s="12" customFormat="1" ht="25.9" customHeight="1">
      <c r="A186" s="12"/>
      <c r="B186" s="228"/>
      <c r="C186" s="229"/>
      <c r="D186" s="230" t="s">
        <v>72</v>
      </c>
      <c r="E186" s="231" t="s">
        <v>254</v>
      </c>
      <c r="F186" s="231" t="s">
        <v>857</v>
      </c>
      <c r="G186" s="229"/>
      <c r="H186" s="229"/>
      <c r="I186" s="232"/>
      <c r="J186" s="233">
        <f>BK186</f>
        <v>0</v>
      </c>
      <c r="K186" s="229"/>
      <c r="L186" s="234"/>
      <c r="M186" s="235"/>
      <c r="N186" s="236"/>
      <c r="O186" s="236"/>
      <c r="P186" s="237">
        <f>SUM(P187:P194)</f>
        <v>0</v>
      </c>
      <c r="Q186" s="236"/>
      <c r="R186" s="237">
        <f>SUM(R187:R194)</f>
        <v>0</v>
      </c>
      <c r="S186" s="236"/>
      <c r="T186" s="238">
        <f>SUM(T187:T194)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9" t="s">
        <v>231</v>
      </c>
      <c r="AT186" s="240" t="s">
        <v>72</v>
      </c>
      <c r="AU186" s="240" t="s">
        <v>73</v>
      </c>
      <c r="AY186" s="239" t="s">
        <v>226</v>
      </c>
      <c r="BK186" s="241">
        <f>SUM(BK187:BK194)</f>
        <v>0</v>
      </c>
    </row>
    <row r="187" spans="1:65" s="2" customFormat="1" ht="16.5" customHeight="1">
      <c r="A187" s="38"/>
      <c r="B187" s="39"/>
      <c r="C187" s="242" t="s">
        <v>499</v>
      </c>
      <c r="D187" s="242" t="s">
        <v>227</v>
      </c>
      <c r="E187" s="243" t="s">
        <v>858</v>
      </c>
      <c r="F187" s="244" t="s">
        <v>1265</v>
      </c>
      <c r="G187" s="245" t="s">
        <v>275</v>
      </c>
      <c r="H187" s="246">
        <v>5.63</v>
      </c>
      <c r="I187" s="247"/>
      <c r="J187" s="248">
        <f>ROUND(I187*H187,2)</f>
        <v>0</v>
      </c>
      <c r="K187" s="244" t="s">
        <v>545</v>
      </c>
      <c r="L187" s="44"/>
      <c r="M187" s="249" t="s">
        <v>1</v>
      </c>
      <c r="N187" s="250" t="s">
        <v>38</v>
      </c>
      <c r="O187" s="91"/>
      <c r="P187" s="251">
        <f>O187*H187</f>
        <v>0</v>
      </c>
      <c r="Q187" s="251">
        <v>0</v>
      </c>
      <c r="R187" s="251">
        <f>Q187*H187</f>
        <v>0</v>
      </c>
      <c r="S187" s="251">
        <v>0</v>
      </c>
      <c r="T187" s="25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3" t="s">
        <v>231</v>
      </c>
      <c r="AT187" s="253" t="s">
        <v>227</v>
      </c>
      <c r="AU187" s="253" t="s">
        <v>80</v>
      </c>
      <c r="AY187" s="17" t="s">
        <v>226</v>
      </c>
      <c r="BE187" s="254">
        <f>IF(N187="základní",J187,0)</f>
        <v>0</v>
      </c>
      <c r="BF187" s="254">
        <f>IF(N187="snížená",J187,0)</f>
        <v>0</v>
      </c>
      <c r="BG187" s="254">
        <f>IF(N187="zákl. přenesená",J187,0)</f>
        <v>0</v>
      </c>
      <c r="BH187" s="254">
        <f>IF(N187="sníž. přenesená",J187,0)</f>
        <v>0</v>
      </c>
      <c r="BI187" s="254">
        <f>IF(N187="nulová",J187,0)</f>
        <v>0</v>
      </c>
      <c r="BJ187" s="17" t="s">
        <v>80</v>
      </c>
      <c r="BK187" s="254">
        <f>ROUND(I187*H187,2)</f>
        <v>0</v>
      </c>
      <c r="BL187" s="17" t="s">
        <v>231</v>
      </c>
      <c r="BM187" s="253" t="s">
        <v>1319</v>
      </c>
    </row>
    <row r="188" spans="1:47" s="2" customFormat="1" ht="12">
      <c r="A188" s="38"/>
      <c r="B188" s="39"/>
      <c r="C188" s="40"/>
      <c r="D188" s="257" t="s">
        <v>277</v>
      </c>
      <c r="E188" s="40"/>
      <c r="F188" s="269" t="s">
        <v>368</v>
      </c>
      <c r="G188" s="40"/>
      <c r="H188" s="40"/>
      <c r="I188" s="155"/>
      <c r="J188" s="40"/>
      <c r="K188" s="40"/>
      <c r="L188" s="44"/>
      <c r="M188" s="270"/>
      <c r="N188" s="271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277</v>
      </c>
      <c r="AU188" s="17" t="s">
        <v>80</v>
      </c>
    </row>
    <row r="189" spans="1:51" s="15" customFormat="1" ht="12">
      <c r="A189" s="15"/>
      <c r="B189" s="283"/>
      <c r="C189" s="284"/>
      <c r="D189" s="257" t="s">
        <v>270</v>
      </c>
      <c r="E189" s="285" t="s">
        <v>1</v>
      </c>
      <c r="F189" s="286" t="s">
        <v>1267</v>
      </c>
      <c r="G189" s="284"/>
      <c r="H189" s="285" t="s">
        <v>1</v>
      </c>
      <c r="I189" s="287"/>
      <c r="J189" s="284"/>
      <c r="K189" s="284"/>
      <c r="L189" s="288"/>
      <c r="M189" s="289"/>
      <c r="N189" s="290"/>
      <c r="O189" s="290"/>
      <c r="P189" s="290"/>
      <c r="Q189" s="290"/>
      <c r="R189" s="290"/>
      <c r="S189" s="290"/>
      <c r="T189" s="291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2" t="s">
        <v>270</v>
      </c>
      <c r="AU189" s="292" t="s">
        <v>80</v>
      </c>
      <c r="AV189" s="15" t="s">
        <v>80</v>
      </c>
      <c r="AW189" s="15" t="s">
        <v>30</v>
      </c>
      <c r="AX189" s="15" t="s">
        <v>73</v>
      </c>
      <c r="AY189" s="292" t="s">
        <v>226</v>
      </c>
    </row>
    <row r="190" spans="1:51" s="13" customFormat="1" ht="12">
      <c r="A190" s="13"/>
      <c r="B190" s="255"/>
      <c r="C190" s="256"/>
      <c r="D190" s="257" t="s">
        <v>270</v>
      </c>
      <c r="E190" s="258" t="s">
        <v>697</v>
      </c>
      <c r="F190" s="259" t="s">
        <v>1320</v>
      </c>
      <c r="G190" s="256"/>
      <c r="H190" s="260">
        <v>5.63</v>
      </c>
      <c r="I190" s="261"/>
      <c r="J190" s="256"/>
      <c r="K190" s="256"/>
      <c r="L190" s="262"/>
      <c r="M190" s="263"/>
      <c r="N190" s="264"/>
      <c r="O190" s="264"/>
      <c r="P190" s="264"/>
      <c r="Q190" s="264"/>
      <c r="R190" s="264"/>
      <c r="S190" s="264"/>
      <c r="T190" s="26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6" t="s">
        <v>270</v>
      </c>
      <c r="AU190" s="266" t="s">
        <v>80</v>
      </c>
      <c r="AV190" s="13" t="s">
        <v>82</v>
      </c>
      <c r="AW190" s="13" t="s">
        <v>30</v>
      </c>
      <c r="AX190" s="13" t="s">
        <v>80</v>
      </c>
      <c r="AY190" s="266" t="s">
        <v>226</v>
      </c>
    </row>
    <row r="191" spans="1:65" s="2" customFormat="1" ht="16.5" customHeight="1">
      <c r="A191" s="38"/>
      <c r="B191" s="39"/>
      <c r="C191" s="242" t="s">
        <v>8</v>
      </c>
      <c r="D191" s="242" t="s">
        <v>227</v>
      </c>
      <c r="E191" s="243" t="s">
        <v>1321</v>
      </c>
      <c r="F191" s="244" t="s">
        <v>1322</v>
      </c>
      <c r="G191" s="245" t="s">
        <v>275</v>
      </c>
      <c r="H191" s="246">
        <v>4.68</v>
      </c>
      <c r="I191" s="247"/>
      <c r="J191" s="248">
        <f>ROUND(I191*H191,2)</f>
        <v>0</v>
      </c>
      <c r="K191" s="244" t="s">
        <v>545</v>
      </c>
      <c r="L191" s="44"/>
      <c r="M191" s="249" t="s">
        <v>1</v>
      </c>
      <c r="N191" s="250" t="s">
        <v>38</v>
      </c>
      <c r="O191" s="91"/>
      <c r="P191" s="251">
        <f>O191*H191</f>
        <v>0</v>
      </c>
      <c r="Q191" s="251">
        <v>0</v>
      </c>
      <c r="R191" s="251">
        <f>Q191*H191</f>
        <v>0</v>
      </c>
      <c r="S191" s="251">
        <v>0</v>
      </c>
      <c r="T191" s="25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3" t="s">
        <v>231</v>
      </c>
      <c r="AT191" s="253" t="s">
        <v>227</v>
      </c>
      <c r="AU191" s="253" t="s">
        <v>80</v>
      </c>
      <c r="AY191" s="17" t="s">
        <v>226</v>
      </c>
      <c r="BE191" s="254">
        <f>IF(N191="základní",J191,0)</f>
        <v>0</v>
      </c>
      <c r="BF191" s="254">
        <f>IF(N191="snížená",J191,0)</f>
        <v>0</v>
      </c>
      <c r="BG191" s="254">
        <f>IF(N191="zákl. přenesená",J191,0)</f>
        <v>0</v>
      </c>
      <c r="BH191" s="254">
        <f>IF(N191="sníž. přenesená",J191,0)</f>
        <v>0</v>
      </c>
      <c r="BI191" s="254">
        <f>IF(N191="nulová",J191,0)</f>
        <v>0</v>
      </c>
      <c r="BJ191" s="17" t="s">
        <v>80</v>
      </c>
      <c r="BK191" s="254">
        <f>ROUND(I191*H191,2)</f>
        <v>0</v>
      </c>
      <c r="BL191" s="17" t="s">
        <v>231</v>
      </c>
      <c r="BM191" s="253" t="s">
        <v>1323</v>
      </c>
    </row>
    <row r="192" spans="1:47" s="2" customFormat="1" ht="12">
      <c r="A192" s="38"/>
      <c r="B192" s="39"/>
      <c r="C192" s="40"/>
      <c r="D192" s="257" t="s">
        <v>277</v>
      </c>
      <c r="E192" s="40"/>
      <c r="F192" s="269" t="s">
        <v>368</v>
      </c>
      <c r="G192" s="40"/>
      <c r="H192" s="40"/>
      <c r="I192" s="155"/>
      <c r="J192" s="40"/>
      <c r="K192" s="40"/>
      <c r="L192" s="44"/>
      <c r="M192" s="270"/>
      <c r="N192" s="271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277</v>
      </c>
      <c r="AU192" s="17" t="s">
        <v>80</v>
      </c>
    </row>
    <row r="193" spans="1:51" s="15" customFormat="1" ht="12">
      <c r="A193" s="15"/>
      <c r="B193" s="283"/>
      <c r="C193" s="284"/>
      <c r="D193" s="257" t="s">
        <v>270</v>
      </c>
      <c r="E193" s="285" t="s">
        <v>1</v>
      </c>
      <c r="F193" s="286" t="s">
        <v>1324</v>
      </c>
      <c r="G193" s="284"/>
      <c r="H193" s="285" t="s">
        <v>1</v>
      </c>
      <c r="I193" s="287"/>
      <c r="J193" s="284"/>
      <c r="K193" s="284"/>
      <c r="L193" s="288"/>
      <c r="M193" s="289"/>
      <c r="N193" s="290"/>
      <c r="O193" s="290"/>
      <c r="P193" s="290"/>
      <c r="Q193" s="290"/>
      <c r="R193" s="290"/>
      <c r="S193" s="290"/>
      <c r="T193" s="291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2" t="s">
        <v>270</v>
      </c>
      <c r="AU193" s="292" t="s">
        <v>80</v>
      </c>
      <c r="AV193" s="15" t="s">
        <v>80</v>
      </c>
      <c r="AW193" s="15" t="s">
        <v>30</v>
      </c>
      <c r="AX193" s="15" t="s">
        <v>73</v>
      </c>
      <c r="AY193" s="292" t="s">
        <v>226</v>
      </c>
    </row>
    <row r="194" spans="1:51" s="13" customFormat="1" ht="12">
      <c r="A194" s="13"/>
      <c r="B194" s="255"/>
      <c r="C194" s="256"/>
      <c r="D194" s="257" t="s">
        <v>270</v>
      </c>
      <c r="E194" s="258" t="s">
        <v>703</v>
      </c>
      <c r="F194" s="259" t="s">
        <v>1325</v>
      </c>
      <c r="G194" s="256"/>
      <c r="H194" s="260">
        <v>4.68</v>
      </c>
      <c r="I194" s="261"/>
      <c r="J194" s="256"/>
      <c r="K194" s="256"/>
      <c r="L194" s="262"/>
      <c r="M194" s="263"/>
      <c r="N194" s="264"/>
      <c r="O194" s="264"/>
      <c r="P194" s="264"/>
      <c r="Q194" s="264"/>
      <c r="R194" s="264"/>
      <c r="S194" s="264"/>
      <c r="T194" s="26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6" t="s">
        <v>270</v>
      </c>
      <c r="AU194" s="266" t="s">
        <v>80</v>
      </c>
      <c r="AV194" s="13" t="s">
        <v>82</v>
      </c>
      <c r="AW194" s="13" t="s">
        <v>30</v>
      </c>
      <c r="AX194" s="13" t="s">
        <v>80</v>
      </c>
      <c r="AY194" s="266" t="s">
        <v>226</v>
      </c>
    </row>
    <row r="195" spans="1:63" s="12" customFormat="1" ht="25.9" customHeight="1">
      <c r="A195" s="12"/>
      <c r="B195" s="228"/>
      <c r="C195" s="229"/>
      <c r="D195" s="230" t="s">
        <v>72</v>
      </c>
      <c r="E195" s="231" t="s">
        <v>258</v>
      </c>
      <c r="F195" s="231" t="s">
        <v>606</v>
      </c>
      <c r="G195" s="229"/>
      <c r="H195" s="229"/>
      <c r="I195" s="232"/>
      <c r="J195" s="233">
        <f>BK195</f>
        <v>0</v>
      </c>
      <c r="K195" s="229"/>
      <c r="L195" s="234"/>
      <c r="M195" s="235"/>
      <c r="N195" s="236"/>
      <c r="O195" s="236"/>
      <c r="P195" s="237">
        <f>SUM(P196:P209)</f>
        <v>0</v>
      </c>
      <c r="Q195" s="236"/>
      <c r="R195" s="237">
        <f>SUM(R196:R209)</f>
        <v>0</v>
      </c>
      <c r="S195" s="236"/>
      <c r="T195" s="238">
        <f>SUM(T196:T209)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9" t="s">
        <v>231</v>
      </c>
      <c r="AT195" s="240" t="s">
        <v>72</v>
      </c>
      <c r="AU195" s="240" t="s">
        <v>73</v>
      </c>
      <c r="AY195" s="239" t="s">
        <v>226</v>
      </c>
      <c r="BK195" s="241">
        <f>SUM(BK196:BK209)</f>
        <v>0</v>
      </c>
    </row>
    <row r="196" spans="1:65" s="2" customFormat="1" ht="16.5" customHeight="1">
      <c r="A196" s="38"/>
      <c r="B196" s="39"/>
      <c r="C196" s="242" t="s">
        <v>292</v>
      </c>
      <c r="D196" s="242" t="s">
        <v>227</v>
      </c>
      <c r="E196" s="243" t="s">
        <v>1269</v>
      </c>
      <c r="F196" s="244" t="s">
        <v>1270</v>
      </c>
      <c r="G196" s="245" t="s">
        <v>317</v>
      </c>
      <c r="H196" s="246">
        <v>6</v>
      </c>
      <c r="I196" s="247"/>
      <c r="J196" s="248">
        <f>ROUND(I196*H196,2)</f>
        <v>0</v>
      </c>
      <c r="K196" s="244" t="s">
        <v>545</v>
      </c>
      <c r="L196" s="44"/>
      <c r="M196" s="249" t="s">
        <v>1</v>
      </c>
      <c r="N196" s="250" t="s">
        <v>38</v>
      </c>
      <c r="O196" s="91"/>
      <c r="P196" s="251">
        <f>O196*H196</f>
        <v>0</v>
      </c>
      <c r="Q196" s="251">
        <v>0</v>
      </c>
      <c r="R196" s="251">
        <f>Q196*H196</f>
        <v>0</v>
      </c>
      <c r="S196" s="251">
        <v>0</v>
      </c>
      <c r="T196" s="25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3" t="s">
        <v>231</v>
      </c>
      <c r="AT196" s="253" t="s">
        <v>227</v>
      </c>
      <c r="AU196" s="253" t="s">
        <v>80</v>
      </c>
      <c r="AY196" s="17" t="s">
        <v>226</v>
      </c>
      <c r="BE196" s="254">
        <f>IF(N196="základní",J196,0)</f>
        <v>0</v>
      </c>
      <c r="BF196" s="254">
        <f>IF(N196="snížená",J196,0)</f>
        <v>0</v>
      </c>
      <c r="BG196" s="254">
        <f>IF(N196="zákl. přenesená",J196,0)</f>
        <v>0</v>
      </c>
      <c r="BH196" s="254">
        <f>IF(N196="sníž. přenesená",J196,0)</f>
        <v>0</v>
      </c>
      <c r="BI196" s="254">
        <f>IF(N196="nulová",J196,0)</f>
        <v>0</v>
      </c>
      <c r="BJ196" s="17" t="s">
        <v>80</v>
      </c>
      <c r="BK196" s="254">
        <f>ROUND(I196*H196,2)</f>
        <v>0</v>
      </c>
      <c r="BL196" s="17" t="s">
        <v>231</v>
      </c>
      <c r="BM196" s="253" t="s">
        <v>1326</v>
      </c>
    </row>
    <row r="197" spans="1:47" s="2" customFormat="1" ht="12">
      <c r="A197" s="38"/>
      <c r="B197" s="39"/>
      <c r="C197" s="40"/>
      <c r="D197" s="257" t="s">
        <v>277</v>
      </c>
      <c r="E197" s="40"/>
      <c r="F197" s="269" t="s">
        <v>1272</v>
      </c>
      <c r="G197" s="40"/>
      <c r="H197" s="40"/>
      <c r="I197" s="155"/>
      <c r="J197" s="40"/>
      <c r="K197" s="40"/>
      <c r="L197" s="44"/>
      <c r="M197" s="270"/>
      <c r="N197" s="271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277</v>
      </c>
      <c r="AU197" s="17" t="s">
        <v>80</v>
      </c>
    </row>
    <row r="198" spans="1:51" s="13" customFormat="1" ht="12">
      <c r="A198" s="13"/>
      <c r="B198" s="255"/>
      <c r="C198" s="256"/>
      <c r="D198" s="257" t="s">
        <v>270</v>
      </c>
      <c r="E198" s="258" t="s">
        <v>709</v>
      </c>
      <c r="F198" s="259" t="s">
        <v>1273</v>
      </c>
      <c r="G198" s="256"/>
      <c r="H198" s="260">
        <v>6</v>
      </c>
      <c r="I198" s="261"/>
      <c r="J198" s="256"/>
      <c r="K198" s="256"/>
      <c r="L198" s="26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6" t="s">
        <v>270</v>
      </c>
      <c r="AU198" s="266" t="s">
        <v>80</v>
      </c>
      <c r="AV198" s="13" t="s">
        <v>82</v>
      </c>
      <c r="AW198" s="13" t="s">
        <v>30</v>
      </c>
      <c r="AX198" s="13" t="s">
        <v>80</v>
      </c>
      <c r="AY198" s="266" t="s">
        <v>226</v>
      </c>
    </row>
    <row r="199" spans="1:65" s="2" customFormat="1" ht="16.5" customHeight="1">
      <c r="A199" s="38"/>
      <c r="B199" s="39"/>
      <c r="C199" s="242" t="s">
        <v>299</v>
      </c>
      <c r="D199" s="242" t="s">
        <v>227</v>
      </c>
      <c r="E199" s="243" t="s">
        <v>1274</v>
      </c>
      <c r="F199" s="244" t="s">
        <v>1275</v>
      </c>
      <c r="G199" s="245" t="s">
        <v>317</v>
      </c>
      <c r="H199" s="246">
        <v>15</v>
      </c>
      <c r="I199" s="247"/>
      <c r="J199" s="248">
        <f>ROUND(I199*H199,2)</f>
        <v>0</v>
      </c>
      <c r="K199" s="244" t="s">
        <v>545</v>
      </c>
      <c r="L199" s="44"/>
      <c r="M199" s="249" t="s">
        <v>1</v>
      </c>
      <c r="N199" s="250" t="s">
        <v>38</v>
      </c>
      <c r="O199" s="91"/>
      <c r="P199" s="251">
        <f>O199*H199</f>
        <v>0</v>
      </c>
      <c r="Q199" s="251">
        <v>0</v>
      </c>
      <c r="R199" s="251">
        <f>Q199*H199</f>
        <v>0</v>
      </c>
      <c r="S199" s="251">
        <v>0</v>
      </c>
      <c r="T199" s="25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3" t="s">
        <v>231</v>
      </c>
      <c r="AT199" s="253" t="s">
        <v>227</v>
      </c>
      <c r="AU199" s="253" t="s">
        <v>80</v>
      </c>
      <c r="AY199" s="17" t="s">
        <v>226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7" t="s">
        <v>80</v>
      </c>
      <c r="BK199" s="254">
        <f>ROUND(I199*H199,2)</f>
        <v>0</v>
      </c>
      <c r="BL199" s="17" t="s">
        <v>231</v>
      </c>
      <c r="BM199" s="253" t="s">
        <v>1327</v>
      </c>
    </row>
    <row r="200" spans="1:47" s="2" customFormat="1" ht="12">
      <c r="A200" s="38"/>
      <c r="B200" s="39"/>
      <c r="C200" s="40"/>
      <c r="D200" s="257" t="s">
        <v>277</v>
      </c>
      <c r="E200" s="40"/>
      <c r="F200" s="269" t="s">
        <v>1277</v>
      </c>
      <c r="G200" s="40"/>
      <c r="H200" s="40"/>
      <c r="I200" s="155"/>
      <c r="J200" s="40"/>
      <c r="K200" s="40"/>
      <c r="L200" s="44"/>
      <c r="M200" s="270"/>
      <c r="N200" s="27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277</v>
      </c>
      <c r="AU200" s="17" t="s">
        <v>80</v>
      </c>
    </row>
    <row r="201" spans="1:51" s="13" customFormat="1" ht="12">
      <c r="A201" s="13"/>
      <c r="B201" s="255"/>
      <c r="C201" s="256"/>
      <c r="D201" s="257" t="s">
        <v>270</v>
      </c>
      <c r="E201" s="258" t="s">
        <v>716</v>
      </c>
      <c r="F201" s="259" t="s">
        <v>1328</v>
      </c>
      <c r="G201" s="256"/>
      <c r="H201" s="260">
        <v>15</v>
      </c>
      <c r="I201" s="261"/>
      <c r="J201" s="256"/>
      <c r="K201" s="256"/>
      <c r="L201" s="262"/>
      <c r="M201" s="263"/>
      <c r="N201" s="264"/>
      <c r="O201" s="264"/>
      <c r="P201" s="264"/>
      <c r="Q201" s="264"/>
      <c r="R201" s="264"/>
      <c r="S201" s="264"/>
      <c r="T201" s="26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6" t="s">
        <v>270</v>
      </c>
      <c r="AU201" s="266" t="s">
        <v>80</v>
      </c>
      <c r="AV201" s="13" t="s">
        <v>82</v>
      </c>
      <c r="AW201" s="13" t="s">
        <v>30</v>
      </c>
      <c r="AX201" s="13" t="s">
        <v>80</v>
      </c>
      <c r="AY201" s="266" t="s">
        <v>226</v>
      </c>
    </row>
    <row r="202" spans="1:65" s="2" customFormat="1" ht="16.5" customHeight="1">
      <c r="A202" s="38"/>
      <c r="B202" s="39"/>
      <c r="C202" s="242" t="s">
        <v>304</v>
      </c>
      <c r="D202" s="242" t="s">
        <v>227</v>
      </c>
      <c r="E202" s="243" t="s">
        <v>1279</v>
      </c>
      <c r="F202" s="244" t="s">
        <v>1280</v>
      </c>
      <c r="G202" s="245" t="s">
        <v>317</v>
      </c>
      <c r="H202" s="246">
        <v>12.06</v>
      </c>
      <c r="I202" s="247"/>
      <c r="J202" s="248">
        <f>ROUND(I202*H202,2)</f>
        <v>0</v>
      </c>
      <c r="K202" s="244" t="s">
        <v>545</v>
      </c>
      <c r="L202" s="44"/>
      <c r="M202" s="249" t="s">
        <v>1</v>
      </c>
      <c r="N202" s="250" t="s">
        <v>38</v>
      </c>
      <c r="O202" s="91"/>
      <c r="P202" s="251">
        <f>O202*H202</f>
        <v>0</v>
      </c>
      <c r="Q202" s="251">
        <v>0</v>
      </c>
      <c r="R202" s="251">
        <f>Q202*H202</f>
        <v>0</v>
      </c>
      <c r="S202" s="251">
        <v>0</v>
      </c>
      <c r="T202" s="25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3" t="s">
        <v>231</v>
      </c>
      <c r="AT202" s="253" t="s">
        <v>227</v>
      </c>
      <c r="AU202" s="253" t="s">
        <v>80</v>
      </c>
      <c r="AY202" s="17" t="s">
        <v>226</v>
      </c>
      <c r="BE202" s="254">
        <f>IF(N202="základní",J202,0)</f>
        <v>0</v>
      </c>
      <c r="BF202" s="254">
        <f>IF(N202="snížená",J202,0)</f>
        <v>0</v>
      </c>
      <c r="BG202" s="254">
        <f>IF(N202="zákl. přenesená",J202,0)</f>
        <v>0</v>
      </c>
      <c r="BH202" s="254">
        <f>IF(N202="sníž. přenesená",J202,0)</f>
        <v>0</v>
      </c>
      <c r="BI202" s="254">
        <f>IF(N202="nulová",J202,0)</f>
        <v>0</v>
      </c>
      <c r="BJ202" s="17" t="s">
        <v>80</v>
      </c>
      <c r="BK202" s="254">
        <f>ROUND(I202*H202,2)</f>
        <v>0</v>
      </c>
      <c r="BL202" s="17" t="s">
        <v>231</v>
      </c>
      <c r="BM202" s="253" t="s">
        <v>1329</v>
      </c>
    </row>
    <row r="203" spans="1:47" s="2" customFormat="1" ht="12">
      <c r="A203" s="38"/>
      <c r="B203" s="39"/>
      <c r="C203" s="40"/>
      <c r="D203" s="257" t="s">
        <v>277</v>
      </c>
      <c r="E203" s="40"/>
      <c r="F203" s="269" t="s">
        <v>869</v>
      </c>
      <c r="G203" s="40"/>
      <c r="H203" s="40"/>
      <c r="I203" s="155"/>
      <c r="J203" s="40"/>
      <c r="K203" s="40"/>
      <c r="L203" s="44"/>
      <c r="M203" s="270"/>
      <c r="N203" s="271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277</v>
      </c>
      <c r="AU203" s="17" t="s">
        <v>80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721</v>
      </c>
      <c r="F204" s="259" t="s">
        <v>1330</v>
      </c>
      <c r="G204" s="256"/>
      <c r="H204" s="260">
        <v>12.06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80</v>
      </c>
      <c r="AY204" s="266" t="s">
        <v>226</v>
      </c>
    </row>
    <row r="205" spans="1:65" s="2" customFormat="1" ht="16.5" customHeight="1">
      <c r="A205" s="38"/>
      <c r="B205" s="39"/>
      <c r="C205" s="242" t="s">
        <v>310</v>
      </c>
      <c r="D205" s="242" t="s">
        <v>227</v>
      </c>
      <c r="E205" s="243" t="s">
        <v>1143</v>
      </c>
      <c r="F205" s="244" t="s">
        <v>1144</v>
      </c>
      <c r="G205" s="245" t="s">
        <v>275</v>
      </c>
      <c r="H205" s="246">
        <v>13.36</v>
      </c>
      <c r="I205" s="247"/>
      <c r="J205" s="248">
        <f>ROUND(I205*H205,2)</f>
        <v>0</v>
      </c>
      <c r="K205" s="244" t="s">
        <v>545</v>
      </c>
      <c r="L205" s="44"/>
      <c r="M205" s="249" t="s">
        <v>1</v>
      </c>
      <c r="N205" s="250" t="s">
        <v>38</v>
      </c>
      <c r="O205" s="91"/>
      <c r="P205" s="251">
        <f>O205*H205</f>
        <v>0</v>
      </c>
      <c r="Q205" s="251">
        <v>0</v>
      </c>
      <c r="R205" s="251">
        <f>Q205*H205</f>
        <v>0</v>
      </c>
      <c r="S205" s="251">
        <v>0</v>
      </c>
      <c r="T205" s="25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3" t="s">
        <v>231</v>
      </c>
      <c r="AT205" s="253" t="s">
        <v>227</v>
      </c>
      <c r="AU205" s="253" t="s">
        <v>80</v>
      </c>
      <c r="AY205" s="17" t="s">
        <v>226</v>
      </c>
      <c r="BE205" s="254">
        <f>IF(N205="základní",J205,0)</f>
        <v>0</v>
      </c>
      <c r="BF205" s="254">
        <f>IF(N205="snížená",J205,0)</f>
        <v>0</v>
      </c>
      <c r="BG205" s="254">
        <f>IF(N205="zákl. přenesená",J205,0)</f>
        <v>0</v>
      </c>
      <c r="BH205" s="254">
        <f>IF(N205="sníž. přenesená",J205,0)</f>
        <v>0</v>
      </c>
      <c r="BI205" s="254">
        <f>IF(N205="nulová",J205,0)</f>
        <v>0</v>
      </c>
      <c r="BJ205" s="17" t="s">
        <v>80</v>
      </c>
      <c r="BK205" s="254">
        <f>ROUND(I205*H205,2)</f>
        <v>0</v>
      </c>
      <c r="BL205" s="17" t="s">
        <v>231</v>
      </c>
      <c r="BM205" s="253" t="s">
        <v>1331</v>
      </c>
    </row>
    <row r="206" spans="1:47" s="2" customFormat="1" ht="12">
      <c r="A206" s="38"/>
      <c r="B206" s="39"/>
      <c r="C206" s="40"/>
      <c r="D206" s="257" t="s">
        <v>277</v>
      </c>
      <c r="E206" s="40"/>
      <c r="F206" s="269" t="s">
        <v>1146</v>
      </c>
      <c r="G206" s="40"/>
      <c r="H206" s="40"/>
      <c r="I206" s="155"/>
      <c r="J206" s="40"/>
      <c r="K206" s="40"/>
      <c r="L206" s="44"/>
      <c r="M206" s="270"/>
      <c r="N206" s="271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277</v>
      </c>
      <c r="AU206" s="17" t="s">
        <v>80</v>
      </c>
    </row>
    <row r="207" spans="1:65" s="2" customFormat="1" ht="16.5" customHeight="1">
      <c r="A207" s="38"/>
      <c r="B207" s="39"/>
      <c r="C207" s="242" t="s">
        <v>314</v>
      </c>
      <c r="D207" s="242" t="s">
        <v>227</v>
      </c>
      <c r="E207" s="243" t="s">
        <v>1332</v>
      </c>
      <c r="F207" s="244" t="s">
        <v>1333</v>
      </c>
      <c r="G207" s="245" t="s">
        <v>317</v>
      </c>
      <c r="H207" s="246">
        <v>9.4</v>
      </c>
      <c r="I207" s="247"/>
      <c r="J207" s="248">
        <f>ROUND(I207*H207,2)</f>
        <v>0</v>
      </c>
      <c r="K207" s="244" t="s">
        <v>545</v>
      </c>
      <c r="L207" s="44"/>
      <c r="M207" s="249" t="s">
        <v>1</v>
      </c>
      <c r="N207" s="250" t="s">
        <v>38</v>
      </c>
      <c r="O207" s="91"/>
      <c r="P207" s="251">
        <f>O207*H207</f>
        <v>0</v>
      </c>
      <c r="Q207" s="251">
        <v>0</v>
      </c>
      <c r="R207" s="251">
        <f>Q207*H207</f>
        <v>0</v>
      </c>
      <c r="S207" s="251">
        <v>0</v>
      </c>
      <c r="T207" s="25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3" t="s">
        <v>231</v>
      </c>
      <c r="AT207" s="253" t="s">
        <v>227</v>
      </c>
      <c r="AU207" s="253" t="s">
        <v>80</v>
      </c>
      <c r="AY207" s="17" t="s">
        <v>226</v>
      </c>
      <c r="BE207" s="254">
        <f>IF(N207="základní",J207,0)</f>
        <v>0</v>
      </c>
      <c r="BF207" s="254">
        <f>IF(N207="snížená",J207,0)</f>
        <v>0</v>
      </c>
      <c r="BG207" s="254">
        <f>IF(N207="zákl. přenesená",J207,0)</f>
        <v>0</v>
      </c>
      <c r="BH207" s="254">
        <f>IF(N207="sníž. přenesená",J207,0)</f>
        <v>0</v>
      </c>
      <c r="BI207" s="254">
        <f>IF(N207="nulová",J207,0)</f>
        <v>0</v>
      </c>
      <c r="BJ207" s="17" t="s">
        <v>80</v>
      </c>
      <c r="BK207" s="254">
        <f>ROUND(I207*H207,2)</f>
        <v>0</v>
      </c>
      <c r="BL207" s="17" t="s">
        <v>231</v>
      </c>
      <c r="BM207" s="253" t="s">
        <v>1334</v>
      </c>
    </row>
    <row r="208" spans="1:47" s="2" customFormat="1" ht="12">
      <c r="A208" s="38"/>
      <c r="B208" s="39"/>
      <c r="C208" s="40"/>
      <c r="D208" s="257" t="s">
        <v>277</v>
      </c>
      <c r="E208" s="40"/>
      <c r="F208" s="269" t="s">
        <v>882</v>
      </c>
      <c r="G208" s="40"/>
      <c r="H208" s="40"/>
      <c r="I208" s="155"/>
      <c r="J208" s="40"/>
      <c r="K208" s="40"/>
      <c r="L208" s="44"/>
      <c r="M208" s="270"/>
      <c r="N208" s="271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277</v>
      </c>
      <c r="AU208" s="17" t="s">
        <v>80</v>
      </c>
    </row>
    <row r="209" spans="1:51" s="13" customFormat="1" ht="12">
      <c r="A209" s="13"/>
      <c r="B209" s="255"/>
      <c r="C209" s="256"/>
      <c r="D209" s="257" t="s">
        <v>270</v>
      </c>
      <c r="E209" s="258" t="s">
        <v>732</v>
      </c>
      <c r="F209" s="259" t="s">
        <v>1335</v>
      </c>
      <c r="G209" s="256"/>
      <c r="H209" s="260">
        <v>9.4</v>
      </c>
      <c r="I209" s="261"/>
      <c r="J209" s="256"/>
      <c r="K209" s="256"/>
      <c r="L209" s="262"/>
      <c r="M209" s="297"/>
      <c r="N209" s="298"/>
      <c r="O209" s="298"/>
      <c r="P209" s="298"/>
      <c r="Q209" s="298"/>
      <c r="R209" s="298"/>
      <c r="S209" s="298"/>
      <c r="T209" s="29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6" t="s">
        <v>270</v>
      </c>
      <c r="AU209" s="266" t="s">
        <v>80</v>
      </c>
      <c r="AV209" s="13" t="s">
        <v>82</v>
      </c>
      <c r="AW209" s="13" t="s">
        <v>30</v>
      </c>
      <c r="AX209" s="13" t="s">
        <v>80</v>
      </c>
      <c r="AY209" s="266" t="s">
        <v>226</v>
      </c>
    </row>
    <row r="210" spans="1:31" s="2" customFormat="1" ht="6.95" customHeight="1">
      <c r="A210" s="38"/>
      <c r="B210" s="66"/>
      <c r="C210" s="67"/>
      <c r="D210" s="67"/>
      <c r="E210" s="67"/>
      <c r="F210" s="67"/>
      <c r="G210" s="67"/>
      <c r="H210" s="67"/>
      <c r="I210" s="193"/>
      <c r="J210" s="67"/>
      <c r="K210" s="67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127:K209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139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535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1199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618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1336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537</v>
      </c>
      <c r="E17" s="38"/>
      <c r="F17" s="301" t="s">
        <v>1201</v>
      </c>
      <c r="G17" s="38"/>
      <c r="H17" s="38"/>
      <c r="I17" s="302" t="s">
        <v>539</v>
      </c>
      <c r="J17" s="301" t="s">
        <v>540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ROUND((SUM(BE128:BE219)),2)</f>
        <v>0</v>
      </c>
      <c r="G37" s="38"/>
      <c r="H37" s="38"/>
      <c r="I37" s="172">
        <v>0.21</v>
      </c>
      <c r="J37" s="171">
        <f>ROUND(((SUM(BE128:BE219))*I37),2)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ROUND((SUM(BF128:BF219)),2)</f>
        <v>0</v>
      </c>
      <c r="G38" s="38"/>
      <c r="H38" s="38"/>
      <c r="I38" s="172">
        <v>0.15</v>
      </c>
      <c r="J38" s="171">
        <f>ROUND(((SUM(BF128:BF219))*I38),2)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ROUND((SUM(BG128:BG219)),2)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ROUND((SUM(BH128:BH219)),2)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ROUND((SUM(BI128:BI219)),2)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535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1199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618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141.3 - Propustek 3 v km 4,010 53 - způsobilé výdaje na hlavní aktivitu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J128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541</v>
      </c>
      <c r="E100" s="206"/>
      <c r="F100" s="206"/>
      <c r="G100" s="206"/>
      <c r="H100" s="206"/>
      <c r="I100" s="207"/>
      <c r="J100" s="208">
        <f>J129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585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773</v>
      </c>
      <c r="E102" s="206"/>
      <c r="F102" s="206"/>
      <c r="G102" s="206"/>
      <c r="H102" s="206"/>
      <c r="I102" s="207"/>
      <c r="J102" s="208">
        <f>J178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774</v>
      </c>
      <c r="E103" s="206"/>
      <c r="F103" s="206"/>
      <c r="G103" s="206"/>
      <c r="H103" s="206"/>
      <c r="I103" s="207"/>
      <c r="J103" s="208">
        <f>J200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586</v>
      </c>
      <c r="E104" s="206"/>
      <c r="F104" s="206"/>
      <c r="G104" s="206"/>
      <c r="H104" s="206"/>
      <c r="I104" s="207"/>
      <c r="J104" s="208">
        <f>J205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211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7" t="str">
        <f>E7</f>
        <v>Býšť</v>
      </c>
      <c r="F114" s="32"/>
      <c r="G114" s="32"/>
      <c r="H114" s="32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194</v>
      </c>
      <c r="D115" s="22"/>
      <c r="E115" s="22"/>
      <c r="F115" s="22"/>
      <c r="G115" s="22"/>
      <c r="H115" s="22"/>
      <c r="I115" s="147"/>
      <c r="J115" s="22"/>
      <c r="K115" s="22"/>
      <c r="L115" s="20"/>
    </row>
    <row r="116" spans="2:12" s="1" customFormat="1" ht="16.5" customHeight="1">
      <c r="B116" s="21"/>
      <c r="C116" s="22"/>
      <c r="D116" s="22"/>
      <c r="E116" s="197" t="s">
        <v>535</v>
      </c>
      <c r="F116" s="22"/>
      <c r="G116" s="22"/>
      <c r="H116" s="22"/>
      <c r="I116" s="147"/>
      <c r="J116" s="22"/>
      <c r="K116" s="22"/>
      <c r="L116" s="20"/>
    </row>
    <row r="117" spans="2:12" s="1" customFormat="1" ht="12" customHeight="1">
      <c r="B117" s="21"/>
      <c r="C117" s="32" t="s">
        <v>196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303" t="s">
        <v>1199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618</v>
      </c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E13</f>
        <v>SO 141.3 - Propustek 3 v km 4,010 53 - způsobilé výdaje na hlavní aktivitu projektu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F16</f>
        <v xml:space="preserve"> </v>
      </c>
      <c r="G122" s="40"/>
      <c r="H122" s="40"/>
      <c r="I122" s="157" t="s">
        <v>22</v>
      </c>
      <c r="J122" s="79" t="str">
        <f>IF(J16="","",J16)</f>
        <v>7. 5. 2020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E19</f>
        <v xml:space="preserve"> </v>
      </c>
      <c r="G124" s="40"/>
      <c r="H124" s="40"/>
      <c r="I124" s="157" t="s">
        <v>29</v>
      </c>
      <c r="J124" s="36" t="str">
        <f>E25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IF(E22="","",E22)</f>
        <v>Vyplň údaj</v>
      </c>
      <c r="G125" s="40"/>
      <c r="H125" s="40"/>
      <c r="I125" s="157" t="s">
        <v>31</v>
      </c>
      <c r="J125" s="36" t="str">
        <f>E28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55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16"/>
      <c r="B127" s="217"/>
      <c r="C127" s="218" t="s">
        <v>212</v>
      </c>
      <c r="D127" s="219" t="s">
        <v>58</v>
      </c>
      <c r="E127" s="219" t="s">
        <v>54</v>
      </c>
      <c r="F127" s="219" t="s">
        <v>55</v>
      </c>
      <c r="G127" s="219" t="s">
        <v>213</v>
      </c>
      <c r="H127" s="219" t="s">
        <v>214</v>
      </c>
      <c r="I127" s="220" t="s">
        <v>215</v>
      </c>
      <c r="J127" s="219" t="s">
        <v>200</v>
      </c>
      <c r="K127" s="221" t="s">
        <v>216</v>
      </c>
      <c r="L127" s="222"/>
      <c r="M127" s="100" t="s">
        <v>1</v>
      </c>
      <c r="N127" s="101" t="s">
        <v>37</v>
      </c>
      <c r="O127" s="101" t="s">
        <v>217</v>
      </c>
      <c r="P127" s="101" t="s">
        <v>218</v>
      </c>
      <c r="Q127" s="101" t="s">
        <v>219</v>
      </c>
      <c r="R127" s="101" t="s">
        <v>220</v>
      </c>
      <c r="S127" s="101" t="s">
        <v>221</v>
      </c>
      <c r="T127" s="102" t="s">
        <v>222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8"/>
      <c r="B128" s="39"/>
      <c r="C128" s="107" t="s">
        <v>223</v>
      </c>
      <c r="D128" s="40"/>
      <c r="E128" s="40"/>
      <c r="F128" s="40"/>
      <c r="G128" s="40"/>
      <c r="H128" s="40"/>
      <c r="I128" s="155"/>
      <c r="J128" s="223">
        <f>BK128</f>
        <v>0</v>
      </c>
      <c r="K128" s="40"/>
      <c r="L128" s="44"/>
      <c r="M128" s="103"/>
      <c r="N128" s="224"/>
      <c r="O128" s="104"/>
      <c r="P128" s="225">
        <f>P129+P141+P178+P200+P205</f>
        <v>0</v>
      </c>
      <c r="Q128" s="104"/>
      <c r="R128" s="225">
        <f>R129+R141+R178+R200+R205</f>
        <v>0</v>
      </c>
      <c r="S128" s="104"/>
      <c r="T128" s="226">
        <f>T129+T141+T178+T200+T205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202</v>
      </c>
      <c r="BK128" s="227">
        <f>BK129+BK141+BK178+BK200+BK205</f>
        <v>0</v>
      </c>
    </row>
    <row r="129" spans="1:63" s="12" customFormat="1" ht="25.9" customHeight="1">
      <c r="A129" s="12"/>
      <c r="B129" s="228"/>
      <c r="C129" s="229"/>
      <c r="D129" s="230" t="s">
        <v>72</v>
      </c>
      <c r="E129" s="231" t="s">
        <v>73</v>
      </c>
      <c r="F129" s="231" t="s">
        <v>271</v>
      </c>
      <c r="G129" s="229"/>
      <c r="H129" s="229"/>
      <c r="I129" s="232"/>
      <c r="J129" s="233">
        <f>BK129</f>
        <v>0</v>
      </c>
      <c r="K129" s="229"/>
      <c r="L129" s="234"/>
      <c r="M129" s="235"/>
      <c r="N129" s="236"/>
      <c r="O129" s="236"/>
      <c r="P129" s="237">
        <f>SUM(P130:P140)</f>
        <v>0</v>
      </c>
      <c r="Q129" s="236"/>
      <c r="R129" s="237">
        <f>SUM(R130:R140)</f>
        <v>0</v>
      </c>
      <c r="S129" s="236"/>
      <c r="T129" s="238">
        <f>SUM(T130:T140)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9" t="s">
        <v>231</v>
      </c>
      <c r="AT129" s="240" t="s">
        <v>72</v>
      </c>
      <c r="AU129" s="240" t="s">
        <v>73</v>
      </c>
      <c r="AY129" s="239" t="s">
        <v>226</v>
      </c>
      <c r="BK129" s="241">
        <f>SUM(BK130:BK140)</f>
        <v>0</v>
      </c>
    </row>
    <row r="130" spans="1:65" s="2" customFormat="1" ht="16.5" customHeight="1">
      <c r="A130" s="38"/>
      <c r="B130" s="39"/>
      <c r="C130" s="242" t="s">
        <v>80</v>
      </c>
      <c r="D130" s="242" t="s">
        <v>227</v>
      </c>
      <c r="E130" s="243" t="s">
        <v>273</v>
      </c>
      <c r="F130" s="244" t="s">
        <v>274</v>
      </c>
      <c r="G130" s="245" t="s">
        <v>275</v>
      </c>
      <c r="H130" s="246">
        <v>62.35</v>
      </c>
      <c r="I130" s="247"/>
      <c r="J130" s="248">
        <f>ROUND(I130*H130,2)</f>
        <v>0</v>
      </c>
      <c r="K130" s="244" t="s">
        <v>545</v>
      </c>
      <c r="L130" s="44"/>
      <c r="M130" s="249" t="s">
        <v>1</v>
      </c>
      <c r="N130" s="250" t="s">
        <v>38</v>
      </c>
      <c r="O130" s="91"/>
      <c r="P130" s="251">
        <f>O130*H130</f>
        <v>0</v>
      </c>
      <c r="Q130" s="251">
        <v>0</v>
      </c>
      <c r="R130" s="251">
        <f>Q130*H130</f>
        <v>0</v>
      </c>
      <c r="S130" s="251">
        <v>0</v>
      </c>
      <c r="T130" s="25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3" t="s">
        <v>231</v>
      </c>
      <c r="AT130" s="253" t="s">
        <v>227</v>
      </c>
      <c r="AU130" s="253" t="s">
        <v>80</v>
      </c>
      <c r="AY130" s="17" t="s">
        <v>226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7" t="s">
        <v>80</v>
      </c>
      <c r="BK130" s="254">
        <f>ROUND(I130*H130,2)</f>
        <v>0</v>
      </c>
      <c r="BL130" s="17" t="s">
        <v>231</v>
      </c>
      <c r="BM130" s="253" t="s">
        <v>1337</v>
      </c>
    </row>
    <row r="131" spans="1:47" s="2" customFormat="1" ht="12">
      <c r="A131" s="38"/>
      <c r="B131" s="39"/>
      <c r="C131" s="40"/>
      <c r="D131" s="257" t="s">
        <v>277</v>
      </c>
      <c r="E131" s="40"/>
      <c r="F131" s="269" t="s">
        <v>278</v>
      </c>
      <c r="G131" s="40"/>
      <c r="H131" s="40"/>
      <c r="I131" s="155"/>
      <c r="J131" s="40"/>
      <c r="K131" s="40"/>
      <c r="L131" s="44"/>
      <c r="M131" s="270"/>
      <c r="N131" s="27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277</v>
      </c>
      <c r="AU131" s="17" t="s">
        <v>80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279</v>
      </c>
      <c r="F132" s="259" t="s">
        <v>1203</v>
      </c>
      <c r="G132" s="256"/>
      <c r="H132" s="260">
        <v>0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623</v>
      </c>
      <c r="F133" s="259" t="s">
        <v>1338</v>
      </c>
      <c r="G133" s="256"/>
      <c r="H133" s="260">
        <v>53.05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73</v>
      </c>
      <c r="AY133" s="266" t="s">
        <v>226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625</v>
      </c>
      <c r="F134" s="259" t="s">
        <v>1339</v>
      </c>
      <c r="G134" s="256"/>
      <c r="H134" s="260">
        <v>9.3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73</v>
      </c>
      <c r="AY134" s="266" t="s">
        <v>226</v>
      </c>
    </row>
    <row r="135" spans="1:51" s="13" customFormat="1" ht="12">
      <c r="A135" s="13"/>
      <c r="B135" s="255"/>
      <c r="C135" s="256"/>
      <c r="D135" s="257" t="s">
        <v>270</v>
      </c>
      <c r="E135" s="258" t="s">
        <v>627</v>
      </c>
      <c r="F135" s="259" t="s">
        <v>1340</v>
      </c>
      <c r="G135" s="256"/>
      <c r="H135" s="260">
        <v>62.35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270</v>
      </c>
      <c r="AU135" s="266" t="s">
        <v>80</v>
      </c>
      <c r="AV135" s="13" t="s">
        <v>82</v>
      </c>
      <c r="AW135" s="13" t="s">
        <v>30</v>
      </c>
      <c r="AX135" s="13" t="s">
        <v>80</v>
      </c>
      <c r="AY135" s="266" t="s">
        <v>226</v>
      </c>
    </row>
    <row r="136" spans="1:65" s="2" customFormat="1" ht="16.5" customHeight="1">
      <c r="A136" s="38"/>
      <c r="B136" s="39"/>
      <c r="C136" s="242" t="s">
        <v>82</v>
      </c>
      <c r="D136" s="242" t="s">
        <v>227</v>
      </c>
      <c r="E136" s="243" t="s">
        <v>282</v>
      </c>
      <c r="F136" s="244" t="s">
        <v>274</v>
      </c>
      <c r="G136" s="245" t="s">
        <v>275</v>
      </c>
      <c r="H136" s="246">
        <v>9.19</v>
      </c>
      <c r="I136" s="247"/>
      <c r="J136" s="248">
        <f>ROUND(I136*H136,2)</f>
        <v>0</v>
      </c>
      <c r="K136" s="244" t="s">
        <v>545</v>
      </c>
      <c r="L136" s="44"/>
      <c r="M136" s="249" t="s">
        <v>1</v>
      </c>
      <c r="N136" s="250" t="s">
        <v>38</v>
      </c>
      <c r="O136" s="91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3" t="s">
        <v>231</v>
      </c>
      <c r="AT136" s="253" t="s">
        <v>227</v>
      </c>
      <c r="AU136" s="253" t="s">
        <v>80</v>
      </c>
      <c r="AY136" s="17" t="s">
        <v>226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7" t="s">
        <v>80</v>
      </c>
      <c r="BK136" s="254">
        <f>ROUND(I136*H136,2)</f>
        <v>0</v>
      </c>
      <c r="BL136" s="17" t="s">
        <v>231</v>
      </c>
      <c r="BM136" s="253" t="s">
        <v>1341</v>
      </c>
    </row>
    <row r="137" spans="1:47" s="2" customFormat="1" ht="12">
      <c r="A137" s="38"/>
      <c r="B137" s="39"/>
      <c r="C137" s="40"/>
      <c r="D137" s="257" t="s">
        <v>277</v>
      </c>
      <c r="E137" s="40"/>
      <c r="F137" s="269" t="s">
        <v>278</v>
      </c>
      <c r="G137" s="40"/>
      <c r="H137" s="40"/>
      <c r="I137" s="155"/>
      <c r="J137" s="40"/>
      <c r="K137" s="40"/>
      <c r="L137" s="44"/>
      <c r="M137" s="270"/>
      <c r="N137" s="27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277</v>
      </c>
      <c r="AU137" s="17" t="s">
        <v>80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284</v>
      </c>
      <c r="F138" s="259" t="s">
        <v>1342</v>
      </c>
      <c r="G138" s="256"/>
      <c r="H138" s="260">
        <v>8.8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73</v>
      </c>
      <c r="AY138" s="266" t="s">
        <v>226</v>
      </c>
    </row>
    <row r="139" spans="1:51" s="13" customFormat="1" ht="12">
      <c r="A139" s="13"/>
      <c r="B139" s="255"/>
      <c r="C139" s="256"/>
      <c r="D139" s="257" t="s">
        <v>270</v>
      </c>
      <c r="E139" s="258" t="s">
        <v>782</v>
      </c>
      <c r="F139" s="259" t="s">
        <v>1343</v>
      </c>
      <c r="G139" s="256"/>
      <c r="H139" s="260">
        <v>0.39</v>
      </c>
      <c r="I139" s="261"/>
      <c r="J139" s="256"/>
      <c r="K139" s="256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270</v>
      </c>
      <c r="AU139" s="266" t="s">
        <v>80</v>
      </c>
      <c r="AV139" s="13" t="s">
        <v>82</v>
      </c>
      <c r="AW139" s="13" t="s">
        <v>30</v>
      </c>
      <c r="AX139" s="13" t="s">
        <v>73</v>
      </c>
      <c r="AY139" s="266" t="s">
        <v>226</v>
      </c>
    </row>
    <row r="140" spans="1:51" s="13" customFormat="1" ht="12">
      <c r="A140" s="13"/>
      <c r="B140" s="255"/>
      <c r="C140" s="256"/>
      <c r="D140" s="257" t="s">
        <v>270</v>
      </c>
      <c r="E140" s="258" t="s">
        <v>784</v>
      </c>
      <c r="F140" s="259" t="s">
        <v>1344</v>
      </c>
      <c r="G140" s="256"/>
      <c r="H140" s="260">
        <v>9.19</v>
      </c>
      <c r="I140" s="261"/>
      <c r="J140" s="256"/>
      <c r="K140" s="256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270</v>
      </c>
      <c r="AU140" s="266" t="s">
        <v>80</v>
      </c>
      <c r="AV140" s="13" t="s">
        <v>82</v>
      </c>
      <c r="AW140" s="13" t="s">
        <v>30</v>
      </c>
      <c r="AX140" s="13" t="s">
        <v>80</v>
      </c>
      <c r="AY140" s="266" t="s">
        <v>226</v>
      </c>
    </row>
    <row r="141" spans="1:63" s="12" customFormat="1" ht="25.9" customHeight="1">
      <c r="A141" s="12"/>
      <c r="B141" s="228"/>
      <c r="C141" s="229"/>
      <c r="D141" s="230" t="s">
        <v>72</v>
      </c>
      <c r="E141" s="231" t="s">
        <v>80</v>
      </c>
      <c r="F141" s="231" t="s">
        <v>291</v>
      </c>
      <c r="G141" s="229"/>
      <c r="H141" s="229"/>
      <c r="I141" s="232"/>
      <c r="J141" s="233">
        <f>BK141</f>
        <v>0</v>
      </c>
      <c r="K141" s="229"/>
      <c r="L141" s="234"/>
      <c r="M141" s="235"/>
      <c r="N141" s="236"/>
      <c r="O141" s="236"/>
      <c r="P141" s="237">
        <f>SUM(P142:P177)</f>
        <v>0</v>
      </c>
      <c r="Q141" s="236"/>
      <c r="R141" s="237">
        <f>SUM(R142:R177)</f>
        <v>0</v>
      </c>
      <c r="S141" s="236"/>
      <c r="T141" s="238">
        <f>SUM(T142:T177)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9" t="s">
        <v>231</v>
      </c>
      <c r="AT141" s="240" t="s">
        <v>72</v>
      </c>
      <c r="AU141" s="240" t="s">
        <v>73</v>
      </c>
      <c r="AY141" s="239" t="s">
        <v>226</v>
      </c>
      <c r="BK141" s="241">
        <f>SUM(BK142:BK177)</f>
        <v>0</v>
      </c>
    </row>
    <row r="142" spans="1:65" s="2" customFormat="1" ht="16.5" customHeight="1">
      <c r="A142" s="38"/>
      <c r="B142" s="39"/>
      <c r="C142" s="242" t="s">
        <v>108</v>
      </c>
      <c r="D142" s="242" t="s">
        <v>227</v>
      </c>
      <c r="E142" s="243" t="s">
        <v>1211</v>
      </c>
      <c r="F142" s="244" t="s">
        <v>1212</v>
      </c>
      <c r="G142" s="245" t="s">
        <v>275</v>
      </c>
      <c r="H142" s="246">
        <v>2.02</v>
      </c>
      <c r="I142" s="247"/>
      <c r="J142" s="248">
        <f>ROUND(I142*H142,2)</f>
        <v>0</v>
      </c>
      <c r="K142" s="244" t="s">
        <v>545</v>
      </c>
      <c r="L142" s="44"/>
      <c r="M142" s="249" t="s">
        <v>1</v>
      </c>
      <c r="N142" s="250" t="s">
        <v>38</v>
      </c>
      <c r="O142" s="91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3" t="s">
        <v>231</v>
      </c>
      <c r="AT142" s="253" t="s">
        <v>227</v>
      </c>
      <c r="AU142" s="253" t="s">
        <v>80</v>
      </c>
      <c r="AY142" s="17" t="s">
        <v>226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7" t="s">
        <v>80</v>
      </c>
      <c r="BK142" s="254">
        <f>ROUND(I142*H142,2)</f>
        <v>0</v>
      </c>
      <c r="BL142" s="17" t="s">
        <v>231</v>
      </c>
      <c r="BM142" s="253" t="s">
        <v>1345</v>
      </c>
    </row>
    <row r="143" spans="1:47" s="2" customFormat="1" ht="12">
      <c r="A143" s="38"/>
      <c r="B143" s="39"/>
      <c r="C143" s="40"/>
      <c r="D143" s="257" t="s">
        <v>277</v>
      </c>
      <c r="E143" s="40"/>
      <c r="F143" s="269" t="s">
        <v>297</v>
      </c>
      <c r="G143" s="40"/>
      <c r="H143" s="40"/>
      <c r="I143" s="155"/>
      <c r="J143" s="40"/>
      <c r="K143" s="40"/>
      <c r="L143" s="44"/>
      <c r="M143" s="270"/>
      <c r="N143" s="27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277</v>
      </c>
      <c r="AU143" s="17" t="s">
        <v>80</v>
      </c>
    </row>
    <row r="144" spans="1:51" s="15" customFormat="1" ht="12">
      <c r="A144" s="15"/>
      <c r="B144" s="283"/>
      <c r="C144" s="284"/>
      <c r="D144" s="257" t="s">
        <v>270</v>
      </c>
      <c r="E144" s="285" t="s">
        <v>1</v>
      </c>
      <c r="F144" s="286" t="s">
        <v>635</v>
      </c>
      <c r="G144" s="284"/>
      <c r="H144" s="285" t="s">
        <v>1</v>
      </c>
      <c r="I144" s="287"/>
      <c r="J144" s="284"/>
      <c r="K144" s="284"/>
      <c r="L144" s="288"/>
      <c r="M144" s="289"/>
      <c r="N144" s="290"/>
      <c r="O144" s="290"/>
      <c r="P144" s="290"/>
      <c r="Q144" s="290"/>
      <c r="R144" s="290"/>
      <c r="S144" s="290"/>
      <c r="T144" s="29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2" t="s">
        <v>270</v>
      </c>
      <c r="AU144" s="292" t="s">
        <v>80</v>
      </c>
      <c r="AV144" s="15" t="s">
        <v>80</v>
      </c>
      <c r="AW144" s="15" t="s">
        <v>30</v>
      </c>
      <c r="AX144" s="15" t="s">
        <v>73</v>
      </c>
      <c r="AY144" s="292" t="s">
        <v>226</v>
      </c>
    </row>
    <row r="145" spans="1:51" s="15" customFormat="1" ht="12">
      <c r="A145" s="15"/>
      <c r="B145" s="283"/>
      <c r="C145" s="284"/>
      <c r="D145" s="257" t="s">
        <v>270</v>
      </c>
      <c r="E145" s="285" t="s">
        <v>1</v>
      </c>
      <c r="F145" s="286" t="s">
        <v>1214</v>
      </c>
      <c r="G145" s="284"/>
      <c r="H145" s="285" t="s">
        <v>1</v>
      </c>
      <c r="I145" s="287"/>
      <c r="J145" s="284"/>
      <c r="K145" s="284"/>
      <c r="L145" s="288"/>
      <c r="M145" s="289"/>
      <c r="N145" s="290"/>
      <c r="O145" s="290"/>
      <c r="P145" s="290"/>
      <c r="Q145" s="290"/>
      <c r="R145" s="290"/>
      <c r="S145" s="290"/>
      <c r="T145" s="29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2" t="s">
        <v>270</v>
      </c>
      <c r="AU145" s="292" t="s">
        <v>80</v>
      </c>
      <c r="AV145" s="15" t="s">
        <v>80</v>
      </c>
      <c r="AW145" s="15" t="s">
        <v>30</v>
      </c>
      <c r="AX145" s="15" t="s">
        <v>73</v>
      </c>
      <c r="AY145" s="292" t="s">
        <v>226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557</v>
      </c>
      <c r="F146" s="259" t="s">
        <v>1346</v>
      </c>
      <c r="G146" s="256"/>
      <c r="H146" s="260">
        <v>2.02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65" s="2" customFormat="1" ht="16.5" customHeight="1">
      <c r="A147" s="38"/>
      <c r="B147" s="39"/>
      <c r="C147" s="242" t="s">
        <v>231</v>
      </c>
      <c r="D147" s="242" t="s">
        <v>227</v>
      </c>
      <c r="E147" s="243" t="s">
        <v>786</v>
      </c>
      <c r="F147" s="244" t="s">
        <v>787</v>
      </c>
      <c r="G147" s="245" t="s">
        <v>275</v>
      </c>
      <c r="H147" s="246">
        <v>9.3</v>
      </c>
      <c r="I147" s="247"/>
      <c r="J147" s="248">
        <f>ROUND(I147*H147,2)</f>
        <v>0</v>
      </c>
      <c r="K147" s="244" t="s">
        <v>545</v>
      </c>
      <c r="L147" s="44"/>
      <c r="M147" s="249" t="s">
        <v>1</v>
      </c>
      <c r="N147" s="250" t="s">
        <v>38</v>
      </c>
      <c r="O147" s="91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3" t="s">
        <v>231</v>
      </c>
      <c r="AT147" s="253" t="s">
        <v>227</v>
      </c>
      <c r="AU147" s="253" t="s">
        <v>80</v>
      </c>
      <c r="AY147" s="17" t="s">
        <v>226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7" t="s">
        <v>80</v>
      </c>
      <c r="BK147" s="254">
        <f>ROUND(I147*H147,2)</f>
        <v>0</v>
      </c>
      <c r="BL147" s="17" t="s">
        <v>231</v>
      </c>
      <c r="BM147" s="253" t="s">
        <v>1347</v>
      </c>
    </row>
    <row r="148" spans="1:47" s="2" customFormat="1" ht="12">
      <c r="A148" s="38"/>
      <c r="B148" s="39"/>
      <c r="C148" s="40"/>
      <c r="D148" s="257" t="s">
        <v>277</v>
      </c>
      <c r="E148" s="40"/>
      <c r="F148" s="269" t="s">
        <v>297</v>
      </c>
      <c r="G148" s="40"/>
      <c r="H148" s="40"/>
      <c r="I148" s="155"/>
      <c r="J148" s="40"/>
      <c r="K148" s="40"/>
      <c r="L148" s="44"/>
      <c r="M148" s="270"/>
      <c r="N148" s="27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277</v>
      </c>
      <c r="AU148" s="17" t="s">
        <v>80</v>
      </c>
    </row>
    <row r="149" spans="1:51" s="13" customFormat="1" ht="12">
      <c r="A149" s="13"/>
      <c r="B149" s="255"/>
      <c r="C149" s="256"/>
      <c r="D149" s="257" t="s">
        <v>270</v>
      </c>
      <c r="E149" s="258" t="s">
        <v>562</v>
      </c>
      <c r="F149" s="259" t="s">
        <v>1348</v>
      </c>
      <c r="G149" s="256"/>
      <c r="H149" s="260">
        <v>9.3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270</v>
      </c>
      <c r="AU149" s="266" t="s">
        <v>80</v>
      </c>
      <c r="AV149" s="13" t="s">
        <v>82</v>
      </c>
      <c r="AW149" s="13" t="s">
        <v>30</v>
      </c>
      <c r="AX149" s="13" t="s">
        <v>80</v>
      </c>
      <c r="AY149" s="266" t="s">
        <v>226</v>
      </c>
    </row>
    <row r="150" spans="1:65" s="2" customFormat="1" ht="16.5" customHeight="1">
      <c r="A150" s="38"/>
      <c r="B150" s="39"/>
      <c r="C150" s="242" t="s">
        <v>242</v>
      </c>
      <c r="D150" s="242" t="s">
        <v>227</v>
      </c>
      <c r="E150" s="243" t="s">
        <v>642</v>
      </c>
      <c r="F150" s="244" t="s">
        <v>643</v>
      </c>
      <c r="G150" s="245" t="s">
        <v>275</v>
      </c>
      <c r="H150" s="246">
        <v>7.53</v>
      </c>
      <c r="I150" s="247"/>
      <c r="J150" s="248">
        <f>ROUND(I150*H150,2)</f>
        <v>0</v>
      </c>
      <c r="K150" s="244" t="s">
        <v>545</v>
      </c>
      <c r="L150" s="44"/>
      <c r="M150" s="249" t="s">
        <v>1</v>
      </c>
      <c r="N150" s="250" t="s">
        <v>38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231</v>
      </c>
      <c r="AT150" s="253" t="s">
        <v>227</v>
      </c>
      <c r="AU150" s="253" t="s">
        <v>80</v>
      </c>
      <c r="AY150" s="17" t="s">
        <v>226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80</v>
      </c>
      <c r="BK150" s="254">
        <f>ROUND(I150*H150,2)</f>
        <v>0</v>
      </c>
      <c r="BL150" s="17" t="s">
        <v>231</v>
      </c>
      <c r="BM150" s="253" t="s">
        <v>1349</v>
      </c>
    </row>
    <row r="151" spans="1:47" s="2" customFormat="1" ht="12">
      <c r="A151" s="38"/>
      <c r="B151" s="39"/>
      <c r="C151" s="40"/>
      <c r="D151" s="257" t="s">
        <v>277</v>
      </c>
      <c r="E151" s="40"/>
      <c r="F151" s="269" t="s">
        <v>645</v>
      </c>
      <c r="G151" s="40"/>
      <c r="H151" s="40"/>
      <c r="I151" s="155"/>
      <c r="J151" s="40"/>
      <c r="K151" s="40"/>
      <c r="L151" s="44"/>
      <c r="M151" s="270"/>
      <c r="N151" s="27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277</v>
      </c>
      <c r="AU151" s="17" t="s">
        <v>80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567</v>
      </c>
      <c r="F152" s="259" t="s">
        <v>1350</v>
      </c>
      <c r="G152" s="256"/>
      <c r="H152" s="260">
        <v>7.53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80</v>
      </c>
      <c r="AV152" s="13" t="s">
        <v>82</v>
      </c>
      <c r="AW152" s="13" t="s">
        <v>30</v>
      </c>
      <c r="AX152" s="13" t="s">
        <v>80</v>
      </c>
      <c r="AY152" s="266" t="s">
        <v>226</v>
      </c>
    </row>
    <row r="153" spans="1:65" s="2" customFormat="1" ht="16.5" customHeight="1">
      <c r="A153" s="38"/>
      <c r="B153" s="39"/>
      <c r="C153" s="242" t="s">
        <v>246</v>
      </c>
      <c r="D153" s="242" t="s">
        <v>227</v>
      </c>
      <c r="E153" s="243" t="s">
        <v>661</v>
      </c>
      <c r="F153" s="244" t="s">
        <v>662</v>
      </c>
      <c r="G153" s="245" t="s">
        <v>275</v>
      </c>
      <c r="H153" s="246">
        <v>13.1</v>
      </c>
      <c r="I153" s="247"/>
      <c r="J153" s="248">
        <f>ROUND(I153*H153,2)</f>
        <v>0</v>
      </c>
      <c r="K153" s="244" t="s">
        <v>545</v>
      </c>
      <c r="L153" s="44"/>
      <c r="M153" s="249" t="s">
        <v>1</v>
      </c>
      <c r="N153" s="250" t="s">
        <v>38</v>
      </c>
      <c r="O153" s="91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231</v>
      </c>
      <c r="AT153" s="253" t="s">
        <v>227</v>
      </c>
      <c r="AU153" s="253" t="s">
        <v>80</v>
      </c>
      <c r="AY153" s="17" t="s">
        <v>226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80</v>
      </c>
      <c r="BK153" s="254">
        <f>ROUND(I153*H153,2)</f>
        <v>0</v>
      </c>
      <c r="BL153" s="17" t="s">
        <v>231</v>
      </c>
      <c r="BM153" s="253" t="s">
        <v>1351</v>
      </c>
    </row>
    <row r="154" spans="1:47" s="2" customFormat="1" ht="12">
      <c r="A154" s="38"/>
      <c r="B154" s="39"/>
      <c r="C154" s="40"/>
      <c r="D154" s="257" t="s">
        <v>277</v>
      </c>
      <c r="E154" s="40"/>
      <c r="F154" s="269" t="s">
        <v>664</v>
      </c>
      <c r="G154" s="40"/>
      <c r="H154" s="40"/>
      <c r="I154" s="155"/>
      <c r="J154" s="40"/>
      <c r="K154" s="40"/>
      <c r="L154" s="44"/>
      <c r="M154" s="270"/>
      <c r="N154" s="27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277</v>
      </c>
      <c r="AU154" s="17" t="s">
        <v>80</v>
      </c>
    </row>
    <row r="155" spans="1:51" s="13" customFormat="1" ht="12">
      <c r="A155" s="13"/>
      <c r="B155" s="255"/>
      <c r="C155" s="256"/>
      <c r="D155" s="257" t="s">
        <v>270</v>
      </c>
      <c r="E155" s="258" t="s">
        <v>577</v>
      </c>
      <c r="F155" s="259" t="s">
        <v>1352</v>
      </c>
      <c r="G155" s="256"/>
      <c r="H155" s="260">
        <v>13.1</v>
      </c>
      <c r="I155" s="261"/>
      <c r="J155" s="256"/>
      <c r="K155" s="256"/>
      <c r="L155" s="262"/>
      <c r="M155" s="263"/>
      <c r="N155" s="264"/>
      <c r="O155" s="264"/>
      <c r="P155" s="264"/>
      <c r="Q155" s="264"/>
      <c r="R155" s="264"/>
      <c r="S155" s="264"/>
      <c r="T155" s="26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6" t="s">
        <v>270</v>
      </c>
      <c r="AU155" s="266" t="s">
        <v>80</v>
      </c>
      <c r="AV155" s="13" t="s">
        <v>82</v>
      </c>
      <c r="AW155" s="13" t="s">
        <v>30</v>
      </c>
      <c r="AX155" s="13" t="s">
        <v>80</v>
      </c>
      <c r="AY155" s="266" t="s">
        <v>226</v>
      </c>
    </row>
    <row r="156" spans="1:65" s="2" customFormat="1" ht="16.5" customHeight="1">
      <c r="A156" s="38"/>
      <c r="B156" s="39"/>
      <c r="C156" s="242" t="s">
        <v>250</v>
      </c>
      <c r="D156" s="242" t="s">
        <v>227</v>
      </c>
      <c r="E156" s="243" t="s">
        <v>1222</v>
      </c>
      <c r="F156" s="244" t="s">
        <v>1223</v>
      </c>
      <c r="G156" s="245" t="s">
        <v>275</v>
      </c>
      <c r="H156" s="246">
        <v>13.1</v>
      </c>
      <c r="I156" s="247"/>
      <c r="J156" s="248">
        <f>ROUND(I156*H156,2)</f>
        <v>0</v>
      </c>
      <c r="K156" s="244" t="s">
        <v>545</v>
      </c>
      <c r="L156" s="44"/>
      <c r="M156" s="249" t="s">
        <v>1</v>
      </c>
      <c r="N156" s="250" t="s">
        <v>38</v>
      </c>
      <c r="O156" s="91"/>
      <c r="P156" s="251">
        <f>O156*H156</f>
        <v>0</v>
      </c>
      <c r="Q156" s="251">
        <v>0</v>
      </c>
      <c r="R156" s="251">
        <f>Q156*H156</f>
        <v>0</v>
      </c>
      <c r="S156" s="251">
        <v>0</v>
      </c>
      <c r="T156" s="25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3" t="s">
        <v>231</v>
      </c>
      <c r="AT156" s="253" t="s">
        <v>227</v>
      </c>
      <c r="AU156" s="253" t="s">
        <v>80</v>
      </c>
      <c r="AY156" s="17" t="s">
        <v>226</v>
      </c>
      <c r="BE156" s="254">
        <f>IF(N156="základní",J156,0)</f>
        <v>0</v>
      </c>
      <c r="BF156" s="254">
        <f>IF(N156="snížená",J156,0)</f>
        <v>0</v>
      </c>
      <c r="BG156" s="254">
        <f>IF(N156="zákl. přenesená",J156,0)</f>
        <v>0</v>
      </c>
      <c r="BH156" s="254">
        <f>IF(N156="sníž. přenesená",J156,0)</f>
        <v>0</v>
      </c>
      <c r="BI156" s="254">
        <f>IF(N156="nulová",J156,0)</f>
        <v>0</v>
      </c>
      <c r="BJ156" s="17" t="s">
        <v>80</v>
      </c>
      <c r="BK156" s="254">
        <f>ROUND(I156*H156,2)</f>
        <v>0</v>
      </c>
      <c r="BL156" s="17" t="s">
        <v>231</v>
      </c>
      <c r="BM156" s="253" t="s">
        <v>1353</v>
      </c>
    </row>
    <row r="157" spans="1:47" s="2" customFormat="1" ht="12">
      <c r="A157" s="38"/>
      <c r="B157" s="39"/>
      <c r="C157" s="40"/>
      <c r="D157" s="257" t="s">
        <v>277</v>
      </c>
      <c r="E157" s="40"/>
      <c r="F157" s="269" t="s">
        <v>328</v>
      </c>
      <c r="G157" s="40"/>
      <c r="H157" s="40"/>
      <c r="I157" s="155"/>
      <c r="J157" s="40"/>
      <c r="K157" s="40"/>
      <c r="L157" s="44"/>
      <c r="M157" s="270"/>
      <c r="N157" s="271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277</v>
      </c>
      <c r="AU157" s="17" t="s">
        <v>80</v>
      </c>
    </row>
    <row r="158" spans="1:51" s="13" customFormat="1" ht="12">
      <c r="A158" s="13"/>
      <c r="B158" s="255"/>
      <c r="C158" s="256"/>
      <c r="D158" s="257" t="s">
        <v>270</v>
      </c>
      <c r="E158" s="258" t="s">
        <v>582</v>
      </c>
      <c r="F158" s="259" t="s">
        <v>1352</v>
      </c>
      <c r="G158" s="256"/>
      <c r="H158" s="260">
        <v>13.1</v>
      </c>
      <c r="I158" s="261"/>
      <c r="J158" s="256"/>
      <c r="K158" s="256"/>
      <c r="L158" s="262"/>
      <c r="M158" s="263"/>
      <c r="N158" s="264"/>
      <c r="O158" s="264"/>
      <c r="P158" s="264"/>
      <c r="Q158" s="264"/>
      <c r="R158" s="264"/>
      <c r="S158" s="264"/>
      <c r="T158" s="26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6" t="s">
        <v>270</v>
      </c>
      <c r="AU158" s="266" t="s">
        <v>80</v>
      </c>
      <c r="AV158" s="13" t="s">
        <v>82</v>
      </c>
      <c r="AW158" s="13" t="s">
        <v>30</v>
      </c>
      <c r="AX158" s="13" t="s">
        <v>80</v>
      </c>
      <c r="AY158" s="266" t="s">
        <v>226</v>
      </c>
    </row>
    <row r="159" spans="1:65" s="2" customFormat="1" ht="16.5" customHeight="1">
      <c r="A159" s="38"/>
      <c r="B159" s="39"/>
      <c r="C159" s="242" t="s">
        <v>254</v>
      </c>
      <c r="D159" s="242" t="s">
        <v>227</v>
      </c>
      <c r="E159" s="243" t="s">
        <v>801</v>
      </c>
      <c r="F159" s="244" t="s">
        <v>802</v>
      </c>
      <c r="G159" s="245" t="s">
        <v>275</v>
      </c>
      <c r="H159" s="246">
        <v>53.05</v>
      </c>
      <c r="I159" s="247"/>
      <c r="J159" s="248">
        <f>ROUND(I159*H159,2)</f>
        <v>0</v>
      </c>
      <c r="K159" s="244" t="s">
        <v>545</v>
      </c>
      <c r="L159" s="44"/>
      <c r="M159" s="249" t="s">
        <v>1</v>
      </c>
      <c r="N159" s="250" t="s">
        <v>38</v>
      </c>
      <c r="O159" s="91"/>
      <c r="P159" s="251">
        <f>O159*H159</f>
        <v>0</v>
      </c>
      <c r="Q159" s="251">
        <v>0</v>
      </c>
      <c r="R159" s="251">
        <f>Q159*H159</f>
        <v>0</v>
      </c>
      <c r="S159" s="251">
        <v>0</v>
      </c>
      <c r="T159" s="25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3" t="s">
        <v>231</v>
      </c>
      <c r="AT159" s="253" t="s">
        <v>227</v>
      </c>
      <c r="AU159" s="253" t="s">
        <v>80</v>
      </c>
      <c r="AY159" s="17" t="s">
        <v>226</v>
      </c>
      <c r="BE159" s="254">
        <f>IF(N159="základní",J159,0)</f>
        <v>0</v>
      </c>
      <c r="BF159" s="254">
        <f>IF(N159="snížená",J159,0)</f>
        <v>0</v>
      </c>
      <c r="BG159" s="254">
        <f>IF(N159="zákl. přenesená",J159,0)</f>
        <v>0</v>
      </c>
      <c r="BH159" s="254">
        <f>IF(N159="sníž. přenesená",J159,0)</f>
        <v>0</v>
      </c>
      <c r="BI159" s="254">
        <f>IF(N159="nulová",J159,0)</f>
        <v>0</v>
      </c>
      <c r="BJ159" s="17" t="s">
        <v>80</v>
      </c>
      <c r="BK159" s="254">
        <f>ROUND(I159*H159,2)</f>
        <v>0</v>
      </c>
      <c r="BL159" s="17" t="s">
        <v>231</v>
      </c>
      <c r="BM159" s="253" t="s">
        <v>1354</v>
      </c>
    </row>
    <row r="160" spans="1:47" s="2" customFormat="1" ht="12">
      <c r="A160" s="38"/>
      <c r="B160" s="39"/>
      <c r="C160" s="40"/>
      <c r="D160" s="257" t="s">
        <v>277</v>
      </c>
      <c r="E160" s="40"/>
      <c r="F160" s="269" t="s">
        <v>328</v>
      </c>
      <c r="G160" s="40"/>
      <c r="H160" s="40"/>
      <c r="I160" s="155"/>
      <c r="J160" s="40"/>
      <c r="K160" s="40"/>
      <c r="L160" s="44"/>
      <c r="M160" s="270"/>
      <c r="N160" s="271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277</v>
      </c>
      <c r="AU160" s="17" t="s">
        <v>80</v>
      </c>
    </row>
    <row r="161" spans="1:51" s="15" customFormat="1" ht="12">
      <c r="A161" s="15"/>
      <c r="B161" s="283"/>
      <c r="C161" s="284"/>
      <c r="D161" s="257" t="s">
        <v>270</v>
      </c>
      <c r="E161" s="285" t="s">
        <v>1</v>
      </c>
      <c r="F161" s="286" t="s">
        <v>1226</v>
      </c>
      <c r="G161" s="284"/>
      <c r="H161" s="285" t="s">
        <v>1</v>
      </c>
      <c r="I161" s="287"/>
      <c r="J161" s="284"/>
      <c r="K161" s="284"/>
      <c r="L161" s="288"/>
      <c r="M161" s="289"/>
      <c r="N161" s="290"/>
      <c r="O161" s="290"/>
      <c r="P161" s="290"/>
      <c r="Q161" s="290"/>
      <c r="R161" s="290"/>
      <c r="S161" s="290"/>
      <c r="T161" s="291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2" t="s">
        <v>270</v>
      </c>
      <c r="AU161" s="292" t="s">
        <v>80</v>
      </c>
      <c r="AV161" s="15" t="s">
        <v>80</v>
      </c>
      <c r="AW161" s="15" t="s">
        <v>30</v>
      </c>
      <c r="AX161" s="15" t="s">
        <v>73</v>
      </c>
      <c r="AY161" s="292" t="s">
        <v>226</v>
      </c>
    </row>
    <row r="162" spans="1:51" s="15" customFormat="1" ht="12">
      <c r="A162" s="15"/>
      <c r="B162" s="283"/>
      <c r="C162" s="284"/>
      <c r="D162" s="257" t="s">
        <v>270</v>
      </c>
      <c r="E162" s="285" t="s">
        <v>1</v>
      </c>
      <c r="F162" s="286" t="s">
        <v>1355</v>
      </c>
      <c r="G162" s="284"/>
      <c r="H162" s="285" t="s">
        <v>1</v>
      </c>
      <c r="I162" s="287"/>
      <c r="J162" s="284"/>
      <c r="K162" s="284"/>
      <c r="L162" s="288"/>
      <c r="M162" s="289"/>
      <c r="N162" s="290"/>
      <c r="O162" s="290"/>
      <c r="P162" s="290"/>
      <c r="Q162" s="290"/>
      <c r="R162" s="290"/>
      <c r="S162" s="290"/>
      <c r="T162" s="29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2" t="s">
        <v>270</v>
      </c>
      <c r="AU162" s="292" t="s">
        <v>80</v>
      </c>
      <c r="AV162" s="15" t="s">
        <v>80</v>
      </c>
      <c r="AW162" s="15" t="s">
        <v>30</v>
      </c>
      <c r="AX162" s="15" t="s">
        <v>73</v>
      </c>
      <c r="AY162" s="292" t="s">
        <v>226</v>
      </c>
    </row>
    <row r="163" spans="1:51" s="15" customFormat="1" ht="12">
      <c r="A163" s="15"/>
      <c r="B163" s="283"/>
      <c r="C163" s="284"/>
      <c r="D163" s="257" t="s">
        <v>270</v>
      </c>
      <c r="E163" s="285" t="s">
        <v>1</v>
      </c>
      <c r="F163" s="286" t="s">
        <v>1356</v>
      </c>
      <c r="G163" s="284"/>
      <c r="H163" s="285" t="s">
        <v>1</v>
      </c>
      <c r="I163" s="287"/>
      <c r="J163" s="284"/>
      <c r="K163" s="284"/>
      <c r="L163" s="288"/>
      <c r="M163" s="289"/>
      <c r="N163" s="290"/>
      <c r="O163" s="290"/>
      <c r="P163" s="290"/>
      <c r="Q163" s="290"/>
      <c r="R163" s="290"/>
      <c r="S163" s="290"/>
      <c r="T163" s="29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2" t="s">
        <v>270</v>
      </c>
      <c r="AU163" s="292" t="s">
        <v>80</v>
      </c>
      <c r="AV163" s="15" t="s">
        <v>80</v>
      </c>
      <c r="AW163" s="15" t="s">
        <v>30</v>
      </c>
      <c r="AX163" s="15" t="s">
        <v>73</v>
      </c>
      <c r="AY163" s="292" t="s">
        <v>226</v>
      </c>
    </row>
    <row r="164" spans="1:51" s="15" customFormat="1" ht="12">
      <c r="A164" s="15"/>
      <c r="B164" s="283"/>
      <c r="C164" s="284"/>
      <c r="D164" s="257" t="s">
        <v>270</v>
      </c>
      <c r="E164" s="285" t="s">
        <v>1</v>
      </c>
      <c r="F164" s="286" t="s">
        <v>1357</v>
      </c>
      <c r="G164" s="284"/>
      <c r="H164" s="285" t="s">
        <v>1</v>
      </c>
      <c r="I164" s="287"/>
      <c r="J164" s="284"/>
      <c r="K164" s="284"/>
      <c r="L164" s="288"/>
      <c r="M164" s="289"/>
      <c r="N164" s="290"/>
      <c r="O164" s="290"/>
      <c r="P164" s="290"/>
      <c r="Q164" s="290"/>
      <c r="R164" s="290"/>
      <c r="S164" s="290"/>
      <c r="T164" s="29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2" t="s">
        <v>270</v>
      </c>
      <c r="AU164" s="292" t="s">
        <v>80</v>
      </c>
      <c r="AV164" s="15" t="s">
        <v>80</v>
      </c>
      <c r="AW164" s="15" t="s">
        <v>30</v>
      </c>
      <c r="AX164" s="15" t="s">
        <v>73</v>
      </c>
      <c r="AY164" s="292" t="s">
        <v>226</v>
      </c>
    </row>
    <row r="165" spans="1:51" s="13" customFormat="1" ht="12">
      <c r="A165" s="13"/>
      <c r="B165" s="255"/>
      <c r="C165" s="256"/>
      <c r="D165" s="257" t="s">
        <v>270</v>
      </c>
      <c r="E165" s="258" t="s">
        <v>659</v>
      </c>
      <c r="F165" s="259" t="s">
        <v>1358</v>
      </c>
      <c r="G165" s="256"/>
      <c r="H165" s="260">
        <v>66.15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270</v>
      </c>
      <c r="AU165" s="266" t="s">
        <v>80</v>
      </c>
      <c r="AV165" s="13" t="s">
        <v>82</v>
      </c>
      <c r="AW165" s="13" t="s">
        <v>30</v>
      </c>
      <c r="AX165" s="13" t="s">
        <v>73</v>
      </c>
      <c r="AY165" s="266" t="s">
        <v>226</v>
      </c>
    </row>
    <row r="166" spans="1:51" s="13" customFormat="1" ht="12">
      <c r="A166" s="13"/>
      <c r="B166" s="255"/>
      <c r="C166" s="256"/>
      <c r="D166" s="257" t="s">
        <v>270</v>
      </c>
      <c r="E166" s="258" t="s">
        <v>1231</v>
      </c>
      <c r="F166" s="259" t="s">
        <v>1359</v>
      </c>
      <c r="G166" s="256"/>
      <c r="H166" s="260">
        <v>53.05</v>
      </c>
      <c r="I166" s="261"/>
      <c r="J166" s="256"/>
      <c r="K166" s="256"/>
      <c r="L166" s="262"/>
      <c r="M166" s="263"/>
      <c r="N166" s="264"/>
      <c r="O166" s="264"/>
      <c r="P166" s="264"/>
      <c r="Q166" s="264"/>
      <c r="R166" s="264"/>
      <c r="S166" s="264"/>
      <c r="T166" s="26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6" t="s">
        <v>270</v>
      </c>
      <c r="AU166" s="266" t="s">
        <v>80</v>
      </c>
      <c r="AV166" s="13" t="s">
        <v>82</v>
      </c>
      <c r="AW166" s="13" t="s">
        <v>30</v>
      </c>
      <c r="AX166" s="13" t="s">
        <v>80</v>
      </c>
      <c r="AY166" s="266" t="s">
        <v>226</v>
      </c>
    </row>
    <row r="167" spans="1:65" s="2" customFormat="1" ht="16.5" customHeight="1">
      <c r="A167" s="38"/>
      <c r="B167" s="39"/>
      <c r="C167" s="242" t="s">
        <v>258</v>
      </c>
      <c r="D167" s="242" t="s">
        <v>227</v>
      </c>
      <c r="E167" s="243" t="s">
        <v>337</v>
      </c>
      <c r="F167" s="244" t="s">
        <v>338</v>
      </c>
      <c r="G167" s="245" t="s">
        <v>275</v>
      </c>
      <c r="H167" s="246">
        <v>13.1</v>
      </c>
      <c r="I167" s="247"/>
      <c r="J167" s="248">
        <f>ROUND(I167*H167,2)</f>
        <v>0</v>
      </c>
      <c r="K167" s="244" t="s">
        <v>545</v>
      </c>
      <c r="L167" s="44"/>
      <c r="M167" s="249" t="s">
        <v>1</v>
      </c>
      <c r="N167" s="250" t="s">
        <v>38</v>
      </c>
      <c r="O167" s="91"/>
      <c r="P167" s="251">
        <f>O167*H167</f>
        <v>0</v>
      </c>
      <c r="Q167" s="251">
        <v>0</v>
      </c>
      <c r="R167" s="251">
        <f>Q167*H167</f>
        <v>0</v>
      </c>
      <c r="S167" s="251">
        <v>0</v>
      </c>
      <c r="T167" s="25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3" t="s">
        <v>231</v>
      </c>
      <c r="AT167" s="253" t="s">
        <v>227</v>
      </c>
      <c r="AU167" s="253" t="s">
        <v>80</v>
      </c>
      <c r="AY167" s="17" t="s">
        <v>226</v>
      </c>
      <c r="BE167" s="254">
        <f>IF(N167="základní",J167,0)</f>
        <v>0</v>
      </c>
      <c r="BF167" s="254">
        <f>IF(N167="snížená",J167,0)</f>
        <v>0</v>
      </c>
      <c r="BG167" s="254">
        <f>IF(N167="zákl. přenesená",J167,0)</f>
        <v>0</v>
      </c>
      <c r="BH167" s="254">
        <f>IF(N167="sníž. přenesená",J167,0)</f>
        <v>0</v>
      </c>
      <c r="BI167" s="254">
        <f>IF(N167="nulová",J167,0)</f>
        <v>0</v>
      </c>
      <c r="BJ167" s="17" t="s">
        <v>80</v>
      </c>
      <c r="BK167" s="254">
        <f>ROUND(I167*H167,2)</f>
        <v>0</v>
      </c>
      <c r="BL167" s="17" t="s">
        <v>231</v>
      </c>
      <c r="BM167" s="253" t="s">
        <v>1360</v>
      </c>
    </row>
    <row r="168" spans="1:47" s="2" customFormat="1" ht="12">
      <c r="A168" s="38"/>
      <c r="B168" s="39"/>
      <c r="C168" s="40"/>
      <c r="D168" s="257" t="s">
        <v>277</v>
      </c>
      <c r="E168" s="40"/>
      <c r="F168" s="269" t="s">
        <v>340</v>
      </c>
      <c r="G168" s="40"/>
      <c r="H168" s="40"/>
      <c r="I168" s="155"/>
      <c r="J168" s="40"/>
      <c r="K168" s="40"/>
      <c r="L168" s="44"/>
      <c r="M168" s="270"/>
      <c r="N168" s="27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277</v>
      </c>
      <c r="AU168" s="17" t="s">
        <v>80</v>
      </c>
    </row>
    <row r="169" spans="1:51" s="13" customFormat="1" ht="12">
      <c r="A169" s="13"/>
      <c r="B169" s="255"/>
      <c r="C169" s="256"/>
      <c r="D169" s="257" t="s">
        <v>270</v>
      </c>
      <c r="E169" s="258" t="s">
        <v>665</v>
      </c>
      <c r="F169" s="259" t="s">
        <v>1352</v>
      </c>
      <c r="G169" s="256"/>
      <c r="H169" s="260">
        <v>13.1</v>
      </c>
      <c r="I169" s="261"/>
      <c r="J169" s="256"/>
      <c r="K169" s="256"/>
      <c r="L169" s="262"/>
      <c r="M169" s="263"/>
      <c r="N169" s="264"/>
      <c r="O169" s="264"/>
      <c r="P169" s="264"/>
      <c r="Q169" s="264"/>
      <c r="R169" s="264"/>
      <c r="S169" s="264"/>
      <c r="T169" s="26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6" t="s">
        <v>270</v>
      </c>
      <c r="AU169" s="266" t="s">
        <v>80</v>
      </c>
      <c r="AV169" s="13" t="s">
        <v>82</v>
      </c>
      <c r="AW169" s="13" t="s">
        <v>30</v>
      </c>
      <c r="AX169" s="13" t="s">
        <v>80</v>
      </c>
      <c r="AY169" s="266" t="s">
        <v>226</v>
      </c>
    </row>
    <row r="170" spans="1:65" s="2" customFormat="1" ht="16.5" customHeight="1">
      <c r="A170" s="38"/>
      <c r="B170" s="39"/>
      <c r="C170" s="242" t="s">
        <v>262</v>
      </c>
      <c r="D170" s="242" t="s">
        <v>227</v>
      </c>
      <c r="E170" s="243" t="s">
        <v>1234</v>
      </c>
      <c r="F170" s="244" t="s">
        <v>1235</v>
      </c>
      <c r="G170" s="245" t="s">
        <v>275</v>
      </c>
      <c r="H170" s="246">
        <v>13.1</v>
      </c>
      <c r="I170" s="247"/>
      <c r="J170" s="248">
        <f>ROUND(I170*H170,2)</f>
        <v>0</v>
      </c>
      <c r="K170" s="244" t="s">
        <v>545</v>
      </c>
      <c r="L170" s="44"/>
      <c r="M170" s="249" t="s">
        <v>1</v>
      </c>
      <c r="N170" s="250" t="s">
        <v>38</v>
      </c>
      <c r="O170" s="91"/>
      <c r="P170" s="251">
        <f>O170*H170</f>
        <v>0</v>
      </c>
      <c r="Q170" s="251">
        <v>0</v>
      </c>
      <c r="R170" s="251">
        <f>Q170*H170</f>
        <v>0</v>
      </c>
      <c r="S170" s="251">
        <v>0</v>
      </c>
      <c r="T170" s="25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3" t="s">
        <v>231</v>
      </c>
      <c r="AT170" s="253" t="s">
        <v>227</v>
      </c>
      <c r="AU170" s="253" t="s">
        <v>80</v>
      </c>
      <c r="AY170" s="17" t="s">
        <v>226</v>
      </c>
      <c r="BE170" s="254">
        <f>IF(N170="základní",J170,0)</f>
        <v>0</v>
      </c>
      <c r="BF170" s="254">
        <f>IF(N170="snížená",J170,0)</f>
        <v>0</v>
      </c>
      <c r="BG170" s="254">
        <f>IF(N170="zákl. přenesená",J170,0)</f>
        <v>0</v>
      </c>
      <c r="BH170" s="254">
        <f>IF(N170="sníž. přenesená",J170,0)</f>
        <v>0</v>
      </c>
      <c r="BI170" s="254">
        <f>IF(N170="nulová",J170,0)</f>
        <v>0</v>
      </c>
      <c r="BJ170" s="17" t="s">
        <v>80</v>
      </c>
      <c r="BK170" s="254">
        <f>ROUND(I170*H170,2)</f>
        <v>0</v>
      </c>
      <c r="BL170" s="17" t="s">
        <v>231</v>
      </c>
      <c r="BM170" s="253" t="s">
        <v>1361</v>
      </c>
    </row>
    <row r="171" spans="1:47" s="2" customFormat="1" ht="12">
      <c r="A171" s="38"/>
      <c r="B171" s="39"/>
      <c r="C171" s="40"/>
      <c r="D171" s="257" t="s">
        <v>277</v>
      </c>
      <c r="E171" s="40"/>
      <c r="F171" s="269" t="s">
        <v>1237</v>
      </c>
      <c r="G171" s="40"/>
      <c r="H171" s="40"/>
      <c r="I171" s="155"/>
      <c r="J171" s="40"/>
      <c r="K171" s="40"/>
      <c r="L171" s="44"/>
      <c r="M171" s="270"/>
      <c r="N171" s="27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277</v>
      </c>
      <c r="AU171" s="17" t="s">
        <v>80</v>
      </c>
    </row>
    <row r="172" spans="1:51" s="15" customFormat="1" ht="12">
      <c r="A172" s="15"/>
      <c r="B172" s="283"/>
      <c r="C172" s="284"/>
      <c r="D172" s="257" t="s">
        <v>270</v>
      </c>
      <c r="E172" s="285" t="s">
        <v>1</v>
      </c>
      <c r="F172" s="286" t="s">
        <v>1238</v>
      </c>
      <c r="G172" s="284"/>
      <c r="H172" s="285" t="s">
        <v>1</v>
      </c>
      <c r="I172" s="287"/>
      <c r="J172" s="284"/>
      <c r="K172" s="284"/>
      <c r="L172" s="288"/>
      <c r="M172" s="289"/>
      <c r="N172" s="290"/>
      <c r="O172" s="290"/>
      <c r="P172" s="290"/>
      <c r="Q172" s="290"/>
      <c r="R172" s="290"/>
      <c r="S172" s="290"/>
      <c r="T172" s="29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2" t="s">
        <v>270</v>
      </c>
      <c r="AU172" s="292" t="s">
        <v>80</v>
      </c>
      <c r="AV172" s="15" t="s">
        <v>80</v>
      </c>
      <c r="AW172" s="15" t="s">
        <v>30</v>
      </c>
      <c r="AX172" s="15" t="s">
        <v>73</v>
      </c>
      <c r="AY172" s="292" t="s">
        <v>226</v>
      </c>
    </row>
    <row r="173" spans="1:51" s="13" customFormat="1" ht="12">
      <c r="A173" s="13"/>
      <c r="B173" s="255"/>
      <c r="C173" s="256"/>
      <c r="D173" s="257" t="s">
        <v>270</v>
      </c>
      <c r="E173" s="258" t="s">
        <v>672</v>
      </c>
      <c r="F173" s="259" t="s">
        <v>1362</v>
      </c>
      <c r="G173" s="256"/>
      <c r="H173" s="260">
        <v>13.1</v>
      </c>
      <c r="I173" s="261"/>
      <c r="J173" s="256"/>
      <c r="K173" s="256"/>
      <c r="L173" s="262"/>
      <c r="M173" s="263"/>
      <c r="N173" s="264"/>
      <c r="O173" s="264"/>
      <c r="P173" s="264"/>
      <c r="Q173" s="264"/>
      <c r="R173" s="264"/>
      <c r="S173" s="264"/>
      <c r="T173" s="26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6" t="s">
        <v>270</v>
      </c>
      <c r="AU173" s="266" t="s">
        <v>80</v>
      </c>
      <c r="AV173" s="13" t="s">
        <v>82</v>
      </c>
      <c r="AW173" s="13" t="s">
        <v>30</v>
      </c>
      <c r="AX173" s="13" t="s">
        <v>80</v>
      </c>
      <c r="AY173" s="266" t="s">
        <v>226</v>
      </c>
    </row>
    <row r="174" spans="1:65" s="2" customFormat="1" ht="16.5" customHeight="1">
      <c r="A174" s="38"/>
      <c r="B174" s="39"/>
      <c r="C174" s="242" t="s">
        <v>266</v>
      </c>
      <c r="D174" s="242" t="s">
        <v>227</v>
      </c>
      <c r="E174" s="243" t="s">
        <v>343</v>
      </c>
      <c r="F174" s="244" t="s">
        <v>344</v>
      </c>
      <c r="G174" s="245" t="s">
        <v>275</v>
      </c>
      <c r="H174" s="246">
        <v>38</v>
      </c>
      <c r="I174" s="247"/>
      <c r="J174" s="248">
        <f>ROUND(I174*H174,2)</f>
        <v>0</v>
      </c>
      <c r="K174" s="244" t="s">
        <v>545</v>
      </c>
      <c r="L174" s="44"/>
      <c r="M174" s="249" t="s">
        <v>1</v>
      </c>
      <c r="N174" s="250" t="s">
        <v>38</v>
      </c>
      <c r="O174" s="91"/>
      <c r="P174" s="251">
        <f>O174*H174</f>
        <v>0</v>
      </c>
      <c r="Q174" s="251">
        <v>0</v>
      </c>
      <c r="R174" s="251">
        <f>Q174*H174</f>
        <v>0</v>
      </c>
      <c r="S174" s="251">
        <v>0</v>
      </c>
      <c r="T174" s="25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3" t="s">
        <v>231</v>
      </c>
      <c r="AT174" s="253" t="s">
        <v>227</v>
      </c>
      <c r="AU174" s="253" t="s">
        <v>80</v>
      </c>
      <c r="AY174" s="17" t="s">
        <v>226</v>
      </c>
      <c r="BE174" s="254">
        <f>IF(N174="základní",J174,0)</f>
        <v>0</v>
      </c>
      <c r="BF174" s="254">
        <f>IF(N174="snížená",J174,0)</f>
        <v>0</v>
      </c>
      <c r="BG174" s="254">
        <f>IF(N174="zákl. přenesená",J174,0)</f>
        <v>0</v>
      </c>
      <c r="BH174" s="254">
        <f>IF(N174="sníž. přenesená",J174,0)</f>
        <v>0</v>
      </c>
      <c r="BI174" s="254">
        <f>IF(N174="nulová",J174,0)</f>
        <v>0</v>
      </c>
      <c r="BJ174" s="17" t="s">
        <v>80</v>
      </c>
      <c r="BK174" s="254">
        <f>ROUND(I174*H174,2)</f>
        <v>0</v>
      </c>
      <c r="BL174" s="17" t="s">
        <v>231</v>
      </c>
      <c r="BM174" s="253" t="s">
        <v>1363</v>
      </c>
    </row>
    <row r="175" spans="1:47" s="2" customFormat="1" ht="12">
      <c r="A175" s="38"/>
      <c r="B175" s="39"/>
      <c r="C175" s="40"/>
      <c r="D175" s="257" t="s">
        <v>277</v>
      </c>
      <c r="E175" s="40"/>
      <c r="F175" s="269" t="s">
        <v>346</v>
      </c>
      <c r="G175" s="40"/>
      <c r="H175" s="40"/>
      <c r="I175" s="155"/>
      <c r="J175" s="40"/>
      <c r="K175" s="40"/>
      <c r="L175" s="44"/>
      <c r="M175" s="270"/>
      <c r="N175" s="271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277</v>
      </c>
      <c r="AU175" s="17" t="s">
        <v>80</v>
      </c>
    </row>
    <row r="176" spans="1:51" s="15" customFormat="1" ht="12">
      <c r="A176" s="15"/>
      <c r="B176" s="283"/>
      <c r="C176" s="284"/>
      <c r="D176" s="257" t="s">
        <v>270</v>
      </c>
      <c r="E176" s="285" t="s">
        <v>1</v>
      </c>
      <c r="F176" s="286" t="s">
        <v>1241</v>
      </c>
      <c r="G176" s="284"/>
      <c r="H176" s="285" t="s">
        <v>1</v>
      </c>
      <c r="I176" s="287"/>
      <c r="J176" s="284"/>
      <c r="K176" s="284"/>
      <c r="L176" s="288"/>
      <c r="M176" s="289"/>
      <c r="N176" s="290"/>
      <c r="O176" s="290"/>
      <c r="P176" s="290"/>
      <c r="Q176" s="290"/>
      <c r="R176" s="290"/>
      <c r="S176" s="290"/>
      <c r="T176" s="29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2" t="s">
        <v>270</v>
      </c>
      <c r="AU176" s="292" t="s">
        <v>80</v>
      </c>
      <c r="AV176" s="15" t="s">
        <v>80</v>
      </c>
      <c r="AW176" s="15" t="s">
        <v>30</v>
      </c>
      <c r="AX176" s="15" t="s">
        <v>73</v>
      </c>
      <c r="AY176" s="292" t="s">
        <v>226</v>
      </c>
    </row>
    <row r="177" spans="1:51" s="13" customFormat="1" ht="12">
      <c r="A177" s="13"/>
      <c r="B177" s="255"/>
      <c r="C177" s="256"/>
      <c r="D177" s="257" t="s">
        <v>270</v>
      </c>
      <c r="E177" s="258" t="s">
        <v>678</v>
      </c>
      <c r="F177" s="259" t="s">
        <v>1364</v>
      </c>
      <c r="G177" s="256"/>
      <c r="H177" s="260">
        <v>38</v>
      </c>
      <c r="I177" s="261"/>
      <c r="J177" s="256"/>
      <c r="K177" s="256"/>
      <c r="L177" s="262"/>
      <c r="M177" s="263"/>
      <c r="N177" s="264"/>
      <c r="O177" s="264"/>
      <c r="P177" s="264"/>
      <c r="Q177" s="264"/>
      <c r="R177" s="264"/>
      <c r="S177" s="264"/>
      <c r="T177" s="26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6" t="s">
        <v>270</v>
      </c>
      <c r="AU177" s="266" t="s">
        <v>80</v>
      </c>
      <c r="AV177" s="13" t="s">
        <v>82</v>
      </c>
      <c r="AW177" s="13" t="s">
        <v>30</v>
      </c>
      <c r="AX177" s="13" t="s">
        <v>80</v>
      </c>
      <c r="AY177" s="266" t="s">
        <v>226</v>
      </c>
    </row>
    <row r="178" spans="1:63" s="12" customFormat="1" ht="25.9" customHeight="1">
      <c r="A178" s="12"/>
      <c r="B178" s="228"/>
      <c r="C178" s="229"/>
      <c r="D178" s="230" t="s">
        <v>72</v>
      </c>
      <c r="E178" s="231" t="s">
        <v>231</v>
      </c>
      <c r="F178" s="231" t="s">
        <v>363</v>
      </c>
      <c r="G178" s="229"/>
      <c r="H178" s="229"/>
      <c r="I178" s="232"/>
      <c r="J178" s="233">
        <f>BK178</f>
        <v>0</v>
      </c>
      <c r="K178" s="229"/>
      <c r="L178" s="234"/>
      <c r="M178" s="235"/>
      <c r="N178" s="236"/>
      <c r="O178" s="236"/>
      <c r="P178" s="237">
        <f>SUM(P179:P199)</f>
        <v>0</v>
      </c>
      <c r="Q178" s="236"/>
      <c r="R178" s="237">
        <f>SUM(R179:R199)</f>
        <v>0</v>
      </c>
      <c r="S178" s="236"/>
      <c r="T178" s="238">
        <f>SUM(T179:T199)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9" t="s">
        <v>231</v>
      </c>
      <c r="AT178" s="240" t="s">
        <v>72</v>
      </c>
      <c r="AU178" s="240" t="s">
        <v>73</v>
      </c>
      <c r="AY178" s="239" t="s">
        <v>226</v>
      </c>
      <c r="BK178" s="241">
        <f>SUM(BK179:BK199)</f>
        <v>0</v>
      </c>
    </row>
    <row r="179" spans="1:65" s="2" customFormat="1" ht="16.5" customHeight="1">
      <c r="A179" s="38"/>
      <c r="B179" s="39"/>
      <c r="C179" s="242" t="s">
        <v>272</v>
      </c>
      <c r="D179" s="242" t="s">
        <v>227</v>
      </c>
      <c r="E179" s="243" t="s">
        <v>1243</v>
      </c>
      <c r="F179" s="244" t="s">
        <v>1244</v>
      </c>
      <c r="G179" s="245" t="s">
        <v>275</v>
      </c>
      <c r="H179" s="246">
        <v>0.48</v>
      </c>
      <c r="I179" s="247"/>
      <c r="J179" s="248">
        <f>ROUND(I179*H179,2)</f>
        <v>0</v>
      </c>
      <c r="K179" s="244" t="s">
        <v>545</v>
      </c>
      <c r="L179" s="44"/>
      <c r="M179" s="249" t="s">
        <v>1</v>
      </c>
      <c r="N179" s="250" t="s">
        <v>38</v>
      </c>
      <c r="O179" s="91"/>
      <c r="P179" s="251">
        <f>O179*H179</f>
        <v>0</v>
      </c>
      <c r="Q179" s="251">
        <v>0</v>
      </c>
      <c r="R179" s="251">
        <f>Q179*H179</f>
        <v>0</v>
      </c>
      <c r="S179" s="251">
        <v>0</v>
      </c>
      <c r="T179" s="25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3" t="s">
        <v>231</v>
      </c>
      <c r="AT179" s="253" t="s">
        <v>227</v>
      </c>
      <c r="AU179" s="253" t="s">
        <v>80</v>
      </c>
      <c r="AY179" s="17" t="s">
        <v>226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7" t="s">
        <v>80</v>
      </c>
      <c r="BK179" s="254">
        <f>ROUND(I179*H179,2)</f>
        <v>0</v>
      </c>
      <c r="BL179" s="17" t="s">
        <v>231</v>
      </c>
      <c r="BM179" s="253" t="s">
        <v>1365</v>
      </c>
    </row>
    <row r="180" spans="1:47" s="2" customFormat="1" ht="12">
      <c r="A180" s="38"/>
      <c r="B180" s="39"/>
      <c r="C180" s="40"/>
      <c r="D180" s="257" t="s">
        <v>277</v>
      </c>
      <c r="E180" s="40"/>
      <c r="F180" s="269" t="s">
        <v>1246</v>
      </c>
      <c r="G180" s="40"/>
      <c r="H180" s="40"/>
      <c r="I180" s="155"/>
      <c r="J180" s="40"/>
      <c r="K180" s="40"/>
      <c r="L180" s="44"/>
      <c r="M180" s="270"/>
      <c r="N180" s="27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277</v>
      </c>
      <c r="AU180" s="17" t="s">
        <v>80</v>
      </c>
    </row>
    <row r="181" spans="1:51" s="15" customFormat="1" ht="12">
      <c r="A181" s="15"/>
      <c r="B181" s="283"/>
      <c r="C181" s="284"/>
      <c r="D181" s="257" t="s">
        <v>270</v>
      </c>
      <c r="E181" s="285" t="s">
        <v>1</v>
      </c>
      <c r="F181" s="286" t="s">
        <v>1247</v>
      </c>
      <c r="G181" s="284"/>
      <c r="H181" s="285" t="s">
        <v>1</v>
      </c>
      <c r="I181" s="287"/>
      <c r="J181" s="284"/>
      <c r="K181" s="284"/>
      <c r="L181" s="288"/>
      <c r="M181" s="289"/>
      <c r="N181" s="290"/>
      <c r="O181" s="290"/>
      <c r="P181" s="290"/>
      <c r="Q181" s="290"/>
      <c r="R181" s="290"/>
      <c r="S181" s="290"/>
      <c r="T181" s="291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2" t="s">
        <v>270</v>
      </c>
      <c r="AU181" s="292" t="s">
        <v>80</v>
      </c>
      <c r="AV181" s="15" t="s">
        <v>80</v>
      </c>
      <c r="AW181" s="15" t="s">
        <v>30</v>
      </c>
      <c r="AX181" s="15" t="s">
        <v>73</v>
      </c>
      <c r="AY181" s="292" t="s">
        <v>226</v>
      </c>
    </row>
    <row r="182" spans="1:51" s="13" customFormat="1" ht="12">
      <c r="A182" s="13"/>
      <c r="B182" s="255"/>
      <c r="C182" s="256"/>
      <c r="D182" s="257" t="s">
        <v>270</v>
      </c>
      <c r="E182" s="258" t="s">
        <v>684</v>
      </c>
      <c r="F182" s="259" t="s">
        <v>1366</v>
      </c>
      <c r="G182" s="256"/>
      <c r="H182" s="260">
        <v>0.48</v>
      </c>
      <c r="I182" s="261"/>
      <c r="J182" s="256"/>
      <c r="K182" s="256"/>
      <c r="L182" s="262"/>
      <c r="M182" s="263"/>
      <c r="N182" s="264"/>
      <c r="O182" s="264"/>
      <c r="P182" s="264"/>
      <c r="Q182" s="264"/>
      <c r="R182" s="264"/>
      <c r="S182" s="264"/>
      <c r="T182" s="26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270</v>
      </c>
      <c r="AU182" s="266" t="s">
        <v>80</v>
      </c>
      <c r="AV182" s="13" t="s">
        <v>82</v>
      </c>
      <c r="AW182" s="13" t="s">
        <v>30</v>
      </c>
      <c r="AX182" s="13" t="s">
        <v>80</v>
      </c>
      <c r="AY182" s="266" t="s">
        <v>226</v>
      </c>
    </row>
    <row r="183" spans="1:65" s="2" customFormat="1" ht="16.5" customHeight="1">
      <c r="A183" s="38"/>
      <c r="B183" s="39"/>
      <c r="C183" s="242" t="s">
        <v>281</v>
      </c>
      <c r="D183" s="242" t="s">
        <v>227</v>
      </c>
      <c r="E183" s="243" t="s">
        <v>1249</v>
      </c>
      <c r="F183" s="244" t="s">
        <v>1250</v>
      </c>
      <c r="G183" s="245" t="s">
        <v>275</v>
      </c>
      <c r="H183" s="246">
        <v>5.78</v>
      </c>
      <c r="I183" s="247"/>
      <c r="J183" s="248">
        <f>ROUND(I183*H183,2)</f>
        <v>0</v>
      </c>
      <c r="K183" s="244" t="s">
        <v>545</v>
      </c>
      <c r="L183" s="44"/>
      <c r="M183" s="249" t="s">
        <v>1</v>
      </c>
      <c r="N183" s="250" t="s">
        <v>38</v>
      </c>
      <c r="O183" s="91"/>
      <c r="P183" s="251">
        <f>O183*H183</f>
        <v>0</v>
      </c>
      <c r="Q183" s="251">
        <v>0</v>
      </c>
      <c r="R183" s="251">
        <f>Q183*H183</f>
        <v>0</v>
      </c>
      <c r="S183" s="251">
        <v>0</v>
      </c>
      <c r="T183" s="25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3" t="s">
        <v>231</v>
      </c>
      <c r="AT183" s="253" t="s">
        <v>227</v>
      </c>
      <c r="AU183" s="253" t="s">
        <v>80</v>
      </c>
      <c r="AY183" s="17" t="s">
        <v>226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7" t="s">
        <v>80</v>
      </c>
      <c r="BK183" s="254">
        <f>ROUND(I183*H183,2)</f>
        <v>0</v>
      </c>
      <c r="BL183" s="17" t="s">
        <v>231</v>
      </c>
      <c r="BM183" s="253" t="s">
        <v>1367</v>
      </c>
    </row>
    <row r="184" spans="1:47" s="2" customFormat="1" ht="12">
      <c r="A184" s="38"/>
      <c r="B184" s="39"/>
      <c r="C184" s="40"/>
      <c r="D184" s="257" t="s">
        <v>277</v>
      </c>
      <c r="E184" s="40"/>
      <c r="F184" s="269" t="s">
        <v>368</v>
      </c>
      <c r="G184" s="40"/>
      <c r="H184" s="40"/>
      <c r="I184" s="155"/>
      <c r="J184" s="40"/>
      <c r="K184" s="40"/>
      <c r="L184" s="44"/>
      <c r="M184" s="270"/>
      <c r="N184" s="27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277</v>
      </c>
      <c r="AU184" s="17" t="s">
        <v>80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691</v>
      </c>
      <c r="F185" s="259" t="s">
        <v>1368</v>
      </c>
      <c r="G185" s="256"/>
      <c r="H185" s="260">
        <v>5.78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80</v>
      </c>
      <c r="AV185" s="13" t="s">
        <v>82</v>
      </c>
      <c r="AW185" s="13" t="s">
        <v>30</v>
      </c>
      <c r="AX185" s="13" t="s">
        <v>80</v>
      </c>
      <c r="AY185" s="266" t="s">
        <v>226</v>
      </c>
    </row>
    <row r="186" spans="1:65" s="2" customFormat="1" ht="16.5" customHeight="1">
      <c r="A186" s="38"/>
      <c r="B186" s="39"/>
      <c r="C186" s="242" t="s">
        <v>499</v>
      </c>
      <c r="D186" s="242" t="s">
        <v>227</v>
      </c>
      <c r="E186" s="243" t="s">
        <v>1253</v>
      </c>
      <c r="F186" s="244" t="s">
        <v>1254</v>
      </c>
      <c r="G186" s="245" t="s">
        <v>275</v>
      </c>
      <c r="H186" s="246">
        <v>2.73</v>
      </c>
      <c r="I186" s="247"/>
      <c r="J186" s="248">
        <f>ROUND(I186*H186,2)</f>
        <v>0</v>
      </c>
      <c r="K186" s="244" t="s">
        <v>545</v>
      </c>
      <c r="L186" s="44"/>
      <c r="M186" s="249" t="s">
        <v>1</v>
      </c>
      <c r="N186" s="250" t="s">
        <v>38</v>
      </c>
      <c r="O186" s="91"/>
      <c r="P186" s="251">
        <f>O186*H186</f>
        <v>0</v>
      </c>
      <c r="Q186" s="251">
        <v>0</v>
      </c>
      <c r="R186" s="251">
        <f>Q186*H186</f>
        <v>0</v>
      </c>
      <c r="S186" s="251">
        <v>0</v>
      </c>
      <c r="T186" s="25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3" t="s">
        <v>231</v>
      </c>
      <c r="AT186" s="253" t="s">
        <v>227</v>
      </c>
      <c r="AU186" s="253" t="s">
        <v>80</v>
      </c>
      <c r="AY186" s="17" t="s">
        <v>226</v>
      </c>
      <c r="BE186" s="254">
        <f>IF(N186="základní",J186,0)</f>
        <v>0</v>
      </c>
      <c r="BF186" s="254">
        <f>IF(N186="snížená",J186,0)</f>
        <v>0</v>
      </c>
      <c r="BG186" s="254">
        <f>IF(N186="zákl. přenesená",J186,0)</f>
        <v>0</v>
      </c>
      <c r="BH186" s="254">
        <f>IF(N186="sníž. přenesená",J186,0)</f>
        <v>0</v>
      </c>
      <c r="BI186" s="254">
        <f>IF(N186="nulová",J186,0)</f>
        <v>0</v>
      </c>
      <c r="BJ186" s="17" t="s">
        <v>80</v>
      </c>
      <c r="BK186" s="254">
        <f>ROUND(I186*H186,2)</f>
        <v>0</v>
      </c>
      <c r="BL186" s="17" t="s">
        <v>231</v>
      </c>
      <c r="BM186" s="253" t="s">
        <v>1369</v>
      </c>
    </row>
    <row r="187" spans="1:47" s="2" customFormat="1" ht="12">
      <c r="A187" s="38"/>
      <c r="B187" s="39"/>
      <c r="C187" s="40"/>
      <c r="D187" s="257" t="s">
        <v>277</v>
      </c>
      <c r="E187" s="40"/>
      <c r="F187" s="269" t="s">
        <v>374</v>
      </c>
      <c r="G187" s="40"/>
      <c r="H187" s="40"/>
      <c r="I187" s="155"/>
      <c r="J187" s="40"/>
      <c r="K187" s="40"/>
      <c r="L187" s="44"/>
      <c r="M187" s="270"/>
      <c r="N187" s="27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277</v>
      </c>
      <c r="AU187" s="17" t="s">
        <v>80</v>
      </c>
    </row>
    <row r="188" spans="1:51" s="13" customFormat="1" ht="12">
      <c r="A188" s="13"/>
      <c r="B188" s="255"/>
      <c r="C188" s="256"/>
      <c r="D188" s="257" t="s">
        <v>270</v>
      </c>
      <c r="E188" s="258" t="s">
        <v>697</v>
      </c>
      <c r="F188" s="259" t="s">
        <v>1370</v>
      </c>
      <c r="G188" s="256"/>
      <c r="H188" s="260">
        <v>2.73</v>
      </c>
      <c r="I188" s="261"/>
      <c r="J188" s="256"/>
      <c r="K188" s="256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270</v>
      </c>
      <c r="AU188" s="266" t="s">
        <v>80</v>
      </c>
      <c r="AV188" s="13" t="s">
        <v>82</v>
      </c>
      <c r="AW188" s="13" t="s">
        <v>30</v>
      </c>
      <c r="AX188" s="13" t="s">
        <v>80</v>
      </c>
      <c r="AY188" s="266" t="s">
        <v>226</v>
      </c>
    </row>
    <row r="189" spans="1:65" s="2" customFormat="1" ht="16.5" customHeight="1">
      <c r="A189" s="38"/>
      <c r="B189" s="39"/>
      <c r="C189" s="242" t="s">
        <v>8</v>
      </c>
      <c r="D189" s="242" t="s">
        <v>227</v>
      </c>
      <c r="E189" s="243" t="s">
        <v>371</v>
      </c>
      <c r="F189" s="244" t="s">
        <v>372</v>
      </c>
      <c r="G189" s="245" t="s">
        <v>275</v>
      </c>
      <c r="H189" s="246">
        <v>5.78</v>
      </c>
      <c r="I189" s="247"/>
      <c r="J189" s="248">
        <f>ROUND(I189*H189,2)</f>
        <v>0</v>
      </c>
      <c r="K189" s="244" t="s">
        <v>545</v>
      </c>
      <c r="L189" s="44"/>
      <c r="M189" s="249" t="s">
        <v>1</v>
      </c>
      <c r="N189" s="250" t="s">
        <v>38</v>
      </c>
      <c r="O189" s="91"/>
      <c r="P189" s="251">
        <f>O189*H189</f>
        <v>0</v>
      </c>
      <c r="Q189" s="251">
        <v>0</v>
      </c>
      <c r="R189" s="251">
        <f>Q189*H189</f>
        <v>0</v>
      </c>
      <c r="S189" s="251">
        <v>0</v>
      </c>
      <c r="T189" s="25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3" t="s">
        <v>231</v>
      </c>
      <c r="AT189" s="253" t="s">
        <v>227</v>
      </c>
      <c r="AU189" s="253" t="s">
        <v>80</v>
      </c>
      <c r="AY189" s="17" t="s">
        <v>226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7" t="s">
        <v>80</v>
      </c>
      <c r="BK189" s="254">
        <f>ROUND(I189*H189,2)</f>
        <v>0</v>
      </c>
      <c r="BL189" s="17" t="s">
        <v>231</v>
      </c>
      <c r="BM189" s="253" t="s">
        <v>1371</v>
      </c>
    </row>
    <row r="190" spans="1:47" s="2" customFormat="1" ht="12">
      <c r="A190" s="38"/>
      <c r="B190" s="39"/>
      <c r="C190" s="40"/>
      <c r="D190" s="257" t="s">
        <v>277</v>
      </c>
      <c r="E190" s="40"/>
      <c r="F190" s="269" t="s">
        <v>374</v>
      </c>
      <c r="G190" s="40"/>
      <c r="H190" s="40"/>
      <c r="I190" s="155"/>
      <c r="J190" s="40"/>
      <c r="K190" s="40"/>
      <c r="L190" s="44"/>
      <c r="M190" s="270"/>
      <c r="N190" s="271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277</v>
      </c>
      <c r="AU190" s="17" t="s">
        <v>80</v>
      </c>
    </row>
    <row r="191" spans="1:51" s="13" customFormat="1" ht="12">
      <c r="A191" s="13"/>
      <c r="B191" s="255"/>
      <c r="C191" s="256"/>
      <c r="D191" s="257" t="s">
        <v>270</v>
      </c>
      <c r="E191" s="258" t="s">
        <v>703</v>
      </c>
      <c r="F191" s="259" t="s">
        <v>1368</v>
      </c>
      <c r="G191" s="256"/>
      <c r="H191" s="260">
        <v>5.78</v>
      </c>
      <c r="I191" s="261"/>
      <c r="J191" s="256"/>
      <c r="K191" s="256"/>
      <c r="L191" s="262"/>
      <c r="M191" s="263"/>
      <c r="N191" s="264"/>
      <c r="O191" s="264"/>
      <c r="P191" s="264"/>
      <c r="Q191" s="264"/>
      <c r="R191" s="264"/>
      <c r="S191" s="264"/>
      <c r="T191" s="26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6" t="s">
        <v>270</v>
      </c>
      <c r="AU191" s="266" t="s">
        <v>80</v>
      </c>
      <c r="AV191" s="13" t="s">
        <v>82</v>
      </c>
      <c r="AW191" s="13" t="s">
        <v>30</v>
      </c>
      <c r="AX191" s="13" t="s">
        <v>80</v>
      </c>
      <c r="AY191" s="266" t="s">
        <v>226</v>
      </c>
    </row>
    <row r="192" spans="1:65" s="2" customFormat="1" ht="16.5" customHeight="1">
      <c r="A192" s="38"/>
      <c r="B192" s="39"/>
      <c r="C192" s="242" t="s">
        <v>292</v>
      </c>
      <c r="D192" s="242" t="s">
        <v>227</v>
      </c>
      <c r="E192" s="243" t="s">
        <v>820</v>
      </c>
      <c r="F192" s="244" t="s">
        <v>821</v>
      </c>
      <c r="G192" s="245" t="s">
        <v>275</v>
      </c>
      <c r="H192" s="246">
        <v>11.56</v>
      </c>
      <c r="I192" s="247"/>
      <c r="J192" s="248">
        <f>ROUND(I192*H192,2)</f>
        <v>0</v>
      </c>
      <c r="K192" s="244" t="s">
        <v>545</v>
      </c>
      <c r="L192" s="44"/>
      <c r="M192" s="249" t="s">
        <v>1</v>
      </c>
      <c r="N192" s="250" t="s">
        <v>38</v>
      </c>
      <c r="O192" s="91"/>
      <c r="P192" s="251">
        <f>O192*H192</f>
        <v>0</v>
      </c>
      <c r="Q192" s="251">
        <v>0</v>
      </c>
      <c r="R192" s="251">
        <f>Q192*H192</f>
        <v>0</v>
      </c>
      <c r="S192" s="251">
        <v>0</v>
      </c>
      <c r="T192" s="25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3" t="s">
        <v>231</v>
      </c>
      <c r="AT192" s="253" t="s">
        <v>227</v>
      </c>
      <c r="AU192" s="253" t="s">
        <v>80</v>
      </c>
      <c r="AY192" s="17" t="s">
        <v>226</v>
      </c>
      <c r="BE192" s="254">
        <f>IF(N192="základní",J192,0)</f>
        <v>0</v>
      </c>
      <c r="BF192" s="254">
        <f>IF(N192="snížená",J192,0)</f>
        <v>0</v>
      </c>
      <c r="BG192" s="254">
        <f>IF(N192="zákl. přenesená",J192,0)</f>
        <v>0</v>
      </c>
      <c r="BH192" s="254">
        <f>IF(N192="sníž. přenesená",J192,0)</f>
        <v>0</v>
      </c>
      <c r="BI192" s="254">
        <f>IF(N192="nulová",J192,0)</f>
        <v>0</v>
      </c>
      <c r="BJ192" s="17" t="s">
        <v>80</v>
      </c>
      <c r="BK192" s="254">
        <f>ROUND(I192*H192,2)</f>
        <v>0</v>
      </c>
      <c r="BL192" s="17" t="s">
        <v>231</v>
      </c>
      <c r="BM192" s="253" t="s">
        <v>1372</v>
      </c>
    </row>
    <row r="193" spans="1:47" s="2" customFormat="1" ht="12">
      <c r="A193" s="38"/>
      <c r="B193" s="39"/>
      <c r="C193" s="40"/>
      <c r="D193" s="257" t="s">
        <v>277</v>
      </c>
      <c r="E193" s="40"/>
      <c r="F193" s="269" t="s">
        <v>823</v>
      </c>
      <c r="G193" s="40"/>
      <c r="H193" s="40"/>
      <c r="I193" s="155"/>
      <c r="J193" s="40"/>
      <c r="K193" s="40"/>
      <c r="L193" s="44"/>
      <c r="M193" s="270"/>
      <c r="N193" s="271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277</v>
      </c>
      <c r="AU193" s="17" t="s">
        <v>80</v>
      </c>
    </row>
    <row r="194" spans="1:51" s="15" customFormat="1" ht="12">
      <c r="A194" s="15"/>
      <c r="B194" s="283"/>
      <c r="C194" s="284"/>
      <c r="D194" s="257" t="s">
        <v>270</v>
      </c>
      <c r="E194" s="285" t="s">
        <v>1</v>
      </c>
      <c r="F194" s="286" t="s">
        <v>1260</v>
      </c>
      <c r="G194" s="284"/>
      <c r="H194" s="285" t="s">
        <v>1</v>
      </c>
      <c r="I194" s="287"/>
      <c r="J194" s="284"/>
      <c r="K194" s="284"/>
      <c r="L194" s="288"/>
      <c r="M194" s="289"/>
      <c r="N194" s="290"/>
      <c r="O194" s="290"/>
      <c r="P194" s="290"/>
      <c r="Q194" s="290"/>
      <c r="R194" s="290"/>
      <c r="S194" s="290"/>
      <c r="T194" s="291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2" t="s">
        <v>270</v>
      </c>
      <c r="AU194" s="292" t="s">
        <v>80</v>
      </c>
      <c r="AV194" s="15" t="s">
        <v>80</v>
      </c>
      <c r="AW194" s="15" t="s">
        <v>30</v>
      </c>
      <c r="AX194" s="15" t="s">
        <v>73</v>
      </c>
      <c r="AY194" s="292" t="s">
        <v>226</v>
      </c>
    </row>
    <row r="195" spans="1:51" s="13" customFormat="1" ht="12">
      <c r="A195" s="13"/>
      <c r="B195" s="255"/>
      <c r="C195" s="256"/>
      <c r="D195" s="257" t="s">
        <v>270</v>
      </c>
      <c r="E195" s="258" t="s">
        <v>709</v>
      </c>
      <c r="F195" s="259" t="s">
        <v>1373</v>
      </c>
      <c r="G195" s="256"/>
      <c r="H195" s="260">
        <v>11.56</v>
      </c>
      <c r="I195" s="261"/>
      <c r="J195" s="256"/>
      <c r="K195" s="256"/>
      <c r="L195" s="262"/>
      <c r="M195" s="263"/>
      <c r="N195" s="264"/>
      <c r="O195" s="264"/>
      <c r="P195" s="264"/>
      <c r="Q195" s="264"/>
      <c r="R195" s="264"/>
      <c r="S195" s="264"/>
      <c r="T195" s="26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6" t="s">
        <v>270</v>
      </c>
      <c r="AU195" s="266" t="s">
        <v>80</v>
      </c>
      <c r="AV195" s="13" t="s">
        <v>82</v>
      </c>
      <c r="AW195" s="13" t="s">
        <v>30</v>
      </c>
      <c r="AX195" s="13" t="s">
        <v>80</v>
      </c>
      <c r="AY195" s="266" t="s">
        <v>226</v>
      </c>
    </row>
    <row r="196" spans="1:65" s="2" customFormat="1" ht="16.5" customHeight="1">
      <c r="A196" s="38"/>
      <c r="B196" s="39"/>
      <c r="C196" s="242" t="s">
        <v>299</v>
      </c>
      <c r="D196" s="242" t="s">
        <v>227</v>
      </c>
      <c r="E196" s="243" t="s">
        <v>825</v>
      </c>
      <c r="F196" s="244" t="s">
        <v>826</v>
      </c>
      <c r="G196" s="245" t="s">
        <v>275</v>
      </c>
      <c r="H196" s="246">
        <v>1.746</v>
      </c>
      <c r="I196" s="247"/>
      <c r="J196" s="248">
        <f>ROUND(I196*H196,2)</f>
        <v>0</v>
      </c>
      <c r="K196" s="244" t="s">
        <v>545</v>
      </c>
      <c r="L196" s="44"/>
      <c r="M196" s="249" t="s">
        <v>1</v>
      </c>
      <c r="N196" s="250" t="s">
        <v>38</v>
      </c>
      <c r="O196" s="91"/>
      <c r="P196" s="251">
        <f>O196*H196</f>
        <v>0</v>
      </c>
      <c r="Q196" s="251">
        <v>0</v>
      </c>
      <c r="R196" s="251">
        <f>Q196*H196</f>
        <v>0</v>
      </c>
      <c r="S196" s="251">
        <v>0</v>
      </c>
      <c r="T196" s="25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3" t="s">
        <v>231</v>
      </c>
      <c r="AT196" s="253" t="s">
        <v>227</v>
      </c>
      <c r="AU196" s="253" t="s">
        <v>80</v>
      </c>
      <c r="AY196" s="17" t="s">
        <v>226</v>
      </c>
      <c r="BE196" s="254">
        <f>IF(N196="základní",J196,0)</f>
        <v>0</v>
      </c>
      <c r="BF196" s="254">
        <f>IF(N196="snížená",J196,0)</f>
        <v>0</v>
      </c>
      <c r="BG196" s="254">
        <f>IF(N196="zákl. přenesená",J196,0)</f>
        <v>0</v>
      </c>
      <c r="BH196" s="254">
        <f>IF(N196="sníž. přenesená",J196,0)</f>
        <v>0</v>
      </c>
      <c r="BI196" s="254">
        <f>IF(N196="nulová",J196,0)</f>
        <v>0</v>
      </c>
      <c r="BJ196" s="17" t="s">
        <v>80</v>
      </c>
      <c r="BK196" s="254">
        <f>ROUND(I196*H196,2)</f>
        <v>0</v>
      </c>
      <c r="BL196" s="17" t="s">
        <v>231</v>
      </c>
      <c r="BM196" s="253" t="s">
        <v>1374</v>
      </c>
    </row>
    <row r="197" spans="1:47" s="2" customFormat="1" ht="12">
      <c r="A197" s="38"/>
      <c r="B197" s="39"/>
      <c r="C197" s="40"/>
      <c r="D197" s="257" t="s">
        <v>277</v>
      </c>
      <c r="E197" s="40"/>
      <c r="F197" s="269" t="s">
        <v>828</v>
      </c>
      <c r="G197" s="40"/>
      <c r="H197" s="40"/>
      <c r="I197" s="155"/>
      <c r="J197" s="40"/>
      <c r="K197" s="40"/>
      <c r="L197" s="44"/>
      <c r="M197" s="270"/>
      <c r="N197" s="271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277</v>
      </c>
      <c r="AU197" s="17" t="s">
        <v>80</v>
      </c>
    </row>
    <row r="198" spans="1:51" s="15" customFormat="1" ht="12">
      <c r="A198" s="15"/>
      <c r="B198" s="283"/>
      <c r="C198" s="284"/>
      <c r="D198" s="257" t="s">
        <v>270</v>
      </c>
      <c r="E198" s="285" t="s">
        <v>1</v>
      </c>
      <c r="F198" s="286" t="s">
        <v>1263</v>
      </c>
      <c r="G198" s="284"/>
      <c r="H198" s="285" t="s">
        <v>1</v>
      </c>
      <c r="I198" s="287"/>
      <c r="J198" s="284"/>
      <c r="K198" s="284"/>
      <c r="L198" s="288"/>
      <c r="M198" s="289"/>
      <c r="N198" s="290"/>
      <c r="O198" s="290"/>
      <c r="P198" s="290"/>
      <c r="Q198" s="290"/>
      <c r="R198" s="290"/>
      <c r="S198" s="290"/>
      <c r="T198" s="291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2" t="s">
        <v>270</v>
      </c>
      <c r="AU198" s="292" t="s">
        <v>80</v>
      </c>
      <c r="AV198" s="15" t="s">
        <v>80</v>
      </c>
      <c r="AW198" s="15" t="s">
        <v>30</v>
      </c>
      <c r="AX198" s="15" t="s">
        <v>73</v>
      </c>
      <c r="AY198" s="292" t="s">
        <v>226</v>
      </c>
    </row>
    <row r="199" spans="1:51" s="13" customFormat="1" ht="12">
      <c r="A199" s="13"/>
      <c r="B199" s="255"/>
      <c r="C199" s="256"/>
      <c r="D199" s="257" t="s">
        <v>270</v>
      </c>
      <c r="E199" s="258" t="s">
        <v>716</v>
      </c>
      <c r="F199" s="259" t="s">
        <v>1375</v>
      </c>
      <c r="G199" s="256"/>
      <c r="H199" s="260">
        <v>1.746</v>
      </c>
      <c r="I199" s="261"/>
      <c r="J199" s="256"/>
      <c r="K199" s="256"/>
      <c r="L199" s="262"/>
      <c r="M199" s="263"/>
      <c r="N199" s="264"/>
      <c r="O199" s="264"/>
      <c r="P199" s="264"/>
      <c r="Q199" s="264"/>
      <c r="R199" s="264"/>
      <c r="S199" s="264"/>
      <c r="T199" s="26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6" t="s">
        <v>270</v>
      </c>
      <c r="AU199" s="266" t="s">
        <v>80</v>
      </c>
      <c r="AV199" s="13" t="s">
        <v>82</v>
      </c>
      <c r="AW199" s="13" t="s">
        <v>30</v>
      </c>
      <c r="AX199" s="13" t="s">
        <v>80</v>
      </c>
      <c r="AY199" s="266" t="s">
        <v>226</v>
      </c>
    </row>
    <row r="200" spans="1:63" s="12" customFormat="1" ht="25.9" customHeight="1">
      <c r="A200" s="12"/>
      <c r="B200" s="228"/>
      <c r="C200" s="229"/>
      <c r="D200" s="230" t="s">
        <v>72</v>
      </c>
      <c r="E200" s="231" t="s">
        <v>254</v>
      </c>
      <c r="F200" s="231" t="s">
        <v>857</v>
      </c>
      <c r="G200" s="229"/>
      <c r="H200" s="229"/>
      <c r="I200" s="232"/>
      <c r="J200" s="233">
        <f>BK200</f>
        <v>0</v>
      </c>
      <c r="K200" s="229"/>
      <c r="L200" s="234"/>
      <c r="M200" s="235"/>
      <c r="N200" s="236"/>
      <c r="O200" s="236"/>
      <c r="P200" s="237">
        <f>SUM(P201:P204)</f>
        <v>0</v>
      </c>
      <c r="Q200" s="236"/>
      <c r="R200" s="237">
        <f>SUM(R201:R204)</f>
        <v>0</v>
      </c>
      <c r="S200" s="236"/>
      <c r="T200" s="238">
        <f>SUM(T201:T204)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39" t="s">
        <v>231</v>
      </c>
      <c r="AT200" s="240" t="s">
        <v>72</v>
      </c>
      <c r="AU200" s="240" t="s">
        <v>73</v>
      </c>
      <c r="AY200" s="239" t="s">
        <v>226</v>
      </c>
      <c r="BK200" s="241">
        <f>SUM(BK201:BK204)</f>
        <v>0</v>
      </c>
    </row>
    <row r="201" spans="1:65" s="2" customFormat="1" ht="16.5" customHeight="1">
      <c r="A201" s="38"/>
      <c r="B201" s="39"/>
      <c r="C201" s="242" t="s">
        <v>304</v>
      </c>
      <c r="D201" s="242" t="s">
        <v>227</v>
      </c>
      <c r="E201" s="243" t="s">
        <v>858</v>
      </c>
      <c r="F201" s="244" t="s">
        <v>1265</v>
      </c>
      <c r="G201" s="245" t="s">
        <v>275</v>
      </c>
      <c r="H201" s="246">
        <v>6.32</v>
      </c>
      <c r="I201" s="247"/>
      <c r="J201" s="248">
        <f>ROUND(I201*H201,2)</f>
        <v>0</v>
      </c>
      <c r="K201" s="244" t="s">
        <v>545</v>
      </c>
      <c r="L201" s="44"/>
      <c r="M201" s="249" t="s">
        <v>1</v>
      </c>
      <c r="N201" s="250" t="s">
        <v>38</v>
      </c>
      <c r="O201" s="91"/>
      <c r="P201" s="251">
        <f>O201*H201</f>
        <v>0</v>
      </c>
      <c r="Q201" s="251">
        <v>0</v>
      </c>
      <c r="R201" s="251">
        <f>Q201*H201</f>
        <v>0</v>
      </c>
      <c r="S201" s="251">
        <v>0</v>
      </c>
      <c r="T201" s="25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3" t="s">
        <v>231</v>
      </c>
      <c r="AT201" s="253" t="s">
        <v>227</v>
      </c>
      <c r="AU201" s="253" t="s">
        <v>80</v>
      </c>
      <c r="AY201" s="17" t="s">
        <v>226</v>
      </c>
      <c r="BE201" s="254">
        <f>IF(N201="základní",J201,0)</f>
        <v>0</v>
      </c>
      <c r="BF201" s="254">
        <f>IF(N201="snížená",J201,0)</f>
        <v>0</v>
      </c>
      <c r="BG201" s="254">
        <f>IF(N201="zákl. přenesená",J201,0)</f>
        <v>0</v>
      </c>
      <c r="BH201" s="254">
        <f>IF(N201="sníž. přenesená",J201,0)</f>
        <v>0</v>
      </c>
      <c r="BI201" s="254">
        <f>IF(N201="nulová",J201,0)</f>
        <v>0</v>
      </c>
      <c r="BJ201" s="17" t="s">
        <v>80</v>
      </c>
      <c r="BK201" s="254">
        <f>ROUND(I201*H201,2)</f>
        <v>0</v>
      </c>
      <c r="BL201" s="17" t="s">
        <v>231</v>
      </c>
      <c r="BM201" s="253" t="s">
        <v>1376</v>
      </c>
    </row>
    <row r="202" spans="1:47" s="2" customFormat="1" ht="12">
      <c r="A202" s="38"/>
      <c r="B202" s="39"/>
      <c r="C202" s="40"/>
      <c r="D202" s="257" t="s">
        <v>277</v>
      </c>
      <c r="E202" s="40"/>
      <c r="F202" s="269" t="s">
        <v>368</v>
      </c>
      <c r="G202" s="40"/>
      <c r="H202" s="40"/>
      <c r="I202" s="155"/>
      <c r="J202" s="40"/>
      <c r="K202" s="40"/>
      <c r="L202" s="44"/>
      <c r="M202" s="270"/>
      <c r="N202" s="271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277</v>
      </c>
      <c r="AU202" s="17" t="s">
        <v>80</v>
      </c>
    </row>
    <row r="203" spans="1:51" s="15" customFormat="1" ht="12">
      <c r="A203" s="15"/>
      <c r="B203" s="283"/>
      <c r="C203" s="284"/>
      <c r="D203" s="257" t="s">
        <v>270</v>
      </c>
      <c r="E203" s="285" t="s">
        <v>1</v>
      </c>
      <c r="F203" s="286" t="s">
        <v>1267</v>
      </c>
      <c r="G203" s="284"/>
      <c r="H203" s="285" t="s">
        <v>1</v>
      </c>
      <c r="I203" s="287"/>
      <c r="J203" s="284"/>
      <c r="K203" s="284"/>
      <c r="L203" s="288"/>
      <c r="M203" s="289"/>
      <c r="N203" s="290"/>
      <c r="O203" s="290"/>
      <c r="P203" s="290"/>
      <c r="Q203" s="290"/>
      <c r="R203" s="290"/>
      <c r="S203" s="290"/>
      <c r="T203" s="291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2" t="s">
        <v>270</v>
      </c>
      <c r="AU203" s="292" t="s">
        <v>80</v>
      </c>
      <c r="AV203" s="15" t="s">
        <v>80</v>
      </c>
      <c r="AW203" s="15" t="s">
        <v>30</v>
      </c>
      <c r="AX203" s="15" t="s">
        <v>73</v>
      </c>
      <c r="AY203" s="292" t="s">
        <v>226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721</v>
      </c>
      <c r="F204" s="259" t="s">
        <v>1377</v>
      </c>
      <c r="G204" s="256"/>
      <c r="H204" s="260">
        <v>6.32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80</v>
      </c>
      <c r="AY204" s="266" t="s">
        <v>226</v>
      </c>
    </row>
    <row r="205" spans="1:63" s="12" customFormat="1" ht="25.9" customHeight="1">
      <c r="A205" s="12"/>
      <c r="B205" s="228"/>
      <c r="C205" s="229"/>
      <c r="D205" s="230" t="s">
        <v>72</v>
      </c>
      <c r="E205" s="231" t="s">
        <v>258</v>
      </c>
      <c r="F205" s="231" t="s">
        <v>606</v>
      </c>
      <c r="G205" s="229"/>
      <c r="H205" s="229"/>
      <c r="I205" s="232"/>
      <c r="J205" s="233">
        <f>BK205</f>
        <v>0</v>
      </c>
      <c r="K205" s="229"/>
      <c r="L205" s="234"/>
      <c r="M205" s="235"/>
      <c r="N205" s="236"/>
      <c r="O205" s="236"/>
      <c r="P205" s="237">
        <f>SUM(P206:P219)</f>
        <v>0</v>
      </c>
      <c r="Q205" s="236"/>
      <c r="R205" s="237">
        <f>SUM(R206:R219)</f>
        <v>0</v>
      </c>
      <c r="S205" s="236"/>
      <c r="T205" s="238">
        <f>SUM(T206:T219)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9" t="s">
        <v>231</v>
      </c>
      <c r="AT205" s="240" t="s">
        <v>72</v>
      </c>
      <c r="AU205" s="240" t="s">
        <v>73</v>
      </c>
      <c r="AY205" s="239" t="s">
        <v>226</v>
      </c>
      <c r="BK205" s="241">
        <f>SUM(BK206:BK219)</f>
        <v>0</v>
      </c>
    </row>
    <row r="206" spans="1:65" s="2" customFormat="1" ht="16.5" customHeight="1">
      <c r="A206" s="38"/>
      <c r="B206" s="39"/>
      <c r="C206" s="242" t="s">
        <v>310</v>
      </c>
      <c r="D206" s="242" t="s">
        <v>227</v>
      </c>
      <c r="E206" s="243" t="s">
        <v>1269</v>
      </c>
      <c r="F206" s="244" t="s">
        <v>1270</v>
      </c>
      <c r="G206" s="245" t="s">
        <v>317</v>
      </c>
      <c r="H206" s="246">
        <v>10</v>
      </c>
      <c r="I206" s="247"/>
      <c r="J206" s="248">
        <f>ROUND(I206*H206,2)</f>
        <v>0</v>
      </c>
      <c r="K206" s="244" t="s">
        <v>545</v>
      </c>
      <c r="L206" s="44"/>
      <c r="M206" s="249" t="s">
        <v>1</v>
      </c>
      <c r="N206" s="250" t="s">
        <v>38</v>
      </c>
      <c r="O206" s="91"/>
      <c r="P206" s="251">
        <f>O206*H206</f>
        <v>0</v>
      </c>
      <c r="Q206" s="251">
        <v>0</v>
      </c>
      <c r="R206" s="251">
        <f>Q206*H206</f>
        <v>0</v>
      </c>
      <c r="S206" s="251">
        <v>0</v>
      </c>
      <c r="T206" s="25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3" t="s">
        <v>231</v>
      </c>
      <c r="AT206" s="253" t="s">
        <v>227</v>
      </c>
      <c r="AU206" s="253" t="s">
        <v>80</v>
      </c>
      <c r="AY206" s="17" t="s">
        <v>226</v>
      </c>
      <c r="BE206" s="254">
        <f>IF(N206="základní",J206,0)</f>
        <v>0</v>
      </c>
      <c r="BF206" s="254">
        <f>IF(N206="snížená",J206,0)</f>
        <v>0</v>
      </c>
      <c r="BG206" s="254">
        <f>IF(N206="zákl. přenesená",J206,0)</f>
        <v>0</v>
      </c>
      <c r="BH206" s="254">
        <f>IF(N206="sníž. přenesená",J206,0)</f>
        <v>0</v>
      </c>
      <c r="BI206" s="254">
        <f>IF(N206="nulová",J206,0)</f>
        <v>0</v>
      </c>
      <c r="BJ206" s="17" t="s">
        <v>80</v>
      </c>
      <c r="BK206" s="254">
        <f>ROUND(I206*H206,2)</f>
        <v>0</v>
      </c>
      <c r="BL206" s="17" t="s">
        <v>231</v>
      </c>
      <c r="BM206" s="253" t="s">
        <v>1378</v>
      </c>
    </row>
    <row r="207" spans="1:47" s="2" customFormat="1" ht="12">
      <c r="A207" s="38"/>
      <c r="B207" s="39"/>
      <c r="C207" s="40"/>
      <c r="D207" s="257" t="s">
        <v>277</v>
      </c>
      <c r="E207" s="40"/>
      <c r="F207" s="269" t="s">
        <v>1272</v>
      </c>
      <c r="G207" s="40"/>
      <c r="H207" s="40"/>
      <c r="I207" s="155"/>
      <c r="J207" s="40"/>
      <c r="K207" s="40"/>
      <c r="L207" s="44"/>
      <c r="M207" s="270"/>
      <c r="N207" s="271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277</v>
      </c>
      <c r="AU207" s="17" t="s">
        <v>80</v>
      </c>
    </row>
    <row r="208" spans="1:51" s="13" customFormat="1" ht="12">
      <c r="A208" s="13"/>
      <c r="B208" s="255"/>
      <c r="C208" s="256"/>
      <c r="D208" s="257" t="s">
        <v>270</v>
      </c>
      <c r="E208" s="258" t="s">
        <v>727</v>
      </c>
      <c r="F208" s="259" t="s">
        <v>1379</v>
      </c>
      <c r="G208" s="256"/>
      <c r="H208" s="260">
        <v>10</v>
      </c>
      <c r="I208" s="261"/>
      <c r="J208" s="256"/>
      <c r="K208" s="256"/>
      <c r="L208" s="262"/>
      <c r="M208" s="263"/>
      <c r="N208" s="264"/>
      <c r="O208" s="264"/>
      <c r="P208" s="264"/>
      <c r="Q208" s="264"/>
      <c r="R208" s="264"/>
      <c r="S208" s="264"/>
      <c r="T208" s="26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6" t="s">
        <v>270</v>
      </c>
      <c r="AU208" s="266" t="s">
        <v>80</v>
      </c>
      <c r="AV208" s="13" t="s">
        <v>82</v>
      </c>
      <c r="AW208" s="13" t="s">
        <v>30</v>
      </c>
      <c r="AX208" s="13" t="s">
        <v>80</v>
      </c>
      <c r="AY208" s="266" t="s">
        <v>226</v>
      </c>
    </row>
    <row r="209" spans="1:65" s="2" customFormat="1" ht="16.5" customHeight="1">
      <c r="A209" s="38"/>
      <c r="B209" s="39"/>
      <c r="C209" s="242" t="s">
        <v>314</v>
      </c>
      <c r="D209" s="242" t="s">
        <v>227</v>
      </c>
      <c r="E209" s="243" t="s">
        <v>1274</v>
      </c>
      <c r="F209" s="244" t="s">
        <v>1275</v>
      </c>
      <c r="G209" s="245" t="s">
        <v>317</v>
      </c>
      <c r="H209" s="246">
        <v>15</v>
      </c>
      <c r="I209" s="247"/>
      <c r="J209" s="248">
        <f>ROUND(I209*H209,2)</f>
        <v>0</v>
      </c>
      <c r="K209" s="244" t="s">
        <v>545</v>
      </c>
      <c r="L209" s="44"/>
      <c r="M209" s="249" t="s">
        <v>1</v>
      </c>
      <c r="N209" s="250" t="s">
        <v>38</v>
      </c>
      <c r="O209" s="91"/>
      <c r="P209" s="251">
        <f>O209*H209</f>
        <v>0</v>
      </c>
      <c r="Q209" s="251">
        <v>0</v>
      </c>
      <c r="R209" s="251">
        <f>Q209*H209</f>
        <v>0</v>
      </c>
      <c r="S209" s="251">
        <v>0</v>
      </c>
      <c r="T209" s="25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3" t="s">
        <v>231</v>
      </c>
      <c r="AT209" s="253" t="s">
        <v>227</v>
      </c>
      <c r="AU209" s="253" t="s">
        <v>80</v>
      </c>
      <c r="AY209" s="17" t="s">
        <v>226</v>
      </c>
      <c r="BE209" s="254">
        <f>IF(N209="základní",J209,0)</f>
        <v>0</v>
      </c>
      <c r="BF209" s="254">
        <f>IF(N209="snížená",J209,0)</f>
        <v>0</v>
      </c>
      <c r="BG209" s="254">
        <f>IF(N209="zákl. přenesená",J209,0)</f>
        <v>0</v>
      </c>
      <c r="BH209" s="254">
        <f>IF(N209="sníž. přenesená",J209,0)</f>
        <v>0</v>
      </c>
      <c r="BI209" s="254">
        <f>IF(N209="nulová",J209,0)</f>
        <v>0</v>
      </c>
      <c r="BJ209" s="17" t="s">
        <v>80</v>
      </c>
      <c r="BK209" s="254">
        <f>ROUND(I209*H209,2)</f>
        <v>0</v>
      </c>
      <c r="BL209" s="17" t="s">
        <v>231</v>
      </c>
      <c r="BM209" s="253" t="s">
        <v>1380</v>
      </c>
    </row>
    <row r="210" spans="1:47" s="2" customFormat="1" ht="12">
      <c r="A210" s="38"/>
      <c r="B210" s="39"/>
      <c r="C210" s="40"/>
      <c r="D210" s="257" t="s">
        <v>277</v>
      </c>
      <c r="E210" s="40"/>
      <c r="F210" s="269" t="s">
        <v>1277</v>
      </c>
      <c r="G210" s="40"/>
      <c r="H210" s="40"/>
      <c r="I210" s="155"/>
      <c r="J210" s="40"/>
      <c r="K210" s="40"/>
      <c r="L210" s="44"/>
      <c r="M210" s="270"/>
      <c r="N210" s="271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277</v>
      </c>
      <c r="AU210" s="17" t="s">
        <v>80</v>
      </c>
    </row>
    <row r="211" spans="1:51" s="13" customFormat="1" ht="12">
      <c r="A211" s="13"/>
      <c r="B211" s="255"/>
      <c r="C211" s="256"/>
      <c r="D211" s="257" t="s">
        <v>270</v>
      </c>
      <c r="E211" s="258" t="s">
        <v>732</v>
      </c>
      <c r="F211" s="259" t="s">
        <v>1328</v>
      </c>
      <c r="G211" s="256"/>
      <c r="H211" s="260">
        <v>15</v>
      </c>
      <c r="I211" s="261"/>
      <c r="J211" s="256"/>
      <c r="K211" s="256"/>
      <c r="L211" s="262"/>
      <c r="M211" s="263"/>
      <c r="N211" s="264"/>
      <c r="O211" s="264"/>
      <c r="P211" s="264"/>
      <c r="Q211" s="264"/>
      <c r="R211" s="264"/>
      <c r="S211" s="264"/>
      <c r="T211" s="26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6" t="s">
        <v>270</v>
      </c>
      <c r="AU211" s="266" t="s">
        <v>80</v>
      </c>
      <c r="AV211" s="13" t="s">
        <v>82</v>
      </c>
      <c r="AW211" s="13" t="s">
        <v>30</v>
      </c>
      <c r="AX211" s="13" t="s">
        <v>80</v>
      </c>
      <c r="AY211" s="266" t="s">
        <v>226</v>
      </c>
    </row>
    <row r="212" spans="1:65" s="2" customFormat="1" ht="16.5" customHeight="1">
      <c r="A212" s="38"/>
      <c r="B212" s="39"/>
      <c r="C212" s="242" t="s">
        <v>7</v>
      </c>
      <c r="D212" s="242" t="s">
        <v>227</v>
      </c>
      <c r="E212" s="243" t="s">
        <v>1381</v>
      </c>
      <c r="F212" s="244" t="s">
        <v>1382</v>
      </c>
      <c r="G212" s="245" t="s">
        <v>317</v>
      </c>
      <c r="H212" s="246">
        <v>14</v>
      </c>
      <c r="I212" s="247"/>
      <c r="J212" s="248">
        <f>ROUND(I212*H212,2)</f>
        <v>0</v>
      </c>
      <c r="K212" s="244" t="s">
        <v>295</v>
      </c>
      <c r="L212" s="44"/>
      <c r="M212" s="249" t="s">
        <v>1</v>
      </c>
      <c r="N212" s="250" t="s">
        <v>38</v>
      </c>
      <c r="O212" s="91"/>
      <c r="P212" s="251">
        <f>O212*H212</f>
        <v>0</v>
      </c>
      <c r="Q212" s="251">
        <v>0</v>
      </c>
      <c r="R212" s="251">
        <f>Q212*H212</f>
        <v>0</v>
      </c>
      <c r="S212" s="251">
        <v>0</v>
      </c>
      <c r="T212" s="25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3" t="s">
        <v>231</v>
      </c>
      <c r="AT212" s="253" t="s">
        <v>227</v>
      </c>
      <c r="AU212" s="253" t="s">
        <v>80</v>
      </c>
      <c r="AY212" s="17" t="s">
        <v>226</v>
      </c>
      <c r="BE212" s="254">
        <f>IF(N212="základní",J212,0)</f>
        <v>0</v>
      </c>
      <c r="BF212" s="254">
        <f>IF(N212="snížená",J212,0)</f>
        <v>0</v>
      </c>
      <c r="BG212" s="254">
        <f>IF(N212="zákl. přenesená",J212,0)</f>
        <v>0</v>
      </c>
      <c r="BH212" s="254">
        <f>IF(N212="sníž. přenesená",J212,0)</f>
        <v>0</v>
      </c>
      <c r="BI212" s="254">
        <f>IF(N212="nulová",J212,0)</f>
        <v>0</v>
      </c>
      <c r="BJ212" s="17" t="s">
        <v>80</v>
      </c>
      <c r="BK212" s="254">
        <f>ROUND(I212*H212,2)</f>
        <v>0</v>
      </c>
      <c r="BL212" s="17" t="s">
        <v>231</v>
      </c>
      <c r="BM212" s="253" t="s">
        <v>1383</v>
      </c>
    </row>
    <row r="213" spans="1:47" s="2" customFormat="1" ht="12">
      <c r="A213" s="38"/>
      <c r="B213" s="39"/>
      <c r="C213" s="40"/>
      <c r="D213" s="257" t="s">
        <v>277</v>
      </c>
      <c r="E213" s="40"/>
      <c r="F213" s="269" t="s">
        <v>869</v>
      </c>
      <c r="G213" s="40"/>
      <c r="H213" s="40"/>
      <c r="I213" s="155"/>
      <c r="J213" s="40"/>
      <c r="K213" s="40"/>
      <c r="L213" s="44"/>
      <c r="M213" s="270"/>
      <c r="N213" s="271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277</v>
      </c>
      <c r="AU213" s="17" t="s">
        <v>80</v>
      </c>
    </row>
    <row r="214" spans="1:51" s="13" customFormat="1" ht="12">
      <c r="A214" s="13"/>
      <c r="B214" s="255"/>
      <c r="C214" s="256"/>
      <c r="D214" s="257" t="s">
        <v>270</v>
      </c>
      <c r="E214" s="258" t="s">
        <v>744</v>
      </c>
      <c r="F214" s="259" t="s">
        <v>1384</v>
      </c>
      <c r="G214" s="256"/>
      <c r="H214" s="260">
        <v>14</v>
      </c>
      <c r="I214" s="261"/>
      <c r="J214" s="256"/>
      <c r="K214" s="256"/>
      <c r="L214" s="262"/>
      <c r="M214" s="263"/>
      <c r="N214" s="264"/>
      <c r="O214" s="264"/>
      <c r="P214" s="264"/>
      <c r="Q214" s="264"/>
      <c r="R214" s="264"/>
      <c r="S214" s="264"/>
      <c r="T214" s="26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6" t="s">
        <v>270</v>
      </c>
      <c r="AU214" s="266" t="s">
        <v>80</v>
      </c>
      <c r="AV214" s="13" t="s">
        <v>82</v>
      </c>
      <c r="AW214" s="13" t="s">
        <v>30</v>
      </c>
      <c r="AX214" s="13" t="s">
        <v>80</v>
      </c>
      <c r="AY214" s="266" t="s">
        <v>226</v>
      </c>
    </row>
    <row r="215" spans="1:65" s="2" customFormat="1" ht="16.5" customHeight="1">
      <c r="A215" s="38"/>
      <c r="B215" s="39"/>
      <c r="C215" s="242" t="s">
        <v>324</v>
      </c>
      <c r="D215" s="242" t="s">
        <v>227</v>
      </c>
      <c r="E215" s="243" t="s">
        <v>1143</v>
      </c>
      <c r="F215" s="244" t="s">
        <v>1144</v>
      </c>
      <c r="G215" s="245" t="s">
        <v>275</v>
      </c>
      <c r="H215" s="246">
        <v>8.8</v>
      </c>
      <c r="I215" s="247"/>
      <c r="J215" s="248">
        <f>ROUND(I215*H215,2)</f>
        <v>0</v>
      </c>
      <c r="K215" s="244" t="s">
        <v>545</v>
      </c>
      <c r="L215" s="44"/>
      <c r="M215" s="249" t="s">
        <v>1</v>
      </c>
      <c r="N215" s="250" t="s">
        <v>38</v>
      </c>
      <c r="O215" s="91"/>
      <c r="P215" s="251">
        <f>O215*H215</f>
        <v>0</v>
      </c>
      <c r="Q215" s="251">
        <v>0</v>
      </c>
      <c r="R215" s="251">
        <f>Q215*H215</f>
        <v>0</v>
      </c>
      <c r="S215" s="251">
        <v>0</v>
      </c>
      <c r="T215" s="25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3" t="s">
        <v>231</v>
      </c>
      <c r="AT215" s="253" t="s">
        <v>227</v>
      </c>
      <c r="AU215" s="253" t="s">
        <v>80</v>
      </c>
      <c r="AY215" s="17" t="s">
        <v>226</v>
      </c>
      <c r="BE215" s="254">
        <f>IF(N215="základní",J215,0)</f>
        <v>0</v>
      </c>
      <c r="BF215" s="254">
        <f>IF(N215="snížená",J215,0)</f>
        <v>0</v>
      </c>
      <c r="BG215" s="254">
        <f>IF(N215="zákl. přenesená",J215,0)</f>
        <v>0</v>
      </c>
      <c r="BH215" s="254">
        <f>IF(N215="sníž. přenesená",J215,0)</f>
        <v>0</v>
      </c>
      <c r="BI215" s="254">
        <f>IF(N215="nulová",J215,0)</f>
        <v>0</v>
      </c>
      <c r="BJ215" s="17" t="s">
        <v>80</v>
      </c>
      <c r="BK215" s="254">
        <f>ROUND(I215*H215,2)</f>
        <v>0</v>
      </c>
      <c r="BL215" s="17" t="s">
        <v>231</v>
      </c>
      <c r="BM215" s="253" t="s">
        <v>1385</v>
      </c>
    </row>
    <row r="216" spans="1:47" s="2" customFormat="1" ht="12">
      <c r="A216" s="38"/>
      <c r="B216" s="39"/>
      <c r="C216" s="40"/>
      <c r="D216" s="257" t="s">
        <v>277</v>
      </c>
      <c r="E216" s="40"/>
      <c r="F216" s="269" t="s">
        <v>1146</v>
      </c>
      <c r="G216" s="40"/>
      <c r="H216" s="40"/>
      <c r="I216" s="155"/>
      <c r="J216" s="40"/>
      <c r="K216" s="40"/>
      <c r="L216" s="44"/>
      <c r="M216" s="270"/>
      <c r="N216" s="271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277</v>
      </c>
      <c r="AU216" s="17" t="s">
        <v>80</v>
      </c>
    </row>
    <row r="217" spans="1:65" s="2" customFormat="1" ht="16.5" customHeight="1">
      <c r="A217" s="38"/>
      <c r="B217" s="39"/>
      <c r="C217" s="242" t="s">
        <v>331</v>
      </c>
      <c r="D217" s="242" t="s">
        <v>227</v>
      </c>
      <c r="E217" s="243" t="s">
        <v>1386</v>
      </c>
      <c r="F217" s="244" t="s">
        <v>1387</v>
      </c>
      <c r="G217" s="245" t="s">
        <v>317</v>
      </c>
      <c r="H217" s="246">
        <v>7.87</v>
      </c>
      <c r="I217" s="247"/>
      <c r="J217" s="248">
        <f>ROUND(I217*H217,2)</f>
        <v>0</v>
      </c>
      <c r="K217" s="244" t="s">
        <v>545</v>
      </c>
      <c r="L217" s="44"/>
      <c r="M217" s="249" t="s">
        <v>1</v>
      </c>
      <c r="N217" s="250" t="s">
        <v>38</v>
      </c>
      <c r="O217" s="91"/>
      <c r="P217" s="251">
        <f>O217*H217</f>
        <v>0</v>
      </c>
      <c r="Q217" s="251">
        <v>0</v>
      </c>
      <c r="R217" s="251">
        <f>Q217*H217</f>
        <v>0</v>
      </c>
      <c r="S217" s="251">
        <v>0</v>
      </c>
      <c r="T217" s="25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3" t="s">
        <v>231</v>
      </c>
      <c r="AT217" s="253" t="s">
        <v>227</v>
      </c>
      <c r="AU217" s="253" t="s">
        <v>80</v>
      </c>
      <c r="AY217" s="17" t="s">
        <v>226</v>
      </c>
      <c r="BE217" s="254">
        <f>IF(N217="základní",J217,0)</f>
        <v>0</v>
      </c>
      <c r="BF217" s="254">
        <f>IF(N217="snížená",J217,0)</f>
        <v>0</v>
      </c>
      <c r="BG217" s="254">
        <f>IF(N217="zákl. přenesená",J217,0)</f>
        <v>0</v>
      </c>
      <c r="BH217" s="254">
        <f>IF(N217="sníž. přenesená",J217,0)</f>
        <v>0</v>
      </c>
      <c r="BI217" s="254">
        <f>IF(N217="nulová",J217,0)</f>
        <v>0</v>
      </c>
      <c r="BJ217" s="17" t="s">
        <v>80</v>
      </c>
      <c r="BK217" s="254">
        <f>ROUND(I217*H217,2)</f>
        <v>0</v>
      </c>
      <c r="BL217" s="17" t="s">
        <v>231</v>
      </c>
      <c r="BM217" s="253" t="s">
        <v>1388</v>
      </c>
    </row>
    <row r="218" spans="1:47" s="2" customFormat="1" ht="12">
      <c r="A218" s="38"/>
      <c r="B218" s="39"/>
      <c r="C218" s="40"/>
      <c r="D218" s="257" t="s">
        <v>277</v>
      </c>
      <c r="E218" s="40"/>
      <c r="F218" s="269" t="s">
        <v>882</v>
      </c>
      <c r="G218" s="40"/>
      <c r="H218" s="40"/>
      <c r="I218" s="155"/>
      <c r="J218" s="40"/>
      <c r="K218" s="40"/>
      <c r="L218" s="44"/>
      <c r="M218" s="270"/>
      <c r="N218" s="271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277</v>
      </c>
      <c r="AU218" s="17" t="s">
        <v>80</v>
      </c>
    </row>
    <row r="219" spans="1:51" s="13" customFormat="1" ht="12">
      <c r="A219" s="13"/>
      <c r="B219" s="255"/>
      <c r="C219" s="256"/>
      <c r="D219" s="257" t="s">
        <v>270</v>
      </c>
      <c r="E219" s="258" t="s">
        <v>757</v>
      </c>
      <c r="F219" s="259" t="s">
        <v>1389</v>
      </c>
      <c r="G219" s="256"/>
      <c r="H219" s="260">
        <v>7.87</v>
      </c>
      <c r="I219" s="261"/>
      <c r="J219" s="256"/>
      <c r="K219" s="256"/>
      <c r="L219" s="262"/>
      <c r="M219" s="297"/>
      <c r="N219" s="298"/>
      <c r="O219" s="298"/>
      <c r="P219" s="298"/>
      <c r="Q219" s="298"/>
      <c r="R219" s="298"/>
      <c r="S219" s="298"/>
      <c r="T219" s="29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6" t="s">
        <v>270</v>
      </c>
      <c r="AU219" s="266" t="s">
        <v>80</v>
      </c>
      <c r="AV219" s="13" t="s">
        <v>82</v>
      </c>
      <c r="AW219" s="13" t="s">
        <v>30</v>
      </c>
      <c r="AX219" s="13" t="s">
        <v>80</v>
      </c>
      <c r="AY219" s="266" t="s">
        <v>226</v>
      </c>
    </row>
    <row r="220" spans="1:31" s="2" customFormat="1" ht="6.95" customHeight="1">
      <c r="A220" s="38"/>
      <c r="B220" s="66"/>
      <c r="C220" s="67"/>
      <c r="D220" s="67"/>
      <c r="E220" s="67"/>
      <c r="F220" s="67"/>
      <c r="G220" s="67"/>
      <c r="H220" s="67"/>
      <c r="I220" s="193"/>
      <c r="J220" s="67"/>
      <c r="K220" s="67"/>
      <c r="L220" s="44"/>
      <c r="M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</row>
  </sheetData>
  <sheetProtection password="CC35" sheet="1" objects="1" scenarios="1" formatColumns="0" formatRows="0" autoFilter="0"/>
  <autoFilter ref="C127:K219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142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535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1199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618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1390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537</v>
      </c>
      <c r="E17" s="38"/>
      <c r="F17" s="301" t="s">
        <v>1201</v>
      </c>
      <c r="G17" s="38"/>
      <c r="H17" s="38"/>
      <c r="I17" s="302" t="s">
        <v>539</v>
      </c>
      <c r="J17" s="301" t="s">
        <v>540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ROUND((SUM(BE128:BE219)),2)</f>
        <v>0</v>
      </c>
      <c r="G37" s="38"/>
      <c r="H37" s="38"/>
      <c r="I37" s="172">
        <v>0.21</v>
      </c>
      <c r="J37" s="171">
        <f>ROUND(((SUM(BE128:BE219))*I37),2)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ROUND((SUM(BF128:BF219)),2)</f>
        <v>0</v>
      </c>
      <c r="G38" s="38"/>
      <c r="H38" s="38"/>
      <c r="I38" s="172">
        <v>0.15</v>
      </c>
      <c r="J38" s="171">
        <f>ROUND(((SUM(BF128:BF219))*I38),2)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ROUND((SUM(BG128:BG219)),2)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ROUND((SUM(BH128:BH219)),2)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ROUND((SUM(BI128:BI219)),2)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535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1199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618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141.4 - Propustek 4 v km 4,664 70 - způsobilé výdaje na hlavní aktivitu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J128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541</v>
      </c>
      <c r="E100" s="206"/>
      <c r="F100" s="206"/>
      <c r="G100" s="206"/>
      <c r="H100" s="206"/>
      <c r="I100" s="207"/>
      <c r="J100" s="208">
        <f>J129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585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773</v>
      </c>
      <c r="E102" s="206"/>
      <c r="F102" s="206"/>
      <c r="G102" s="206"/>
      <c r="H102" s="206"/>
      <c r="I102" s="207"/>
      <c r="J102" s="208">
        <f>J178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774</v>
      </c>
      <c r="E103" s="206"/>
      <c r="F103" s="206"/>
      <c r="G103" s="206"/>
      <c r="H103" s="206"/>
      <c r="I103" s="207"/>
      <c r="J103" s="208">
        <f>J200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586</v>
      </c>
      <c r="E104" s="206"/>
      <c r="F104" s="206"/>
      <c r="G104" s="206"/>
      <c r="H104" s="206"/>
      <c r="I104" s="207"/>
      <c r="J104" s="208">
        <f>J205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211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7" t="str">
        <f>E7</f>
        <v>Býšť</v>
      </c>
      <c r="F114" s="32"/>
      <c r="G114" s="32"/>
      <c r="H114" s="32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194</v>
      </c>
      <c r="D115" s="22"/>
      <c r="E115" s="22"/>
      <c r="F115" s="22"/>
      <c r="G115" s="22"/>
      <c r="H115" s="22"/>
      <c r="I115" s="147"/>
      <c r="J115" s="22"/>
      <c r="K115" s="22"/>
      <c r="L115" s="20"/>
    </row>
    <row r="116" spans="2:12" s="1" customFormat="1" ht="16.5" customHeight="1">
      <c r="B116" s="21"/>
      <c r="C116" s="22"/>
      <c r="D116" s="22"/>
      <c r="E116" s="197" t="s">
        <v>535</v>
      </c>
      <c r="F116" s="22"/>
      <c r="G116" s="22"/>
      <c r="H116" s="22"/>
      <c r="I116" s="147"/>
      <c r="J116" s="22"/>
      <c r="K116" s="22"/>
      <c r="L116" s="20"/>
    </row>
    <row r="117" spans="2:12" s="1" customFormat="1" ht="12" customHeight="1">
      <c r="B117" s="21"/>
      <c r="C117" s="32" t="s">
        <v>196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303" t="s">
        <v>1199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618</v>
      </c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E13</f>
        <v>SO 141.4 - Propustek 4 v km 4,664 70 - způsobilé výdaje na hlavní aktivitu projektu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F16</f>
        <v xml:space="preserve"> </v>
      </c>
      <c r="G122" s="40"/>
      <c r="H122" s="40"/>
      <c r="I122" s="157" t="s">
        <v>22</v>
      </c>
      <c r="J122" s="79" t="str">
        <f>IF(J16="","",J16)</f>
        <v>7. 5. 2020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E19</f>
        <v xml:space="preserve"> </v>
      </c>
      <c r="G124" s="40"/>
      <c r="H124" s="40"/>
      <c r="I124" s="157" t="s">
        <v>29</v>
      </c>
      <c r="J124" s="36" t="str">
        <f>E25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IF(E22="","",E22)</f>
        <v>Vyplň údaj</v>
      </c>
      <c r="G125" s="40"/>
      <c r="H125" s="40"/>
      <c r="I125" s="157" t="s">
        <v>31</v>
      </c>
      <c r="J125" s="36" t="str">
        <f>E28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55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16"/>
      <c r="B127" s="217"/>
      <c r="C127" s="218" t="s">
        <v>212</v>
      </c>
      <c r="D127" s="219" t="s">
        <v>58</v>
      </c>
      <c r="E127" s="219" t="s">
        <v>54</v>
      </c>
      <c r="F127" s="219" t="s">
        <v>55</v>
      </c>
      <c r="G127" s="219" t="s">
        <v>213</v>
      </c>
      <c r="H127" s="219" t="s">
        <v>214</v>
      </c>
      <c r="I127" s="220" t="s">
        <v>215</v>
      </c>
      <c r="J127" s="219" t="s">
        <v>200</v>
      </c>
      <c r="K127" s="221" t="s">
        <v>216</v>
      </c>
      <c r="L127" s="222"/>
      <c r="M127" s="100" t="s">
        <v>1</v>
      </c>
      <c r="N127" s="101" t="s">
        <v>37</v>
      </c>
      <c r="O127" s="101" t="s">
        <v>217</v>
      </c>
      <c r="P127" s="101" t="s">
        <v>218</v>
      </c>
      <c r="Q127" s="101" t="s">
        <v>219</v>
      </c>
      <c r="R127" s="101" t="s">
        <v>220</v>
      </c>
      <c r="S127" s="101" t="s">
        <v>221</v>
      </c>
      <c r="T127" s="102" t="s">
        <v>222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8"/>
      <c r="B128" s="39"/>
      <c r="C128" s="107" t="s">
        <v>223</v>
      </c>
      <c r="D128" s="40"/>
      <c r="E128" s="40"/>
      <c r="F128" s="40"/>
      <c r="G128" s="40"/>
      <c r="H128" s="40"/>
      <c r="I128" s="155"/>
      <c r="J128" s="223">
        <f>BK128</f>
        <v>0</v>
      </c>
      <c r="K128" s="40"/>
      <c r="L128" s="44"/>
      <c r="M128" s="103"/>
      <c r="N128" s="224"/>
      <c r="O128" s="104"/>
      <c r="P128" s="225">
        <f>P129+P141+P178+P200+P205</f>
        <v>0</v>
      </c>
      <c r="Q128" s="104"/>
      <c r="R128" s="225">
        <f>R129+R141+R178+R200+R205</f>
        <v>0</v>
      </c>
      <c r="S128" s="104"/>
      <c r="T128" s="226">
        <f>T129+T141+T178+T200+T205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202</v>
      </c>
      <c r="BK128" s="227">
        <f>BK129+BK141+BK178+BK200+BK205</f>
        <v>0</v>
      </c>
    </row>
    <row r="129" spans="1:63" s="12" customFormat="1" ht="25.9" customHeight="1">
      <c r="A129" s="12"/>
      <c r="B129" s="228"/>
      <c r="C129" s="229"/>
      <c r="D129" s="230" t="s">
        <v>72</v>
      </c>
      <c r="E129" s="231" t="s">
        <v>73</v>
      </c>
      <c r="F129" s="231" t="s">
        <v>271</v>
      </c>
      <c r="G129" s="229"/>
      <c r="H129" s="229"/>
      <c r="I129" s="232"/>
      <c r="J129" s="233">
        <f>BK129</f>
        <v>0</v>
      </c>
      <c r="K129" s="229"/>
      <c r="L129" s="234"/>
      <c r="M129" s="235"/>
      <c r="N129" s="236"/>
      <c r="O129" s="236"/>
      <c r="P129" s="237">
        <f>SUM(P130:P140)</f>
        <v>0</v>
      </c>
      <c r="Q129" s="236"/>
      <c r="R129" s="237">
        <f>SUM(R130:R140)</f>
        <v>0</v>
      </c>
      <c r="S129" s="236"/>
      <c r="T129" s="238">
        <f>SUM(T130:T140)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9" t="s">
        <v>231</v>
      </c>
      <c r="AT129" s="240" t="s">
        <v>72</v>
      </c>
      <c r="AU129" s="240" t="s">
        <v>73</v>
      </c>
      <c r="AY129" s="239" t="s">
        <v>226</v>
      </c>
      <c r="BK129" s="241">
        <f>SUM(BK130:BK140)</f>
        <v>0</v>
      </c>
    </row>
    <row r="130" spans="1:65" s="2" customFormat="1" ht="16.5" customHeight="1">
      <c r="A130" s="38"/>
      <c r="B130" s="39"/>
      <c r="C130" s="242" t="s">
        <v>80</v>
      </c>
      <c r="D130" s="242" t="s">
        <v>227</v>
      </c>
      <c r="E130" s="243" t="s">
        <v>273</v>
      </c>
      <c r="F130" s="244" t="s">
        <v>274</v>
      </c>
      <c r="G130" s="245" t="s">
        <v>275</v>
      </c>
      <c r="H130" s="246">
        <v>20.08</v>
      </c>
      <c r="I130" s="247"/>
      <c r="J130" s="248">
        <f>ROUND(I130*H130,2)</f>
        <v>0</v>
      </c>
      <c r="K130" s="244" t="s">
        <v>545</v>
      </c>
      <c r="L130" s="44"/>
      <c r="M130" s="249" t="s">
        <v>1</v>
      </c>
      <c r="N130" s="250" t="s">
        <v>38</v>
      </c>
      <c r="O130" s="91"/>
      <c r="P130" s="251">
        <f>O130*H130</f>
        <v>0</v>
      </c>
      <c r="Q130" s="251">
        <v>0</v>
      </c>
      <c r="R130" s="251">
        <f>Q130*H130</f>
        <v>0</v>
      </c>
      <c r="S130" s="251">
        <v>0</v>
      </c>
      <c r="T130" s="25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3" t="s">
        <v>231</v>
      </c>
      <c r="AT130" s="253" t="s">
        <v>227</v>
      </c>
      <c r="AU130" s="253" t="s">
        <v>80</v>
      </c>
      <c r="AY130" s="17" t="s">
        <v>226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7" t="s">
        <v>80</v>
      </c>
      <c r="BK130" s="254">
        <f>ROUND(I130*H130,2)</f>
        <v>0</v>
      </c>
      <c r="BL130" s="17" t="s">
        <v>231</v>
      </c>
      <c r="BM130" s="253" t="s">
        <v>1391</v>
      </c>
    </row>
    <row r="131" spans="1:47" s="2" customFormat="1" ht="12">
      <c r="A131" s="38"/>
      <c r="B131" s="39"/>
      <c r="C131" s="40"/>
      <c r="D131" s="257" t="s">
        <v>277</v>
      </c>
      <c r="E131" s="40"/>
      <c r="F131" s="269" t="s">
        <v>278</v>
      </c>
      <c r="G131" s="40"/>
      <c r="H131" s="40"/>
      <c r="I131" s="155"/>
      <c r="J131" s="40"/>
      <c r="K131" s="40"/>
      <c r="L131" s="44"/>
      <c r="M131" s="270"/>
      <c r="N131" s="27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277</v>
      </c>
      <c r="AU131" s="17" t="s">
        <v>80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279</v>
      </c>
      <c r="F132" s="259" t="s">
        <v>1203</v>
      </c>
      <c r="G132" s="256"/>
      <c r="H132" s="260">
        <v>0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623</v>
      </c>
      <c r="F133" s="259" t="s">
        <v>1392</v>
      </c>
      <c r="G133" s="256"/>
      <c r="H133" s="260">
        <v>10.78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73</v>
      </c>
      <c r="AY133" s="266" t="s">
        <v>226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625</v>
      </c>
      <c r="F134" s="259" t="s">
        <v>1339</v>
      </c>
      <c r="G134" s="256"/>
      <c r="H134" s="260">
        <v>9.3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73</v>
      </c>
      <c r="AY134" s="266" t="s">
        <v>226</v>
      </c>
    </row>
    <row r="135" spans="1:51" s="13" customFormat="1" ht="12">
      <c r="A135" s="13"/>
      <c r="B135" s="255"/>
      <c r="C135" s="256"/>
      <c r="D135" s="257" t="s">
        <v>270</v>
      </c>
      <c r="E135" s="258" t="s">
        <v>627</v>
      </c>
      <c r="F135" s="259" t="s">
        <v>1393</v>
      </c>
      <c r="G135" s="256"/>
      <c r="H135" s="260">
        <v>20.08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270</v>
      </c>
      <c r="AU135" s="266" t="s">
        <v>80</v>
      </c>
      <c r="AV135" s="13" t="s">
        <v>82</v>
      </c>
      <c r="AW135" s="13" t="s">
        <v>30</v>
      </c>
      <c r="AX135" s="13" t="s">
        <v>80</v>
      </c>
      <c r="AY135" s="266" t="s">
        <v>226</v>
      </c>
    </row>
    <row r="136" spans="1:65" s="2" customFormat="1" ht="16.5" customHeight="1">
      <c r="A136" s="38"/>
      <c r="B136" s="39"/>
      <c r="C136" s="242" t="s">
        <v>82</v>
      </c>
      <c r="D136" s="242" t="s">
        <v>227</v>
      </c>
      <c r="E136" s="243" t="s">
        <v>282</v>
      </c>
      <c r="F136" s="244" t="s">
        <v>274</v>
      </c>
      <c r="G136" s="245" t="s">
        <v>275</v>
      </c>
      <c r="H136" s="246">
        <v>9.79</v>
      </c>
      <c r="I136" s="247"/>
      <c r="J136" s="248">
        <f>ROUND(I136*H136,2)</f>
        <v>0</v>
      </c>
      <c r="K136" s="244" t="s">
        <v>545</v>
      </c>
      <c r="L136" s="44"/>
      <c r="M136" s="249" t="s">
        <v>1</v>
      </c>
      <c r="N136" s="250" t="s">
        <v>38</v>
      </c>
      <c r="O136" s="91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3" t="s">
        <v>231</v>
      </c>
      <c r="AT136" s="253" t="s">
        <v>227</v>
      </c>
      <c r="AU136" s="253" t="s">
        <v>80</v>
      </c>
      <c r="AY136" s="17" t="s">
        <v>226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7" t="s">
        <v>80</v>
      </c>
      <c r="BK136" s="254">
        <f>ROUND(I136*H136,2)</f>
        <v>0</v>
      </c>
      <c r="BL136" s="17" t="s">
        <v>231</v>
      </c>
      <c r="BM136" s="253" t="s">
        <v>1394</v>
      </c>
    </row>
    <row r="137" spans="1:47" s="2" customFormat="1" ht="12">
      <c r="A137" s="38"/>
      <c r="B137" s="39"/>
      <c r="C137" s="40"/>
      <c r="D137" s="257" t="s">
        <v>277</v>
      </c>
      <c r="E137" s="40"/>
      <c r="F137" s="269" t="s">
        <v>278</v>
      </c>
      <c r="G137" s="40"/>
      <c r="H137" s="40"/>
      <c r="I137" s="155"/>
      <c r="J137" s="40"/>
      <c r="K137" s="40"/>
      <c r="L137" s="44"/>
      <c r="M137" s="270"/>
      <c r="N137" s="27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277</v>
      </c>
      <c r="AU137" s="17" t="s">
        <v>80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284</v>
      </c>
      <c r="F138" s="259" t="s">
        <v>1395</v>
      </c>
      <c r="G138" s="256"/>
      <c r="H138" s="260">
        <v>9.5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73</v>
      </c>
      <c r="AY138" s="266" t="s">
        <v>226</v>
      </c>
    </row>
    <row r="139" spans="1:51" s="13" customFormat="1" ht="12">
      <c r="A139" s="13"/>
      <c r="B139" s="255"/>
      <c r="C139" s="256"/>
      <c r="D139" s="257" t="s">
        <v>270</v>
      </c>
      <c r="E139" s="258" t="s">
        <v>782</v>
      </c>
      <c r="F139" s="259" t="s">
        <v>1396</v>
      </c>
      <c r="G139" s="256"/>
      <c r="H139" s="260">
        <v>0.292</v>
      </c>
      <c r="I139" s="261"/>
      <c r="J139" s="256"/>
      <c r="K139" s="256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270</v>
      </c>
      <c r="AU139" s="266" t="s">
        <v>80</v>
      </c>
      <c r="AV139" s="13" t="s">
        <v>82</v>
      </c>
      <c r="AW139" s="13" t="s">
        <v>30</v>
      </c>
      <c r="AX139" s="13" t="s">
        <v>73</v>
      </c>
      <c r="AY139" s="266" t="s">
        <v>226</v>
      </c>
    </row>
    <row r="140" spans="1:51" s="13" customFormat="1" ht="12">
      <c r="A140" s="13"/>
      <c r="B140" s="255"/>
      <c r="C140" s="256"/>
      <c r="D140" s="257" t="s">
        <v>270</v>
      </c>
      <c r="E140" s="258" t="s">
        <v>784</v>
      </c>
      <c r="F140" s="259" t="s">
        <v>1397</v>
      </c>
      <c r="G140" s="256"/>
      <c r="H140" s="260">
        <v>9.79</v>
      </c>
      <c r="I140" s="261"/>
      <c r="J140" s="256"/>
      <c r="K140" s="256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270</v>
      </c>
      <c r="AU140" s="266" t="s">
        <v>80</v>
      </c>
      <c r="AV140" s="13" t="s">
        <v>82</v>
      </c>
      <c r="AW140" s="13" t="s">
        <v>30</v>
      </c>
      <c r="AX140" s="13" t="s">
        <v>80</v>
      </c>
      <c r="AY140" s="266" t="s">
        <v>226</v>
      </c>
    </row>
    <row r="141" spans="1:63" s="12" customFormat="1" ht="25.9" customHeight="1">
      <c r="A141" s="12"/>
      <c r="B141" s="228"/>
      <c r="C141" s="229"/>
      <c r="D141" s="230" t="s">
        <v>72</v>
      </c>
      <c r="E141" s="231" t="s">
        <v>80</v>
      </c>
      <c r="F141" s="231" t="s">
        <v>291</v>
      </c>
      <c r="G141" s="229"/>
      <c r="H141" s="229"/>
      <c r="I141" s="232"/>
      <c r="J141" s="233">
        <f>BK141</f>
        <v>0</v>
      </c>
      <c r="K141" s="229"/>
      <c r="L141" s="234"/>
      <c r="M141" s="235"/>
      <c r="N141" s="236"/>
      <c r="O141" s="236"/>
      <c r="P141" s="237">
        <f>SUM(P142:P177)</f>
        <v>0</v>
      </c>
      <c r="Q141" s="236"/>
      <c r="R141" s="237">
        <f>SUM(R142:R177)</f>
        <v>0</v>
      </c>
      <c r="S141" s="236"/>
      <c r="T141" s="238">
        <f>SUM(T142:T177)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9" t="s">
        <v>231</v>
      </c>
      <c r="AT141" s="240" t="s">
        <v>72</v>
      </c>
      <c r="AU141" s="240" t="s">
        <v>73</v>
      </c>
      <c r="AY141" s="239" t="s">
        <v>226</v>
      </c>
      <c r="BK141" s="241">
        <f>SUM(BK142:BK177)</f>
        <v>0</v>
      </c>
    </row>
    <row r="142" spans="1:65" s="2" customFormat="1" ht="16.5" customHeight="1">
      <c r="A142" s="38"/>
      <c r="B142" s="39"/>
      <c r="C142" s="242" t="s">
        <v>108</v>
      </c>
      <c r="D142" s="242" t="s">
        <v>227</v>
      </c>
      <c r="E142" s="243" t="s">
        <v>1211</v>
      </c>
      <c r="F142" s="244" t="s">
        <v>1212</v>
      </c>
      <c r="G142" s="245" t="s">
        <v>275</v>
      </c>
      <c r="H142" s="246">
        <v>2.065</v>
      </c>
      <c r="I142" s="247"/>
      <c r="J142" s="248">
        <f>ROUND(I142*H142,2)</f>
        <v>0</v>
      </c>
      <c r="K142" s="244" t="s">
        <v>545</v>
      </c>
      <c r="L142" s="44"/>
      <c r="M142" s="249" t="s">
        <v>1</v>
      </c>
      <c r="N142" s="250" t="s">
        <v>38</v>
      </c>
      <c r="O142" s="91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3" t="s">
        <v>231</v>
      </c>
      <c r="AT142" s="253" t="s">
        <v>227</v>
      </c>
      <c r="AU142" s="253" t="s">
        <v>80</v>
      </c>
      <c r="AY142" s="17" t="s">
        <v>226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7" t="s">
        <v>80</v>
      </c>
      <c r="BK142" s="254">
        <f>ROUND(I142*H142,2)</f>
        <v>0</v>
      </c>
      <c r="BL142" s="17" t="s">
        <v>231</v>
      </c>
      <c r="BM142" s="253" t="s">
        <v>1398</v>
      </c>
    </row>
    <row r="143" spans="1:47" s="2" customFormat="1" ht="12">
      <c r="A143" s="38"/>
      <c r="B143" s="39"/>
      <c r="C143" s="40"/>
      <c r="D143" s="257" t="s">
        <v>277</v>
      </c>
      <c r="E143" s="40"/>
      <c r="F143" s="269" t="s">
        <v>297</v>
      </c>
      <c r="G143" s="40"/>
      <c r="H143" s="40"/>
      <c r="I143" s="155"/>
      <c r="J143" s="40"/>
      <c r="K143" s="40"/>
      <c r="L143" s="44"/>
      <c r="M143" s="270"/>
      <c r="N143" s="27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277</v>
      </c>
      <c r="AU143" s="17" t="s">
        <v>80</v>
      </c>
    </row>
    <row r="144" spans="1:51" s="15" customFormat="1" ht="12">
      <c r="A144" s="15"/>
      <c r="B144" s="283"/>
      <c r="C144" s="284"/>
      <c r="D144" s="257" t="s">
        <v>270</v>
      </c>
      <c r="E144" s="285" t="s">
        <v>1</v>
      </c>
      <c r="F144" s="286" t="s">
        <v>635</v>
      </c>
      <c r="G144" s="284"/>
      <c r="H144" s="285" t="s">
        <v>1</v>
      </c>
      <c r="I144" s="287"/>
      <c r="J144" s="284"/>
      <c r="K144" s="284"/>
      <c r="L144" s="288"/>
      <c r="M144" s="289"/>
      <c r="N144" s="290"/>
      <c r="O144" s="290"/>
      <c r="P144" s="290"/>
      <c r="Q144" s="290"/>
      <c r="R144" s="290"/>
      <c r="S144" s="290"/>
      <c r="T144" s="29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2" t="s">
        <v>270</v>
      </c>
      <c r="AU144" s="292" t="s">
        <v>80</v>
      </c>
      <c r="AV144" s="15" t="s">
        <v>80</v>
      </c>
      <c r="AW144" s="15" t="s">
        <v>30</v>
      </c>
      <c r="AX144" s="15" t="s">
        <v>73</v>
      </c>
      <c r="AY144" s="292" t="s">
        <v>226</v>
      </c>
    </row>
    <row r="145" spans="1:51" s="15" customFormat="1" ht="12">
      <c r="A145" s="15"/>
      <c r="B145" s="283"/>
      <c r="C145" s="284"/>
      <c r="D145" s="257" t="s">
        <v>270</v>
      </c>
      <c r="E145" s="285" t="s">
        <v>1</v>
      </c>
      <c r="F145" s="286" t="s">
        <v>1214</v>
      </c>
      <c r="G145" s="284"/>
      <c r="H145" s="285" t="s">
        <v>1</v>
      </c>
      <c r="I145" s="287"/>
      <c r="J145" s="284"/>
      <c r="K145" s="284"/>
      <c r="L145" s="288"/>
      <c r="M145" s="289"/>
      <c r="N145" s="290"/>
      <c r="O145" s="290"/>
      <c r="P145" s="290"/>
      <c r="Q145" s="290"/>
      <c r="R145" s="290"/>
      <c r="S145" s="290"/>
      <c r="T145" s="29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2" t="s">
        <v>270</v>
      </c>
      <c r="AU145" s="292" t="s">
        <v>80</v>
      </c>
      <c r="AV145" s="15" t="s">
        <v>80</v>
      </c>
      <c r="AW145" s="15" t="s">
        <v>30</v>
      </c>
      <c r="AX145" s="15" t="s">
        <v>73</v>
      </c>
      <c r="AY145" s="292" t="s">
        <v>226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557</v>
      </c>
      <c r="F146" s="259" t="s">
        <v>1399</v>
      </c>
      <c r="G146" s="256"/>
      <c r="H146" s="260">
        <v>2.065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65" s="2" customFormat="1" ht="16.5" customHeight="1">
      <c r="A147" s="38"/>
      <c r="B147" s="39"/>
      <c r="C147" s="242" t="s">
        <v>231</v>
      </c>
      <c r="D147" s="242" t="s">
        <v>227</v>
      </c>
      <c r="E147" s="243" t="s">
        <v>786</v>
      </c>
      <c r="F147" s="244" t="s">
        <v>787</v>
      </c>
      <c r="G147" s="245" t="s">
        <v>275</v>
      </c>
      <c r="H147" s="246">
        <v>9.3</v>
      </c>
      <c r="I147" s="247"/>
      <c r="J147" s="248">
        <f>ROUND(I147*H147,2)</f>
        <v>0</v>
      </c>
      <c r="K147" s="244" t="s">
        <v>545</v>
      </c>
      <c r="L147" s="44"/>
      <c r="M147" s="249" t="s">
        <v>1</v>
      </c>
      <c r="N147" s="250" t="s">
        <v>38</v>
      </c>
      <c r="O147" s="91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3" t="s">
        <v>231</v>
      </c>
      <c r="AT147" s="253" t="s">
        <v>227</v>
      </c>
      <c r="AU147" s="253" t="s">
        <v>80</v>
      </c>
      <c r="AY147" s="17" t="s">
        <v>226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7" t="s">
        <v>80</v>
      </c>
      <c r="BK147" s="254">
        <f>ROUND(I147*H147,2)</f>
        <v>0</v>
      </c>
      <c r="BL147" s="17" t="s">
        <v>231</v>
      </c>
      <c r="BM147" s="253" t="s">
        <v>1400</v>
      </c>
    </row>
    <row r="148" spans="1:47" s="2" customFormat="1" ht="12">
      <c r="A148" s="38"/>
      <c r="B148" s="39"/>
      <c r="C148" s="40"/>
      <c r="D148" s="257" t="s">
        <v>277</v>
      </c>
      <c r="E148" s="40"/>
      <c r="F148" s="269" t="s">
        <v>297</v>
      </c>
      <c r="G148" s="40"/>
      <c r="H148" s="40"/>
      <c r="I148" s="155"/>
      <c r="J148" s="40"/>
      <c r="K148" s="40"/>
      <c r="L148" s="44"/>
      <c r="M148" s="270"/>
      <c r="N148" s="27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277</v>
      </c>
      <c r="AU148" s="17" t="s">
        <v>80</v>
      </c>
    </row>
    <row r="149" spans="1:51" s="13" customFormat="1" ht="12">
      <c r="A149" s="13"/>
      <c r="B149" s="255"/>
      <c r="C149" s="256"/>
      <c r="D149" s="257" t="s">
        <v>270</v>
      </c>
      <c r="E149" s="258" t="s">
        <v>562</v>
      </c>
      <c r="F149" s="259" t="s">
        <v>1401</v>
      </c>
      <c r="G149" s="256"/>
      <c r="H149" s="260">
        <v>9.3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270</v>
      </c>
      <c r="AU149" s="266" t="s">
        <v>80</v>
      </c>
      <c r="AV149" s="13" t="s">
        <v>82</v>
      </c>
      <c r="AW149" s="13" t="s">
        <v>30</v>
      </c>
      <c r="AX149" s="13" t="s">
        <v>80</v>
      </c>
      <c r="AY149" s="266" t="s">
        <v>226</v>
      </c>
    </row>
    <row r="150" spans="1:65" s="2" customFormat="1" ht="16.5" customHeight="1">
      <c r="A150" s="38"/>
      <c r="B150" s="39"/>
      <c r="C150" s="242" t="s">
        <v>242</v>
      </c>
      <c r="D150" s="242" t="s">
        <v>227</v>
      </c>
      <c r="E150" s="243" t="s">
        <v>642</v>
      </c>
      <c r="F150" s="244" t="s">
        <v>643</v>
      </c>
      <c r="G150" s="245" t="s">
        <v>275</v>
      </c>
      <c r="H150" s="246">
        <v>2.535</v>
      </c>
      <c r="I150" s="247"/>
      <c r="J150" s="248">
        <f>ROUND(I150*H150,2)</f>
        <v>0</v>
      </c>
      <c r="K150" s="244" t="s">
        <v>545</v>
      </c>
      <c r="L150" s="44"/>
      <c r="M150" s="249" t="s">
        <v>1</v>
      </c>
      <c r="N150" s="250" t="s">
        <v>38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231</v>
      </c>
      <c r="AT150" s="253" t="s">
        <v>227</v>
      </c>
      <c r="AU150" s="253" t="s">
        <v>80</v>
      </c>
      <c r="AY150" s="17" t="s">
        <v>226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80</v>
      </c>
      <c r="BK150" s="254">
        <f>ROUND(I150*H150,2)</f>
        <v>0</v>
      </c>
      <c r="BL150" s="17" t="s">
        <v>231</v>
      </c>
      <c r="BM150" s="253" t="s">
        <v>1402</v>
      </c>
    </row>
    <row r="151" spans="1:47" s="2" customFormat="1" ht="12">
      <c r="A151" s="38"/>
      <c r="B151" s="39"/>
      <c r="C151" s="40"/>
      <c r="D151" s="257" t="s">
        <v>277</v>
      </c>
      <c r="E151" s="40"/>
      <c r="F151" s="269" t="s">
        <v>645</v>
      </c>
      <c r="G151" s="40"/>
      <c r="H151" s="40"/>
      <c r="I151" s="155"/>
      <c r="J151" s="40"/>
      <c r="K151" s="40"/>
      <c r="L151" s="44"/>
      <c r="M151" s="270"/>
      <c r="N151" s="27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277</v>
      </c>
      <c r="AU151" s="17" t="s">
        <v>80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567</v>
      </c>
      <c r="F152" s="259" t="s">
        <v>1403</v>
      </c>
      <c r="G152" s="256"/>
      <c r="H152" s="260">
        <v>2.535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80</v>
      </c>
      <c r="AV152" s="13" t="s">
        <v>82</v>
      </c>
      <c r="AW152" s="13" t="s">
        <v>30</v>
      </c>
      <c r="AX152" s="13" t="s">
        <v>80</v>
      </c>
      <c r="AY152" s="266" t="s">
        <v>226</v>
      </c>
    </row>
    <row r="153" spans="1:65" s="2" customFormat="1" ht="16.5" customHeight="1">
      <c r="A153" s="38"/>
      <c r="B153" s="39"/>
      <c r="C153" s="242" t="s">
        <v>246</v>
      </c>
      <c r="D153" s="242" t="s">
        <v>227</v>
      </c>
      <c r="E153" s="243" t="s">
        <v>661</v>
      </c>
      <c r="F153" s="244" t="s">
        <v>662</v>
      </c>
      <c r="G153" s="245" t="s">
        <v>275</v>
      </c>
      <c r="H153" s="246">
        <v>7.7</v>
      </c>
      <c r="I153" s="247"/>
      <c r="J153" s="248">
        <f>ROUND(I153*H153,2)</f>
        <v>0</v>
      </c>
      <c r="K153" s="244" t="s">
        <v>545</v>
      </c>
      <c r="L153" s="44"/>
      <c r="M153" s="249" t="s">
        <v>1</v>
      </c>
      <c r="N153" s="250" t="s">
        <v>38</v>
      </c>
      <c r="O153" s="91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231</v>
      </c>
      <c r="AT153" s="253" t="s">
        <v>227</v>
      </c>
      <c r="AU153" s="253" t="s">
        <v>80</v>
      </c>
      <c r="AY153" s="17" t="s">
        <v>226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80</v>
      </c>
      <c r="BK153" s="254">
        <f>ROUND(I153*H153,2)</f>
        <v>0</v>
      </c>
      <c r="BL153" s="17" t="s">
        <v>231</v>
      </c>
      <c r="BM153" s="253" t="s">
        <v>1404</v>
      </c>
    </row>
    <row r="154" spans="1:47" s="2" customFormat="1" ht="12">
      <c r="A154" s="38"/>
      <c r="B154" s="39"/>
      <c r="C154" s="40"/>
      <c r="D154" s="257" t="s">
        <v>277</v>
      </c>
      <c r="E154" s="40"/>
      <c r="F154" s="269" t="s">
        <v>664</v>
      </c>
      <c r="G154" s="40"/>
      <c r="H154" s="40"/>
      <c r="I154" s="155"/>
      <c r="J154" s="40"/>
      <c r="K154" s="40"/>
      <c r="L154" s="44"/>
      <c r="M154" s="270"/>
      <c r="N154" s="27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277</v>
      </c>
      <c r="AU154" s="17" t="s">
        <v>80</v>
      </c>
    </row>
    <row r="155" spans="1:51" s="13" customFormat="1" ht="12">
      <c r="A155" s="13"/>
      <c r="B155" s="255"/>
      <c r="C155" s="256"/>
      <c r="D155" s="257" t="s">
        <v>270</v>
      </c>
      <c r="E155" s="258" t="s">
        <v>577</v>
      </c>
      <c r="F155" s="259" t="s">
        <v>1405</v>
      </c>
      <c r="G155" s="256"/>
      <c r="H155" s="260">
        <v>7.7</v>
      </c>
      <c r="I155" s="261"/>
      <c r="J155" s="256"/>
      <c r="K155" s="256"/>
      <c r="L155" s="262"/>
      <c r="M155" s="263"/>
      <c r="N155" s="264"/>
      <c r="O155" s="264"/>
      <c r="P155" s="264"/>
      <c r="Q155" s="264"/>
      <c r="R155" s="264"/>
      <c r="S155" s="264"/>
      <c r="T155" s="26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6" t="s">
        <v>270</v>
      </c>
      <c r="AU155" s="266" t="s">
        <v>80</v>
      </c>
      <c r="AV155" s="13" t="s">
        <v>82</v>
      </c>
      <c r="AW155" s="13" t="s">
        <v>30</v>
      </c>
      <c r="AX155" s="13" t="s">
        <v>80</v>
      </c>
      <c r="AY155" s="266" t="s">
        <v>226</v>
      </c>
    </row>
    <row r="156" spans="1:65" s="2" customFormat="1" ht="16.5" customHeight="1">
      <c r="A156" s="38"/>
      <c r="B156" s="39"/>
      <c r="C156" s="242" t="s">
        <v>250</v>
      </c>
      <c r="D156" s="242" t="s">
        <v>227</v>
      </c>
      <c r="E156" s="243" t="s">
        <v>1222</v>
      </c>
      <c r="F156" s="244" t="s">
        <v>1223</v>
      </c>
      <c r="G156" s="245" t="s">
        <v>275</v>
      </c>
      <c r="H156" s="246">
        <v>7.7</v>
      </c>
      <c r="I156" s="247"/>
      <c r="J156" s="248">
        <f>ROUND(I156*H156,2)</f>
        <v>0</v>
      </c>
      <c r="K156" s="244" t="s">
        <v>545</v>
      </c>
      <c r="L156" s="44"/>
      <c r="M156" s="249" t="s">
        <v>1</v>
      </c>
      <c r="N156" s="250" t="s">
        <v>38</v>
      </c>
      <c r="O156" s="91"/>
      <c r="P156" s="251">
        <f>O156*H156</f>
        <v>0</v>
      </c>
      <c r="Q156" s="251">
        <v>0</v>
      </c>
      <c r="R156" s="251">
        <f>Q156*H156</f>
        <v>0</v>
      </c>
      <c r="S156" s="251">
        <v>0</v>
      </c>
      <c r="T156" s="25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3" t="s">
        <v>231</v>
      </c>
      <c r="AT156" s="253" t="s">
        <v>227</v>
      </c>
      <c r="AU156" s="253" t="s">
        <v>80</v>
      </c>
      <c r="AY156" s="17" t="s">
        <v>226</v>
      </c>
      <c r="BE156" s="254">
        <f>IF(N156="základní",J156,0)</f>
        <v>0</v>
      </c>
      <c r="BF156" s="254">
        <f>IF(N156="snížená",J156,0)</f>
        <v>0</v>
      </c>
      <c r="BG156" s="254">
        <f>IF(N156="zákl. přenesená",J156,0)</f>
        <v>0</v>
      </c>
      <c r="BH156" s="254">
        <f>IF(N156="sníž. přenesená",J156,0)</f>
        <v>0</v>
      </c>
      <c r="BI156" s="254">
        <f>IF(N156="nulová",J156,0)</f>
        <v>0</v>
      </c>
      <c r="BJ156" s="17" t="s">
        <v>80</v>
      </c>
      <c r="BK156" s="254">
        <f>ROUND(I156*H156,2)</f>
        <v>0</v>
      </c>
      <c r="BL156" s="17" t="s">
        <v>231</v>
      </c>
      <c r="BM156" s="253" t="s">
        <v>1406</v>
      </c>
    </row>
    <row r="157" spans="1:47" s="2" customFormat="1" ht="12">
      <c r="A157" s="38"/>
      <c r="B157" s="39"/>
      <c r="C157" s="40"/>
      <c r="D157" s="257" t="s">
        <v>277</v>
      </c>
      <c r="E157" s="40"/>
      <c r="F157" s="269" t="s">
        <v>328</v>
      </c>
      <c r="G157" s="40"/>
      <c r="H157" s="40"/>
      <c r="I157" s="155"/>
      <c r="J157" s="40"/>
      <c r="K157" s="40"/>
      <c r="L157" s="44"/>
      <c r="M157" s="270"/>
      <c r="N157" s="271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277</v>
      </c>
      <c r="AU157" s="17" t="s">
        <v>80</v>
      </c>
    </row>
    <row r="158" spans="1:51" s="13" customFormat="1" ht="12">
      <c r="A158" s="13"/>
      <c r="B158" s="255"/>
      <c r="C158" s="256"/>
      <c r="D158" s="257" t="s">
        <v>270</v>
      </c>
      <c r="E158" s="258" t="s">
        <v>582</v>
      </c>
      <c r="F158" s="259" t="s">
        <v>1405</v>
      </c>
      <c r="G158" s="256"/>
      <c r="H158" s="260">
        <v>7.7</v>
      </c>
      <c r="I158" s="261"/>
      <c r="J158" s="256"/>
      <c r="K158" s="256"/>
      <c r="L158" s="262"/>
      <c r="M158" s="263"/>
      <c r="N158" s="264"/>
      <c r="O158" s="264"/>
      <c r="P158" s="264"/>
      <c r="Q158" s="264"/>
      <c r="R158" s="264"/>
      <c r="S158" s="264"/>
      <c r="T158" s="26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6" t="s">
        <v>270</v>
      </c>
      <c r="AU158" s="266" t="s">
        <v>80</v>
      </c>
      <c r="AV158" s="13" t="s">
        <v>82</v>
      </c>
      <c r="AW158" s="13" t="s">
        <v>30</v>
      </c>
      <c r="AX158" s="13" t="s">
        <v>80</v>
      </c>
      <c r="AY158" s="266" t="s">
        <v>226</v>
      </c>
    </row>
    <row r="159" spans="1:65" s="2" customFormat="1" ht="16.5" customHeight="1">
      <c r="A159" s="38"/>
      <c r="B159" s="39"/>
      <c r="C159" s="242" t="s">
        <v>254</v>
      </c>
      <c r="D159" s="242" t="s">
        <v>227</v>
      </c>
      <c r="E159" s="243" t="s">
        <v>801</v>
      </c>
      <c r="F159" s="244" t="s">
        <v>802</v>
      </c>
      <c r="G159" s="245" t="s">
        <v>275</v>
      </c>
      <c r="H159" s="246">
        <v>10.78</v>
      </c>
      <c r="I159" s="247"/>
      <c r="J159" s="248">
        <f>ROUND(I159*H159,2)</f>
        <v>0</v>
      </c>
      <c r="K159" s="244" t="s">
        <v>545</v>
      </c>
      <c r="L159" s="44"/>
      <c r="M159" s="249" t="s">
        <v>1</v>
      </c>
      <c r="N159" s="250" t="s">
        <v>38</v>
      </c>
      <c r="O159" s="91"/>
      <c r="P159" s="251">
        <f>O159*H159</f>
        <v>0</v>
      </c>
      <c r="Q159" s="251">
        <v>0</v>
      </c>
      <c r="R159" s="251">
        <f>Q159*H159</f>
        <v>0</v>
      </c>
      <c r="S159" s="251">
        <v>0</v>
      </c>
      <c r="T159" s="25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3" t="s">
        <v>231</v>
      </c>
      <c r="AT159" s="253" t="s">
        <v>227</v>
      </c>
      <c r="AU159" s="253" t="s">
        <v>80</v>
      </c>
      <c r="AY159" s="17" t="s">
        <v>226</v>
      </c>
      <c r="BE159" s="254">
        <f>IF(N159="základní",J159,0)</f>
        <v>0</v>
      </c>
      <c r="BF159" s="254">
        <f>IF(N159="snížená",J159,0)</f>
        <v>0</v>
      </c>
      <c r="BG159" s="254">
        <f>IF(N159="zákl. přenesená",J159,0)</f>
        <v>0</v>
      </c>
      <c r="BH159" s="254">
        <f>IF(N159="sníž. přenesená",J159,0)</f>
        <v>0</v>
      </c>
      <c r="BI159" s="254">
        <f>IF(N159="nulová",J159,0)</f>
        <v>0</v>
      </c>
      <c r="BJ159" s="17" t="s">
        <v>80</v>
      </c>
      <c r="BK159" s="254">
        <f>ROUND(I159*H159,2)</f>
        <v>0</v>
      </c>
      <c r="BL159" s="17" t="s">
        <v>231</v>
      </c>
      <c r="BM159" s="253" t="s">
        <v>1407</v>
      </c>
    </row>
    <row r="160" spans="1:47" s="2" customFormat="1" ht="12">
      <c r="A160" s="38"/>
      <c r="B160" s="39"/>
      <c r="C160" s="40"/>
      <c r="D160" s="257" t="s">
        <v>277</v>
      </c>
      <c r="E160" s="40"/>
      <c r="F160" s="269" t="s">
        <v>328</v>
      </c>
      <c r="G160" s="40"/>
      <c r="H160" s="40"/>
      <c r="I160" s="155"/>
      <c r="J160" s="40"/>
      <c r="K160" s="40"/>
      <c r="L160" s="44"/>
      <c r="M160" s="270"/>
      <c r="N160" s="271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277</v>
      </c>
      <c r="AU160" s="17" t="s">
        <v>80</v>
      </c>
    </row>
    <row r="161" spans="1:51" s="15" customFormat="1" ht="12">
      <c r="A161" s="15"/>
      <c r="B161" s="283"/>
      <c r="C161" s="284"/>
      <c r="D161" s="257" t="s">
        <v>270</v>
      </c>
      <c r="E161" s="285" t="s">
        <v>1</v>
      </c>
      <c r="F161" s="286" t="s">
        <v>1226</v>
      </c>
      <c r="G161" s="284"/>
      <c r="H161" s="285" t="s">
        <v>1</v>
      </c>
      <c r="I161" s="287"/>
      <c r="J161" s="284"/>
      <c r="K161" s="284"/>
      <c r="L161" s="288"/>
      <c r="M161" s="289"/>
      <c r="N161" s="290"/>
      <c r="O161" s="290"/>
      <c r="P161" s="290"/>
      <c r="Q161" s="290"/>
      <c r="R161" s="290"/>
      <c r="S161" s="290"/>
      <c r="T161" s="291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2" t="s">
        <v>270</v>
      </c>
      <c r="AU161" s="292" t="s">
        <v>80</v>
      </c>
      <c r="AV161" s="15" t="s">
        <v>80</v>
      </c>
      <c r="AW161" s="15" t="s">
        <v>30</v>
      </c>
      <c r="AX161" s="15" t="s">
        <v>73</v>
      </c>
      <c r="AY161" s="292" t="s">
        <v>226</v>
      </c>
    </row>
    <row r="162" spans="1:51" s="15" customFormat="1" ht="12">
      <c r="A162" s="15"/>
      <c r="B162" s="283"/>
      <c r="C162" s="284"/>
      <c r="D162" s="257" t="s">
        <v>270</v>
      </c>
      <c r="E162" s="285" t="s">
        <v>1</v>
      </c>
      <c r="F162" s="286" t="s">
        <v>1408</v>
      </c>
      <c r="G162" s="284"/>
      <c r="H162" s="285" t="s">
        <v>1</v>
      </c>
      <c r="I162" s="287"/>
      <c r="J162" s="284"/>
      <c r="K162" s="284"/>
      <c r="L162" s="288"/>
      <c r="M162" s="289"/>
      <c r="N162" s="290"/>
      <c r="O162" s="290"/>
      <c r="P162" s="290"/>
      <c r="Q162" s="290"/>
      <c r="R162" s="290"/>
      <c r="S162" s="290"/>
      <c r="T162" s="29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2" t="s">
        <v>270</v>
      </c>
      <c r="AU162" s="292" t="s">
        <v>80</v>
      </c>
      <c r="AV162" s="15" t="s">
        <v>80</v>
      </c>
      <c r="AW162" s="15" t="s">
        <v>30</v>
      </c>
      <c r="AX162" s="15" t="s">
        <v>73</v>
      </c>
      <c r="AY162" s="292" t="s">
        <v>226</v>
      </c>
    </row>
    <row r="163" spans="1:51" s="15" customFormat="1" ht="12">
      <c r="A163" s="15"/>
      <c r="B163" s="283"/>
      <c r="C163" s="284"/>
      <c r="D163" s="257" t="s">
        <v>270</v>
      </c>
      <c r="E163" s="285" t="s">
        <v>1</v>
      </c>
      <c r="F163" s="286" t="s">
        <v>1409</v>
      </c>
      <c r="G163" s="284"/>
      <c r="H163" s="285" t="s">
        <v>1</v>
      </c>
      <c r="I163" s="287"/>
      <c r="J163" s="284"/>
      <c r="K163" s="284"/>
      <c r="L163" s="288"/>
      <c r="M163" s="289"/>
      <c r="N163" s="290"/>
      <c r="O163" s="290"/>
      <c r="P163" s="290"/>
      <c r="Q163" s="290"/>
      <c r="R163" s="290"/>
      <c r="S163" s="290"/>
      <c r="T163" s="29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2" t="s">
        <v>270</v>
      </c>
      <c r="AU163" s="292" t="s">
        <v>80</v>
      </c>
      <c r="AV163" s="15" t="s">
        <v>80</v>
      </c>
      <c r="AW163" s="15" t="s">
        <v>30</v>
      </c>
      <c r="AX163" s="15" t="s">
        <v>73</v>
      </c>
      <c r="AY163" s="292" t="s">
        <v>226</v>
      </c>
    </row>
    <row r="164" spans="1:51" s="15" customFormat="1" ht="12">
      <c r="A164" s="15"/>
      <c r="B164" s="283"/>
      <c r="C164" s="284"/>
      <c r="D164" s="257" t="s">
        <v>270</v>
      </c>
      <c r="E164" s="285" t="s">
        <v>1</v>
      </c>
      <c r="F164" s="286" t="s">
        <v>1410</v>
      </c>
      <c r="G164" s="284"/>
      <c r="H164" s="285" t="s">
        <v>1</v>
      </c>
      <c r="I164" s="287"/>
      <c r="J164" s="284"/>
      <c r="K164" s="284"/>
      <c r="L164" s="288"/>
      <c r="M164" s="289"/>
      <c r="N164" s="290"/>
      <c r="O164" s="290"/>
      <c r="P164" s="290"/>
      <c r="Q164" s="290"/>
      <c r="R164" s="290"/>
      <c r="S164" s="290"/>
      <c r="T164" s="29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2" t="s">
        <v>270</v>
      </c>
      <c r="AU164" s="292" t="s">
        <v>80</v>
      </c>
      <c r="AV164" s="15" t="s">
        <v>80</v>
      </c>
      <c r="AW164" s="15" t="s">
        <v>30</v>
      </c>
      <c r="AX164" s="15" t="s">
        <v>73</v>
      </c>
      <c r="AY164" s="292" t="s">
        <v>226</v>
      </c>
    </row>
    <row r="165" spans="1:51" s="13" customFormat="1" ht="12">
      <c r="A165" s="13"/>
      <c r="B165" s="255"/>
      <c r="C165" s="256"/>
      <c r="D165" s="257" t="s">
        <v>270</v>
      </c>
      <c r="E165" s="258" t="s">
        <v>659</v>
      </c>
      <c r="F165" s="259" t="s">
        <v>1411</v>
      </c>
      <c r="G165" s="256"/>
      <c r="H165" s="260">
        <v>18.475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270</v>
      </c>
      <c r="AU165" s="266" t="s">
        <v>80</v>
      </c>
      <c r="AV165" s="13" t="s">
        <v>82</v>
      </c>
      <c r="AW165" s="13" t="s">
        <v>30</v>
      </c>
      <c r="AX165" s="13" t="s">
        <v>73</v>
      </c>
      <c r="AY165" s="266" t="s">
        <v>226</v>
      </c>
    </row>
    <row r="166" spans="1:51" s="13" customFormat="1" ht="12">
      <c r="A166" s="13"/>
      <c r="B166" s="255"/>
      <c r="C166" s="256"/>
      <c r="D166" s="257" t="s">
        <v>270</v>
      </c>
      <c r="E166" s="258" t="s">
        <v>1231</v>
      </c>
      <c r="F166" s="259" t="s">
        <v>1412</v>
      </c>
      <c r="G166" s="256"/>
      <c r="H166" s="260">
        <v>10.78</v>
      </c>
      <c r="I166" s="261"/>
      <c r="J166" s="256"/>
      <c r="K166" s="256"/>
      <c r="L166" s="262"/>
      <c r="M166" s="263"/>
      <c r="N166" s="264"/>
      <c r="O166" s="264"/>
      <c r="P166" s="264"/>
      <c r="Q166" s="264"/>
      <c r="R166" s="264"/>
      <c r="S166" s="264"/>
      <c r="T166" s="26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6" t="s">
        <v>270</v>
      </c>
      <c r="AU166" s="266" t="s">
        <v>80</v>
      </c>
      <c r="AV166" s="13" t="s">
        <v>82</v>
      </c>
      <c r="AW166" s="13" t="s">
        <v>30</v>
      </c>
      <c r="AX166" s="13" t="s">
        <v>80</v>
      </c>
      <c r="AY166" s="266" t="s">
        <v>226</v>
      </c>
    </row>
    <row r="167" spans="1:65" s="2" customFormat="1" ht="16.5" customHeight="1">
      <c r="A167" s="38"/>
      <c r="B167" s="39"/>
      <c r="C167" s="242" t="s">
        <v>258</v>
      </c>
      <c r="D167" s="242" t="s">
        <v>227</v>
      </c>
      <c r="E167" s="243" t="s">
        <v>337</v>
      </c>
      <c r="F167" s="244" t="s">
        <v>338</v>
      </c>
      <c r="G167" s="245" t="s">
        <v>275</v>
      </c>
      <c r="H167" s="246">
        <v>7.7</v>
      </c>
      <c r="I167" s="247"/>
      <c r="J167" s="248">
        <f>ROUND(I167*H167,2)</f>
        <v>0</v>
      </c>
      <c r="K167" s="244" t="s">
        <v>545</v>
      </c>
      <c r="L167" s="44"/>
      <c r="M167" s="249" t="s">
        <v>1</v>
      </c>
      <c r="N167" s="250" t="s">
        <v>38</v>
      </c>
      <c r="O167" s="91"/>
      <c r="P167" s="251">
        <f>O167*H167</f>
        <v>0</v>
      </c>
      <c r="Q167" s="251">
        <v>0</v>
      </c>
      <c r="R167" s="251">
        <f>Q167*H167</f>
        <v>0</v>
      </c>
      <c r="S167" s="251">
        <v>0</v>
      </c>
      <c r="T167" s="25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3" t="s">
        <v>231</v>
      </c>
      <c r="AT167" s="253" t="s">
        <v>227</v>
      </c>
      <c r="AU167" s="253" t="s">
        <v>80</v>
      </c>
      <c r="AY167" s="17" t="s">
        <v>226</v>
      </c>
      <c r="BE167" s="254">
        <f>IF(N167="základní",J167,0)</f>
        <v>0</v>
      </c>
      <c r="BF167" s="254">
        <f>IF(N167="snížená",J167,0)</f>
        <v>0</v>
      </c>
      <c r="BG167" s="254">
        <f>IF(N167="zákl. přenesená",J167,0)</f>
        <v>0</v>
      </c>
      <c r="BH167" s="254">
        <f>IF(N167="sníž. přenesená",J167,0)</f>
        <v>0</v>
      </c>
      <c r="BI167" s="254">
        <f>IF(N167="nulová",J167,0)</f>
        <v>0</v>
      </c>
      <c r="BJ167" s="17" t="s">
        <v>80</v>
      </c>
      <c r="BK167" s="254">
        <f>ROUND(I167*H167,2)</f>
        <v>0</v>
      </c>
      <c r="BL167" s="17" t="s">
        <v>231</v>
      </c>
      <c r="BM167" s="253" t="s">
        <v>1413</v>
      </c>
    </row>
    <row r="168" spans="1:47" s="2" customFormat="1" ht="12">
      <c r="A168" s="38"/>
      <c r="B168" s="39"/>
      <c r="C168" s="40"/>
      <c r="D168" s="257" t="s">
        <v>277</v>
      </c>
      <c r="E168" s="40"/>
      <c r="F168" s="269" t="s">
        <v>340</v>
      </c>
      <c r="G168" s="40"/>
      <c r="H168" s="40"/>
      <c r="I168" s="155"/>
      <c r="J168" s="40"/>
      <c r="K168" s="40"/>
      <c r="L168" s="44"/>
      <c r="M168" s="270"/>
      <c r="N168" s="27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277</v>
      </c>
      <c r="AU168" s="17" t="s">
        <v>80</v>
      </c>
    </row>
    <row r="169" spans="1:51" s="13" customFormat="1" ht="12">
      <c r="A169" s="13"/>
      <c r="B169" s="255"/>
      <c r="C169" s="256"/>
      <c r="D169" s="257" t="s">
        <v>270</v>
      </c>
      <c r="E169" s="258" t="s">
        <v>665</v>
      </c>
      <c r="F169" s="259" t="s">
        <v>1405</v>
      </c>
      <c r="G169" s="256"/>
      <c r="H169" s="260">
        <v>7.7</v>
      </c>
      <c r="I169" s="261"/>
      <c r="J169" s="256"/>
      <c r="K169" s="256"/>
      <c r="L169" s="262"/>
      <c r="M169" s="263"/>
      <c r="N169" s="264"/>
      <c r="O169" s="264"/>
      <c r="P169" s="264"/>
      <c r="Q169" s="264"/>
      <c r="R169" s="264"/>
      <c r="S169" s="264"/>
      <c r="T169" s="26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6" t="s">
        <v>270</v>
      </c>
      <c r="AU169" s="266" t="s">
        <v>80</v>
      </c>
      <c r="AV169" s="13" t="s">
        <v>82</v>
      </c>
      <c r="AW169" s="13" t="s">
        <v>30</v>
      </c>
      <c r="AX169" s="13" t="s">
        <v>80</v>
      </c>
      <c r="AY169" s="266" t="s">
        <v>226</v>
      </c>
    </row>
    <row r="170" spans="1:65" s="2" customFormat="1" ht="16.5" customHeight="1">
      <c r="A170" s="38"/>
      <c r="B170" s="39"/>
      <c r="C170" s="242" t="s">
        <v>262</v>
      </c>
      <c r="D170" s="242" t="s">
        <v>227</v>
      </c>
      <c r="E170" s="243" t="s">
        <v>1234</v>
      </c>
      <c r="F170" s="244" t="s">
        <v>1235</v>
      </c>
      <c r="G170" s="245" t="s">
        <v>275</v>
      </c>
      <c r="H170" s="246">
        <v>7.7</v>
      </c>
      <c r="I170" s="247"/>
      <c r="J170" s="248">
        <f>ROUND(I170*H170,2)</f>
        <v>0</v>
      </c>
      <c r="K170" s="244" t="s">
        <v>545</v>
      </c>
      <c r="L170" s="44"/>
      <c r="M170" s="249" t="s">
        <v>1</v>
      </c>
      <c r="N170" s="250" t="s">
        <v>38</v>
      </c>
      <c r="O170" s="91"/>
      <c r="P170" s="251">
        <f>O170*H170</f>
        <v>0</v>
      </c>
      <c r="Q170" s="251">
        <v>0</v>
      </c>
      <c r="R170" s="251">
        <f>Q170*H170</f>
        <v>0</v>
      </c>
      <c r="S170" s="251">
        <v>0</v>
      </c>
      <c r="T170" s="25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3" t="s">
        <v>231</v>
      </c>
      <c r="AT170" s="253" t="s">
        <v>227</v>
      </c>
      <c r="AU170" s="253" t="s">
        <v>80</v>
      </c>
      <c r="AY170" s="17" t="s">
        <v>226</v>
      </c>
      <c r="BE170" s="254">
        <f>IF(N170="základní",J170,0)</f>
        <v>0</v>
      </c>
      <c r="BF170" s="254">
        <f>IF(N170="snížená",J170,0)</f>
        <v>0</v>
      </c>
      <c r="BG170" s="254">
        <f>IF(N170="zákl. přenesená",J170,0)</f>
        <v>0</v>
      </c>
      <c r="BH170" s="254">
        <f>IF(N170="sníž. přenesená",J170,0)</f>
        <v>0</v>
      </c>
      <c r="BI170" s="254">
        <f>IF(N170="nulová",J170,0)</f>
        <v>0</v>
      </c>
      <c r="BJ170" s="17" t="s">
        <v>80</v>
      </c>
      <c r="BK170" s="254">
        <f>ROUND(I170*H170,2)</f>
        <v>0</v>
      </c>
      <c r="BL170" s="17" t="s">
        <v>231</v>
      </c>
      <c r="BM170" s="253" t="s">
        <v>1414</v>
      </c>
    </row>
    <row r="171" spans="1:47" s="2" customFormat="1" ht="12">
      <c r="A171" s="38"/>
      <c r="B171" s="39"/>
      <c r="C171" s="40"/>
      <c r="D171" s="257" t="s">
        <v>277</v>
      </c>
      <c r="E171" s="40"/>
      <c r="F171" s="269" t="s">
        <v>1237</v>
      </c>
      <c r="G171" s="40"/>
      <c r="H171" s="40"/>
      <c r="I171" s="155"/>
      <c r="J171" s="40"/>
      <c r="K171" s="40"/>
      <c r="L171" s="44"/>
      <c r="M171" s="270"/>
      <c r="N171" s="27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277</v>
      </c>
      <c r="AU171" s="17" t="s">
        <v>80</v>
      </c>
    </row>
    <row r="172" spans="1:51" s="15" customFormat="1" ht="12">
      <c r="A172" s="15"/>
      <c r="B172" s="283"/>
      <c r="C172" s="284"/>
      <c r="D172" s="257" t="s">
        <v>270</v>
      </c>
      <c r="E172" s="285" t="s">
        <v>1</v>
      </c>
      <c r="F172" s="286" t="s">
        <v>1238</v>
      </c>
      <c r="G172" s="284"/>
      <c r="H172" s="285" t="s">
        <v>1</v>
      </c>
      <c r="I172" s="287"/>
      <c r="J172" s="284"/>
      <c r="K172" s="284"/>
      <c r="L172" s="288"/>
      <c r="M172" s="289"/>
      <c r="N172" s="290"/>
      <c r="O172" s="290"/>
      <c r="P172" s="290"/>
      <c r="Q172" s="290"/>
      <c r="R172" s="290"/>
      <c r="S172" s="290"/>
      <c r="T172" s="29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2" t="s">
        <v>270</v>
      </c>
      <c r="AU172" s="292" t="s">
        <v>80</v>
      </c>
      <c r="AV172" s="15" t="s">
        <v>80</v>
      </c>
      <c r="AW172" s="15" t="s">
        <v>30</v>
      </c>
      <c r="AX172" s="15" t="s">
        <v>73</v>
      </c>
      <c r="AY172" s="292" t="s">
        <v>226</v>
      </c>
    </row>
    <row r="173" spans="1:51" s="13" customFormat="1" ht="12">
      <c r="A173" s="13"/>
      <c r="B173" s="255"/>
      <c r="C173" s="256"/>
      <c r="D173" s="257" t="s">
        <v>270</v>
      </c>
      <c r="E173" s="258" t="s">
        <v>672</v>
      </c>
      <c r="F173" s="259" t="s">
        <v>1415</v>
      </c>
      <c r="G173" s="256"/>
      <c r="H173" s="260">
        <v>7.7</v>
      </c>
      <c r="I173" s="261"/>
      <c r="J173" s="256"/>
      <c r="K173" s="256"/>
      <c r="L173" s="262"/>
      <c r="M173" s="263"/>
      <c r="N173" s="264"/>
      <c r="O173" s="264"/>
      <c r="P173" s="264"/>
      <c r="Q173" s="264"/>
      <c r="R173" s="264"/>
      <c r="S173" s="264"/>
      <c r="T173" s="26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6" t="s">
        <v>270</v>
      </c>
      <c r="AU173" s="266" t="s">
        <v>80</v>
      </c>
      <c r="AV173" s="13" t="s">
        <v>82</v>
      </c>
      <c r="AW173" s="13" t="s">
        <v>30</v>
      </c>
      <c r="AX173" s="13" t="s">
        <v>80</v>
      </c>
      <c r="AY173" s="266" t="s">
        <v>226</v>
      </c>
    </row>
    <row r="174" spans="1:65" s="2" customFormat="1" ht="16.5" customHeight="1">
      <c r="A174" s="38"/>
      <c r="B174" s="39"/>
      <c r="C174" s="242" t="s">
        <v>266</v>
      </c>
      <c r="D174" s="242" t="s">
        <v>227</v>
      </c>
      <c r="E174" s="243" t="s">
        <v>343</v>
      </c>
      <c r="F174" s="244" t="s">
        <v>344</v>
      </c>
      <c r="G174" s="245" t="s">
        <v>275</v>
      </c>
      <c r="H174" s="246">
        <v>17.6</v>
      </c>
      <c r="I174" s="247"/>
      <c r="J174" s="248">
        <f>ROUND(I174*H174,2)</f>
        <v>0</v>
      </c>
      <c r="K174" s="244" t="s">
        <v>545</v>
      </c>
      <c r="L174" s="44"/>
      <c r="M174" s="249" t="s">
        <v>1</v>
      </c>
      <c r="N174" s="250" t="s">
        <v>38</v>
      </c>
      <c r="O174" s="91"/>
      <c r="P174" s="251">
        <f>O174*H174</f>
        <v>0</v>
      </c>
      <c r="Q174" s="251">
        <v>0</v>
      </c>
      <c r="R174" s="251">
        <f>Q174*H174</f>
        <v>0</v>
      </c>
      <c r="S174" s="251">
        <v>0</v>
      </c>
      <c r="T174" s="252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3" t="s">
        <v>231</v>
      </c>
      <c r="AT174" s="253" t="s">
        <v>227</v>
      </c>
      <c r="AU174" s="253" t="s">
        <v>80</v>
      </c>
      <c r="AY174" s="17" t="s">
        <v>226</v>
      </c>
      <c r="BE174" s="254">
        <f>IF(N174="základní",J174,0)</f>
        <v>0</v>
      </c>
      <c r="BF174" s="254">
        <f>IF(N174="snížená",J174,0)</f>
        <v>0</v>
      </c>
      <c r="BG174" s="254">
        <f>IF(N174="zákl. přenesená",J174,0)</f>
        <v>0</v>
      </c>
      <c r="BH174" s="254">
        <f>IF(N174="sníž. přenesená",J174,0)</f>
        <v>0</v>
      </c>
      <c r="BI174" s="254">
        <f>IF(N174="nulová",J174,0)</f>
        <v>0</v>
      </c>
      <c r="BJ174" s="17" t="s">
        <v>80</v>
      </c>
      <c r="BK174" s="254">
        <f>ROUND(I174*H174,2)</f>
        <v>0</v>
      </c>
      <c r="BL174" s="17" t="s">
        <v>231</v>
      </c>
      <c r="BM174" s="253" t="s">
        <v>1416</v>
      </c>
    </row>
    <row r="175" spans="1:47" s="2" customFormat="1" ht="12">
      <c r="A175" s="38"/>
      <c r="B175" s="39"/>
      <c r="C175" s="40"/>
      <c r="D175" s="257" t="s">
        <v>277</v>
      </c>
      <c r="E175" s="40"/>
      <c r="F175" s="269" t="s">
        <v>346</v>
      </c>
      <c r="G175" s="40"/>
      <c r="H175" s="40"/>
      <c r="I175" s="155"/>
      <c r="J175" s="40"/>
      <c r="K175" s="40"/>
      <c r="L175" s="44"/>
      <c r="M175" s="270"/>
      <c r="N175" s="271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277</v>
      </c>
      <c r="AU175" s="17" t="s">
        <v>80</v>
      </c>
    </row>
    <row r="176" spans="1:51" s="15" customFormat="1" ht="12">
      <c r="A176" s="15"/>
      <c r="B176" s="283"/>
      <c r="C176" s="284"/>
      <c r="D176" s="257" t="s">
        <v>270</v>
      </c>
      <c r="E176" s="285" t="s">
        <v>1</v>
      </c>
      <c r="F176" s="286" t="s">
        <v>1241</v>
      </c>
      <c r="G176" s="284"/>
      <c r="H176" s="285" t="s">
        <v>1</v>
      </c>
      <c r="I176" s="287"/>
      <c r="J176" s="284"/>
      <c r="K176" s="284"/>
      <c r="L176" s="288"/>
      <c r="M176" s="289"/>
      <c r="N176" s="290"/>
      <c r="O176" s="290"/>
      <c r="P176" s="290"/>
      <c r="Q176" s="290"/>
      <c r="R176" s="290"/>
      <c r="S176" s="290"/>
      <c r="T176" s="29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2" t="s">
        <v>270</v>
      </c>
      <c r="AU176" s="292" t="s">
        <v>80</v>
      </c>
      <c r="AV176" s="15" t="s">
        <v>80</v>
      </c>
      <c r="AW176" s="15" t="s">
        <v>30</v>
      </c>
      <c r="AX176" s="15" t="s">
        <v>73</v>
      </c>
      <c r="AY176" s="292" t="s">
        <v>226</v>
      </c>
    </row>
    <row r="177" spans="1:51" s="13" customFormat="1" ht="12">
      <c r="A177" s="13"/>
      <c r="B177" s="255"/>
      <c r="C177" s="256"/>
      <c r="D177" s="257" t="s">
        <v>270</v>
      </c>
      <c r="E177" s="258" t="s">
        <v>678</v>
      </c>
      <c r="F177" s="259" t="s">
        <v>1417</v>
      </c>
      <c r="G177" s="256"/>
      <c r="H177" s="260">
        <v>17.6</v>
      </c>
      <c r="I177" s="261"/>
      <c r="J177" s="256"/>
      <c r="K177" s="256"/>
      <c r="L177" s="262"/>
      <c r="M177" s="263"/>
      <c r="N177" s="264"/>
      <c r="O177" s="264"/>
      <c r="P177" s="264"/>
      <c r="Q177" s="264"/>
      <c r="R177" s="264"/>
      <c r="S177" s="264"/>
      <c r="T177" s="26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6" t="s">
        <v>270</v>
      </c>
      <c r="AU177" s="266" t="s">
        <v>80</v>
      </c>
      <c r="AV177" s="13" t="s">
        <v>82</v>
      </c>
      <c r="AW177" s="13" t="s">
        <v>30</v>
      </c>
      <c r="AX177" s="13" t="s">
        <v>80</v>
      </c>
      <c r="AY177" s="266" t="s">
        <v>226</v>
      </c>
    </row>
    <row r="178" spans="1:63" s="12" customFormat="1" ht="25.9" customHeight="1">
      <c r="A178" s="12"/>
      <c r="B178" s="228"/>
      <c r="C178" s="229"/>
      <c r="D178" s="230" t="s">
        <v>72</v>
      </c>
      <c r="E178" s="231" t="s">
        <v>231</v>
      </c>
      <c r="F178" s="231" t="s">
        <v>363</v>
      </c>
      <c r="G178" s="229"/>
      <c r="H178" s="229"/>
      <c r="I178" s="232"/>
      <c r="J178" s="233">
        <f>BK178</f>
        <v>0</v>
      </c>
      <c r="K178" s="229"/>
      <c r="L178" s="234"/>
      <c r="M178" s="235"/>
      <c r="N178" s="236"/>
      <c r="O178" s="236"/>
      <c r="P178" s="237">
        <f>SUM(P179:P199)</f>
        <v>0</v>
      </c>
      <c r="Q178" s="236"/>
      <c r="R178" s="237">
        <f>SUM(R179:R199)</f>
        <v>0</v>
      </c>
      <c r="S178" s="236"/>
      <c r="T178" s="238">
        <f>SUM(T179:T199)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9" t="s">
        <v>231</v>
      </c>
      <c r="AT178" s="240" t="s">
        <v>72</v>
      </c>
      <c r="AU178" s="240" t="s">
        <v>73</v>
      </c>
      <c r="AY178" s="239" t="s">
        <v>226</v>
      </c>
      <c r="BK178" s="241">
        <f>SUM(BK179:BK199)</f>
        <v>0</v>
      </c>
    </row>
    <row r="179" spans="1:65" s="2" customFormat="1" ht="16.5" customHeight="1">
      <c r="A179" s="38"/>
      <c r="B179" s="39"/>
      <c r="C179" s="242" t="s">
        <v>272</v>
      </c>
      <c r="D179" s="242" t="s">
        <v>227</v>
      </c>
      <c r="E179" s="243" t="s">
        <v>1243</v>
      </c>
      <c r="F179" s="244" t="s">
        <v>1244</v>
      </c>
      <c r="G179" s="245" t="s">
        <v>275</v>
      </c>
      <c r="H179" s="246">
        <v>0.4</v>
      </c>
      <c r="I179" s="247"/>
      <c r="J179" s="248">
        <f>ROUND(I179*H179,2)</f>
        <v>0</v>
      </c>
      <c r="K179" s="244" t="s">
        <v>545</v>
      </c>
      <c r="L179" s="44"/>
      <c r="M179" s="249" t="s">
        <v>1</v>
      </c>
      <c r="N179" s="250" t="s">
        <v>38</v>
      </c>
      <c r="O179" s="91"/>
      <c r="P179" s="251">
        <f>O179*H179</f>
        <v>0</v>
      </c>
      <c r="Q179" s="251">
        <v>0</v>
      </c>
      <c r="R179" s="251">
        <f>Q179*H179</f>
        <v>0</v>
      </c>
      <c r="S179" s="251">
        <v>0</v>
      </c>
      <c r="T179" s="25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3" t="s">
        <v>231</v>
      </c>
      <c r="AT179" s="253" t="s">
        <v>227</v>
      </c>
      <c r="AU179" s="253" t="s">
        <v>80</v>
      </c>
      <c r="AY179" s="17" t="s">
        <v>226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7" t="s">
        <v>80</v>
      </c>
      <c r="BK179" s="254">
        <f>ROUND(I179*H179,2)</f>
        <v>0</v>
      </c>
      <c r="BL179" s="17" t="s">
        <v>231</v>
      </c>
      <c r="BM179" s="253" t="s">
        <v>1418</v>
      </c>
    </row>
    <row r="180" spans="1:47" s="2" customFormat="1" ht="12">
      <c r="A180" s="38"/>
      <c r="B180" s="39"/>
      <c r="C180" s="40"/>
      <c r="D180" s="257" t="s">
        <v>277</v>
      </c>
      <c r="E180" s="40"/>
      <c r="F180" s="269" t="s">
        <v>1246</v>
      </c>
      <c r="G180" s="40"/>
      <c r="H180" s="40"/>
      <c r="I180" s="155"/>
      <c r="J180" s="40"/>
      <c r="K180" s="40"/>
      <c r="L180" s="44"/>
      <c r="M180" s="270"/>
      <c r="N180" s="27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277</v>
      </c>
      <c r="AU180" s="17" t="s">
        <v>80</v>
      </c>
    </row>
    <row r="181" spans="1:51" s="15" customFormat="1" ht="12">
      <c r="A181" s="15"/>
      <c r="B181" s="283"/>
      <c r="C181" s="284"/>
      <c r="D181" s="257" t="s">
        <v>270</v>
      </c>
      <c r="E181" s="285" t="s">
        <v>1</v>
      </c>
      <c r="F181" s="286" t="s">
        <v>1247</v>
      </c>
      <c r="G181" s="284"/>
      <c r="H181" s="285" t="s">
        <v>1</v>
      </c>
      <c r="I181" s="287"/>
      <c r="J181" s="284"/>
      <c r="K181" s="284"/>
      <c r="L181" s="288"/>
      <c r="M181" s="289"/>
      <c r="N181" s="290"/>
      <c r="O181" s="290"/>
      <c r="P181" s="290"/>
      <c r="Q181" s="290"/>
      <c r="R181" s="290"/>
      <c r="S181" s="290"/>
      <c r="T181" s="291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2" t="s">
        <v>270</v>
      </c>
      <c r="AU181" s="292" t="s">
        <v>80</v>
      </c>
      <c r="AV181" s="15" t="s">
        <v>80</v>
      </c>
      <c r="AW181" s="15" t="s">
        <v>30</v>
      </c>
      <c r="AX181" s="15" t="s">
        <v>73</v>
      </c>
      <c r="AY181" s="292" t="s">
        <v>226</v>
      </c>
    </row>
    <row r="182" spans="1:51" s="13" customFormat="1" ht="12">
      <c r="A182" s="13"/>
      <c r="B182" s="255"/>
      <c r="C182" s="256"/>
      <c r="D182" s="257" t="s">
        <v>270</v>
      </c>
      <c r="E182" s="258" t="s">
        <v>684</v>
      </c>
      <c r="F182" s="259" t="s">
        <v>1309</v>
      </c>
      <c r="G182" s="256"/>
      <c r="H182" s="260">
        <v>0.4</v>
      </c>
      <c r="I182" s="261"/>
      <c r="J182" s="256"/>
      <c r="K182" s="256"/>
      <c r="L182" s="262"/>
      <c r="M182" s="263"/>
      <c r="N182" s="264"/>
      <c r="O182" s="264"/>
      <c r="P182" s="264"/>
      <c r="Q182" s="264"/>
      <c r="R182" s="264"/>
      <c r="S182" s="264"/>
      <c r="T182" s="26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270</v>
      </c>
      <c r="AU182" s="266" t="s">
        <v>80</v>
      </c>
      <c r="AV182" s="13" t="s">
        <v>82</v>
      </c>
      <c r="AW182" s="13" t="s">
        <v>30</v>
      </c>
      <c r="AX182" s="13" t="s">
        <v>80</v>
      </c>
      <c r="AY182" s="266" t="s">
        <v>226</v>
      </c>
    </row>
    <row r="183" spans="1:65" s="2" customFormat="1" ht="16.5" customHeight="1">
      <c r="A183" s="38"/>
      <c r="B183" s="39"/>
      <c r="C183" s="242" t="s">
        <v>281</v>
      </c>
      <c r="D183" s="242" t="s">
        <v>227</v>
      </c>
      <c r="E183" s="243" t="s">
        <v>1249</v>
      </c>
      <c r="F183" s="244" t="s">
        <v>1250</v>
      </c>
      <c r="G183" s="245" t="s">
        <v>275</v>
      </c>
      <c r="H183" s="246">
        <v>1.69</v>
      </c>
      <c r="I183" s="247"/>
      <c r="J183" s="248">
        <f>ROUND(I183*H183,2)</f>
        <v>0</v>
      </c>
      <c r="K183" s="244" t="s">
        <v>545</v>
      </c>
      <c r="L183" s="44"/>
      <c r="M183" s="249" t="s">
        <v>1</v>
      </c>
      <c r="N183" s="250" t="s">
        <v>38</v>
      </c>
      <c r="O183" s="91"/>
      <c r="P183" s="251">
        <f>O183*H183</f>
        <v>0</v>
      </c>
      <c r="Q183" s="251">
        <v>0</v>
      </c>
      <c r="R183" s="251">
        <f>Q183*H183</f>
        <v>0</v>
      </c>
      <c r="S183" s="251">
        <v>0</v>
      </c>
      <c r="T183" s="25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3" t="s">
        <v>231</v>
      </c>
      <c r="AT183" s="253" t="s">
        <v>227</v>
      </c>
      <c r="AU183" s="253" t="s">
        <v>80</v>
      </c>
      <c r="AY183" s="17" t="s">
        <v>226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7" t="s">
        <v>80</v>
      </c>
      <c r="BK183" s="254">
        <f>ROUND(I183*H183,2)</f>
        <v>0</v>
      </c>
      <c r="BL183" s="17" t="s">
        <v>231</v>
      </c>
      <c r="BM183" s="253" t="s">
        <v>1419</v>
      </c>
    </row>
    <row r="184" spans="1:47" s="2" customFormat="1" ht="12">
      <c r="A184" s="38"/>
      <c r="B184" s="39"/>
      <c r="C184" s="40"/>
      <c r="D184" s="257" t="s">
        <v>277</v>
      </c>
      <c r="E184" s="40"/>
      <c r="F184" s="269" t="s">
        <v>368</v>
      </c>
      <c r="G184" s="40"/>
      <c r="H184" s="40"/>
      <c r="I184" s="155"/>
      <c r="J184" s="40"/>
      <c r="K184" s="40"/>
      <c r="L184" s="44"/>
      <c r="M184" s="270"/>
      <c r="N184" s="27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277</v>
      </c>
      <c r="AU184" s="17" t="s">
        <v>80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691</v>
      </c>
      <c r="F185" s="259" t="s">
        <v>1420</v>
      </c>
      <c r="G185" s="256"/>
      <c r="H185" s="260">
        <v>1.69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80</v>
      </c>
      <c r="AV185" s="13" t="s">
        <v>82</v>
      </c>
      <c r="AW185" s="13" t="s">
        <v>30</v>
      </c>
      <c r="AX185" s="13" t="s">
        <v>80</v>
      </c>
      <c r="AY185" s="266" t="s">
        <v>226</v>
      </c>
    </row>
    <row r="186" spans="1:65" s="2" customFormat="1" ht="16.5" customHeight="1">
      <c r="A186" s="38"/>
      <c r="B186" s="39"/>
      <c r="C186" s="242" t="s">
        <v>499</v>
      </c>
      <c r="D186" s="242" t="s">
        <v>227</v>
      </c>
      <c r="E186" s="243" t="s">
        <v>1253</v>
      </c>
      <c r="F186" s="244" t="s">
        <v>1254</v>
      </c>
      <c r="G186" s="245" t="s">
        <v>275</v>
      </c>
      <c r="H186" s="246">
        <v>2.34</v>
      </c>
      <c r="I186" s="247"/>
      <c r="J186" s="248">
        <f>ROUND(I186*H186,2)</f>
        <v>0</v>
      </c>
      <c r="K186" s="244" t="s">
        <v>545</v>
      </c>
      <c r="L186" s="44"/>
      <c r="M186" s="249" t="s">
        <v>1</v>
      </c>
      <c r="N186" s="250" t="s">
        <v>38</v>
      </c>
      <c r="O186" s="91"/>
      <c r="P186" s="251">
        <f>O186*H186</f>
        <v>0</v>
      </c>
      <c r="Q186" s="251">
        <v>0</v>
      </c>
      <c r="R186" s="251">
        <f>Q186*H186</f>
        <v>0</v>
      </c>
      <c r="S186" s="251">
        <v>0</v>
      </c>
      <c r="T186" s="25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3" t="s">
        <v>231</v>
      </c>
      <c r="AT186" s="253" t="s">
        <v>227</v>
      </c>
      <c r="AU186" s="253" t="s">
        <v>80</v>
      </c>
      <c r="AY186" s="17" t="s">
        <v>226</v>
      </c>
      <c r="BE186" s="254">
        <f>IF(N186="základní",J186,0)</f>
        <v>0</v>
      </c>
      <c r="BF186" s="254">
        <f>IF(N186="snížená",J186,0)</f>
        <v>0</v>
      </c>
      <c r="BG186" s="254">
        <f>IF(N186="zákl. přenesená",J186,0)</f>
        <v>0</v>
      </c>
      <c r="BH186" s="254">
        <f>IF(N186="sníž. přenesená",J186,0)</f>
        <v>0</v>
      </c>
      <c r="BI186" s="254">
        <f>IF(N186="nulová",J186,0)</f>
        <v>0</v>
      </c>
      <c r="BJ186" s="17" t="s">
        <v>80</v>
      </c>
      <c r="BK186" s="254">
        <f>ROUND(I186*H186,2)</f>
        <v>0</v>
      </c>
      <c r="BL186" s="17" t="s">
        <v>231</v>
      </c>
      <c r="BM186" s="253" t="s">
        <v>1421</v>
      </c>
    </row>
    <row r="187" spans="1:47" s="2" customFormat="1" ht="12">
      <c r="A187" s="38"/>
      <c r="B187" s="39"/>
      <c r="C187" s="40"/>
      <c r="D187" s="257" t="s">
        <v>277</v>
      </c>
      <c r="E187" s="40"/>
      <c r="F187" s="269" t="s">
        <v>374</v>
      </c>
      <c r="G187" s="40"/>
      <c r="H187" s="40"/>
      <c r="I187" s="155"/>
      <c r="J187" s="40"/>
      <c r="K187" s="40"/>
      <c r="L187" s="44"/>
      <c r="M187" s="270"/>
      <c r="N187" s="27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277</v>
      </c>
      <c r="AU187" s="17" t="s">
        <v>80</v>
      </c>
    </row>
    <row r="188" spans="1:51" s="13" customFormat="1" ht="12">
      <c r="A188" s="13"/>
      <c r="B188" s="255"/>
      <c r="C188" s="256"/>
      <c r="D188" s="257" t="s">
        <v>270</v>
      </c>
      <c r="E188" s="258" t="s">
        <v>697</v>
      </c>
      <c r="F188" s="259" t="s">
        <v>1256</v>
      </c>
      <c r="G188" s="256"/>
      <c r="H188" s="260">
        <v>2.34</v>
      </c>
      <c r="I188" s="261"/>
      <c r="J188" s="256"/>
      <c r="K188" s="256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270</v>
      </c>
      <c r="AU188" s="266" t="s">
        <v>80</v>
      </c>
      <c r="AV188" s="13" t="s">
        <v>82</v>
      </c>
      <c r="AW188" s="13" t="s">
        <v>30</v>
      </c>
      <c r="AX188" s="13" t="s">
        <v>80</v>
      </c>
      <c r="AY188" s="266" t="s">
        <v>226</v>
      </c>
    </row>
    <row r="189" spans="1:65" s="2" customFormat="1" ht="16.5" customHeight="1">
      <c r="A189" s="38"/>
      <c r="B189" s="39"/>
      <c r="C189" s="242" t="s">
        <v>8</v>
      </c>
      <c r="D189" s="242" t="s">
        <v>227</v>
      </c>
      <c r="E189" s="243" t="s">
        <v>371</v>
      </c>
      <c r="F189" s="244" t="s">
        <v>372</v>
      </c>
      <c r="G189" s="245" t="s">
        <v>275</v>
      </c>
      <c r="H189" s="246">
        <v>1.69</v>
      </c>
      <c r="I189" s="247"/>
      <c r="J189" s="248">
        <f>ROUND(I189*H189,2)</f>
        <v>0</v>
      </c>
      <c r="K189" s="244" t="s">
        <v>545</v>
      </c>
      <c r="L189" s="44"/>
      <c r="M189" s="249" t="s">
        <v>1</v>
      </c>
      <c r="N189" s="250" t="s">
        <v>38</v>
      </c>
      <c r="O189" s="91"/>
      <c r="P189" s="251">
        <f>O189*H189</f>
        <v>0</v>
      </c>
      <c r="Q189" s="251">
        <v>0</v>
      </c>
      <c r="R189" s="251">
        <f>Q189*H189</f>
        <v>0</v>
      </c>
      <c r="S189" s="251">
        <v>0</v>
      </c>
      <c r="T189" s="25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3" t="s">
        <v>231</v>
      </c>
      <c r="AT189" s="253" t="s">
        <v>227</v>
      </c>
      <c r="AU189" s="253" t="s">
        <v>80</v>
      </c>
      <c r="AY189" s="17" t="s">
        <v>226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7" t="s">
        <v>80</v>
      </c>
      <c r="BK189" s="254">
        <f>ROUND(I189*H189,2)</f>
        <v>0</v>
      </c>
      <c r="BL189" s="17" t="s">
        <v>231</v>
      </c>
      <c r="BM189" s="253" t="s">
        <v>1422</v>
      </c>
    </row>
    <row r="190" spans="1:47" s="2" customFormat="1" ht="12">
      <c r="A190" s="38"/>
      <c r="B190" s="39"/>
      <c r="C190" s="40"/>
      <c r="D190" s="257" t="s">
        <v>277</v>
      </c>
      <c r="E190" s="40"/>
      <c r="F190" s="269" t="s">
        <v>374</v>
      </c>
      <c r="G190" s="40"/>
      <c r="H190" s="40"/>
      <c r="I190" s="155"/>
      <c r="J190" s="40"/>
      <c r="K190" s="40"/>
      <c r="L190" s="44"/>
      <c r="M190" s="270"/>
      <c r="N190" s="271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277</v>
      </c>
      <c r="AU190" s="17" t="s">
        <v>80</v>
      </c>
    </row>
    <row r="191" spans="1:51" s="13" customFormat="1" ht="12">
      <c r="A191" s="13"/>
      <c r="B191" s="255"/>
      <c r="C191" s="256"/>
      <c r="D191" s="257" t="s">
        <v>270</v>
      </c>
      <c r="E191" s="258" t="s">
        <v>703</v>
      </c>
      <c r="F191" s="259" t="s">
        <v>1420</v>
      </c>
      <c r="G191" s="256"/>
      <c r="H191" s="260">
        <v>1.69</v>
      </c>
      <c r="I191" s="261"/>
      <c r="J191" s="256"/>
      <c r="K191" s="256"/>
      <c r="L191" s="262"/>
      <c r="M191" s="263"/>
      <c r="N191" s="264"/>
      <c r="O191" s="264"/>
      <c r="P191" s="264"/>
      <c r="Q191" s="264"/>
      <c r="R191" s="264"/>
      <c r="S191" s="264"/>
      <c r="T191" s="26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6" t="s">
        <v>270</v>
      </c>
      <c r="AU191" s="266" t="s">
        <v>80</v>
      </c>
      <c r="AV191" s="13" t="s">
        <v>82</v>
      </c>
      <c r="AW191" s="13" t="s">
        <v>30</v>
      </c>
      <c r="AX191" s="13" t="s">
        <v>80</v>
      </c>
      <c r="AY191" s="266" t="s">
        <v>226</v>
      </c>
    </row>
    <row r="192" spans="1:65" s="2" customFormat="1" ht="16.5" customHeight="1">
      <c r="A192" s="38"/>
      <c r="B192" s="39"/>
      <c r="C192" s="242" t="s">
        <v>292</v>
      </c>
      <c r="D192" s="242" t="s">
        <v>227</v>
      </c>
      <c r="E192" s="243" t="s">
        <v>820</v>
      </c>
      <c r="F192" s="244" t="s">
        <v>821</v>
      </c>
      <c r="G192" s="245" t="s">
        <v>275</v>
      </c>
      <c r="H192" s="246">
        <v>3.38</v>
      </c>
      <c r="I192" s="247"/>
      <c r="J192" s="248">
        <f>ROUND(I192*H192,2)</f>
        <v>0</v>
      </c>
      <c r="K192" s="244" t="s">
        <v>545</v>
      </c>
      <c r="L192" s="44"/>
      <c r="M192" s="249" t="s">
        <v>1</v>
      </c>
      <c r="N192" s="250" t="s">
        <v>38</v>
      </c>
      <c r="O192" s="91"/>
      <c r="P192" s="251">
        <f>O192*H192</f>
        <v>0</v>
      </c>
      <c r="Q192" s="251">
        <v>0</v>
      </c>
      <c r="R192" s="251">
        <f>Q192*H192</f>
        <v>0</v>
      </c>
      <c r="S192" s="251">
        <v>0</v>
      </c>
      <c r="T192" s="25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3" t="s">
        <v>231</v>
      </c>
      <c r="AT192" s="253" t="s">
        <v>227</v>
      </c>
      <c r="AU192" s="253" t="s">
        <v>80</v>
      </c>
      <c r="AY192" s="17" t="s">
        <v>226</v>
      </c>
      <c r="BE192" s="254">
        <f>IF(N192="základní",J192,0)</f>
        <v>0</v>
      </c>
      <c r="BF192" s="254">
        <f>IF(N192="snížená",J192,0)</f>
        <v>0</v>
      </c>
      <c r="BG192" s="254">
        <f>IF(N192="zákl. přenesená",J192,0)</f>
        <v>0</v>
      </c>
      <c r="BH192" s="254">
        <f>IF(N192="sníž. přenesená",J192,0)</f>
        <v>0</v>
      </c>
      <c r="BI192" s="254">
        <f>IF(N192="nulová",J192,0)</f>
        <v>0</v>
      </c>
      <c r="BJ192" s="17" t="s">
        <v>80</v>
      </c>
      <c r="BK192" s="254">
        <f>ROUND(I192*H192,2)</f>
        <v>0</v>
      </c>
      <c r="BL192" s="17" t="s">
        <v>231</v>
      </c>
      <c r="BM192" s="253" t="s">
        <v>1423</v>
      </c>
    </row>
    <row r="193" spans="1:47" s="2" customFormat="1" ht="12">
      <c r="A193" s="38"/>
      <c r="B193" s="39"/>
      <c r="C193" s="40"/>
      <c r="D193" s="257" t="s">
        <v>277</v>
      </c>
      <c r="E193" s="40"/>
      <c r="F193" s="269" t="s">
        <v>823</v>
      </c>
      <c r="G193" s="40"/>
      <c r="H193" s="40"/>
      <c r="I193" s="155"/>
      <c r="J193" s="40"/>
      <c r="K193" s="40"/>
      <c r="L193" s="44"/>
      <c r="M193" s="270"/>
      <c r="N193" s="271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277</v>
      </c>
      <c r="AU193" s="17" t="s">
        <v>80</v>
      </c>
    </row>
    <row r="194" spans="1:51" s="15" customFormat="1" ht="12">
      <c r="A194" s="15"/>
      <c r="B194" s="283"/>
      <c r="C194" s="284"/>
      <c r="D194" s="257" t="s">
        <v>270</v>
      </c>
      <c r="E194" s="285" t="s">
        <v>1</v>
      </c>
      <c r="F194" s="286" t="s">
        <v>1260</v>
      </c>
      <c r="G194" s="284"/>
      <c r="H194" s="285" t="s">
        <v>1</v>
      </c>
      <c r="I194" s="287"/>
      <c r="J194" s="284"/>
      <c r="K194" s="284"/>
      <c r="L194" s="288"/>
      <c r="M194" s="289"/>
      <c r="N194" s="290"/>
      <c r="O194" s="290"/>
      <c r="P194" s="290"/>
      <c r="Q194" s="290"/>
      <c r="R194" s="290"/>
      <c r="S194" s="290"/>
      <c r="T194" s="291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2" t="s">
        <v>270</v>
      </c>
      <c r="AU194" s="292" t="s">
        <v>80</v>
      </c>
      <c r="AV194" s="15" t="s">
        <v>80</v>
      </c>
      <c r="AW194" s="15" t="s">
        <v>30</v>
      </c>
      <c r="AX194" s="15" t="s">
        <v>73</v>
      </c>
      <c r="AY194" s="292" t="s">
        <v>226</v>
      </c>
    </row>
    <row r="195" spans="1:51" s="13" customFormat="1" ht="12">
      <c r="A195" s="13"/>
      <c r="B195" s="255"/>
      <c r="C195" s="256"/>
      <c r="D195" s="257" t="s">
        <v>270</v>
      </c>
      <c r="E195" s="258" t="s">
        <v>709</v>
      </c>
      <c r="F195" s="259" t="s">
        <v>1424</v>
      </c>
      <c r="G195" s="256"/>
      <c r="H195" s="260">
        <v>3.38</v>
      </c>
      <c r="I195" s="261"/>
      <c r="J195" s="256"/>
      <c r="K195" s="256"/>
      <c r="L195" s="262"/>
      <c r="M195" s="263"/>
      <c r="N195" s="264"/>
      <c r="O195" s="264"/>
      <c r="P195" s="264"/>
      <c r="Q195" s="264"/>
      <c r="R195" s="264"/>
      <c r="S195" s="264"/>
      <c r="T195" s="26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6" t="s">
        <v>270</v>
      </c>
      <c r="AU195" s="266" t="s">
        <v>80</v>
      </c>
      <c r="AV195" s="13" t="s">
        <v>82</v>
      </c>
      <c r="AW195" s="13" t="s">
        <v>30</v>
      </c>
      <c r="AX195" s="13" t="s">
        <v>80</v>
      </c>
      <c r="AY195" s="266" t="s">
        <v>226</v>
      </c>
    </row>
    <row r="196" spans="1:65" s="2" customFormat="1" ht="16.5" customHeight="1">
      <c r="A196" s="38"/>
      <c r="B196" s="39"/>
      <c r="C196" s="242" t="s">
        <v>299</v>
      </c>
      <c r="D196" s="242" t="s">
        <v>227</v>
      </c>
      <c r="E196" s="243" t="s">
        <v>825</v>
      </c>
      <c r="F196" s="244" t="s">
        <v>826</v>
      </c>
      <c r="G196" s="245" t="s">
        <v>275</v>
      </c>
      <c r="H196" s="246">
        <v>2.16</v>
      </c>
      <c r="I196" s="247"/>
      <c r="J196" s="248">
        <f>ROUND(I196*H196,2)</f>
        <v>0</v>
      </c>
      <c r="K196" s="244" t="s">
        <v>545</v>
      </c>
      <c r="L196" s="44"/>
      <c r="M196" s="249" t="s">
        <v>1</v>
      </c>
      <c r="N196" s="250" t="s">
        <v>38</v>
      </c>
      <c r="O196" s="91"/>
      <c r="P196" s="251">
        <f>O196*H196</f>
        <v>0</v>
      </c>
      <c r="Q196" s="251">
        <v>0</v>
      </c>
      <c r="R196" s="251">
        <f>Q196*H196</f>
        <v>0</v>
      </c>
      <c r="S196" s="251">
        <v>0</v>
      </c>
      <c r="T196" s="25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3" t="s">
        <v>231</v>
      </c>
      <c r="AT196" s="253" t="s">
        <v>227</v>
      </c>
      <c r="AU196" s="253" t="s">
        <v>80</v>
      </c>
      <c r="AY196" s="17" t="s">
        <v>226</v>
      </c>
      <c r="BE196" s="254">
        <f>IF(N196="základní",J196,0)</f>
        <v>0</v>
      </c>
      <c r="BF196" s="254">
        <f>IF(N196="snížená",J196,0)</f>
        <v>0</v>
      </c>
      <c r="BG196" s="254">
        <f>IF(N196="zákl. přenesená",J196,0)</f>
        <v>0</v>
      </c>
      <c r="BH196" s="254">
        <f>IF(N196="sníž. přenesená",J196,0)</f>
        <v>0</v>
      </c>
      <c r="BI196" s="254">
        <f>IF(N196="nulová",J196,0)</f>
        <v>0</v>
      </c>
      <c r="BJ196" s="17" t="s">
        <v>80</v>
      </c>
      <c r="BK196" s="254">
        <f>ROUND(I196*H196,2)</f>
        <v>0</v>
      </c>
      <c r="BL196" s="17" t="s">
        <v>231</v>
      </c>
      <c r="BM196" s="253" t="s">
        <v>1425</v>
      </c>
    </row>
    <row r="197" spans="1:47" s="2" customFormat="1" ht="12">
      <c r="A197" s="38"/>
      <c r="B197" s="39"/>
      <c r="C197" s="40"/>
      <c r="D197" s="257" t="s">
        <v>277</v>
      </c>
      <c r="E197" s="40"/>
      <c r="F197" s="269" t="s">
        <v>828</v>
      </c>
      <c r="G197" s="40"/>
      <c r="H197" s="40"/>
      <c r="I197" s="155"/>
      <c r="J197" s="40"/>
      <c r="K197" s="40"/>
      <c r="L197" s="44"/>
      <c r="M197" s="270"/>
      <c r="N197" s="271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277</v>
      </c>
      <c r="AU197" s="17" t="s">
        <v>80</v>
      </c>
    </row>
    <row r="198" spans="1:51" s="15" customFormat="1" ht="12">
      <c r="A198" s="15"/>
      <c r="B198" s="283"/>
      <c r="C198" s="284"/>
      <c r="D198" s="257" t="s">
        <v>270</v>
      </c>
      <c r="E198" s="285" t="s">
        <v>1</v>
      </c>
      <c r="F198" s="286" t="s">
        <v>1263</v>
      </c>
      <c r="G198" s="284"/>
      <c r="H198" s="285" t="s">
        <v>1</v>
      </c>
      <c r="I198" s="287"/>
      <c r="J198" s="284"/>
      <c r="K198" s="284"/>
      <c r="L198" s="288"/>
      <c r="M198" s="289"/>
      <c r="N198" s="290"/>
      <c r="O198" s="290"/>
      <c r="P198" s="290"/>
      <c r="Q198" s="290"/>
      <c r="R198" s="290"/>
      <c r="S198" s="290"/>
      <c r="T198" s="291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2" t="s">
        <v>270</v>
      </c>
      <c r="AU198" s="292" t="s">
        <v>80</v>
      </c>
      <c r="AV198" s="15" t="s">
        <v>80</v>
      </c>
      <c r="AW198" s="15" t="s">
        <v>30</v>
      </c>
      <c r="AX198" s="15" t="s">
        <v>73</v>
      </c>
      <c r="AY198" s="292" t="s">
        <v>226</v>
      </c>
    </row>
    <row r="199" spans="1:51" s="13" customFormat="1" ht="12">
      <c r="A199" s="13"/>
      <c r="B199" s="255"/>
      <c r="C199" s="256"/>
      <c r="D199" s="257" t="s">
        <v>270</v>
      </c>
      <c r="E199" s="258" t="s">
        <v>716</v>
      </c>
      <c r="F199" s="259" t="s">
        <v>1426</v>
      </c>
      <c r="G199" s="256"/>
      <c r="H199" s="260">
        <v>2.16</v>
      </c>
      <c r="I199" s="261"/>
      <c r="J199" s="256"/>
      <c r="K199" s="256"/>
      <c r="L199" s="262"/>
      <c r="M199" s="263"/>
      <c r="N199" s="264"/>
      <c r="O199" s="264"/>
      <c r="P199" s="264"/>
      <c r="Q199" s="264"/>
      <c r="R199" s="264"/>
      <c r="S199" s="264"/>
      <c r="T199" s="26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6" t="s">
        <v>270</v>
      </c>
      <c r="AU199" s="266" t="s">
        <v>80</v>
      </c>
      <c r="AV199" s="13" t="s">
        <v>82</v>
      </c>
      <c r="AW199" s="13" t="s">
        <v>30</v>
      </c>
      <c r="AX199" s="13" t="s">
        <v>80</v>
      </c>
      <c r="AY199" s="266" t="s">
        <v>226</v>
      </c>
    </row>
    <row r="200" spans="1:63" s="12" customFormat="1" ht="25.9" customHeight="1">
      <c r="A200" s="12"/>
      <c r="B200" s="228"/>
      <c r="C200" s="229"/>
      <c r="D200" s="230" t="s">
        <v>72</v>
      </c>
      <c r="E200" s="231" t="s">
        <v>254</v>
      </c>
      <c r="F200" s="231" t="s">
        <v>857</v>
      </c>
      <c r="G200" s="229"/>
      <c r="H200" s="229"/>
      <c r="I200" s="232"/>
      <c r="J200" s="233">
        <f>BK200</f>
        <v>0</v>
      </c>
      <c r="K200" s="229"/>
      <c r="L200" s="234"/>
      <c r="M200" s="235"/>
      <c r="N200" s="236"/>
      <c r="O200" s="236"/>
      <c r="P200" s="237">
        <f>SUM(P201:P204)</f>
        <v>0</v>
      </c>
      <c r="Q200" s="236"/>
      <c r="R200" s="237">
        <f>SUM(R201:R204)</f>
        <v>0</v>
      </c>
      <c r="S200" s="236"/>
      <c r="T200" s="238">
        <f>SUM(T201:T204)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39" t="s">
        <v>231</v>
      </c>
      <c r="AT200" s="240" t="s">
        <v>72</v>
      </c>
      <c r="AU200" s="240" t="s">
        <v>73</v>
      </c>
      <c r="AY200" s="239" t="s">
        <v>226</v>
      </c>
      <c r="BK200" s="241">
        <f>SUM(BK201:BK204)</f>
        <v>0</v>
      </c>
    </row>
    <row r="201" spans="1:65" s="2" customFormat="1" ht="16.5" customHeight="1">
      <c r="A201" s="38"/>
      <c r="B201" s="39"/>
      <c r="C201" s="242" t="s">
        <v>304</v>
      </c>
      <c r="D201" s="242" t="s">
        <v>227</v>
      </c>
      <c r="E201" s="243" t="s">
        <v>858</v>
      </c>
      <c r="F201" s="244" t="s">
        <v>1265</v>
      </c>
      <c r="G201" s="245" t="s">
        <v>275</v>
      </c>
      <c r="H201" s="246">
        <v>13.04</v>
      </c>
      <c r="I201" s="247"/>
      <c r="J201" s="248">
        <f>ROUND(I201*H201,2)</f>
        <v>0</v>
      </c>
      <c r="K201" s="244" t="s">
        <v>545</v>
      </c>
      <c r="L201" s="44"/>
      <c r="M201" s="249" t="s">
        <v>1</v>
      </c>
      <c r="N201" s="250" t="s">
        <v>38</v>
      </c>
      <c r="O201" s="91"/>
      <c r="P201" s="251">
        <f>O201*H201</f>
        <v>0</v>
      </c>
      <c r="Q201" s="251">
        <v>0</v>
      </c>
      <c r="R201" s="251">
        <f>Q201*H201</f>
        <v>0</v>
      </c>
      <c r="S201" s="251">
        <v>0</v>
      </c>
      <c r="T201" s="25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3" t="s">
        <v>231</v>
      </c>
      <c r="AT201" s="253" t="s">
        <v>227</v>
      </c>
      <c r="AU201" s="253" t="s">
        <v>80</v>
      </c>
      <c r="AY201" s="17" t="s">
        <v>226</v>
      </c>
      <c r="BE201" s="254">
        <f>IF(N201="základní",J201,0)</f>
        <v>0</v>
      </c>
      <c r="BF201" s="254">
        <f>IF(N201="snížená",J201,0)</f>
        <v>0</v>
      </c>
      <c r="BG201" s="254">
        <f>IF(N201="zákl. přenesená",J201,0)</f>
        <v>0</v>
      </c>
      <c r="BH201" s="254">
        <f>IF(N201="sníž. přenesená",J201,0)</f>
        <v>0</v>
      </c>
      <c r="BI201" s="254">
        <f>IF(N201="nulová",J201,0)</f>
        <v>0</v>
      </c>
      <c r="BJ201" s="17" t="s">
        <v>80</v>
      </c>
      <c r="BK201" s="254">
        <f>ROUND(I201*H201,2)</f>
        <v>0</v>
      </c>
      <c r="BL201" s="17" t="s">
        <v>231</v>
      </c>
      <c r="BM201" s="253" t="s">
        <v>1427</v>
      </c>
    </row>
    <row r="202" spans="1:47" s="2" customFormat="1" ht="12">
      <c r="A202" s="38"/>
      <c r="B202" s="39"/>
      <c r="C202" s="40"/>
      <c r="D202" s="257" t="s">
        <v>277</v>
      </c>
      <c r="E202" s="40"/>
      <c r="F202" s="269" t="s">
        <v>368</v>
      </c>
      <c r="G202" s="40"/>
      <c r="H202" s="40"/>
      <c r="I202" s="155"/>
      <c r="J202" s="40"/>
      <c r="K202" s="40"/>
      <c r="L202" s="44"/>
      <c r="M202" s="270"/>
      <c r="N202" s="271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277</v>
      </c>
      <c r="AU202" s="17" t="s">
        <v>80</v>
      </c>
    </row>
    <row r="203" spans="1:51" s="15" customFormat="1" ht="12">
      <c r="A203" s="15"/>
      <c r="B203" s="283"/>
      <c r="C203" s="284"/>
      <c r="D203" s="257" t="s">
        <v>270</v>
      </c>
      <c r="E203" s="285" t="s">
        <v>1</v>
      </c>
      <c r="F203" s="286" t="s">
        <v>1267</v>
      </c>
      <c r="G203" s="284"/>
      <c r="H203" s="285" t="s">
        <v>1</v>
      </c>
      <c r="I203" s="287"/>
      <c r="J203" s="284"/>
      <c r="K203" s="284"/>
      <c r="L203" s="288"/>
      <c r="M203" s="289"/>
      <c r="N203" s="290"/>
      <c r="O203" s="290"/>
      <c r="P203" s="290"/>
      <c r="Q203" s="290"/>
      <c r="R203" s="290"/>
      <c r="S203" s="290"/>
      <c r="T203" s="291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2" t="s">
        <v>270</v>
      </c>
      <c r="AU203" s="292" t="s">
        <v>80</v>
      </c>
      <c r="AV203" s="15" t="s">
        <v>80</v>
      </c>
      <c r="AW203" s="15" t="s">
        <v>30</v>
      </c>
      <c r="AX203" s="15" t="s">
        <v>73</v>
      </c>
      <c r="AY203" s="292" t="s">
        <v>226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721</v>
      </c>
      <c r="F204" s="259" t="s">
        <v>1428</v>
      </c>
      <c r="G204" s="256"/>
      <c r="H204" s="260">
        <v>13.04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80</v>
      </c>
      <c r="AY204" s="266" t="s">
        <v>226</v>
      </c>
    </row>
    <row r="205" spans="1:63" s="12" customFormat="1" ht="25.9" customHeight="1">
      <c r="A205" s="12"/>
      <c r="B205" s="228"/>
      <c r="C205" s="229"/>
      <c r="D205" s="230" t="s">
        <v>72</v>
      </c>
      <c r="E205" s="231" t="s">
        <v>258</v>
      </c>
      <c r="F205" s="231" t="s">
        <v>606</v>
      </c>
      <c r="G205" s="229"/>
      <c r="H205" s="229"/>
      <c r="I205" s="232"/>
      <c r="J205" s="233">
        <f>BK205</f>
        <v>0</v>
      </c>
      <c r="K205" s="229"/>
      <c r="L205" s="234"/>
      <c r="M205" s="235"/>
      <c r="N205" s="236"/>
      <c r="O205" s="236"/>
      <c r="P205" s="237">
        <f>SUM(P206:P219)</f>
        <v>0</v>
      </c>
      <c r="Q205" s="236"/>
      <c r="R205" s="237">
        <f>SUM(R206:R219)</f>
        <v>0</v>
      </c>
      <c r="S205" s="236"/>
      <c r="T205" s="238">
        <f>SUM(T206:T219)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9" t="s">
        <v>231</v>
      </c>
      <c r="AT205" s="240" t="s">
        <v>72</v>
      </c>
      <c r="AU205" s="240" t="s">
        <v>73</v>
      </c>
      <c r="AY205" s="239" t="s">
        <v>226</v>
      </c>
      <c r="BK205" s="241">
        <f>SUM(BK206:BK219)</f>
        <v>0</v>
      </c>
    </row>
    <row r="206" spans="1:65" s="2" customFormat="1" ht="16.5" customHeight="1">
      <c r="A206" s="38"/>
      <c r="B206" s="39"/>
      <c r="C206" s="242" t="s">
        <v>310</v>
      </c>
      <c r="D206" s="242" t="s">
        <v>227</v>
      </c>
      <c r="E206" s="243" t="s">
        <v>1269</v>
      </c>
      <c r="F206" s="244" t="s">
        <v>1270</v>
      </c>
      <c r="G206" s="245" t="s">
        <v>317</v>
      </c>
      <c r="H206" s="246">
        <v>6</v>
      </c>
      <c r="I206" s="247"/>
      <c r="J206" s="248">
        <f>ROUND(I206*H206,2)</f>
        <v>0</v>
      </c>
      <c r="K206" s="244" t="s">
        <v>545</v>
      </c>
      <c r="L206" s="44"/>
      <c r="M206" s="249" t="s">
        <v>1</v>
      </c>
      <c r="N206" s="250" t="s">
        <v>38</v>
      </c>
      <c r="O206" s="91"/>
      <c r="P206" s="251">
        <f>O206*H206</f>
        <v>0</v>
      </c>
      <c r="Q206" s="251">
        <v>0</v>
      </c>
      <c r="R206" s="251">
        <f>Q206*H206</f>
        <v>0</v>
      </c>
      <c r="S206" s="251">
        <v>0</v>
      </c>
      <c r="T206" s="252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3" t="s">
        <v>231</v>
      </c>
      <c r="AT206" s="253" t="s">
        <v>227</v>
      </c>
      <c r="AU206" s="253" t="s">
        <v>80</v>
      </c>
      <c r="AY206" s="17" t="s">
        <v>226</v>
      </c>
      <c r="BE206" s="254">
        <f>IF(N206="základní",J206,0)</f>
        <v>0</v>
      </c>
      <c r="BF206" s="254">
        <f>IF(N206="snížená",J206,0)</f>
        <v>0</v>
      </c>
      <c r="BG206" s="254">
        <f>IF(N206="zákl. přenesená",J206,0)</f>
        <v>0</v>
      </c>
      <c r="BH206" s="254">
        <f>IF(N206="sníž. přenesená",J206,0)</f>
        <v>0</v>
      </c>
      <c r="BI206" s="254">
        <f>IF(N206="nulová",J206,0)</f>
        <v>0</v>
      </c>
      <c r="BJ206" s="17" t="s">
        <v>80</v>
      </c>
      <c r="BK206" s="254">
        <f>ROUND(I206*H206,2)</f>
        <v>0</v>
      </c>
      <c r="BL206" s="17" t="s">
        <v>231</v>
      </c>
      <c r="BM206" s="253" t="s">
        <v>1429</v>
      </c>
    </row>
    <row r="207" spans="1:47" s="2" customFormat="1" ht="12">
      <c r="A207" s="38"/>
      <c r="B207" s="39"/>
      <c r="C207" s="40"/>
      <c r="D207" s="257" t="s">
        <v>277</v>
      </c>
      <c r="E207" s="40"/>
      <c r="F207" s="269" t="s">
        <v>1272</v>
      </c>
      <c r="G207" s="40"/>
      <c r="H207" s="40"/>
      <c r="I207" s="155"/>
      <c r="J207" s="40"/>
      <c r="K207" s="40"/>
      <c r="L207" s="44"/>
      <c r="M207" s="270"/>
      <c r="N207" s="271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277</v>
      </c>
      <c r="AU207" s="17" t="s">
        <v>80</v>
      </c>
    </row>
    <row r="208" spans="1:51" s="13" customFormat="1" ht="12">
      <c r="A208" s="13"/>
      <c r="B208" s="255"/>
      <c r="C208" s="256"/>
      <c r="D208" s="257" t="s">
        <v>270</v>
      </c>
      <c r="E208" s="258" t="s">
        <v>727</v>
      </c>
      <c r="F208" s="259" t="s">
        <v>1273</v>
      </c>
      <c r="G208" s="256"/>
      <c r="H208" s="260">
        <v>6</v>
      </c>
      <c r="I208" s="261"/>
      <c r="J208" s="256"/>
      <c r="K208" s="256"/>
      <c r="L208" s="262"/>
      <c r="M208" s="263"/>
      <c r="N208" s="264"/>
      <c r="O208" s="264"/>
      <c r="P208" s="264"/>
      <c r="Q208" s="264"/>
      <c r="R208" s="264"/>
      <c r="S208" s="264"/>
      <c r="T208" s="26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6" t="s">
        <v>270</v>
      </c>
      <c r="AU208" s="266" t="s">
        <v>80</v>
      </c>
      <c r="AV208" s="13" t="s">
        <v>82</v>
      </c>
      <c r="AW208" s="13" t="s">
        <v>30</v>
      </c>
      <c r="AX208" s="13" t="s">
        <v>80</v>
      </c>
      <c r="AY208" s="266" t="s">
        <v>226</v>
      </c>
    </row>
    <row r="209" spans="1:65" s="2" customFormat="1" ht="16.5" customHeight="1">
      <c r="A209" s="38"/>
      <c r="B209" s="39"/>
      <c r="C209" s="242" t="s">
        <v>314</v>
      </c>
      <c r="D209" s="242" t="s">
        <v>227</v>
      </c>
      <c r="E209" s="243" t="s">
        <v>1274</v>
      </c>
      <c r="F209" s="244" t="s">
        <v>1275</v>
      </c>
      <c r="G209" s="245" t="s">
        <v>317</v>
      </c>
      <c r="H209" s="246">
        <v>15</v>
      </c>
      <c r="I209" s="247"/>
      <c r="J209" s="248">
        <f>ROUND(I209*H209,2)</f>
        <v>0</v>
      </c>
      <c r="K209" s="244" t="s">
        <v>545</v>
      </c>
      <c r="L209" s="44"/>
      <c r="M209" s="249" t="s">
        <v>1</v>
      </c>
      <c r="N209" s="250" t="s">
        <v>38</v>
      </c>
      <c r="O209" s="91"/>
      <c r="P209" s="251">
        <f>O209*H209</f>
        <v>0</v>
      </c>
      <c r="Q209" s="251">
        <v>0</v>
      </c>
      <c r="R209" s="251">
        <f>Q209*H209</f>
        <v>0</v>
      </c>
      <c r="S209" s="251">
        <v>0</v>
      </c>
      <c r="T209" s="252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3" t="s">
        <v>231</v>
      </c>
      <c r="AT209" s="253" t="s">
        <v>227</v>
      </c>
      <c r="AU209" s="253" t="s">
        <v>80</v>
      </c>
      <c r="AY209" s="17" t="s">
        <v>226</v>
      </c>
      <c r="BE209" s="254">
        <f>IF(N209="základní",J209,0)</f>
        <v>0</v>
      </c>
      <c r="BF209" s="254">
        <f>IF(N209="snížená",J209,0)</f>
        <v>0</v>
      </c>
      <c r="BG209" s="254">
        <f>IF(N209="zákl. přenesená",J209,0)</f>
        <v>0</v>
      </c>
      <c r="BH209" s="254">
        <f>IF(N209="sníž. přenesená",J209,0)</f>
        <v>0</v>
      </c>
      <c r="BI209" s="254">
        <f>IF(N209="nulová",J209,0)</f>
        <v>0</v>
      </c>
      <c r="BJ209" s="17" t="s">
        <v>80</v>
      </c>
      <c r="BK209" s="254">
        <f>ROUND(I209*H209,2)</f>
        <v>0</v>
      </c>
      <c r="BL209" s="17" t="s">
        <v>231</v>
      </c>
      <c r="BM209" s="253" t="s">
        <v>1430</v>
      </c>
    </row>
    <row r="210" spans="1:47" s="2" customFormat="1" ht="12">
      <c r="A210" s="38"/>
      <c r="B210" s="39"/>
      <c r="C210" s="40"/>
      <c r="D210" s="257" t="s">
        <v>277</v>
      </c>
      <c r="E210" s="40"/>
      <c r="F210" s="269" t="s">
        <v>1277</v>
      </c>
      <c r="G210" s="40"/>
      <c r="H210" s="40"/>
      <c r="I210" s="155"/>
      <c r="J210" s="40"/>
      <c r="K210" s="40"/>
      <c r="L210" s="44"/>
      <c r="M210" s="270"/>
      <c r="N210" s="271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277</v>
      </c>
      <c r="AU210" s="17" t="s">
        <v>80</v>
      </c>
    </row>
    <row r="211" spans="1:51" s="13" customFormat="1" ht="12">
      <c r="A211" s="13"/>
      <c r="B211" s="255"/>
      <c r="C211" s="256"/>
      <c r="D211" s="257" t="s">
        <v>270</v>
      </c>
      <c r="E211" s="258" t="s">
        <v>732</v>
      </c>
      <c r="F211" s="259" t="s">
        <v>1431</v>
      </c>
      <c r="G211" s="256"/>
      <c r="H211" s="260">
        <v>15</v>
      </c>
      <c r="I211" s="261"/>
      <c r="J211" s="256"/>
      <c r="K211" s="256"/>
      <c r="L211" s="262"/>
      <c r="M211" s="263"/>
      <c r="N211" s="264"/>
      <c r="O211" s="264"/>
      <c r="P211" s="264"/>
      <c r="Q211" s="264"/>
      <c r="R211" s="264"/>
      <c r="S211" s="264"/>
      <c r="T211" s="26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6" t="s">
        <v>270</v>
      </c>
      <c r="AU211" s="266" t="s">
        <v>80</v>
      </c>
      <c r="AV211" s="13" t="s">
        <v>82</v>
      </c>
      <c r="AW211" s="13" t="s">
        <v>30</v>
      </c>
      <c r="AX211" s="13" t="s">
        <v>80</v>
      </c>
      <c r="AY211" s="266" t="s">
        <v>226</v>
      </c>
    </row>
    <row r="212" spans="1:65" s="2" customFormat="1" ht="16.5" customHeight="1">
      <c r="A212" s="38"/>
      <c r="B212" s="39"/>
      <c r="C212" s="242" t="s">
        <v>7</v>
      </c>
      <c r="D212" s="242" t="s">
        <v>227</v>
      </c>
      <c r="E212" s="243" t="s">
        <v>1279</v>
      </c>
      <c r="F212" s="244" t="s">
        <v>1280</v>
      </c>
      <c r="G212" s="245" t="s">
        <v>317</v>
      </c>
      <c r="H212" s="246">
        <v>12</v>
      </c>
      <c r="I212" s="247"/>
      <c r="J212" s="248">
        <f>ROUND(I212*H212,2)</f>
        <v>0</v>
      </c>
      <c r="K212" s="244" t="s">
        <v>545</v>
      </c>
      <c r="L212" s="44"/>
      <c r="M212" s="249" t="s">
        <v>1</v>
      </c>
      <c r="N212" s="250" t="s">
        <v>38</v>
      </c>
      <c r="O212" s="91"/>
      <c r="P212" s="251">
        <f>O212*H212</f>
        <v>0</v>
      </c>
      <c r="Q212" s="251">
        <v>0</v>
      </c>
      <c r="R212" s="251">
        <f>Q212*H212</f>
        <v>0</v>
      </c>
      <c r="S212" s="251">
        <v>0</v>
      </c>
      <c r="T212" s="25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3" t="s">
        <v>231</v>
      </c>
      <c r="AT212" s="253" t="s">
        <v>227</v>
      </c>
      <c r="AU212" s="253" t="s">
        <v>80</v>
      </c>
      <c r="AY212" s="17" t="s">
        <v>226</v>
      </c>
      <c r="BE212" s="254">
        <f>IF(N212="základní",J212,0)</f>
        <v>0</v>
      </c>
      <c r="BF212" s="254">
        <f>IF(N212="snížená",J212,0)</f>
        <v>0</v>
      </c>
      <c r="BG212" s="254">
        <f>IF(N212="zákl. přenesená",J212,0)</f>
        <v>0</v>
      </c>
      <c r="BH212" s="254">
        <f>IF(N212="sníž. přenesená",J212,0)</f>
        <v>0</v>
      </c>
      <c r="BI212" s="254">
        <f>IF(N212="nulová",J212,0)</f>
        <v>0</v>
      </c>
      <c r="BJ212" s="17" t="s">
        <v>80</v>
      </c>
      <c r="BK212" s="254">
        <f>ROUND(I212*H212,2)</f>
        <v>0</v>
      </c>
      <c r="BL212" s="17" t="s">
        <v>231</v>
      </c>
      <c r="BM212" s="253" t="s">
        <v>1432</v>
      </c>
    </row>
    <row r="213" spans="1:47" s="2" customFormat="1" ht="12">
      <c r="A213" s="38"/>
      <c r="B213" s="39"/>
      <c r="C213" s="40"/>
      <c r="D213" s="257" t="s">
        <v>277</v>
      </c>
      <c r="E213" s="40"/>
      <c r="F213" s="269" t="s">
        <v>869</v>
      </c>
      <c r="G213" s="40"/>
      <c r="H213" s="40"/>
      <c r="I213" s="155"/>
      <c r="J213" s="40"/>
      <c r="K213" s="40"/>
      <c r="L213" s="44"/>
      <c r="M213" s="270"/>
      <c r="N213" s="271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277</v>
      </c>
      <c r="AU213" s="17" t="s">
        <v>80</v>
      </c>
    </row>
    <row r="214" spans="1:51" s="13" customFormat="1" ht="12">
      <c r="A214" s="13"/>
      <c r="B214" s="255"/>
      <c r="C214" s="256"/>
      <c r="D214" s="257" t="s">
        <v>270</v>
      </c>
      <c r="E214" s="258" t="s">
        <v>744</v>
      </c>
      <c r="F214" s="259" t="s">
        <v>1282</v>
      </c>
      <c r="G214" s="256"/>
      <c r="H214" s="260">
        <v>12</v>
      </c>
      <c r="I214" s="261"/>
      <c r="J214" s="256"/>
      <c r="K214" s="256"/>
      <c r="L214" s="262"/>
      <c r="M214" s="263"/>
      <c r="N214" s="264"/>
      <c r="O214" s="264"/>
      <c r="P214" s="264"/>
      <c r="Q214" s="264"/>
      <c r="R214" s="264"/>
      <c r="S214" s="264"/>
      <c r="T214" s="26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6" t="s">
        <v>270</v>
      </c>
      <c r="AU214" s="266" t="s">
        <v>80</v>
      </c>
      <c r="AV214" s="13" t="s">
        <v>82</v>
      </c>
      <c r="AW214" s="13" t="s">
        <v>30</v>
      </c>
      <c r="AX214" s="13" t="s">
        <v>80</v>
      </c>
      <c r="AY214" s="266" t="s">
        <v>226</v>
      </c>
    </row>
    <row r="215" spans="1:65" s="2" customFormat="1" ht="16.5" customHeight="1">
      <c r="A215" s="38"/>
      <c r="B215" s="39"/>
      <c r="C215" s="242" t="s">
        <v>324</v>
      </c>
      <c r="D215" s="242" t="s">
        <v>227</v>
      </c>
      <c r="E215" s="243" t="s">
        <v>1143</v>
      </c>
      <c r="F215" s="244" t="s">
        <v>1144</v>
      </c>
      <c r="G215" s="245" t="s">
        <v>275</v>
      </c>
      <c r="H215" s="246">
        <v>9.5</v>
      </c>
      <c r="I215" s="247"/>
      <c r="J215" s="248">
        <f>ROUND(I215*H215,2)</f>
        <v>0</v>
      </c>
      <c r="K215" s="244" t="s">
        <v>545</v>
      </c>
      <c r="L215" s="44"/>
      <c r="M215" s="249" t="s">
        <v>1</v>
      </c>
      <c r="N215" s="250" t="s">
        <v>38</v>
      </c>
      <c r="O215" s="91"/>
      <c r="P215" s="251">
        <f>O215*H215</f>
        <v>0</v>
      </c>
      <c r="Q215" s="251">
        <v>0</v>
      </c>
      <c r="R215" s="251">
        <f>Q215*H215</f>
        <v>0</v>
      </c>
      <c r="S215" s="251">
        <v>0</v>
      </c>
      <c r="T215" s="25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3" t="s">
        <v>231</v>
      </c>
      <c r="AT215" s="253" t="s">
        <v>227</v>
      </c>
      <c r="AU215" s="253" t="s">
        <v>80</v>
      </c>
      <c r="AY215" s="17" t="s">
        <v>226</v>
      </c>
      <c r="BE215" s="254">
        <f>IF(N215="základní",J215,0)</f>
        <v>0</v>
      </c>
      <c r="BF215" s="254">
        <f>IF(N215="snížená",J215,0)</f>
        <v>0</v>
      </c>
      <c r="BG215" s="254">
        <f>IF(N215="zákl. přenesená",J215,0)</f>
        <v>0</v>
      </c>
      <c r="BH215" s="254">
        <f>IF(N215="sníž. přenesená",J215,0)</f>
        <v>0</v>
      </c>
      <c r="BI215" s="254">
        <f>IF(N215="nulová",J215,0)</f>
        <v>0</v>
      </c>
      <c r="BJ215" s="17" t="s">
        <v>80</v>
      </c>
      <c r="BK215" s="254">
        <f>ROUND(I215*H215,2)</f>
        <v>0</v>
      </c>
      <c r="BL215" s="17" t="s">
        <v>231</v>
      </c>
      <c r="BM215" s="253" t="s">
        <v>1433</v>
      </c>
    </row>
    <row r="216" spans="1:47" s="2" customFormat="1" ht="12">
      <c r="A216" s="38"/>
      <c r="B216" s="39"/>
      <c r="C216" s="40"/>
      <c r="D216" s="257" t="s">
        <v>277</v>
      </c>
      <c r="E216" s="40"/>
      <c r="F216" s="269" t="s">
        <v>1146</v>
      </c>
      <c r="G216" s="40"/>
      <c r="H216" s="40"/>
      <c r="I216" s="155"/>
      <c r="J216" s="40"/>
      <c r="K216" s="40"/>
      <c r="L216" s="44"/>
      <c r="M216" s="270"/>
      <c r="N216" s="271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277</v>
      </c>
      <c r="AU216" s="17" t="s">
        <v>80</v>
      </c>
    </row>
    <row r="217" spans="1:65" s="2" customFormat="1" ht="16.5" customHeight="1">
      <c r="A217" s="38"/>
      <c r="B217" s="39"/>
      <c r="C217" s="242" t="s">
        <v>331</v>
      </c>
      <c r="D217" s="242" t="s">
        <v>227</v>
      </c>
      <c r="E217" s="243" t="s">
        <v>1332</v>
      </c>
      <c r="F217" s="244" t="s">
        <v>1333</v>
      </c>
      <c r="G217" s="245" t="s">
        <v>317</v>
      </c>
      <c r="H217" s="246">
        <v>8.35</v>
      </c>
      <c r="I217" s="247"/>
      <c r="J217" s="248">
        <f>ROUND(I217*H217,2)</f>
        <v>0</v>
      </c>
      <c r="K217" s="244" t="s">
        <v>545</v>
      </c>
      <c r="L217" s="44"/>
      <c r="M217" s="249" t="s">
        <v>1</v>
      </c>
      <c r="N217" s="250" t="s">
        <v>38</v>
      </c>
      <c r="O217" s="91"/>
      <c r="P217" s="251">
        <f>O217*H217</f>
        <v>0</v>
      </c>
      <c r="Q217" s="251">
        <v>0</v>
      </c>
      <c r="R217" s="251">
        <f>Q217*H217</f>
        <v>0</v>
      </c>
      <c r="S217" s="251">
        <v>0</v>
      </c>
      <c r="T217" s="25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3" t="s">
        <v>231</v>
      </c>
      <c r="AT217" s="253" t="s">
        <v>227</v>
      </c>
      <c r="AU217" s="253" t="s">
        <v>80</v>
      </c>
      <c r="AY217" s="17" t="s">
        <v>226</v>
      </c>
      <c r="BE217" s="254">
        <f>IF(N217="základní",J217,0)</f>
        <v>0</v>
      </c>
      <c r="BF217" s="254">
        <f>IF(N217="snížená",J217,0)</f>
        <v>0</v>
      </c>
      <c r="BG217" s="254">
        <f>IF(N217="zákl. přenesená",J217,0)</f>
        <v>0</v>
      </c>
      <c r="BH217" s="254">
        <f>IF(N217="sníž. přenesená",J217,0)</f>
        <v>0</v>
      </c>
      <c r="BI217" s="254">
        <f>IF(N217="nulová",J217,0)</f>
        <v>0</v>
      </c>
      <c r="BJ217" s="17" t="s">
        <v>80</v>
      </c>
      <c r="BK217" s="254">
        <f>ROUND(I217*H217,2)</f>
        <v>0</v>
      </c>
      <c r="BL217" s="17" t="s">
        <v>231</v>
      </c>
      <c r="BM217" s="253" t="s">
        <v>1434</v>
      </c>
    </row>
    <row r="218" spans="1:47" s="2" customFormat="1" ht="12">
      <c r="A218" s="38"/>
      <c r="B218" s="39"/>
      <c r="C218" s="40"/>
      <c r="D218" s="257" t="s">
        <v>277</v>
      </c>
      <c r="E218" s="40"/>
      <c r="F218" s="269" t="s">
        <v>882</v>
      </c>
      <c r="G218" s="40"/>
      <c r="H218" s="40"/>
      <c r="I218" s="155"/>
      <c r="J218" s="40"/>
      <c r="K218" s="40"/>
      <c r="L218" s="44"/>
      <c r="M218" s="270"/>
      <c r="N218" s="271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277</v>
      </c>
      <c r="AU218" s="17" t="s">
        <v>80</v>
      </c>
    </row>
    <row r="219" spans="1:51" s="13" customFormat="1" ht="12">
      <c r="A219" s="13"/>
      <c r="B219" s="255"/>
      <c r="C219" s="256"/>
      <c r="D219" s="257" t="s">
        <v>270</v>
      </c>
      <c r="E219" s="258" t="s">
        <v>757</v>
      </c>
      <c r="F219" s="259" t="s">
        <v>1435</v>
      </c>
      <c r="G219" s="256"/>
      <c r="H219" s="260">
        <v>8.35</v>
      </c>
      <c r="I219" s="261"/>
      <c r="J219" s="256"/>
      <c r="K219" s="256"/>
      <c r="L219" s="262"/>
      <c r="M219" s="297"/>
      <c r="N219" s="298"/>
      <c r="O219" s="298"/>
      <c r="P219" s="298"/>
      <c r="Q219" s="298"/>
      <c r="R219" s="298"/>
      <c r="S219" s="298"/>
      <c r="T219" s="29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6" t="s">
        <v>270</v>
      </c>
      <c r="AU219" s="266" t="s">
        <v>80</v>
      </c>
      <c r="AV219" s="13" t="s">
        <v>82</v>
      </c>
      <c r="AW219" s="13" t="s">
        <v>30</v>
      </c>
      <c r="AX219" s="13" t="s">
        <v>80</v>
      </c>
      <c r="AY219" s="266" t="s">
        <v>226</v>
      </c>
    </row>
    <row r="220" spans="1:31" s="2" customFormat="1" ht="6.95" customHeight="1">
      <c r="A220" s="38"/>
      <c r="B220" s="66"/>
      <c r="C220" s="67"/>
      <c r="D220" s="67"/>
      <c r="E220" s="67"/>
      <c r="F220" s="67"/>
      <c r="G220" s="67"/>
      <c r="H220" s="67"/>
      <c r="I220" s="193"/>
      <c r="J220" s="67"/>
      <c r="K220" s="67"/>
      <c r="L220" s="44"/>
      <c r="M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</row>
  </sheetData>
  <sheetProtection password="CC35" sheet="1" objects="1" scenarios="1" formatColumns="0" formatRows="0" autoFilter="0"/>
  <autoFilter ref="C127:K219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145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535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1199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618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1436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537</v>
      </c>
      <c r="E17" s="38"/>
      <c r="F17" s="301" t="s">
        <v>1201</v>
      </c>
      <c r="G17" s="38"/>
      <c r="H17" s="38"/>
      <c r="I17" s="302" t="s">
        <v>539</v>
      </c>
      <c r="J17" s="301" t="s">
        <v>540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ROUND(J128,2)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ROUND((SUM(BE128:BE216)),2)</f>
        <v>0</v>
      </c>
      <c r="G37" s="38"/>
      <c r="H37" s="38"/>
      <c r="I37" s="172">
        <v>0.21</v>
      </c>
      <c r="J37" s="171">
        <f>ROUND(((SUM(BE128:BE216))*I37),2)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ROUND((SUM(BF128:BF216)),2)</f>
        <v>0</v>
      </c>
      <c r="G38" s="38"/>
      <c r="H38" s="38"/>
      <c r="I38" s="172">
        <v>0.15</v>
      </c>
      <c r="J38" s="171">
        <f>ROUND(((SUM(BF128:BF216))*I38),2)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ROUND((SUM(BG128:BG216)),2)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ROUND((SUM(BH128:BH216)),2)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ROUND((SUM(BI128:BI216)),2)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535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1199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618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141.5 - Propustek 5 v km 4,732 99 - způsobilé výdaje na hlavní aktivitu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J128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541</v>
      </c>
      <c r="E100" s="206"/>
      <c r="F100" s="206"/>
      <c r="G100" s="206"/>
      <c r="H100" s="206"/>
      <c r="I100" s="207"/>
      <c r="J100" s="208">
        <f>J129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585</v>
      </c>
      <c r="E101" s="206"/>
      <c r="F101" s="206"/>
      <c r="G101" s="206"/>
      <c r="H101" s="206"/>
      <c r="I101" s="207"/>
      <c r="J101" s="208">
        <f>J141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773</v>
      </c>
      <c r="E102" s="206"/>
      <c r="F102" s="206"/>
      <c r="G102" s="206"/>
      <c r="H102" s="206"/>
      <c r="I102" s="207"/>
      <c r="J102" s="208">
        <f>J164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774</v>
      </c>
      <c r="E103" s="206"/>
      <c r="F103" s="206"/>
      <c r="G103" s="206"/>
      <c r="H103" s="206"/>
      <c r="I103" s="207"/>
      <c r="J103" s="208">
        <f>J186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586</v>
      </c>
      <c r="E104" s="206"/>
      <c r="F104" s="206"/>
      <c r="G104" s="206"/>
      <c r="H104" s="206"/>
      <c r="I104" s="207"/>
      <c r="J104" s="208">
        <f>J197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211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7" t="str">
        <f>E7</f>
        <v>Býšť</v>
      </c>
      <c r="F114" s="32"/>
      <c r="G114" s="32"/>
      <c r="H114" s="32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194</v>
      </c>
      <c r="D115" s="22"/>
      <c r="E115" s="22"/>
      <c r="F115" s="22"/>
      <c r="G115" s="22"/>
      <c r="H115" s="22"/>
      <c r="I115" s="147"/>
      <c r="J115" s="22"/>
      <c r="K115" s="22"/>
      <c r="L115" s="20"/>
    </row>
    <row r="116" spans="2:12" s="1" customFormat="1" ht="16.5" customHeight="1">
      <c r="B116" s="21"/>
      <c r="C116" s="22"/>
      <c r="D116" s="22"/>
      <c r="E116" s="197" t="s">
        <v>535</v>
      </c>
      <c r="F116" s="22"/>
      <c r="G116" s="22"/>
      <c r="H116" s="22"/>
      <c r="I116" s="147"/>
      <c r="J116" s="22"/>
      <c r="K116" s="22"/>
      <c r="L116" s="20"/>
    </row>
    <row r="117" spans="2:12" s="1" customFormat="1" ht="12" customHeight="1">
      <c r="B117" s="21"/>
      <c r="C117" s="32" t="s">
        <v>196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303" t="s">
        <v>1199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618</v>
      </c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E13</f>
        <v>SO 141.5 - Propustek 5 v km 4,732 99 - způsobilé výdaje na hlavní aktivitu projektu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F16</f>
        <v xml:space="preserve"> </v>
      </c>
      <c r="G122" s="40"/>
      <c r="H122" s="40"/>
      <c r="I122" s="157" t="s">
        <v>22</v>
      </c>
      <c r="J122" s="79" t="str">
        <f>IF(J16="","",J16)</f>
        <v>7. 5. 2020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E19</f>
        <v xml:space="preserve"> </v>
      </c>
      <c r="G124" s="40"/>
      <c r="H124" s="40"/>
      <c r="I124" s="157" t="s">
        <v>29</v>
      </c>
      <c r="J124" s="36" t="str">
        <f>E25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IF(E22="","",E22)</f>
        <v>Vyplň údaj</v>
      </c>
      <c r="G125" s="40"/>
      <c r="H125" s="40"/>
      <c r="I125" s="157" t="s">
        <v>31</v>
      </c>
      <c r="J125" s="36" t="str">
        <f>E28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55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16"/>
      <c r="B127" s="217"/>
      <c r="C127" s="218" t="s">
        <v>212</v>
      </c>
      <c r="D127" s="219" t="s">
        <v>58</v>
      </c>
      <c r="E127" s="219" t="s">
        <v>54</v>
      </c>
      <c r="F127" s="219" t="s">
        <v>55</v>
      </c>
      <c r="G127" s="219" t="s">
        <v>213</v>
      </c>
      <c r="H127" s="219" t="s">
        <v>214</v>
      </c>
      <c r="I127" s="220" t="s">
        <v>215</v>
      </c>
      <c r="J127" s="219" t="s">
        <v>200</v>
      </c>
      <c r="K127" s="221" t="s">
        <v>216</v>
      </c>
      <c r="L127" s="222"/>
      <c r="M127" s="100" t="s">
        <v>1</v>
      </c>
      <c r="N127" s="101" t="s">
        <v>37</v>
      </c>
      <c r="O127" s="101" t="s">
        <v>217</v>
      </c>
      <c r="P127" s="101" t="s">
        <v>218</v>
      </c>
      <c r="Q127" s="101" t="s">
        <v>219</v>
      </c>
      <c r="R127" s="101" t="s">
        <v>220</v>
      </c>
      <c r="S127" s="101" t="s">
        <v>221</v>
      </c>
      <c r="T127" s="102" t="s">
        <v>222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8"/>
      <c r="B128" s="39"/>
      <c r="C128" s="107" t="s">
        <v>223</v>
      </c>
      <c r="D128" s="40"/>
      <c r="E128" s="40"/>
      <c r="F128" s="40"/>
      <c r="G128" s="40"/>
      <c r="H128" s="40"/>
      <c r="I128" s="155"/>
      <c r="J128" s="223">
        <f>BK128</f>
        <v>0</v>
      </c>
      <c r="K128" s="40"/>
      <c r="L128" s="44"/>
      <c r="M128" s="103"/>
      <c r="N128" s="224"/>
      <c r="O128" s="104"/>
      <c r="P128" s="225">
        <f>P129+P141+P164+P186+P197</f>
        <v>0</v>
      </c>
      <c r="Q128" s="104"/>
      <c r="R128" s="225">
        <f>R129+R141+R164+R186+R197</f>
        <v>0</v>
      </c>
      <c r="S128" s="104"/>
      <c r="T128" s="226">
        <f>T129+T141+T164+T186+T197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202</v>
      </c>
      <c r="BK128" s="227">
        <f>BK129+BK141+BK164+BK186+BK197</f>
        <v>0</v>
      </c>
    </row>
    <row r="129" spans="1:63" s="12" customFormat="1" ht="25.9" customHeight="1">
      <c r="A129" s="12"/>
      <c r="B129" s="228"/>
      <c r="C129" s="229"/>
      <c r="D129" s="230" t="s">
        <v>72</v>
      </c>
      <c r="E129" s="231" t="s">
        <v>73</v>
      </c>
      <c r="F129" s="231" t="s">
        <v>271</v>
      </c>
      <c r="G129" s="229"/>
      <c r="H129" s="229"/>
      <c r="I129" s="232"/>
      <c r="J129" s="233">
        <f>BK129</f>
        <v>0</v>
      </c>
      <c r="K129" s="229"/>
      <c r="L129" s="234"/>
      <c r="M129" s="235"/>
      <c r="N129" s="236"/>
      <c r="O129" s="236"/>
      <c r="P129" s="237">
        <f>SUM(P130:P140)</f>
        <v>0</v>
      </c>
      <c r="Q129" s="236"/>
      <c r="R129" s="237">
        <f>SUM(R130:R140)</f>
        <v>0</v>
      </c>
      <c r="S129" s="236"/>
      <c r="T129" s="238">
        <f>SUM(T130:T140)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9" t="s">
        <v>231</v>
      </c>
      <c r="AT129" s="240" t="s">
        <v>72</v>
      </c>
      <c r="AU129" s="240" t="s">
        <v>73</v>
      </c>
      <c r="AY129" s="239" t="s">
        <v>226</v>
      </c>
      <c r="BK129" s="241">
        <f>SUM(BK130:BK140)</f>
        <v>0</v>
      </c>
    </row>
    <row r="130" spans="1:65" s="2" customFormat="1" ht="16.5" customHeight="1">
      <c r="A130" s="38"/>
      <c r="B130" s="39"/>
      <c r="C130" s="242" t="s">
        <v>80</v>
      </c>
      <c r="D130" s="242" t="s">
        <v>227</v>
      </c>
      <c r="E130" s="243" t="s">
        <v>273</v>
      </c>
      <c r="F130" s="244" t="s">
        <v>274</v>
      </c>
      <c r="G130" s="245" t="s">
        <v>275</v>
      </c>
      <c r="H130" s="246">
        <v>38.07</v>
      </c>
      <c r="I130" s="247"/>
      <c r="J130" s="248">
        <f>ROUND(I130*H130,2)</f>
        <v>0</v>
      </c>
      <c r="K130" s="244" t="s">
        <v>545</v>
      </c>
      <c r="L130" s="44"/>
      <c r="M130" s="249" t="s">
        <v>1</v>
      </c>
      <c r="N130" s="250" t="s">
        <v>38</v>
      </c>
      <c r="O130" s="91"/>
      <c r="P130" s="251">
        <f>O130*H130</f>
        <v>0</v>
      </c>
      <c r="Q130" s="251">
        <v>0</v>
      </c>
      <c r="R130" s="251">
        <f>Q130*H130</f>
        <v>0</v>
      </c>
      <c r="S130" s="251">
        <v>0</v>
      </c>
      <c r="T130" s="25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3" t="s">
        <v>231</v>
      </c>
      <c r="AT130" s="253" t="s">
        <v>227</v>
      </c>
      <c r="AU130" s="253" t="s">
        <v>80</v>
      </c>
      <c r="AY130" s="17" t="s">
        <v>226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7" t="s">
        <v>80</v>
      </c>
      <c r="BK130" s="254">
        <f>ROUND(I130*H130,2)</f>
        <v>0</v>
      </c>
      <c r="BL130" s="17" t="s">
        <v>231</v>
      </c>
      <c r="BM130" s="253" t="s">
        <v>1437</v>
      </c>
    </row>
    <row r="131" spans="1:47" s="2" customFormat="1" ht="12">
      <c r="A131" s="38"/>
      <c r="B131" s="39"/>
      <c r="C131" s="40"/>
      <c r="D131" s="257" t="s">
        <v>277</v>
      </c>
      <c r="E131" s="40"/>
      <c r="F131" s="269" t="s">
        <v>278</v>
      </c>
      <c r="G131" s="40"/>
      <c r="H131" s="40"/>
      <c r="I131" s="155"/>
      <c r="J131" s="40"/>
      <c r="K131" s="40"/>
      <c r="L131" s="44"/>
      <c r="M131" s="270"/>
      <c r="N131" s="27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277</v>
      </c>
      <c r="AU131" s="17" t="s">
        <v>80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279</v>
      </c>
      <c r="F132" s="259" t="s">
        <v>1203</v>
      </c>
      <c r="G132" s="256"/>
      <c r="H132" s="260">
        <v>0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623</v>
      </c>
      <c r="F133" s="259" t="s">
        <v>1438</v>
      </c>
      <c r="G133" s="256"/>
      <c r="H133" s="260">
        <v>30.03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73</v>
      </c>
      <c r="AY133" s="266" t="s">
        <v>226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625</v>
      </c>
      <c r="F134" s="259" t="s">
        <v>1439</v>
      </c>
      <c r="G134" s="256"/>
      <c r="H134" s="260">
        <v>8.04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73</v>
      </c>
      <c r="AY134" s="266" t="s">
        <v>226</v>
      </c>
    </row>
    <row r="135" spans="1:51" s="13" customFormat="1" ht="12">
      <c r="A135" s="13"/>
      <c r="B135" s="255"/>
      <c r="C135" s="256"/>
      <c r="D135" s="257" t="s">
        <v>270</v>
      </c>
      <c r="E135" s="258" t="s">
        <v>627</v>
      </c>
      <c r="F135" s="259" t="s">
        <v>1440</v>
      </c>
      <c r="G135" s="256"/>
      <c r="H135" s="260">
        <v>38.07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270</v>
      </c>
      <c r="AU135" s="266" t="s">
        <v>80</v>
      </c>
      <c r="AV135" s="13" t="s">
        <v>82</v>
      </c>
      <c r="AW135" s="13" t="s">
        <v>30</v>
      </c>
      <c r="AX135" s="13" t="s">
        <v>80</v>
      </c>
      <c r="AY135" s="266" t="s">
        <v>226</v>
      </c>
    </row>
    <row r="136" spans="1:65" s="2" customFormat="1" ht="16.5" customHeight="1">
      <c r="A136" s="38"/>
      <c r="B136" s="39"/>
      <c r="C136" s="242" t="s">
        <v>82</v>
      </c>
      <c r="D136" s="242" t="s">
        <v>227</v>
      </c>
      <c r="E136" s="243" t="s">
        <v>282</v>
      </c>
      <c r="F136" s="244" t="s">
        <v>274</v>
      </c>
      <c r="G136" s="245" t="s">
        <v>275</v>
      </c>
      <c r="H136" s="246">
        <v>5.57</v>
      </c>
      <c r="I136" s="247"/>
      <c r="J136" s="248">
        <f>ROUND(I136*H136,2)</f>
        <v>0</v>
      </c>
      <c r="K136" s="244" t="s">
        <v>545</v>
      </c>
      <c r="L136" s="44"/>
      <c r="M136" s="249" t="s">
        <v>1</v>
      </c>
      <c r="N136" s="250" t="s">
        <v>38</v>
      </c>
      <c r="O136" s="91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3" t="s">
        <v>231</v>
      </c>
      <c r="AT136" s="253" t="s">
        <v>227</v>
      </c>
      <c r="AU136" s="253" t="s">
        <v>80</v>
      </c>
      <c r="AY136" s="17" t="s">
        <v>226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7" t="s">
        <v>80</v>
      </c>
      <c r="BK136" s="254">
        <f>ROUND(I136*H136,2)</f>
        <v>0</v>
      </c>
      <c r="BL136" s="17" t="s">
        <v>231</v>
      </c>
      <c r="BM136" s="253" t="s">
        <v>1441</v>
      </c>
    </row>
    <row r="137" spans="1:47" s="2" customFormat="1" ht="12">
      <c r="A137" s="38"/>
      <c r="B137" s="39"/>
      <c r="C137" s="40"/>
      <c r="D137" s="257" t="s">
        <v>277</v>
      </c>
      <c r="E137" s="40"/>
      <c r="F137" s="269" t="s">
        <v>278</v>
      </c>
      <c r="G137" s="40"/>
      <c r="H137" s="40"/>
      <c r="I137" s="155"/>
      <c r="J137" s="40"/>
      <c r="K137" s="40"/>
      <c r="L137" s="44"/>
      <c r="M137" s="270"/>
      <c r="N137" s="27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277</v>
      </c>
      <c r="AU137" s="17" t="s">
        <v>80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284</v>
      </c>
      <c r="F138" s="259" t="s">
        <v>1442</v>
      </c>
      <c r="G138" s="256"/>
      <c r="H138" s="260">
        <v>5.4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73</v>
      </c>
      <c r="AY138" s="266" t="s">
        <v>226</v>
      </c>
    </row>
    <row r="139" spans="1:51" s="13" customFormat="1" ht="12">
      <c r="A139" s="13"/>
      <c r="B139" s="255"/>
      <c r="C139" s="256"/>
      <c r="D139" s="257" t="s">
        <v>270</v>
      </c>
      <c r="E139" s="258" t="s">
        <v>782</v>
      </c>
      <c r="F139" s="259" t="s">
        <v>1443</v>
      </c>
      <c r="G139" s="256"/>
      <c r="H139" s="260">
        <v>0.167</v>
      </c>
      <c r="I139" s="261"/>
      <c r="J139" s="256"/>
      <c r="K139" s="256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270</v>
      </c>
      <c r="AU139" s="266" t="s">
        <v>80</v>
      </c>
      <c r="AV139" s="13" t="s">
        <v>82</v>
      </c>
      <c r="AW139" s="13" t="s">
        <v>30</v>
      </c>
      <c r="AX139" s="13" t="s">
        <v>73</v>
      </c>
      <c r="AY139" s="266" t="s">
        <v>226</v>
      </c>
    </row>
    <row r="140" spans="1:51" s="13" customFormat="1" ht="12">
      <c r="A140" s="13"/>
      <c r="B140" s="255"/>
      <c r="C140" s="256"/>
      <c r="D140" s="257" t="s">
        <v>270</v>
      </c>
      <c r="E140" s="258" t="s">
        <v>784</v>
      </c>
      <c r="F140" s="259" t="s">
        <v>1444</v>
      </c>
      <c r="G140" s="256"/>
      <c r="H140" s="260">
        <v>5.57</v>
      </c>
      <c r="I140" s="261"/>
      <c r="J140" s="256"/>
      <c r="K140" s="256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270</v>
      </c>
      <c r="AU140" s="266" t="s">
        <v>80</v>
      </c>
      <c r="AV140" s="13" t="s">
        <v>82</v>
      </c>
      <c r="AW140" s="13" t="s">
        <v>30</v>
      </c>
      <c r="AX140" s="13" t="s">
        <v>80</v>
      </c>
      <c r="AY140" s="266" t="s">
        <v>226</v>
      </c>
    </row>
    <row r="141" spans="1:63" s="12" customFormat="1" ht="25.9" customHeight="1">
      <c r="A141" s="12"/>
      <c r="B141" s="228"/>
      <c r="C141" s="229"/>
      <c r="D141" s="230" t="s">
        <v>72</v>
      </c>
      <c r="E141" s="231" t="s">
        <v>80</v>
      </c>
      <c r="F141" s="231" t="s">
        <v>291</v>
      </c>
      <c r="G141" s="229"/>
      <c r="H141" s="229"/>
      <c r="I141" s="232"/>
      <c r="J141" s="233">
        <f>BK141</f>
        <v>0</v>
      </c>
      <c r="K141" s="229"/>
      <c r="L141" s="234"/>
      <c r="M141" s="235"/>
      <c r="N141" s="236"/>
      <c r="O141" s="236"/>
      <c r="P141" s="237">
        <f>SUM(P142:P163)</f>
        <v>0</v>
      </c>
      <c r="Q141" s="236"/>
      <c r="R141" s="237">
        <f>SUM(R142:R163)</f>
        <v>0</v>
      </c>
      <c r="S141" s="236"/>
      <c r="T141" s="238">
        <f>SUM(T142:T163)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9" t="s">
        <v>231</v>
      </c>
      <c r="AT141" s="240" t="s">
        <v>72</v>
      </c>
      <c r="AU141" s="240" t="s">
        <v>73</v>
      </c>
      <c r="AY141" s="239" t="s">
        <v>226</v>
      </c>
      <c r="BK141" s="241">
        <f>SUM(BK142:BK163)</f>
        <v>0</v>
      </c>
    </row>
    <row r="142" spans="1:65" s="2" customFormat="1" ht="16.5" customHeight="1">
      <c r="A142" s="38"/>
      <c r="B142" s="39"/>
      <c r="C142" s="242" t="s">
        <v>108</v>
      </c>
      <c r="D142" s="242" t="s">
        <v>227</v>
      </c>
      <c r="E142" s="243" t="s">
        <v>1211</v>
      </c>
      <c r="F142" s="244" t="s">
        <v>1212</v>
      </c>
      <c r="G142" s="245" t="s">
        <v>275</v>
      </c>
      <c r="H142" s="246">
        <v>1.675</v>
      </c>
      <c r="I142" s="247"/>
      <c r="J142" s="248">
        <f>ROUND(I142*H142,2)</f>
        <v>0</v>
      </c>
      <c r="K142" s="244" t="s">
        <v>545</v>
      </c>
      <c r="L142" s="44"/>
      <c r="M142" s="249" t="s">
        <v>1</v>
      </c>
      <c r="N142" s="250" t="s">
        <v>38</v>
      </c>
      <c r="O142" s="91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3" t="s">
        <v>231</v>
      </c>
      <c r="AT142" s="253" t="s">
        <v>227</v>
      </c>
      <c r="AU142" s="253" t="s">
        <v>80</v>
      </c>
      <c r="AY142" s="17" t="s">
        <v>226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7" t="s">
        <v>80</v>
      </c>
      <c r="BK142" s="254">
        <f>ROUND(I142*H142,2)</f>
        <v>0</v>
      </c>
      <c r="BL142" s="17" t="s">
        <v>231</v>
      </c>
      <c r="BM142" s="253" t="s">
        <v>1445</v>
      </c>
    </row>
    <row r="143" spans="1:47" s="2" customFormat="1" ht="12">
      <c r="A143" s="38"/>
      <c r="B143" s="39"/>
      <c r="C143" s="40"/>
      <c r="D143" s="257" t="s">
        <v>277</v>
      </c>
      <c r="E143" s="40"/>
      <c r="F143" s="269" t="s">
        <v>297</v>
      </c>
      <c r="G143" s="40"/>
      <c r="H143" s="40"/>
      <c r="I143" s="155"/>
      <c r="J143" s="40"/>
      <c r="K143" s="40"/>
      <c r="L143" s="44"/>
      <c r="M143" s="270"/>
      <c r="N143" s="27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277</v>
      </c>
      <c r="AU143" s="17" t="s">
        <v>80</v>
      </c>
    </row>
    <row r="144" spans="1:51" s="15" customFormat="1" ht="12">
      <c r="A144" s="15"/>
      <c r="B144" s="283"/>
      <c r="C144" s="284"/>
      <c r="D144" s="257" t="s">
        <v>270</v>
      </c>
      <c r="E144" s="285" t="s">
        <v>1</v>
      </c>
      <c r="F144" s="286" t="s">
        <v>635</v>
      </c>
      <c r="G144" s="284"/>
      <c r="H144" s="285" t="s">
        <v>1</v>
      </c>
      <c r="I144" s="287"/>
      <c r="J144" s="284"/>
      <c r="K144" s="284"/>
      <c r="L144" s="288"/>
      <c r="M144" s="289"/>
      <c r="N144" s="290"/>
      <c r="O144" s="290"/>
      <c r="P144" s="290"/>
      <c r="Q144" s="290"/>
      <c r="R144" s="290"/>
      <c r="S144" s="290"/>
      <c r="T144" s="29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2" t="s">
        <v>270</v>
      </c>
      <c r="AU144" s="292" t="s">
        <v>80</v>
      </c>
      <c r="AV144" s="15" t="s">
        <v>80</v>
      </c>
      <c r="AW144" s="15" t="s">
        <v>30</v>
      </c>
      <c r="AX144" s="15" t="s">
        <v>73</v>
      </c>
      <c r="AY144" s="292" t="s">
        <v>226</v>
      </c>
    </row>
    <row r="145" spans="1:51" s="15" customFormat="1" ht="12">
      <c r="A145" s="15"/>
      <c r="B145" s="283"/>
      <c r="C145" s="284"/>
      <c r="D145" s="257" t="s">
        <v>270</v>
      </c>
      <c r="E145" s="285" t="s">
        <v>1</v>
      </c>
      <c r="F145" s="286" t="s">
        <v>1214</v>
      </c>
      <c r="G145" s="284"/>
      <c r="H145" s="285" t="s">
        <v>1</v>
      </c>
      <c r="I145" s="287"/>
      <c r="J145" s="284"/>
      <c r="K145" s="284"/>
      <c r="L145" s="288"/>
      <c r="M145" s="289"/>
      <c r="N145" s="290"/>
      <c r="O145" s="290"/>
      <c r="P145" s="290"/>
      <c r="Q145" s="290"/>
      <c r="R145" s="290"/>
      <c r="S145" s="290"/>
      <c r="T145" s="29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2" t="s">
        <v>270</v>
      </c>
      <c r="AU145" s="292" t="s">
        <v>80</v>
      </c>
      <c r="AV145" s="15" t="s">
        <v>80</v>
      </c>
      <c r="AW145" s="15" t="s">
        <v>30</v>
      </c>
      <c r="AX145" s="15" t="s">
        <v>73</v>
      </c>
      <c r="AY145" s="292" t="s">
        <v>226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557</v>
      </c>
      <c r="F146" s="259" t="s">
        <v>1446</v>
      </c>
      <c r="G146" s="256"/>
      <c r="H146" s="260">
        <v>1.675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65" s="2" customFormat="1" ht="16.5" customHeight="1">
      <c r="A147" s="38"/>
      <c r="B147" s="39"/>
      <c r="C147" s="242" t="s">
        <v>231</v>
      </c>
      <c r="D147" s="242" t="s">
        <v>227</v>
      </c>
      <c r="E147" s="243" t="s">
        <v>786</v>
      </c>
      <c r="F147" s="244" t="s">
        <v>787</v>
      </c>
      <c r="G147" s="245" t="s">
        <v>275</v>
      </c>
      <c r="H147" s="246">
        <v>8.04</v>
      </c>
      <c r="I147" s="247"/>
      <c r="J147" s="248">
        <f>ROUND(I147*H147,2)</f>
        <v>0</v>
      </c>
      <c r="K147" s="244" t="s">
        <v>545</v>
      </c>
      <c r="L147" s="44"/>
      <c r="M147" s="249" t="s">
        <v>1</v>
      </c>
      <c r="N147" s="250" t="s">
        <v>38</v>
      </c>
      <c r="O147" s="91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3" t="s">
        <v>231</v>
      </c>
      <c r="AT147" s="253" t="s">
        <v>227</v>
      </c>
      <c r="AU147" s="253" t="s">
        <v>80</v>
      </c>
      <c r="AY147" s="17" t="s">
        <v>226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7" t="s">
        <v>80</v>
      </c>
      <c r="BK147" s="254">
        <f>ROUND(I147*H147,2)</f>
        <v>0</v>
      </c>
      <c r="BL147" s="17" t="s">
        <v>231</v>
      </c>
      <c r="BM147" s="253" t="s">
        <v>1447</v>
      </c>
    </row>
    <row r="148" spans="1:47" s="2" customFormat="1" ht="12">
      <c r="A148" s="38"/>
      <c r="B148" s="39"/>
      <c r="C148" s="40"/>
      <c r="D148" s="257" t="s">
        <v>277</v>
      </c>
      <c r="E148" s="40"/>
      <c r="F148" s="269" t="s">
        <v>297</v>
      </c>
      <c r="G148" s="40"/>
      <c r="H148" s="40"/>
      <c r="I148" s="155"/>
      <c r="J148" s="40"/>
      <c r="K148" s="40"/>
      <c r="L148" s="44"/>
      <c r="M148" s="270"/>
      <c r="N148" s="27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277</v>
      </c>
      <c r="AU148" s="17" t="s">
        <v>80</v>
      </c>
    </row>
    <row r="149" spans="1:51" s="13" customFormat="1" ht="12">
      <c r="A149" s="13"/>
      <c r="B149" s="255"/>
      <c r="C149" s="256"/>
      <c r="D149" s="257" t="s">
        <v>270</v>
      </c>
      <c r="E149" s="258" t="s">
        <v>562</v>
      </c>
      <c r="F149" s="259" t="s">
        <v>1448</v>
      </c>
      <c r="G149" s="256"/>
      <c r="H149" s="260">
        <v>8.04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270</v>
      </c>
      <c r="AU149" s="266" t="s">
        <v>80</v>
      </c>
      <c r="AV149" s="13" t="s">
        <v>82</v>
      </c>
      <c r="AW149" s="13" t="s">
        <v>30</v>
      </c>
      <c r="AX149" s="13" t="s">
        <v>80</v>
      </c>
      <c r="AY149" s="266" t="s">
        <v>226</v>
      </c>
    </row>
    <row r="150" spans="1:65" s="2" customFormat="1" ht="16.5" customHeight="1">
      <c r="A150" s="38"/>
      <c r="B150" s="39"/>
      <c r="C150" s="242" t="s">
        <v>242</v>
      </c>
      <c r="D150" s="242" t="s">
        <v>227</v>
      </c>
      <c r="E150" s="243" t="s">
        <v>642</v>
      </c>
      <c r="F150" s="244" t="s">
        <v>643</v>
      </c>
      <c r="G150" s="245" t="s">
        <v>275</v>
      </c>
      <c r="H150" s="246">
        <v>6.308</v>
      </c>
      <c r="I150" s="247"/>
      <c r="J150" s="248">
        <f>ROUND(I150*H150,2)</f>
        <v>0</v>
      </c>
      <c r="K150" s="244" t="s">
        <v>545</v>
      </c>
      <c r="L150" s="44"/>
      <c r="M150" s="249" t="s">
        <v>1</v>
      </c>
      <c r="N150" s="250" t="s">
        <v>38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231</v>
      </c>
      <c r="AT150" s="253" t="s">
        <v>227</v>
      </c>
      <c r="AU150" s="253" t="s">
        <v>80</v>
      </c>
      <c r="AY150" s="17" t="s">
        <v>226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80</v>
      </c>
      <c r="BK150" s="254">
        <f>ROUND(I150*H150,2)</f>
        <v>0</v>
      </c>
      <c r="BL150" s="17" t="s">
        <v>231</v>
      </c>
      <c r="BM150" s="253" t="s">
        <v>1449</v>
      </c>
    </row>
    <row r="151" spans="1:47" s="2" customFormat="1" ht="12">
      <c r="A151" s="38"/>
      <c r="B151" s="39"/>
      <c r="C151" s="40"/>
      <c r="D151" s="257" t="s">
        <v>277</v>
      </c>
      <c r="E151" s="40"/>
      <c r="F151" s="269" t="s">
        <v>645</v>
      </c>
      <c r="G151" s="40"/>
      <c r="H151" s="40"/>
      <c r="I151" s="155"/>
      <c r="J151" s="40"/>
      <c r="K151" s="40"/>
      <c r="L151" s="44"/>
      <c r="M151" s="270"/>
      <c r="N151" s="27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277</v>
      </c>
      <c r="AU151" s="17" t="s">
        <v>80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567</v>
      </c>
      <c r="F152" s="259" t="s">
        <v>1450</v>
      </c>
      <c r="G152" s="256"/>
      <c r="H152" s="260">
        <v>6.308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80</v>
      </c>
      <c r="AV152" s="13" t="s">
        <v>82</v>
      </c>
      <c r="AW152" s="13" t="s">
        <v>30</v>
      </c>
      <c r="AX152" s="13" t="s">
        <v>80</v>
      </c>
      <c r="AY152" s="266" t="s">
        <v>226</v>
      </c>
    </row>
    <row r="153" spans="1:65" s="2" customFormat="1" ht="16.5" customHeight="1">
      <c r="A153" s="38"/>
      <c r="B153" s="39"/>
      <c r="C153" s="242" t="s">
        <v>246</v>
      </c>
      <c r="D153" s="242" t="s">
        <v>227</v>
      </c>
      <c r="E153" s="243" t="s">
        <v>1451</v>
      </c>
      <c r="F153" s="244" t="s">
        <v>1452</v>
      </c>
      <c r="G153" s="245" t="s">
        <v>275</v>
      </c>
      <c r="H153" s="246">
        <v>30.033</v>
      </c>
      <c r="I153" s="247"/>
      <c r="J153" s="248">
        <f>ROUND(I153*H153,2)</f>
        <v>0</v>
      </c>
      <c r="K153" s="244" t="s">
        <v>545</v>
      </c>
      <c r="L153" s="44"/>
      <c r="M153" s="249" t="s">
        <v>1</v>
      </c>
      <c r="N153" s="250" t="s">
        <v>38</v>
      </c>
      <c r="O153" s="91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231</v>
      </c>
      <c r="AT153" s="253" t="s">
        <v>227</v>
      </c>
      <c r="AU153" s="253" t="s">
        <v>80</v>
      </c>
      <c r="AY153" s="17" t="s">
        <v>226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80</v>
      </c>
      <c r="BK153" s="254">
        <f>ROUND(I153*H153,2)</f>
        <v>0</v>
      </c>
      <c r="BL153" s="17" t="s">
        <v>231</v>
      </c>
      <c r="BM153" s="253" t="s">
        <v>1453</v>
      </c>
    </row>
    <row r="154" spans="1:47" s="2" customFormat="1" ht="12">
      <c r="A154" s="38"/>
      <c r="B154" s="39"/>
      <c r="C154" s="40"/>
      <c r="D154" s="257" t="s">
        <v>277</v>
      </c>
      <c r="E154" s="40"/>
      <c r="F154" s="269" t="s">
        <v>328</v>
      </c>
      <c r="G154" s="40"/>
      <c r="H154" s="40"/>
      <c r="I154" s="155"/>
      <c r="J154" s="40"/>
      <c r="K154" s="40"/>
      <c r="L154" s="44"/>
      <c r="M154" s="270"/>
      <c r="N154" s="27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277</v>
      </c>
      <c r="AU154" s="17" t="s">
        <v>80</v>
      </c>
    </row>
    <row r="155" spans="1:51" s="15" customFormat="1" ht="12">
      <c r="A155" s="15"/>
      <c r="B155" s="283"/>
      <c r="C155" s="284"/>
      <c r="D155" s="257" t="s">
        <v>270</v>
      </c>
      <c r="E155" s="285" t="s">
        <v>1</v>
      </c>
      <c r="F155" s="286" t="s">
        <v>1226</v>
      </c>
      <c r="G155" s="284"/>
      <c r="H155" s="285" t="s">
        <v>1</v>
      </c>
      <c r="I155" s="287"/>
      <c r="J155" s="284"/>
      <c r="K155" s="284"/>
      <c r="L155" s="288"/>
      <c r="M155" s="289"/>
      <c r="N155" s="290"/>
      <c r="O155" s="290"/>
      <c r="P155" s="290"/>
      <c r="Q155" s="290"/>
      <c r="R155" s="290"/>
      <c r="S155" s="290"/>
      <c r="T155" s="29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2" t="s">
        <v>270</v>
      </c>
      <c r="AU155" s="292" t="s">
        <v>80</v>
      </c>
      <c r="AV155" s="15" t="s">
        <v>80</v>
      </c>
      <c r="AW155" s="15" t="s">
        <v>30</v>
      </c>
      <c r="AX155" s="15" t="s">
        <v>73</v>
      </c>
      <c r="AY155" s="292" t="s">
        <v>226</v>
      </c>
    </row>
    <row r="156" spans="1:51" s="15" customFormat="1" ht="12">
      <c r="A156" s="15"/>
      <c r="B156" s="283"/>
      <c r="C156" s="284"/>
      <c r="D156" s="257" t="s">
        <v>270</v>
      </c>
      <c r="E156" s="285" t="s">
        <v>1</v>
      </c>
      <c r="F156" s="286" t="s">
        <v>1454</v>
      </c>
      <c r="G156" s="284"/>
      <c r="H156" s="285" t="s">
        <v>1</v>
      </c>
      <c r="I156" s="287"/>
      <c r="J156" s="284"/>
      <c r="K156" s="284"/>
      <c r="L156" s="288"/>
      <c r="M156" s="289"/>
      <c r="N156" s="290"/>
      <c r="O156" s="290"/>
      <c r="P156" s="290"/>
      <c r="Q156" s="290"/>
      <c r="R156" s="290"/>
      <c r="S156" s="290"/>
      <c r="T156" s="29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2" t="s">
        <v>270</v>
      </c>
      <c r="AU156" s="292" t="s">
        <v>80</v>
      </c>
      <c r="AV156" s="15" t="s">
        <v>80</v>
      </c>
      <c r="AW156" s="15" t="s">
        <v>30</v>
      </c>
      <c r="AX156" s="15" t="s">
        <v>73</v>
      </c>
      <c r="AY156" s="292" t="s">
        <v>226</v>
      </c>
    </row>
    <row r="157" spans="1:51" s="15" customFormat="1" ht="12">
      <c r="A157" s="15"/>
      <c r="B157" s="283"/>
      <c r="C157" s="284"/>
      <c r="D157" s="257" t="s">
        <v>270</v>
      </c>
      <c r="E157" s="285" t="s">
        <v>1</v>
      </c>
      <c r="F157" s="286" t="s">
        <v>1455</v>
      </c>
      <c r="G157" s="284"/>
      <c r="H157" s="285" t="s">
        <v>1</v>
      </c>
      <c r="I157" s="287"/>
      <c r="J157" s="284"/>
      <c r="K157" s="284"/>
      <c r="L157" s="288"/>
      <c r="M157" s="289"/>
      <c r="N157" s="290"/>
      <c r="O157" s="290"/>
      <c r="P157" s="290"/>
      <c r="Q157" s="290"/>
      <c r="R157" s="290"/>
      <c r="S157" s="290"/>
      <c r="T157" s="29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2" t="s">
        <v>270</v>
      </c>
      <c r="AU157" s="292" t="s">
        <v>80</v>
      </c>
      <c r="AV157" s="15" t="s">
        <v>80</v>
      </c>
      <c r="AW157" s="15" t="s">
        <v>30</v>
      </c>
      <c r="AX157" s="15" t="s">
        <v>73</v>
      </c>
      <c r="AY157" s="292" t="s">
        <v>226</v>
      </c>
    </row>
    <row r="158" spans="1:51" s="15" customFormat="1" ht="12">
      <c r="A158" s="15"/>
      <c r="B158" s="283"/>
      <c r="C158" s="284"/>
      <c r="D158" s="257" t="s">
        <v>270</v>
      </c>
      <c r="E158" s="285" t="s">
        <v>1</v>
      </c>
      <c r="F158" s="286" t="s">
        <v>1456</v>
      </c>
      <c r="G158" s="284"/>
      <c r="H158" s="285" t="s">
        <v>1</v>
      </c>
      <c r="I158" s="287"/>
      <c r="J158" s="284"/>
      <c r="K158" s="284"/>
      <c r="L158" s="288"/>
      <c r="M158" s="289"/>
      <c r="N158" s="290"/>
      <c r="O158" s="290"/>
      <c r="P158" s="290"/>
      <c r="Q158" s="290"/>
      <c r="R158" s="290"/>
      <c r="S158" s="290"/>
      <c r="T158" s="29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2" t="s">
        <v>270</v>
      </c>
      <c r="AU158" s="292" t="s">
        <v>80</v>
      </c>
      <c r="AV158" s="15" t="s">
        <v>80</v>
      </c>
      <c r="AW158" s="15" t="s">
        <v>30</v>
      </c>
      <c r="AX158" s="15" t="s">
        <v>73</v>
      </c>
      <c r="AY158" s="292" t="s">
        <v>226</v>
      </c>
    </row>
    <row r="159" spans="1:51" s="13" customFormat="1" ht="12">
      <c r="A159" s="13"/>
      <c r="B159" s="255"/>
      <c r="C159" s="256"/>
      <c r="D159" s="257" t="s">
        <v>270</v>
      </c>
      <c r="E159" s="258" t="s">
        <v>577</v>
      </c>
      <c r="F159" s="259" t="s">
        <v>1457</v>
      </c>
      <c r="G159" s="256"/>
      <c r="H159" s="260">
        <v>30.033</v>
      </c>
      <c r="I159" s="261"/>
      <c r="J159" s="256"/>
      <c r="K159" s="256"/>
      <c r="L159" s="262"/>
      <c r="M159" s="263"/>
      <c r="N159" s="264"/>
      <c r="O159" s="264"/>
      <c r="P159" s="264"/>
      <c r="Q159" s="264"/>
      <c r="R159" s="264"/>
      <c r="S159" s="264"/>
      <c r="T159" s="26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6" t="s">
        <v>270</v>
      </c>
      <c r="AU159" s="266" t="s">
        <v>80</v>
      </c>
      <c r="AV159" s="13" t="s">
        <v>82</v>
      </c>
      <c r="AW159" s="13" t="s">
        <v>30</v>
      </c>
      <c r="AX159" s="13" t="s">
        <v>80</v>
      </c>
      <c r="AY159" s="266" t="s">
        <v>226</v>
      </c>
    </row>
    <row r="160" spans="1:65" s="2" customFormat="1" ht="16.5" customHeight="1">
      <c r="A160" s="38"/>
      <c r="B160" s="39"/>
      <c r="C160" s="242" t="s">
        <v>250</v>
      </c>
      <c r="D160" s="242" t="s">
        <v>227</v>
      </c>
      <c r="E160" s="243" t="s">
        <v>343</v>
      </c>
      <c r="F160" s="244" t="s">
        <v>344</v>
      </c>
      <c r="G160" s="245" t="s">
        <v>275</v>
      </c>
      <c r="H160" s="246">
        <v>22</v>
      </c>
      <c r="I160" s="247"/>
      <c r="J160" s="248">
        <f>ROUND(I160*H160,2)</f>
        <v>0</v>
      </c>
      <c r="K160" s="244" t="s">
        <v>545</v>
      </c>
      <c r="L160" s="44"/>
      <c r="M160" s="249" t="s">
        <v>1</v>
      </c>
      <c r="N160" s="250" t="s">
        <v>38</v>
      </c>
      <c r="O160" s="91"/>
      <c r="P160" s="251">
        <f>O160*H160</f>
        <v>0</v>
      </c>
      <c r="Q160" s="251">
        <v>0</v>
      </c>
      <c r="R160" s="251">
        <f>Q160*H160</f>
        <v>0</v>
      </c>
      <c r="S160" s="251">
        <v>0</v>
      </c>
      <c r="T160" s="25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3" t="s">
        <v>231</v>
      </c>
      <c r="AT160" s="253" t="s">
        <v>227</v>
      </c>
      <c r="AU160" s="253" t="s">
        <v>80</v>
      </c>
      <c r="AY160" s="17" t="s">
        <v>226</v>
      </c>
      <c r="BE160" s="254">
        <f>IF(N160="základní",J160,0)</f>
        <v>0</v>
      </c>
      <c r="BF160" s="254">
        <f>IF(N160="snížená",J160,0)</f>
        <v>0</v>
      </c>
      <c r="BG160" s="254">
        <f>IF(N160="zákl. přenesená",J160,0)</f>
        <v>0</v>
      </c>
      <c r="BH160" s="254">
        <f>IF(N160="sníž. přenesená",J160,0)</f>
        <v>0</v>
      </c>
      <c r="BI160" s="254">
        <f>IF(N160="nulová",J160,0)</f>
        <v>0</v>
      </c>
      <c r="BJ160" s="17" t="s">
        <v>80</v>
      </c>
      <c r="BK160" s="254">
        <f>ROUND(I160*H160,2)</f>
        <v>0</v>
      </c>
      <c r="BL160" s="17" t="s">
        <v>231</v>
      </c>
      <c r="BM160" s="253" t="s">
        <v>1458</v>
      </c>
    </row>
    <row r="161" spans="1:47" s="2" customFormat="1" ht="12">
      <c r="A161" s="38"/>
      <c r="B161" s="39"/>
      <c r="C161" s="40"/>
      <c r="D161" s="257" t="s">
        <v>277</v>
      </c>
      <c r="E161" s="40"/>
      <c r="F161" s="269" t="s">
        <v>346</v>
      </c>
      <c r="G161" s="40"/>
      <c r="H161" s="40"/>
      <c r="I161" s="155"/>
      <c r="J161" s="40"/>
      <c r="K161" s="40"/>
      <c r="L161" s="44"/>
      <c r="M161" s="270"/>
      <c r="N161" s="271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277</v>
      </c>
      <c r="AU161" s="17" t="s">
        <v>80</v>
      </c>
    </row>
    <row r="162" spans="1:51" s="15" customFormat="1" ht="12">
      <c r="A162" s="15"/>
      <c r="B162" s="283"/>
      <c r="C162" s="284"/>
      <c r="D162" s="257" t="s">
        <v>270</v>
      </c>
      <c r="E162" s="285" t="s">
        <v>1</v>
      </c>
      <c r="F162" s="286" t="s">
        <v>1241</v>
      </c>
      <c r="G162" s="284"/>
      <c r="H162" s="285" t="s">
        <v>1</v>
      </c>
      <c r="I162" s="287"/>
      <c r="J162" s="284"/>
      <c r="K162" s="284"/>
      <c r="L162" s="288"/>
      <c r="M162" s="289"/>
      <c r="N162" s="290"/>
      <c r="O162" s="290"/>
      <c r="P162" s="290"/>
      <c r="Q162" s="290"/>
      <c r="R162" s="290"/>
      <c r="S162" s="290"/>
      <c r="T162" s="29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2" t="s">
        <v>270</v>
      </c>
      <c r="AU162" s="292" t="s">
        <v>80</v>
      </c>
      <c r="AV162" s="15" t="s">
        <v>80</v>
      </c>
      <c r="AW162" s="15" t="s">
        <v>30</v>
      </c>
      <c r="AX162" s="15" t="s">
        <v>73</v>
      </c>
      <c r="AY162" s="292" t="s">
        <v>226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582</v>
      </c>
      <c r="F163" s="259" t="s">
        <v>1459</v>
      </c>
      <c r="G163" s="256"/>
      <c r="H163" s="260">
        <v>22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80</v>
      </c>
      <c r="AV163" s="13" t="s">
        <v>82</v>
      </c>
      <c r="AW163" s="13" t="s">
        <v>30</v>
      </c>
      <c r="AX163" s="13" t="s">
        <v>80</v>
      </c>
      <c r="AY163" s="266" t="s">
        <v>226</v>
      </c>
    </row>
    <row r="164" spans="1:63" s="12" customFormat="1" ht="25.9" customHeight="1">
      <c r="A164" s="12"/>
      <c r="B164" s="228"/>
      <c r="C164" s="229"/>
      <c r="D164" s="230" t="s">
        <v>72</v>
      </c>
      <c r="E164" s="231" t="s">
        <v>231</v>
      </c>
      <c r="F164" s="231" t="s">
        <v>363</v>
      </c>
      <c r="G164" s="229"/>
      <c r="H164" s="229"/>
      <c r="I164" s="232"/>
      <c r="J164" s="233">
        <f>BK164</f>
        <v>0</v>
      </c>
      <c r="K164" s="229"/>
      <c r="L164" s="234"/>
      <c r="M164" s="235"/>
      <c r="N164" s="236"/>
      <c r="O164" s="236"/>
      <c r="P164" s="237">
        <f>SUM(P165:P185)</f>
        <v>0</v>
      </c>
      <c r="Q164" s="236"/>
      <c r="R164" s="237">
        <f>SUM(R165:R185)</f>
        <v>0</v>
      </c>
      <c r="S164" s="236"/>
      <c r="T164" s="238">
        <f>SUM(T165:T185)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9" t="s">
        <v>231</v>
      </c>
      <c r="AT164" s="240" t="s">
        <v>72</v>
      </c>
      <c r="AU164" s="240" t="s">
        <v>73</v>
      </c>
      <c r="AY164" s="239" t="s">
        <v>226</v>
      </c>
      <c r="BK164" s="241">
        <f>SUM(BK165:BK185)</f>
        <v>0</v>
      </c>
    </row>
    <row r="165" spans="1:65" s="2" customFormat="1" ht="16.5" customHeight="1">
      <c r="A165" s="38"/>
      <c r="B165" s="39"/>
      <c r="C165" s="242" t="s">
        <v>254</v>
      </c>
      <c r="D165" s="242" t="s">
        <v>227</v>
      </c>
      <c r="E165" s="243" t="s">
        <v>1243</v>
      </c>
      <c r="F165" s="244" t="s">
        <v>1244</v>
      </c>
      <c r="G165" s="245" t="s">
        <v>275</v>
      </c>
      <c r="H165" s="246">
        <v>0.4</v>
      </c>
      <c r="I165" s="247"/>
      <c r="J165" s="248">
        <f>ROUND(I165*H165,2)</f>
        <v>0</v>
      </c>
      <c r="K165" s="244" t="s">
        <v>545</v>
      </c>
      <c r="L165" s="44"/>
      <c r="M165" s="249" t="s">
        <v>1</v>
      </c>
      <c r="N165" s="250" t="s">
        <v>38</v>
      </c>
      <c r="O165" s="91"/>
      <c r="P165" s="251">
        <f>O165*H165</f>
        <v>0</v>
      </c>
      <c r="Q165" s="251">
        <v>0</v>
      </c>
      <c r="R165" s="251">
        <f>Q165*H165</f>
        <v>0</v>
      </c>
      <c r="S165" s="251">
        <v>0</v>
      </c>
      <c r="T165" s="25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3" t="s">
        <v>231</v>
      </c>
      <c r="AT165" s="253" t="s">
        <v>227</v>
      </c>
      <c r="AU165" s="253" t="s">
        <v>80</v>
      </c>
      <c r="AY165" s="17" t="s">
        <v>226</v>
      </c>
      <c r="BE165" s="254">
        <f>IF(N165="základní",J165,0)</f>
        <v>0</v>
      </c>
      <c r="BF165" s="254">
        <f>IF(N165="snížená",J165,0)</f>
        <v>0</v>
      </c>
      <c r="BG165" s="254">
        <f>IF(N165="zákl. přenesená",J165,0)</f>
        <v>0</v>
      </c>
      <c r="BH165" s="254">
        <f>IF(N165="sníž. přenesená",J165,0)</f>
        <v>0</v>
      </c>
      <c r="BI165" s="254">
        <f>IF(N165="nulová",J165,0)</f>
        <v>0</v>
      </c>
      <c r="BJ165" s="17" t="s">
        <v>80</v>
      </c>
      <c r="BK165" s="254">
        <f>ROUND(I165*H165,2)</f>
        <v>0</v>
      </c>
      <c r="BL165" s="17" t="s">
        <v>231</v>
      </c>
      <c r="BM165" s="253" t="s">
        <v>1460</v>
      </c>
    </row>
    <row r="166" spans="1:47" s="2" customFormat="1" ht="12">
      <c r="A166" s="38"/>
      <c r="B166" s="39"/>
      <c r="C166" s="40"/>
      <c r="D166" s="257" t="s">
        <v>277</v>
      </c>
      <c r="E166" s="40"/>
      <c r="F166" s="269" t="s">
        <v>1246</v>
      </c>
      <c r="G166" s="40"/>
      <c r="H166" s="40"/>
      <c r="I166" s="155"/>
      <c r="J166" s="40"/>
      <c r="K166" s="40"/>
      <c r="L166" s="44"/>
      <c r="M166" s="270"/>
      <c r="N166" s="271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277</v>
      </c>
      <c r="AU166" s="17" t="s">
        <v>80</v>
      </c>
    </row>
    <row r="167" spans="1:51" s="15" customFormat="1" ht="12">
      <c r="A167" s="15"/>
      <c r="B167" s="283"/>
      <c r="C167" s="284"/>
      <c r="D167" s="257" t="s">
        <v>270</v>
      </c>
      <c r="E167" s="285" t="s">
        <v>1</v>
      </c>
      <c r="F167" s="286" t="s">
        <v>1247</v>
      </c>
      <c r="G167" s="284"/>
      <c r="H167" s="285" t="s">
        <v>1</v>
      </c>
      <c r="I167" s="287"/>
      <c r="J167" s="284"/>
      <c r="K167" s="284"/>
      <c r="L167" s="288"/>
      <c r="M167" s="289"/>
      <c r="N167" s="290"/>
      <c r="O167" s="290"/>
      <c r="P167" s="290"/>
      <c r="Q167" s="290"/>
      <c r="R167" s="290"/>
      <c r="S167" s="290"/>
      <c r="T167" s="29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92" t="s">
        <v>270</v>
      </c>
      <c r="AU167" s="292" t="s">
        <v>80</v>
      </c>
      <c r="AV167" s="15" t="s">
        <v>80</v>
      </c>
      <c r="AW167" s="15" t="s">
        <v>30</v>
      </c>
      <c r="AX167" s="15" t="s">
        <v>73</v>
      </c>
      <c r="AY167" s="292" t="s">
        <v>226</v>
      </c>
    </row>
    <row r="168" spans="1:51" s="13" customFormat="1" ht="12">
      <c r="A168" s="13"/>
      <c r="B168" s="255"/>
      <c r="C168" s="256"/>
      <c r="D168" s="257" t="s">
        <v>270</v>
      </c>
      <c r="E168" s="258" t="s">
        <v>659</v>
      </c>
      <c r="F168" s="259" t="s">
        <v>1309</v>
      </c>
      <c r="G168" s="256"/>
      <c r="H168" s="260">
        <v>0.4</v>
      </c>
      <c r="I168" s="261"/>
      <c r="J168" s="256"/>
      <c r="K168" s="256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270</v>
      </c>
      <c r="AU168" s="266" t="s">
        <v>80</v>
      </c>
      <c r="AV168" s="13" t="s">
        <v>82</v>
      </c>
      <c r="AW168" s="13" t="s">
        <v>30</v>
      </c>
      <c r="AX168" s="13" t="s">
        <v>80</v>
      </c>
      <c r="AY168" s="266" t="s">
        <v>226</v>
      </c>
    </row>
    <row r="169" spans="1:65" s="2" customFormat="1" ht="16.5" customHeight="1">
      <c r="A169" s="38"/>
      <c r="B169" s="39"/>
      <c r="C169" s="242" t="s">
        <v>258</v>
      </c>
      <c r="D169" s="242" t="s">
        <v>227</v>
      </c>
      <c r="E169" s="243" t="s">
        <v>1249</v>
      </c>
      <c r="F169" s="244" t="s">
        <v>1250</v>
      </c>
      <c r="G169" s="245" t="s">
        <v>275</v>
      </c>
      <c r="H169" s="246">
        <v>4.11</v>
      </c>
      <c r="I169" s="247"/>
      <c r="J169" s="248">
        <f>ROUND(I169*H169,2)</f>
        <v>0</v>
      </c>
      <c r="K169" s="244" t="s">
        <v>545</v>
      </c>
      <c r="L169" s="44"/>
      <c r="M169" s="249" t="s">
        <v>1</v>
      </c>
      <c r="N169" s="250" t="s">
        <v>38</v>
      </c>
      <c r="O169" s="91"/>
      <c r="P169" s="251">
        <f>O169*H169</f>
        <v>0</v>
      </c>
      <c r="Q169" s="251">
        <v>0</v>
      </c>
      <c r="R169" s="251">
        <f>Q169*H169</f>
        <v>0</v>
      </c>
      <c r="S169" s="251">
        <v>0</v>
      </c>
      <c r="T169" s="25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3" t="s">
        <v>231</v>
      </c>
      <c r="AT169" s="253" t="s">
        <v>227</v>
      </c>
      <c r="AU169" s="253" t="s">
        <v>80</v>
      </c>
      <c r="AY169" s="17" t="s">
        <v>226</v>
      </c>
      <c r="BE169" s="254">
        <f>IF(N169="základní",J169,0)</f>
        <v>0</v>
      </c>
      <c r="BF169" s="254">
        <f>IF(N169="snížená",J169,0)</f>
        <v>0</v>
      </c>
      <c r="BG169" s="254">
        <f>IF(N169="zákl. přenesená",J169,0)</f>
        <v>0</v>
      </c>
      <c r="BH169" s="254">
        <f>IF(N169="sníž. přenesená",J169,0)</f>
        <v>0</v>
      </c>
      <c r="BI169" s="254">
        <f>IF(N169="nulová",J169,0)</f>
        <v>0</v>
      </c>
      <c r="BJ169" s="17" t="s">
        <v>80</v>
      </c>
      <c r="BK169" s="254">
        <f>ROUND(I169*H169,2)</f>
        <v>0</v>
      </c>
      <c r="BL169" s="17" t="s">
        <v>231</v>
      </c>
      <c r="BM169" s="253" t="s">
        <v>1461</v>
      </c>
    </row>
    <row r="170" spans="1:47" s="2" customFormat="1" ht="12">
      <c r="A170" s="38"/>
      <c r="B170" s="39"/>
      <c r="C170" s="40"/>
      <c r="D170" s="257" t="s">
        <v>277</v>
      </c>
      <c r="E170" s="40"/>
      <c r="F170" s="269" t="s">
        <v>368</v>
      </c>
      <c r="G170" s="40"/>
      <c r="H170" s="40"/>
      <c r="I170" s="155"/>
      <c r="J170" s="40"/>
      <c r="K170" s="40"/>
      <c r="L170" s="44"/>
      <c r="M170" s="270"/>
      <c r="N170" s="271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277</v>
      </c>
      <c r="AU170" s="17" t="s">
        <v>80</v>
      </c>
    </row>
    <row r="171" spans="1:51" s="13" customFormat="1" ht="12">
      <c r="A171" s="13"/>
      <c r="B171" s="255"/>
      <c r="C171" s="256"/>
      <c r="D171" s="257" t="s">
        <v>270</v>
      </c>
      <c r="E171" s="258" t="s">
        <v>665</v>
      </c>
      <c r="F171" s="259" t="s">
        <v>1462</v>
      </c>
      <c r="G171" s="256"/>
      <c r="H171" s="260">
        <v>4.11</v>
      </c>
      <c r="I171" s="261"/>
      <c r="J171" s="256"/>
      <c r="K171" s="256"/>
      <c r="L171" s="262"/>
      <c r="M171" s="263"/>
      <c r="N171" s="264"/>
      <c r="O171" s="264"/>
      <c r="P171" s="264"/>
      <c r="Q171" s="264"/>
      <c r="R171" s="264"/>
      <c r="S171" s="264"/>
      <c r="T171" s="26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6" t="s">
        <v>270</v>
      </c>
      <c r="AU171" s="266" t="s">
        <v>80</v>
      </c>
      <c r="AV171" s="13" t="s">
        <v>82</v>
      </c>
      <c r="AW171" s="13" t="s">
        <v>30</v>
      </c>
      <c r="AX171" s="13" t="s">
        <v>80</v>
      </c>
      <c r="AY171" s="266" t="s">
        <v>226</v>
      </c>
    </row>
    <row r="172" spans="1:65" s="2" customFormat="1" ht="16.5" customHeight="1">
      <c r="A172" s="38"/>
      <c r="B172" s="39"/>
      <c r="C172" s="242" t="s">
        <v>262</v>
      </c>
      <c r="D172" s="242" t="s">
        <v>227</v>
      </c>
      <c r="E172" s="243" t="s">
        <v>1253</v>
      </c>
      <c r="F172" s="244" t="s">
        <v>1254</v>
      </c>
      <c r="G172" s="245" t="s">
        <v>275</v>
      </c>
      <c r="H172" s="246">
        <v>2.477</v>
      </c>
      <c r="I172" s="247"/>
      <c r="J172" s="248">
        <f>ROUND(I172*H172,2)</f>
        <v>0</v>
      </c>
      <c r="K172" s="244" t="s">
        <v>545</v>
      </c>
      <c r="L172" s="44"/>
      <c r="M172" s="249" t="s">
        <v>1</v>
      </c>
      <c r="N172" s="250" t="s">
        <v>38</v>
      </c>
      <c r="O172" s="91"/>
      <c r="P172" s="251">
        <f>O172*H172</f>
        <v>0</v>
      </c>
      <c r="Q172" s="251">
        <v>0</v>
      </c>
      <c r="R172" s="251">
        <f>Q172*H172</f>
        <v>0</v>
      </c>
      <c r="S172" s="251">
        <v>0</v>
      </c>
      <c r="T172" s="25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3" t="s">
        <v>231</v>
      </c>
      <c r="AT172" s="253" t="s">
        <v>227</v>
      </c>
      <c r="AU172" s="253" t="s">
        <v>80</v>
      </c>
      <c r="AY172" s="17" t="s">
        <v>226</v>
      </c>
      <c r="BE172" s="254">
        <f>IF(N172="základní",J172,0)</f>
        <v>0</v>
      </c>
      <c r="BF172" s="254">
        <f>IF(N172="snížená",J172,0)</f>
        <v>0</v>
      </c>
      <c r="BG172" s="254">
        <f>IF(N172="zákl. přenesená",J172,0)</f>
        <v>0</v>
      </c>
      <c r="BH172" s="254">
        <f>IF(N172="sníž. přenesená",J172,0)</f>
        <v>0</v>
      </c>
      <c r="BI172" s="254">
        <f>IF(N172="nulová",J172,0)</f>
        <v>0</v>
      </c>
      <c r="BJ172" s="17" t="s">
        <v>80</v>
      </c>
      <c r="BK172" s="254">
        <f>ROUND(I172*H172,2)</f>
        <v>0</v>
      </c>
      <c r="BL172" s="17" t="s">
        <v>231</v>
      </c>
      <c r="BM172" s="253" t="s">
        <v>1463</v>
      </c>
    </row>
    <row r="173" spans="1:47" s="2" customFormat="1" ht="12">
      <c r="A173" s="38"/>
      <c r="B173" s="39"/>
      <c r="C173" s="40"/>
      <c r="D173" s="257" t="s">
        <v>277</v>
      </c>
      <c r="E173" s="40"/>
      <c r="F173" s="269" t="s">
        <v>374</v>
      </c>
      <c r="G173" s="40"/>
      <c r="H173" s="40"/>
      <c r="I173" s="155"/>
      <c r="J173" s="40"/>
      <c r="K173" s="40"/>
      <c r="L173" s="44"/>
      <c r="M173" s="270"/>
      <c r="N173" s="27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277</v>
      </c>
      <c r="AU173" s="17" t="s">
        <v>80</v>
      </c>
    </row>
    <row r="174" spans="1:51" s="13" customFormat="1" ht="12">
      <c r="A174" s="13"/>
      <c r="B174" s="255"/>
      <c r="C174" s="256"/>
      <c r="D174" s="257" t="s">
        <v>270</v>
      </c>
      <c r="E174" s="258" t="s">
        <v>672</v>
      </c>
      <c r="F174" s="259" t="s">
        <v>1464</v>
      </c>
      <c r="G174" s="256"/>
      <c r="H174" s="260">
        <v>2.477</v>
      </c>
      <c r="I174" s="261"/>
      <c r="J174" s="256"/>
      <c r="K174" s="256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270</v>
      </c>
      <c r="AU174" s="266" t="s">
        <v>80</v>
      </c>
      <c r="AV174" s="13" t="s">
        <v>82</v>
      </c>
      <c r="AW174" s="13" t="s">
        <v>30</v>
      </c>
      <c r="AX174" s="13" t="s">
        <v>80</v>
      </c>
      <c r="AY174" s="266" t="s">
        <v>226</v>
      </c>
    </row>
    <row r="175" spans="1:65" s="2" customFormat="1" ht="16.5" customHeight="1">
      <c r="A175" s="38"/>
      <c r="B175" s="39"/>
      <c r="C175" s="242" t="s">
        <v>266</v>
      </c>
      <c r="D175" s="242" t="s">
        <v>227</v>
      </c>
      <c r="E175" s="243" t="s">
        <v>371</v>
      </c>
      <c r="F175" s="244" t="s">
        <v>372</v>
      </c>
      <c r="G175" s="245" t="s">
        <v>275</v>
      </c>
      <c r="H175" s="246">
        <v>4.11</v>
      </c>
      <c r="I175" s="247"/>
      <c r="J175" s="248">
        <f>ROUND(I175*H175,2)</f>
        <v>0</v>
      </c>
      <c r="K175" s="244" t="s">
        <v>545</v>
      </c>
      <c r="L175" s="44"/>
      <c r="M175" s="249" t="s">
        <v>1</v>
      </c>
      <c r="N175" s="250" t="s">
        <v>38</v>
      </c>
      <c r="O175" s="91"/>
      <c r="P175" s="251">
        <f>O175*H175</f>
        <v>0</v>
      </c>
      <c r="Q175" s="251">
        <v>0</v>
      </c>
      <c r="R175" s="251">
        <f>Q175*H175</f>
        <v>0</v>
      </c>
      <c r="S175" s="251">
        <v>0</v>
      </c>
      <c r="T175" s="252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3" t="s">
        <v>231</v>
      </c>
      <c r="AT175" s="253" t="s">
        <v>227</v>
      </c>
      <c r="AU175" s="253" t="s">
        <v>80</v>
      </c>
      <c r="AY175" s="17" t="s">
        <v>226</v>
      </c>
      <c r="BE175" s="254">
        <f>IF(N175="základní",J175,0)</f>
        <v>0</v>
      </c>
      <c r="BF175" s="254">
        <f>IF(N175="snížená",J175,0)</f>
        <v>0</v>
      </c>
      <c r="BG175" s="254">
        <f>IF(N175="zákl. přenesená",J175,0)</f>
        <v>0</v>
      </c>
      <c r="BH175" s="254">
        <f>IF(N175="sníž. přenesená",J175,0)</f>
        <v>0</v>
      </c>
      <c r="BI175" s="254">
        <f>IF(N175="nulová",J175,0)</f>
        <v>0</v>
      </c>
      <c r="BJ175" s="17" t="s">
        <v>80</v>
      </c>
      <c r="BK175" s="254">
        <f>ROUND(I175*H175,2)</f>
        <v>0</v>
      </c>
      <c r="BL175" s="17" t="s">
        <v>231</v>
      </c>
      <c r="BM175" s="253" t="s">
        <v>1465</v>
      </c>
    </row>
    <row r="176" spans="1:47" s="2" customFormat="1" ht="12">
      <c r="A176" s="38"/>
      <c r="B176" s="39"/>
      <c r="C176" s="40"/>
      <c r="D176" s="257" t="s">
        <v>277</v>
      </c>
      <c r="E176" s="40"/>
      <c r="F176" s="269" t="s">
        <v>374</v>
      </c>
      <c r="G176" s="40"/>
      <c r="H176" s="40"/>
      <c r="I176" s="155"/>
      <c r="J176" s="40"/>
      <c r="K176" s="40"/>
      <c r="L176" s="44"/>
      <c r="M176" s="270"/>
      <c r="N176" s="271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277</v>
      </c>
      <c r="AU176" s="17" t="s">
        <v>80</v>
      </c>
    </row>
    <row r="177" spans="1:51" s="13" customFormat="1" ht="12">
      <c r="A177" s="13"/>
      <c r="B177" s="255"/>
      <c r="C177" s="256"/>
      <c r="D177" s="257" t="s">
        <v>270</v>
      </c>
      <c r="E177" s="258" t="s">
        <v>678</v>
      </c>
      <c r="F177" s="259" t="s">
        <v>1462</v>
      </c>
      <c r="G177" s="256"/>
      <c r="H177" s="260">
        <v>4.11</v>
      </c>
      <c r="I177" s="261"/>
      <c r="J177" s="256"/>
      <c r="K177" s="256"/>
      <c r="L177" s="262"/>
      <c r="M177" s="263"/>
      <c r="N177" s="264"/>
      <c r="O177" s="264"/>
      <c r="P177" s="264"/>
      <c r="Q177" s="264"/>
      <c r="R177" s="264"/>
      <c r="S177" s="264"/>
      <c r="T177" s="26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6" t="s">
        <v>270</v>
      </c>
      <c r="AU177" s="266" t="s">
        <v>80</v>
      </c>
      <c r="AV177" s="13" t="s">
        <v>82</v>
      </c>
      <c r="AW177" s="13" t="s">
        <v>30</v>
      </c>
      <c r="AX177" s="13" t="s">
        <v>80</v>
      </c>
      <c r="AY177" s="266" t="s">
        <v>226</v>
      </c>
    </row>
    <row r="178" spans="1:65" s="2" customFormat="1" ht="16.5" customHeight="1">
      <c r="A178" s="38"/>
      <c r="B178" s="39"/>
      <c r="C178" s="242" t="s">
        <v>272</v>
      </c>
      <c r="D178" s="242" t="s">
        <v>227</v>
      </c>
      <c r="E178" s="243" t="s">
        <v>820</v>
      </c>
      <c r="F178" s="244" t="s">
        <v>821</v>
      </c>
      <c r="G178" s="245" t="s">
        <v>275</v>
      </c>
      <c r="H178" s="246">
        <v>8.22</v>
      </c>
      <c r="I178" s="247"/>
      <c r="J178" s="248">
        <f>ROUND(I178*H178,2)</f>
        <v>0</v>
      </c>
      <c r="K178" s="244" t="s">
        <v>545</v>
      </c>
      <c r="L178" s="44"/>
      <c r="M178" s="249" t="s">
        <v>1</v>
      </c>
      <c r="N178" s="250" t="s">
        <v>38</v>
      </c>
      <c r="O178" s="91"/>
      <c r="P178" s="251">
        <f>O178*H178</f>
        <v>0</v>
      </c>
      <c r="Q178" s="251">
        <v>0</v>
      </c>
      <c r="R178" s="251">
        <f>Q178*H178</f>
        <v>0</v>
      </c>
      <c r="S178" s="251">
        <v>0</v>
      </c>
      <c r="T178" s="25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3" t="s">
        <v>231</v>
      </c>
      <c r="AT178" s="253" t="s">
        <v>227</v>
      </c>
      <c r="AU178" s="253" t="s">
        <v>80</v>
      </c>
      <c r="AY178" s="17" t="s">
        <v>226</v>
      </c>
      <c r="BE178" s="254">
        <f>IF(N178="základní",J178,0)</f>
        <v>0</v>
      </c>
      <c r="BF178" s="254">
        <f>IF(N178="snížená",J178,0)</f>
        <v>0</v>
      </c>
      <c r="BG178" s="254">
        <f>IF(N178="zákl. přenesená",J178,0)</f>
        <v>0</v>
      </c>
      <c r="BH178" s="254">
        <f>IF(N178="sníž. přenesená",J178,0)</f>
        <v>0</v>
      </c>
      <c r="BI178" s="254">
        <f>IF(N178="nulová",J178,0)</f>
        <v>0</v>
      </c>
      <c r="BJ178" s="17" t="s">
        <v>80</v>
      </c>
      <c r="BK178" s="254">
        <f>ROUND(I178*H178,2)</f>
        <v>0</v>
      </c>
      <c r="BL178" s="17" t="s">
        <v>231</v>
      </c>
      <c r="BM178" s="253" t="s">
        <v>1466</v>
      </c>
    </row>
    <row r="179" spans="1:47" s="2" customFormat="1" ht="12">
      <c r="A179" s="38"/>
      <c r="B179" s="39"/>
      <c r="C179" s="40"/>
      <c r="D179" s="257" t="s">
        <v>277</v>
      </c>
      <c r="E179" s="40"/>
      <c r="F179" s="269" t="s">
        <v>823</v>
      </c>
      <c r="G179" s="40"/>
      <c r="H179" s="40"/>
      <c r="I179" s="155"/>
      <c r="J179" s="40"/>
      <c r="K179" s="40"/>
      <c r="L179" s="44"/>
      <c r="M179" s="270"/>
      <c r="N179" s="271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277</v>
      </c>
      <c r="AU179" s="17" t="s">
        <v>80</v>
      </c>
    </row>
    <row r="180" spans="1:51" s="15" customFormat="1" ht="12">
      <c r="A180" s="15"/>
      <c r="B180" s="283"/>
      <c r="C180" s="284"/>
      <c r="D180" s="257" t="s">
        <v>270</v>
      </c>
      <c r="E180" s="285" t="s">
        <v>1</v>
      </c>
      <c r="F180" s="286" t="s">
        <v>1260</v>
      </c>
      <c r="G180" s="284"/>
      <c r="H180" s="285" t="s">
        <v>1</v>
      </c>
      <c r="I180" s="287"/>
      <c r="J180" s="284"/>
      <c r="K180" s="284"/>
      <c r="L180" s="288"/>
      <c r="M180" s="289"/>
      <c r="N180" s="290"/>
      <c r="O180" s="290"/>
      <c r="P180" s="290"/>
      <c r="Q180" s="290"/>
      <c r="R180" s="290"/>
      <c r="S180" s="290"/>
      <c r="T180" s="29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2" t="s">
        <v>270</v>
      </c>
      <c r="AU180" s="292" t="s">
        <v>80</v>
      </c>
      <c r="AV180" s="15" t="s">
        <v>80</v>
      </c>
      <c r="AW180" s="15" t="s">
        <v>30</v>
      </c>
      <c r="AX180" s="15" t="s">
        <v>73</v>
      </c>
      <c r="AY180" s="292" t="s">
        <v>226</v>
      </c>
    </row>
    <row r="181" spans="1:51" s="13" customFormat="1" ht="12">
      <c r="A181" s="13"/>
      <c r="B181" s="255"/>
      <c r="C181" s="256"/>
      <c r="D181" s="257" t="s">
        <v>270</v>
      </c>
      <c r="E181" s="258" t="s">
        <v>684</v>
      </c>
      <c r="F181" s="259" t="s">
        <v>1467</v>
      </c>
      <c r="G181" s="256"/>
      <c r="H181" s="260">
        <v>8.22</v>
      </c>
      <c r="I181" s="261"/>
      <c r="J181" s="256"/>
      <c r="K181" s="256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270</v>
      </c>
      <c r="AU181" s="266" t="s">
        <v>80</v>
      </c>
      <c r="AV181" s="13" t="s">
        <v>82</v>
      </c>
      <c r="AW181" s="13" t="s">
        <v>30</v>
      </c>
      <c r="AX181" s="13" t="s">
        <v>80</v>
      </c>
      <c r="AY181" s="266" t="s">
        <v>226</v>
      </c>
    </row>
    <row r="182" spans="1:65" s="2" customFormat="1" ht="16.5" customHeight="1">
      <c r="A182" s="38"/>
      <c r="B182" s="39"/>
      <c r="C182" s="242" t="s">
        <v>281</v>
      </c>
      <c r="D182" s="242" t="s">
        <v>227</v>
      </c>
      <c r="E182" s="243" t="s">
        <v>825</v>
      </c>
      <c r="F182" s="244" t="s">
        <v>826</v>
      </c>
      <c r="G182" s="245" t="s">
        <v>275</v>
      </c>
      <c r="H182" s="246">
        <v>1.53</v>
      </c>
      <c r="I182" s="247"/>
      <c r="J182" s="248">
        <f>ROUND(I182*H182,2)</f>
        <v>0</v>
      </c>
      <c r="K182" s="244" t="s">
        <v>545</v>
      </c>
      <c r="L182" s="44"/>
      <c r="M182" s="249" t="s">
        <v>1</v>
      </c>
      <c r="N182" s="250" t="s">
        <v>38</v>
      </c>
      <c r="O182" s="91"/>
      <c r="P182" s="251">
        <f>O182*H182</f>
        <v>0</v>
      </c>
      <c r="Q182" s="251">
        <v>0</v>
      </c>
      <c r="R182" s="251">
        <f>Q182*H182</f>
        <v>0</v>
      </c>
      <c r="S182" s="251">
        <v>0</v>
      </c>
      <c r="T182" s="25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3" t="s">
        <v>231</v>
      </c>
      <c r="AT182" s="253" t="s">
        <v>227</v>
      </c>
      <c r="AU182" s="253" t="s">
        <v>80</v>
      </c>
      <c r="AY182" s="17" t="s">
        <v>226</v>
      </c>
      <c r="BE182" s="254">
        <f>IF(N182="základní",J182,0)</f>
        <v>0</v>
      </c>
      <c r="BF182" s="254">
        <f>IF(N182="snížená",J182,0)</f>
        <v>0</v>
      </c>
      <c r="BG182" s="254">
        <f>IF(N182="zákl. přenesená",J182,0)</f>
        <v>0</v>
      </c>
      <c r="BH182" s="254">
        <f>IF(N182="sníž. přenesená",J182,0)</f>
        <v>0</v>
      </c>
      <c r="BI182" s="254">
        <f>IF(N182="nulová",J182,0)</f>
        <v>0</v>
      </c>
      <c r="BJ182" s="17" t="s">
        <v>80</v>
      </c>
      <c r="BK182" s="254">
        <f>ROUND(I182*H182,2)</f>
        <v>0</v>
      </c>
      <c r="BL182" s="17" t="s">
        <v>231</v>
      </c>
      <c r="BM182" s="253" t="s">
        <v>1468</v>
      </c>
    </row>
    <row r="183" spans="1:47" s="2" customFormat="1" ht="12">
      <c r="A183" s="38"/>
      <c r="B183" s="39"/>
      <c r="C183" s="40"/>
      <c r="D183" s="257" t="s">
        <v>277</v>
      </c>
      <c r="E183" s="40"/>
      <c r="F183" s="269" t="s">
        <v>828</v>
      </c>
      <c r="G183" s="40"/>
      <c r="H183" s="40"/>
      <c r="I183" s="155"/>
      <c r="J183" s="40"/>
      <c r="K183" s="40"/>
      <c r="L183" s="44"/>
      <c r="M183" s="270"/>
      <c r="N183" s="27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277</v>
      </c>
      <c r="AU183" s="17" t="s">
        <v>80</v>
      </c>
    </row>
    <row r="184" spans="1:51" s="15" customFormat="1" ht="12">
      <c r="A184" s="15"/>
      <c r="B184" s="283"/>
      <c r="C184" s="284"/>
      <c r="D184" s="257" t="s">
        <v>270</v>
      </c>
      <c r="E184" s="285" t="s">
        <v>1</v>
      </c>
      <c r="F184" s="286" t="s">
        <v>1263</v>
      </c>
      <c r="G184" s="284"/>
      <c r="H184" s="285" t="s">
        <v>1</v>
      </c>
      <c r="I184" s="287"/>
      <c r="J184" s="284"/>
      <c r="K184" s="284"/>
      <c r="L184" s="288"/>
      <c r="M184" s="289"/>
      <c r="N184" s="290"/>
      <c r="O184" s="290"/>
      <c r="P184" s="290"/>
      <c r="Q184" s="290"/>
      <c r="R184" s="290"/>
      <c r="S184" s="290"/>
      <c r="T184" s="29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2" t="s">
        <v>270</v>
      </c>
      <c r="AU184" s="292" t="s">
        <v>80</v>
      </c>
      <c r="AV184" s="15" t="s">
        <v>80</v>
      </c>
      <c r="AW184" s="15" t="s">
        <v>30</v>
      </c>
      <c r="AX184" s="15" t="s">
        <v>73</v>
      </c>
      <c r="AY184" s="292" t="s">
        <v>226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691</v>
      </c>
      <c r="F185" s="259" t="s">
        <v>1469</v>
      </c>
      <c r="G185" s="256"/>
      <c r="H185" s="260">
        <v>1.53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80</v>
      </c>
      <c r="AV185" s="13" t="s">
        <v>82</v>
      </c>
      <c r="AW185" s="13" t="s">
        <v>30</v>
      </c>
      <c r="AX185" s="13" t="s">
        <v>80</v>
      </c>
      <c r="AY185" s="266" t="s">
        <v>226</v>
      </c>
    </row>
    <row r="186" spans="1:63" s="12" customFormat="1" ht="25.9" customHeight="1">
      <c r="A186" s="12"/>
      <c r="B186" s="228"/>
      <c r="C186" s="229"/>
      <c r="D186" s="230" t="s">
        <v>72</v>
      </c>
      <c r="E186" s="231" t="s">
        <v>254</v>
      </c>
      <c r="F186" s="231" t="s">
        <v>857</v>
      </c>
      <c r="G186" s="229"/>
      <c r="H186" s="229"/>
      <c r="I186" s="232"/>
      <c r="J186" s="233">
        <f>BK186</f>
        <v>0</v>
      </c>
      <c r="K186" s="229"/>
      <c r="L186" s="234"/>
      <c r="M186" s="235"/>
      <c r="N186" s="236"/>
      <c r="O186" s="236"/>
      <c r="P186" s="237">
        <f>SUM(P187:P196)</f>
        <v>0</v>
      </c>
      <c r="Q186" s="236"/>
      <c r="R186" s="237">
        <f>SUM(R187:R196)</f>
        <v>0</v>
      </c>
      <c r="S186" s="236"/>
      <c r="T186" s="238">
        <f>SUM(T187:T196)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9" t="s">
        <v>231</v>
      </c>
      <c r="AT186" s="240" t="s">
        <v>72</v>
      </c>
      <c r="AU186" s="240" t="s">
        <v>73</v>
      </c>
      <c r="AY186" s="239" t="s">
        <v>226</v>
      </c>
      <c r="BK186" s="241">
        <f>SUM(BK187:BK196)</f>
        <v>0</v>
      </c>
    </row>
    <row r="187" spans="1:65" s="2" customFormat="1" ht="16.5" customHeight="1">
      <c r="A187" s="38"/>
      <c r="B187" s="39"/>
      <c r="C187" s="242" t="s">
        <v>499</v>
      </c>
      <c r="D187" s="242" t="s">
        <v>227</v>
      </c>
      <c r="E187" s="243" t="s">
        <v>858</v>
      </c>
      <c r="F187" s="244" t="s">
        <v>1265</v>
      </c>
      <c r="G187" s="245" t="s">
        <v>275</v>
      </c>
      <c r="H187" s="246">
        <v>7.68</v>
      </c>
      <c r="I187" s="247"/>
      <c r="J187" s="248">
        <f>ROUND(I187*H187,2)</f>
        <v>0</v>
      </c>
      <c r="K187" s="244" t="s">
        <v>545</v>
      </c>
      <c r="L187" s="44"/>
      <c r="M187" s="249" t="s">
        <v>1</v>
      </c>
      <c r="N187" s="250" t="s">
        <v>38</v>
      </c>
      <c r="O187" s="91"/>
      <c r="P187" s="251">
        <f>O187*H187</f>
        <v>0</v>
      </c>
      <c r="Q187" s="251">
        <v>0</v>
      </c>
      <c r="R187" s="251">
        <f>Q187*H187</f>
        <v>0</v>
      </c>
      <c r="S187" s="251">
        <v>0</v>
      </c>
      <c r="T187" s="25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3" t="s">
        <v>231</v>
      </c>
      <c r="AT187" s="253" t="s">
        <v>227</v>
      </c>
      <c r="AU187" s="253" t="s">
        <v>80</v>
      </c>
      <c r="AY187" s="17" t="s">
        <v>226</v>
      </c>
      <c r="BE187" s="254">
        <f>IF(N187="základní",J187,0)</f>
        <v>0</v>
      </c>
      <c r="BF187" s="254">
        <f>IF(N187="snížená",J187,0)</f>
        <v>0</v>
      </c>
      <c r="BG187" s="254">
        <f>IF(N187="zákl. přenesená",J187,0)</f>
        <v>0</v>
      </c>
      <c r="BH187" s="254">
        <f>IF(N187="sníž. přenesená",J187,0)</f>
        <v>0</v>
      </c>
      <c r="BI187" s="254">
        <f>IF(N187="nulová",J187,0)</f>
        <v>0</v>
      </c>
      <c r="BJ187" s="17" t="s">
        <v>80</v>
      </c>
      <c r="BK187" s="254">
        <f>ROUND(I187*H187,2)</f>
        <v>0</v>
      </c>
      <c r="BL187" s="17" t="s">
        <v>231</v>
      </c>
      <c r="BM187" s="253" t="s">
        <v>1470</v>
      </c>
    </row>
    <row r="188" spans="1:47" s="2" customFormat="1" ht="12">
      <c r="A188" s="38"/>
      <c r="B188" s="39"/>
      <c r="C188" s="40"/>
      <c r="D188" s="257" t="s">
        <v>277</v>
      </c>
      <c r="E188" s="40"/>
      <c r="F188" s="269" t="s">
        <v>368</v>
      </c>
      <c r="G188" s="40"/>
      <c r="H188" s="40"/>
      <c r="I188" s="155"/>
      <c r="J188" s="40"/>
      <c r="K188" s="40"/>
      <c r="L188" s="44"/>
      <c r="M188" s="270"/>
      <c r="N188" s="271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277</v>
      </c>
      <c r="AU188" s="17" t="s">
        <v>80</v>
      </c>
    </row>
    <row r="189" spans="1:51" s="15" customFormat="1" ht="12">
      <c r="A189" s="15"/>
      <c r="B189" s="283"/>
      <c r="C189" s="284"/>
      <c r="D189" s="257" t="s">
        <v>270</v>
      </c>
      <c r="E189" s="285" t="s">
        <v>1</v>
      </c>
      <c r="F189" s="286" t="s">
        <v>1267</v>
      </c>
      <c r="G189" s="284"/>
      <c r="H189" s="285" t="s">
        <v>1</v>
      </c>
      <c r="I189" s="287"/>
      <c r="J189" s="284"/>
      <c r="K189" s="284"/>
      <c r="L189" s="288"/>
      <c r="M189" s="289"/>
      <c r="N189" s="290"/>
      <c r="O189" s="290"/>
      <c r="P189" s="290"/>
      <c r="Q189" s="290"/>
      <c r="R189" s="290"/>
      <c r="S189" s="290"/>
      <c r="T189" s="291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2" t="s">
        <v>270</v>
      </c>
      <c r="AU189" s="292" t="s">
        <v>80</v>
      </c>
      <c r="AV189" s="15" t="s">
        <v>80</v>
      </c>
      <c r="AW189" s="15" t="s">
        <v>30</v>
      </c>
      <c r="AX189" s="15" t="s">
        <v>73</v>
      </c>
      <c r="AY189" s="292" t="s">
        <v>226</v>
      </c>
    </row>
    <row r="190" spans="1:51" s="13" customFormat="1" ht="12">
      <c r="A190" s="13"/>
      <c r="B190" s="255"/>
      <c r="C190" s="256"/>
      <c r="D190" s="257" t="s">
        <v>270</v>
      </c>
      <c r="E190" s="258" t="s">
        <v>697</v>
      </c>
      <c r="F190" s="259" t="s">
        <v>1471</v>
      </c>
      <c r="G190" s="256"/>
      <c r="H190" s="260">
        <v>4.68</v>
      </c>
      <c r="I190" s="261"/>
      <c r="J190" s="256"/>
      <c r="K190" s="256"/>
      <c r="L190" s="262"/>
      <c r="M190" s="263"/>
      <c r="N190" s="264"/>
      <c r="O190" s="264"/>
      <c r="P190" s="264"/>
      <c r="Q190" s="264"/>
      <c r="R190" s="264"/>
      <c r="S190" s="264"/>
      <c r="T190" s="26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6" t="s">
        <v>270</v>
      </c>
      <c r="AU190" s="266" t="s">
        <v>80</v>
      </c>
      <c r="AV190" s="13" t="s">
        <v>82</v>
      </c>
      <c r="AW190" s="13" t="s">
        <v>30</v>
      </c>
      <c r="AX190" s="13" t="s">
        <v>73</v>
      </c>
      <c r="AY190" s="266" t="s">
        <v>226</v>
      </c>
    </row>
    <row r="191" spans="1:51" s="13" customFormat="1" ht="12">
      <c r="A191" s="13"/>
      <c r="B191" s="255"/>
      <c r="C191" s="256"/>
      <c r="D191" s="257" t="s">
        <v>270</v>
      </c>
      <c r="E191" s="258" t="s">
        <v>1472</v>
      </c>
      <c r="F191" s="259" t="s">
        <v>1473</v>
      </c>
      <c r="G191" s="256"/>
      <c r="H191" s="260">
        <v>3</v>
      </c>
      <c r="I191" s="261"/>
      <c r="J191" s="256"/>
      <c r="K191" s="256"/>
      <c r="L191" s="262"/>
      <c r="M191" s="263"/>
      <c r="N191" s="264"/>
      <c r="O191" s="264"/>
      <c r="P191" s="264"/>
      <c r="Q191" s="264"/>
      <c r="R191" s="264"/>
      <c r="S191" s="264"/>
      <c r="T191" s="26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6" t="s">
        <v>270</v>
      </c>
      <c r="AU191" s="266" t="s">
        <v>80</v>
      </c>
      <c r="AV191" s="13" t="s">
        <v>82</v>
      </c>
      <c r="AW191" s="13" t="s">
        <v>30</v>
      </c>
      <c r="AX191" s="13" t="s">
        <v>73</v>
      </c>
      <c r="AY191" s="266" t="s">
        <v>226</v>
      </c>
    </row>
    <row r="192" spans="1:51" s="13" customFormat="1" ht="12">
      <c r="A192" s="13"/>
      <c r="B192" s="255"/>
      <c r="C192" s="256"/>
      <c r="D192" s="257" t="s">
        <v>270</v>
      </c>
      <c r="E192" s="258" t="s">
        <v>1474</v>
      </c>
      <c r="F192" s="259" t="s">
        <v>1475</v>
      </c>
      <c r="G192" s="256"/>
      <c r="H192" s="260">
        <v>7.68</v>
      </c>
      <c r="I192" s="261"/>
      <c r="J192" s="256"/>
      <c r="K192" s="256"/>
      <c r="L192" s="262"/>
      <c r="M192" s="263"/>
      <c r="N192" s="264"/>
      <c r="O192" s="264"/>
      <c r="P192" s="264"/>
      <c r="Q192" s="264"/>
      <c r="R192" s="264"/>
      <c r="S192" s="264"/>
      <c r="T192" s="26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6" t="s">
        <v>270</v>
      </c>
      <c r="AU192" s="266" t="s">
        <v>80</v>
      </c>
      <c r="AV192" s="13" t="s">
        <v>82</v>
      </c>
      <c r="AW192" s="13" t="s">
        <v>30</v>
      </c>
      <c r="AX192" s="13" t="s">
        <v>80</v>
      </c>
      <c r="AY192" s="266" t="s">
        <v>226</v>
      </c>
    </row>
    <row r="193" spans="1:65" s="2" customFormat="1" ht="16.5" customHeight="1">
      <c r="A193" s="38"/>
      <c r="B193" s="39"/>
      <c r="C193" s="242" t="s">
        <v>8</v>
      </c>
      <c r="D193" s="242" t="s">
        <v>227</v>
      </c>
      <c r="E193" s="243" t="s">
        <v>1321</v>
      </c>
      <c r="F193" s="244" t="s">
        <v>1322</v>
      </c>
      <c r="G193" s="245" t="s">
        <v>275</v>
      </c>
      <c r="H193" s="246">
        <v>8.001</v>
      </c>
      <c r="I193" s="247"/>
      <c r="J193" s="248">
        <f>ROUND(I193*H193,2)</f>
        <v>0</v>
      </c>
      <c r="K193" s="244" t="s">
        <v>545</v>
      </c>
      <c r="L193" s="44"/>
      <c r="M193" s="249" t="s">
        <v>1</v>
      </c>
      <c r="N193" s="250" t="s">
        <v>38</v>
      </c>
      <c r="O193" s="91"/>
      <c r="P193" s="251">
        <f>O193*H193</f>
        <v>0</v>
      </c>
      <c r="Q193" s="251">
        <v>0</v>
      </c>
      <c r="R193" s="251">
        <f>Q193*H193</f>
        <v>0</v>
      </c>
      <c r="S193" s="251">
        <v>0</v>
      </c>
      <c r="T193" s="25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3" t="s">
        <v>231</v>
      </c>
      <c r="AT193" s="253" t="s">
        <v>227</v>
      </c>
      <c r="AU193" s="253" t="s">
        <v>80</v>
      </c>
      <c r="AY193" s="17" t="s">
        <v>226</v>
      </c>
      <c r="BE193" s="254">
        <f>IF(N193="základní",J193,0)</f>
        <v>0</v>
      </c>
      <c r="BF193" s="254">
        <f>IF(N193="snížená",J193,0)</f>
        <v>0</v>
      </c>
      <c r="BG193" s="254">
        <f>IF(N193="zákl. přenesená",J193,0)</f>
        <v>0</v>
      </c>
      <c r="BH193" s="254">
        <f>IF(N193="sníž. přenesená",J193,0)</f>
        <v>0</v>
      </c>
      <c r="BI193" s="254">
        <f>IF(N193="nulová",J193,0)</f>
        <v>0</v>
      </c>
      <c r="BJ193" s="17" t="s">
        <v>80</v>
      </c>
      <c r="BK193" s="254">
        <f>ROUND(I193*H193,2)</f>
        <v>0</v>
      </c>
      <c r="BL193" s="17" t="s">
        <v>231</v>
      </c>
      <c r="BM193" s="253" t="s">
        <v>1476</v>
      </c>
    </row>
    <row r="194" spans="1:47" s="2" customFormat="1" ht="12">
      <c r="A194" s="38"/>
      <c r="B194" s="39"/>
      <c r="C194" s="40"/>
      <c r="D194" s="257" t="s">
        <v>277</v>
      </c>
      <c r="E194" s="40"/>
      <c r="F194" s="269" t="s">
        <v>368</v>
      </c>
      <c r="G194" s="40"/>
      <c r="H194" s="40"/>
      <c r="I194" s="155"/>
      <c r="J194" s="40"/>
      <c r="K194" s="40"/>
      <c r="L194" s="44"/>
      <c r="M194" s="270"/>
      <c r="N194" s="271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277</v>
      </c>
      <c r="AU194" s="17" t="s">
        <v>80</v>
      </c>
    </row>
    <row r="195" spans="1:51" s="15" customFormat="1" ht="12">
      <c r="A195" s="15"/>
      <c r="B195" s="283"/>
      <c r="C195" s="284"/>
      <c r="D195" s="257" t="s">
        <v>270</v>
      </c>
      <c r="E195" s="285" t="s">
        <v>1</v>
      </c>
      <c r="F195" s="286" t="s">
        <v>1324</v>
      </c>
      <c r="G195" s="284"/>
      <c r="H195" s="285" t="s">
        <v>1</v>
      </c>
      <c r="I195" s="287"/>
      <c r="J195" s="284"/>
      <c r="K195" s="284"/>
      <c r="L195" s="288"/>
      <c r="M195" s="289"/>
      <c r="N195" s="290"/>
      <c r="O195" s="290"/>
      <c r="P195" s="290"/>
      <c r="Q195" s="290"/>
      <c r="R195" s="290"/>
      <c r="S195" s="290"/>
      <c r="T195" s="291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2" t="s">
        <v>270</v>
      </c>
      <c r="AU195" s="292" t="s">
        <v>80</v>
      </c>
      <c r="AV195" s="15" t="s">
        <v>80</v>
      </c>
      <c r="AW195" s="15" t="s">
        <v>30</v>
      </c>
      <c r="AX195" s="15" t="s">
        <v>73</v>
      </c>
      <c r="AY195" s="292" t="s">
        <v>226</v>
      </c>
    </row>
    <row r="196" spans="1:51" s="13" customFormat="1" ht="12">
      <c r="A196" s="13"/>
      <c r="B196" s="255"/>
      <c r="C196" s="256"/>
      <c r="D196" s="257" t="s">
        <v>270</v>
      </c>
      <c r="E196" s="258" t="s">
        <v>703</v>
      </c>
      <c r="F196" s="259" t="s">
        <v>1477</v>
      </c>
      <c r="G196" s="256"/>
      <c r="H196" s="260">
        <v>8.001</v>
      </c>
      <c r="I196" s="261"/>
      <c r="J196" s="256"/>
      <c r="K196" s="256"/>
      <c r="L196" s="262"/>
      <c r="M196" s="263"/>
      <c r="N196" s="264"/>
      <c r="O196" s="264"/>
      <c r="P196" s="264"/>
      <c r="Q196" s="264"/>
      <c r="R196" s="264"/>
      <c r="S196" s="264"/>
      <c r="T196" s="26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6" t="s">
        <v>270</v>
      </c>
      <c r="AU196" s="266" t="s">
        <v>80</v>
      </c>
      <c r="AV196" s="13" t="s">
        <v>82</v>
      </c>
      <c r="AW196" s="13" t="s">
        <v>30</v>
      </c>
      <c r="AX196" s="13" t="s">
        <v>80</v>
      </c>
      <c r="AY196" s="266" t="s">
        <v>226</v>
      </c>
    </row>
    <row r="197" spans="1:63" s="12" customFormat="1" ht="25.9" customHeight="1">
      <c r="A197" s="12"/>
      <c r="B197" s="228"/>
      <c r="C197" s="229"/>
      <c r="D197" s="230" t="s">
        <v>72</v>
      </c>
      <c r="E197" s="231" t="s">
        <v>258</v>
      </c>
      <c r="F197" s="231" t="s">
        <v>606</v>
      </c>
      <c r="G197" s="229"/>
      <c r="H197" s="229"/>
      <c r="I197" s="232"/>
      <c r="J197" s="233">
        <f>BK197</f>
        <v>0</v>
      </c>
      <c r="K197" s="229"/>
      <c r="L197" s="234"/>
      <c r="M197" s="235"/>
      <c r="N197" s="236"/>
      <c r="O197" s="236"/>
      <c r="P197" s="237">
        <f>SUM(P198:P216)</f>
        <v>0</v>
      </c>
      <c r="Q197" s="236"/>
      <c r="R197" s="237">
        <f>SUM(R198:R216)</f>
        <v>0</v>
      </c>
      <c r="S197" s="236"/>
      <c r="T197" s="238">
        <f>SUM(T198:T216)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39" t="s">
        <v>231</v>
      </c>
      <c r="AT197" s="240" t="s">
        <v>72</v>
      </c>
      <c r="AU197" s="240" t="s">
        <v>73</v>
      </c>
      <c r="AY197" s="239" t="s">
        <v>226</v>
      </c>
      <c r="BK197" s="241">
        <f>SUM(BK198:BK216)</f>
        <v>0</v>
      </c>
    </row>
    <row r="198" spans="1:65" s="2" customFormat="1" ht="16.5" customHeight="1">
      <c r="A198" s="38"/>
      <c r="B198" s="39"/>
      <c r="C198" s="242" t="s">
        <v>292</v>
      </c>
      <c r="D198" s="242" t="s">
        <v>227</v>
      </c>
      <c r="E198" s="243" t="s">
        <v>1269</v>
      </c>
      <c r="F198" s="244" t="s">
        <v>1270</v>
      </c>
      <c r="G198" s="245" t="s">
        <v>317</v>
      </c>
      <c r="H198" s="246">
        <v>6</v>
      </c>
      <c r="I198" s="247"/>
      <c r="J198" s="248">
        <f>ROUND(I198*H198,2)</f>
        <v>0</v>
      </c>
      <c r="K198" s="244" t="s">
        <v>545</v>
      </c>
      <c r="L198" s="44"/>
      <c r="M198" s="249" t="s">
        <v>1</v>
      </c>
      <c r="N198" s="250" t="s">
        <v>38</v>
      </c>
      <c r="O198" s="91"/>
      <c r="P198" s="251">
        <f>O198*H198</f>
        <v>0</v>
      </c>
      <c r="Q198" s="251">
        <v>0</v>
      </c>
      <c r="R198" s="251">
        <f>Q198*H198</f>
        <v>0</v>
      </c>
      <c r="S198" s="251">
        <v>0</v>
      </c>
      <c r="T198" s="25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3" t="s">
        <v>231</v>
      </c>
      <c r="AT198" s="253" t="s">
        <v>227</v>
      </c>
      <c r="AU198" s="253" t="s">
        <v>80</v>
      </c>
      <c r="AY198" s="17" t="s">
        <v>226</v>
      </c>
      <c r="BE198" s="254">
        <f>IF(N198="základní",J198,0)</f>
        <v>0</v>
      </c>
      <c r="BF198" s="254">
        <f>IF(N198="snížená",J198,0)</f>
        <v>0</v>
      </c>
      <c r="BG198" s="254">
        <f>IF(N198="zákl. přenesená",J198,0)</f>
        <v>0</v>
      </c>
      <c r="BH198" s="254">
        <f>IF(N198="sníž. přenesená",J198,0)</f>
        <v>0</v>
      </c>
      <c r="BI198" s="254">
        <f>IF(N198="nulová",J198,0)</f>
        <v>0</v>
      </c>
      <c r="BJ198" s="17" t="s">
        <v>80</v>
      </c>
      <c r="BK198" s="254">
        <f>ROUND(I198*H198,2)</f>
        <v>0</v>
      </c>
      <c r="BL198" s="17" t="s">
        <v>231</v>
      </c>
      <c r="BM198" s="253" t="s">
        <v>1478</v>
      </c>
    </row>
    <row r="199" spans="1:47" s="2" customFormat="1" ht="12">
      <c r="A199" s="38"/>
      <c r="B199" s="39"/>
      <c r="C199" s="40"/>
      <c r="D199" s="257" t="s">
        <v>277</v>
      </c>
      <c r="E199" s="40"/>
      <c r="F199" s="269" t="s">
        <v>1272</v>
      </c>
      <c r="G199" s="40"/>
      <c r="H199" s="40"/>
      <c r="I199" s="155"/>
      <c r="J199" s="40"/>
      <c r="K199" s="40"/>
      <c r="L199" s="44"/>
      <c r="M199" s="270"/>
      <c r="N199" s="271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277</v>
      </c>
      <c r="AU199" s="17" t="s">
        <v>80</v>
      </c>
    </row>
    <row r="200" spans="1:51" s="13" customFormat="1" ht="12">
      <c r="A200" s="13"/>
      <c r="B200" s="255"/>
      <c r="C200" s="256"/>
      <c r="D200" s="257" t="s">
        <v>270</v>
      </c>
      <c r="E200" s="258" t="s">
        <v>709</v>
      </c>
      <c r="F200" s="259" t="s">
        <v>1273</v>
      </c>
      <c r="G200" s="256"/>
      <c r="H200" s="260">
        <v>6</v>
      </c>
      <c r="I200" s="261"/>
      <c r="J200" s="256"/>
      <c r="K200" s="256"/>
      <c r="L200" s="262"/>
      <c r="M200" s="263"/>
      <c r="N200" s="264"/>
      <c r="O200" s="264"/>
      <c r="P200" s="264"/>
      <c r="Q200" s="264"/>
      <c r="R200" s="264"/>
      <c r="S200" s="264"/>
      <c r="T200" s="26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6" t="s">
        <v>270</v>
      </c>
      <c r="AU200" s="266" t="s">
        <v>80</v>
      </c>
      <c r="AV200" s="13" t="s">
        <v>82</v>
      </c>
      <c r="AW200" s="13" t="s">
        <v>30</v>
      </c>
      <c r="AX200" s="13" t="s">
        <v>80</v>
      </c>
      <c r="AY200" s="266" t="s">
        <v>226</v>
      </c>
    </row>
    <row r="201" spans="1:65" s="2" customFormat="1" ht="16.5" customHeight="1">
      <c r="A201" s="38"/>
      <c r="B201" s="39"/>
      <c r="C201" s="242" t="s">
        <v>299</v>
      </c>
      <c r="D201" s="242" t="s">
        <v>227</v>
      </c>
      <c r="E201" s="243" t="s">
        <v>1274</v>
      </c>
      <c r="F201" s="244" t="s">
        <v>1275</v>
      </c>
      <c r="G201" s="245" t="s">
        <v>317</v>
      </c>
      <c r="H201" s="246">
        <v>15</v>
      </c>
      <c r="I201" s="247"/>
      <c r="J201" s="248">
        <f>ROUND(I201*H201,2)</f>
        <v>0</v>
      </c>
      <c r="K201" s="244" t="s">
        <v>545</v>
      </c>
      <c r="L201" s="44"/>
      <c r="M201" s="249" t="s">
        <v>1</v>
      </c>
      <c r="N201" s="250" t="s">
        <v>38</v>
      </c>
      <c r="O201" s="91"/>
      <c r="P201" s="251">
        <f>O201*H201</f>
        <v>0</v>
      </c>
      <c r="Q201" s="251">
        <v>0</v>
      </c>
      <c r="R201" s="251">
        <f>Q201*H201</f>
        <v>0</v>
      </c>
      <c r="S201" s="251">
        <v>0</v>
      </c>
      <c r="T201" s="25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3" t="s">
        <v>231</v>
      </c>
      <c r="AT201" s="253" t="s">
        <v>227</v>
      </c>
      <c r="AU201" s="253" t="s">
        <v>80</v>
      </c>
      <c r="AY201" s="17" t="s">
        <v>226</v>
      </c>
      <c r="BE201" s="254">
        <f>IF(N201="základní",J201,0)</f>
        <v>0</v>
      </c>
      <c r="BF201" s="254">
        <f>IF(N201="snížená",J201,0)</f>
        <v>0</v>
      </c>
      <c r="BG201" s="254">
        <f>IF(N201="zákl. přenesená",J201,0)</f>
        <v>0</v>
      </c>
      <c r="BH201" s="254">
        <f>IF(N201="sníž. přenesená",J201,0)</f>
        <v>0</v>
      </c>
      <c r="BI201" s="254">
        <f>IF(N201="nulová",J201,0)</f>
        <v>0</v>
      </c>
      <c r="BJ201" s="17" t="s">
        <v>80</v>
      </c>
      <c r="BK201" s="254">
        <f>ROUND(I201*H201,2)</f>
        <v>0</v>
      </c>
      <c r="BL201" s="17" t="s">
        <v>231</v>
      </c>
      <c r="BM201" s="253" t="s">
        <v>1479</v>
      </c>
    </row>
    <row r="202" spans="1:47" s="2" customFormat="1" ht="12">
      <c r="A202" s="38"/>
      <c r="B202" s="39"/>
      <c r="C202" s="40"/>
      <c r="D202" s="257" t="s">
        <v>277</v>
      </c>
      <c r="E202" s="40"/>
      <c r="F202" s="269" t="s">
        <v>1277</v>
      </c>
      <c r="G202" s="40"/>
      <c r="H202" s="40"/>
      <c r="I202" s="155"/>
      <c r="J202" s="40"/>
      <c r="K202" s="40"/>
      <c r="L202" s="44"/>
      <c r="M202" s="270"/>
      <c r="N202" s="271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277</v>
      </c>
      <c r="AU202" s="17" t="s">
        <v>80</v>
      </c>
    </row>
    <row r="203" spans="1:51" s="13" customFormat="1" ht="12">
      <c r="A203" s="13"/>
      <c r="B203" s="255"/>
      <c r="C203" s="256"/>
      <c r="D203" s="257" t="s">
        <v>270</v>
      </c>
      <c r="E203" s="258" t="s">
        <v>716</v>
      </c>
      <c r="F203" s="259" t="s">
        <v>1278</v>
      </c>
      <c r="G203" s="256"/>
      <c r="H203" s="260">
        <v>15</v>
      </c>
      <c r="I203" s="261"/>
      <c r="J203" s="256"/>
      <c r="K203" s="256"/>
      <c r="L203" s="262"/>
      <c r="M203" s="263"/>
      <c r="N203" s="264"/>
      <c r="O203" s="264"/>
      <c r="P203" s="264"/>
      <c r="Q203" s="264"/>
      <c r="R203" s="264"/>
      <c r="S203" s="264"/>
      <c r="T203" s="26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6" t="s">
        <v>270</v>
      </c>
      <c r="AU203" s="266" t="s">
        <v>80</v>
      </c>
      <c r="AV203" s="13" t="s">
        <v>82</v>
      </c>
      <c r="AW203" s="13" t="s">
        <v>30</v>
      </c>
      <c r="AX203" s="13" t="s">
        <v>80</v>
      </c>
      <c r="AY203" s="266" t="s">
        <v>226</v>
      </c>
    </row>
    <row r="204" spans="1:65" s="2" customFormat="1" ht="16.5" customHeight="1">
      <c r="A204" s="38"/>
      <c r="B204" s="39"/>
      <c r="C204" s="242" t="s">
        <v>304</v>
      </c>
      <c r="D204" s="242" t="s">
        <v>227</v>
      </c>
      <c r="E204" s="243" t="s">
        <v>1480</v>
      </c>
      <c r="F204" s="244" t="s">
        <v>1481</v>
      </c>
      <c r="G204" s="245" t="s">
        <v>317</v>
      </c>
      <c r="H204" s="246">
        <v>12.7</v>
      </c>
      <c r="I204" s="247"/>
      <c r="J204" s="248">
        <f>ROUND(I204*H204,2)</f>
        <v>0</v>
      </c>
      <c r="K204" s="244" t="s">
        <v>295</v>
      </c>
      <c r="L204" s="44"/>
      <c r="M204" s="249" t="s">
        <v>1</v>
      </c>
      <c r="N204" s="250" t="s">
        <v>38</v>
      </c>
      <c r="O204" s="91"/>
      <c r="P204" s="251">
        <f>O204*H204</f>
        <v>0</v>
      </c>
      <c r="Q204" s="251">
        <v>0</v>
      </c>
      <c r="R204" s="251">
        <f>Q204*H204</f>
        <v>0</v>
      </c>
      <c r="S204" s="251">
        <v>0</v>
      </c>
      <c r="T204" s="25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3" t="s">
        <v>231</v>
      </c>
      <c r="AT204" s="253" t="s">
        <v>227</v>
      </c>
      <c r="AU204" s="253" t="s">
        <v>80</v>
      </c>
      <c r="AY204" s="17" t="s">
        <v>226</v>
      </c>
      <c r="BE204" s="254">
        <f>IF(N204="základní",J204,0)</f>
        <v>0</v>
      </c>
      <c r="BF204" s="254">
        <f>IF(N204="snížená",J204,0)</f>
        <v>0</v>
      </c>
      <c r="BG204" s="254">
        <f>IF(N204="zákl. přenesená",J204,0)</f>
        <v>0</v>
      </c>
      <c r="BH204" s="254">
        <f>IF(N204="sníž. přenesená",J204,0)</f>
        <v>0</v>
      </c>
      <c r="BI204" s="254">
        <f>IF(N204="nulová",J204,0)</f>
        <v>0</v>
      </c>
      <c r="BJ204" s="17" t="s">
        <v>80</v>
      </c>
      <c r="BK204" s="254">
        <f>ROUND(I204*H204,2)</f>
        <v>0</v>
      </c>
      <c r="BL204" s="17" t="s">
        <v>231</v>
      </c>
      <c r="BM204" s="253" t="s">
        <v>1482</v>
      </c>
    </row>
    <row r="205" spans="1:47" s="2" customFormat="1" ht="12">
      <c r="A205" s="38"/>
      <c r="B205" s="39"/>
      <c r="C205" s="40"/>
      <c r="D205" s="257" t="s">
        <v>277</v>
      </c>
      <c r="E205" s="40"/>
      <c r="F205" s="269" t="s">
        <v>869</v>
      </c>
      <c r="G205" s="40"/>
      <c r="H205" s="40"/>
      <c r="I205" s="155"/>
      <c r="J205" s="40"/>
      <c r="K205" s="40"/>
      <c r="L205" s="44"/>
      <c r="M205" s="270"/>
      <c r="N205" s="271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277</v>
      </c>
      <c r="AU205" s="17" t="s">
        <v>80</v>
      </c>
    </row>
    <row r="206" spans="1:51" s="13" customFormat="1" ht="12">
      <c r="A206" s="13"/>
      <c r="B206" s="255"/>
      <c r="C206" s="256"/>
      <c r="D206" s="257" t="s">
        <v>270</v>
      </c>
      <c r="E206" s="258" t="s">
        <v>721</v>
      </c>
      <c r="F206" s="259" t="s">
        <v>1483</v>
      </c>
      <c r="G206" s="256"/>
      <c r="H206" s="260">
        <v>12.7</v>
      </c>
      <c r="I206" s="261"/>
      <c r="J206" s="256"/>
      <c r="K206" s="256"/>
      <c r="L206" s="262"/>
      <c r="M206" s="263"/>
      <c r="N206" s="264"/>
      <c r="O206" s="264"/>
      <c r="P206" s="264"/>
      <c r="Q206" s="264"/>
      <c r="R206" s="264"/>
      <c r="S206" s="264"/>
      <c r="T206" s="26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6" t="s">
        <v>270</v>
      </c>
      <c r="AU206" s="266" t="s">
        <v>80</v>
      </c>
      <c r="AV206" s="13" t="s">
        <v>82</v>
      </c>
      <c r="AW206" s="13" t="s">
        <v>30</v>
      </c>
      <c r="AX206" s="13" t="s">
        <v>80</v>
      </c>
      <c r="AY206" s="266" t="s">
        <v>226</v>
      </c>
    </row>
    <row r="207" spans="1:65" s="2" customFormat="1" ht="16.5" customHeight="1">
      <c r="A207" s="38"/>
      <c r="B207" s="39"/>
      <c r="C207" s="242" t="s">
        <v>310</v>
      </c>
      <c r="D207" s="242" t="s">
        <v>227</v>
      </c>
      <c r="E207" s="243" t="s">
        <v>1143</v>
      </c>
      <c r="F207" s="244" t="s">
        <v>1144</v>
      </c>
      <c r="G207" s="245" t="s">
        <v>275</v>
      </c>
      <c r="H207" s="246">
        <v>5.4</v>
      </c>
      <c r="I207" s="247"/>
      <c r="J207" s="248">
        <f>ROUND(I207*H207,2)</f>
        <v>0</v>
      </c>
      <c r="K207" s="244" t="s">
        <v>545</v>
      </c>
      <c r="L207" s="44"/>
      <c r="M207" s="249" t="s">
        <v>1</v>
      </c>
      <c r="N207" s="250" t="s">
        <v>38</v>
      </c>
      <c r="O207" s="91"/>
      <c r="P207" s="251">
        <f>O207*H207</f>
        <v>0</v>
      </c>
      <c r="Q207" s="251">
        <v>0</v>
      </c>
      <c r="R207" s="251">
        <f>Q207*H207</f>
        <v>0</v>
      </c>
      <c r="S207" s="251">
        <v>0</v>
      </c>
      <c r="T207" s="25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3" t="s">
        <v>231</v>
      </c>
      <c r="AT207" s="253" t="s">
        <v>227</v>
      </c>
      <c r="AU207" s="253" t="s">
        <v>80</v>
      </c>
      <c r="AY207" s="17" t="s">
        <v>226</v>
      </c>
      <c r="BE207" s="254">
        <f>IF(N207="základní",J207,0)</f>
        <v>0</v>
      </c>
      <c r="BF207" s="254">
        <f>IF(N207="snížená",J207,0)</f>
        <v>0</v>
      </c>
      <c r="BG207" s="254">
        <f>IF(N207="zákl. přenesená",J207,0)</f>
        <v>0</v>
      </c>
      <c r="BH207" s="254">
        <f>IF(N207="sníž. přenesená",J207,0)</f>
        <v>0</v>
      </c>
      <c r="BI207" s="254">
        <f>IF(N207="nulová",J207,0)</f>
        <v>0</v>
      </c>
      <c r="BJ207" s="17" t="s">
        <v>80</v>
      </c>
      <c r="BK207" s="254">
        <f>ROUND(I207*H207,2)</f>
        <v>0</v>
      </c>
      <c r="BL207" s="17" t="s">
        <v>231</v>
      </c>
      <c r="BM207" s="253" t="s">
        <v>1484</v>
      </c>
    </row>
    <row r="208" spans="1:47" s="2" customFormat="1" ht="12">
      <c r="A208" s="38"/>
      <c r="B208" s="39"/>
      <c r="C208" s="40"/>
      <c r="D208" s="257" t="s">
        <v>277</v>
      </c>
      <c r="E208" s="40"/>
      <c r="F208" s="269" t="s">
        <v>1146</v>
      </c>
      <c r="G208" s="40"/>
      <c r="H208" s="40"/>
      <c r="I208" s="155"/>
      <c r="J208" s="40"/>
      <c r="K208" s="40"/>
      <c r="L208" s="44"/>
      <c r="M208" s="270"/>
      <c r="N208" s="271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277</v>
      </c>
      <c r="AU208" s="17" t="s">
        <v>80</v>
      </c>
    </row>
    <row r="209" spans="1:51" s="15" customFormat="1" ht="12">
      <c r="A209" s="15"/>
      <c r="B209" s="283"/>
      <c r="C209" s="284"/>
      <c r="D209" s="257" t="s">
        <v>270</v>
      </c>
      <c r="E209" s="285" t="s">
        <v>1</v>
      </c>
      <c r="F209" s="286" t="s">
        <v>1485</v>
      </c>
      <c r="G209" s="284"/>
      <c r="H209" s="285" t="s">
        <v>1</v>
      </c>
      <c r="I209" s="287"/>
      <c r="J209" s="284"/>
      <c r="K209" s="284"/>
      <c r="L209" s="288"/>
      <c r="M209" s="289"/>
      <c r="N209" s="290"/>
      <c r="O209" s="290"/>
      <c r="P209" s="290"/>
      <c r="Q209" s="290"/>
      <c r="R209" s="290"/>
      <c r="S209" s="290"/>
      <c r="T209" s="291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2" t="s">
        <v>270</v>
      </c>
      <c r="AU209" s="292" t="s">
        <v>80</v>
      </c>
      <c r="AV209" s="15" t="s">
        <v>80</v>
      </c>
      <c r="AW209" s="15" t="s">
        <v>30</v>
      </c>
      <c r="AX209" s="15" t="s">
        <v>73</v>
      </c>
      <c r="AY209" s="292" t="s">
        <v>226</v>
      </c>
    </row>
    <row r="210" spans="1:51" s="13" customFormat="1" ht="12">
      <c r="A210" s="13"/>
      <c r="B210" s="255"/>
      <c r="C210" s="256"/>
      <c r="D210" s="257" t="s">
        <v>270</v>
      </c>
      <c r="E210" s="258" t="s">
        <v>727</v>
      </c>
      <c r="F210" s="259" t="s">
        <v>1486</v>
      </c>
      <c r="G210" s="256"/>
      <c r="H210" s="260">
        <v>0.66</v>
      </c>
      <c r="I210" s="261"/>
      <c r="J210" s="256"/>
      <c r="K210" s="256"/>
      <c r="L210" s="262"/>
      <c r="M210" s="263"/>
      <c r="N210" s="264"/>
      <c r="O210" s="264"/>
      <c r="P210" s="264"/>
      <c r="Q210" s="264"/>
      <c r="R210" s="264"/>
      <c r="S210" s="264"/>
      <c r="T210" s="26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6" t="s">
        <v>270</v>
      </c>
      <c r="AU210" s="266" t="s">
        <v>80</v>
      </c>
      <c r="AV210" s="13" t="s">
        <v>82</v>
      </c>
      <c r="AW210" s="13" t="s">
        <v>30</v>
      </c>
      <c r="AX210" s="13" t="s">
        <v>73</v>
      </c>
      <c r="AY210" s="266" t="s">
        <v>226</v>
      </c>
    </row>
    <row r="211" spans="1:51" s="13" customFormat="1" ht="12">
      <c r="A211" s="13"/>
      <c r="B211" s="255"/>
      <c r="C211" s="256"/>
      <c r="D211" s="257" t="s">
        <v>270</v>
      </c>
      <c r="E211" s="258" t="s">
        <v>1487</v>
      </c>
      <c r="F211" s="259" t="s">
        <v>1488</v>
      </c>
      <c r="G211" s="256"/>
      <c r="H211" s="260">
        <v>3.84</v>
      </c>
      <c r="I211" s="261"/>
      <c r="J211" s="256"/>
      <c r="K211" s="256"/>
      <c r="L211" s="262"/>
      <c r="M211" s="263"/>
      <c r="N211" s="264"/>
      <c r="O211" s="264"/>
      <c r="P211" s="264"/>
      <c r="Q211" s="264"/>
      <c r="R211" s="264"/>
      <c r="S211" s="264"/>
      <c r="T211" s="26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6" t="s">
        <v>270</v>
      </c>
      <c r="AU211" s="266" t="s">
        <v>80</v>
      </c>
      <c r="AV211" s="13" t="s">
        <v>82</v>
      </c>
      <c r="AW211" s="13" t="s">
        <v>30</v>
      </c>
      <c r="AX211" s="13" t="s">
        <v>73</v>
      </c>
      <c r="AY211" s="266" t="s">
        <v>226</v>
      </c>
    </row>
    <row r="212" spans="1:51" s="13" customFormat="1" ht="12">
      <c r="A212" s="13"/>
      <c r="B212" s="255"/>
      <c r="C212" s="256"/>
      <c r="D212" s="257" t="s">
        <v>270</v>
      </c>
      <c r="E212" s="258" t="s">
        <v>1489</v>
      </c>
      <c r="F212" s="259" t="s">
        <v>1490</v>
      </c>
      <c r="G212" s="256"/>
      <c r="H212" s="260">
        <v>0.9</v>
      </c>
      <c r="I212" s="261"/>
      <c r="J212" s="256"/>
      <c r="K212" s="256"/>
      <c r="L212" s="262"/>
      <c r="M212" s="263"/>
      <c r="N212" s="264"/>
      <c r="O212" s="264"/>
      <c r="P212" s="264"/>
      <c r="Q212" s="264"/>
      <c r="R212" s="264"/>
      <c r="S212" s="264"/>
      <c r="T212" s="26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6" t="s">
        <v>270</v>
      </c>
      <c r="AU212" s="266" t="s">
        <v>80</v>
      </c>
      <c r="AV212" s="13" t="s">
        <v>82</v>
      </c>
      <c r="AW212" s="13" t="s">
        <v>30</v>
      </c>
      <c r="AX212" s="13" t="s">
        <v>73</v>
      </c>
      <c r="AY212" s="266" t="s">
        <v>226</v>
      </c>
    </row>
    <row r="213" spans="1:51" s="13" customFormat="1" ht="12">
      <c r="A213" s="13"/>
      <c r="B213" s="255"/>
      <c r="C213" s="256"/>
      <c r="D213" s="257" t="s">
        <v>270</v>
      </c>
      <c r="E213" s="258" t="s">
        <v>1491</v>
      </c>
      <c r="F213" s="259" t="s">
        <v>1492</v>
      </c>
      <c r="G213" s="256"/>
      <c r="H213" s="260">
        <v>5.4</v>
      </c>
      <c r="I213" s="261"/>
      <c r="J213" s="256"/>
      <c r="K213" s="256"/>
      <c r="L213" s="262"/>
      <c r="M213" s="263"/>
      <c r="N213" s="264"/>
      <c r="O213" s="264"/>
      <c r="P213" s="264"/>
      <c r="Q213" s="264"/>
      <c r="R213" s="264"/>
      <c r="S213" s="264"/>
      <c r="T213" s="26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6" t="s">
        <v>270</v>
      </c>
      <c r="AU213" s="266" t="s">
        <v>80</v>
      </c>
      <c r="AV213" s="13" t="s">
        <v>82</v>
      </c>
      <c r="AW213" s="13" t="s">
        <v>30</v>
      </c>
      <c r="AX213" s="13" t="s">
        <v>80</v>
      </c>
      <c r="AY213" s="266" t="s">
        <v>226</v>
      </c>
    </row>
    <row r="214" spans="1:65" s="2" customFormat="1" ht="16.5" customHeight="1">
      <c r="A214" s="38"/>
      <c r="B214" s="39"/>
      <c r="C214" s="242" t="s">
        <v>314</v>
      </c>
      <c r="D214" s="242" t="s">
        <v>227</v>
      </c>
      <c r="E214" s="243" t="s">
        <v>879</v>
      </c>
      <c r="F214" s="244" t="s">
        <v>880</v>
      </c>
      <c r="G214" s="245" t="s">
        <v>317</v>
      </c>
      <c r="H214" s="246">
        <v>8.02</v>
      </c>
      <c r="I214" s="247"/>
      <c r="J214" s="248">
        <f>ROUND(I214*H214,2)</f>
        <v>0</v>
      </c>
      <c r="K214" s="244" t="s">
        <v>545</v>
      </c>
      <c r="L214" s="44"/>
      <c r="M214" s="249" t="s">
        <v>1</v>
      </c>
      <c r="N214" s="250" t="s">
        <v>38</v>
      </c>
      <c r="O214" s="91"/>
      <c r="P214" s="251">
        <f>O214*H214</f>
        <v>0</v>
      </c>
      <c r="Q214" s="251">
        <v>0</v>
      </c>
      <c r="R214" s="251">
        <f>Q214*H214</f>
        <v>0</v>
      </c>
      <c r="S214" s="251">
        <v>0</v>
      </c>
      <c r="T214" s="25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3" t="s">
        <v>231</v>
      </c>
      <c r="AT214" s="253" t="s">
        <v>227</v>
      </c>
      <c r="AU214" s="253" t="s">
        <v>80</v>
      </c>
      <c r="AY214" s="17" t="s">
        <v>226</v>
      </c>
      <c r="BE214" s="254">
        <f>IF(N214="základní",J214,0)</f>
        <v>0</v>
      </c>
      <c r="BF214" s="254">
        <f>IF(N214="snížená",J214,0)</f>
        <v>0</v>
      </c>
      <c r="BG214" s="254">
        <f>IF(N214="zákl. přenesená",J214,0)</f>
        <v>0</v>
      </c>
      <c r="BH214" s="254">
        <f>IF(N214="sníž. přenesená",J214,0)</f>
        <v>0</v>
      </c>
      <c r="BI214" s="254">
        <f>IF(N214="nulová",J214,0)</f>
        <v>0</v>
      </c>
      <c r="BJ214" s="17" t="s">
        <v>80</v>
      </c>
      <c r="BK214" s="254">
        <f>ROUND(I214*H214,2)</f>
        <v>0</v>
      </c>
      <c r="BL214" s="17" t="s">
        <v>231</v>
      </c>
      <c r="BM214" s="253" t="s">
        <v>1493</v>
      </c>
    </row>
    <row r="215" spans="1:47" s="2" customFormat="1" ht="12">
      <c r="A215" s="38"/>
      <c r="B215" s="39"/>
      <c r="C215" s="40"/>
      <c r="D215" s="257" t="s">
        <v>277</v>
      </c>
      <c r="E215" s="40"/>
      <c r="F215" s="269" t="s">
        <v>882</v>
      </c>
      <c r="G215" s="40"/>
      <c r="H215" s="40"/>
      <c r="I215" s="155"/>
      <c r="J215" s="40"/>
      <c r="K215" s="40"/>
      <c r="L215" s="44"/>
      <c r="M215" s="270"/>
      <c r="N215" s="271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277</v>
      </c>
      <c r="AU215" s="17" t="s">
        <v>80</v>
      </c>
    </row>
    <row r="216" spans="1:51" s="13" customFormat="1" ht="12">
      <c r="A216" s="13"/>
      <c r="B216" s="255"/>
      <c r="C216" s="256"/>
      <c r="D216" s="257" t="s">
        <v>270</v>
      </c>
      <c r="E216" s="258" t="s">
        <v>732</v>
      </c>
      <c r="F216" s="259" t="s">
        <v>1494</v>
      </c>
      <c r="G216" s="256"/>
      <c r="H216" s="260">
        <v>8.02</v>
      </c>
      <c r="I216" s="261"/>
      <c r="J216" s="256"/>
      <c r="K216" s="256"/>
      <c r="L216" s="262"/>
      <c r="M216" s="297"/>
      <c r="N216" s="298"/>
      <c r="O216" s="298"/>
      <c r="P216" s="298"/>
      <c r="Q216" s="298"/>
      <c r="R216" s="298"/>
      <c r="S216" s="298"/>
      <c r="T216" s="29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6" t="s">
        <v>270</v>
      </c>
      <c r="AU216" s="266" t="s">
        <v>80</v>
      </c>
      <c r="AV216" s="13" t="s">
        <v>82</v>
      </c>
      <c r="AW216" s="13" t="s">
        <v>30</v>
      </c>
      <c r="AX216" s="13" t="s">
        <v>80</v>
      </c>
      <c r="AY216" s="266" t="s">
        <v>226</v>
      </c>
    </row>
    <row r="217" spans="1:31" s="2" customFormat="1" ht="6.95" customHeight="1">
      <c r="A217" s="38"/>
      <c r="B217" s="66"/>
      <c r="C217" s="67"/>
      <c r="D217" s="67"/>
      <c r="E217" s="67"/>
      <c r="F217" s="67"/>
      <c r="G217" s="67"/>
      <c r="H217" s="67"/>
      <c r="I217" s="193"/>
      <c r="J217" s="67"/>
      <c r="K217" s="67"/>
      <c r="L217" s="44"/>
      <c r="M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</row>
  </sheetData>
  <sheetProtection password="CC35" sheet="1" objects="1" scenarios="1" formatColumns="0" formatRows="0" autoFilter="0"/>
  <autoFilter ref="C127:K216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4:H114"/>
    <mergeCell ref="E118:H118"/>
    <mergeCell ref="E116:H116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151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535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1495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618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1496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537</v>
      </c>
      <c r="E17" s="38"/>
      <c r="F17" s="301" t="s">
        <v>538</v>
      </c>
      <c r="G17" s="38"/>
      <c r="H17" s="38"/>
      <c r="I17" s="302" t="s">
        <v>539</v>
      </c>
      <c r="J17" s="301" t="s">
        <v>540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ROUND(J124,2)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ROUND((SUM(BE124:BE141)),2)</f>
        <v>0</v>
      </c>
      <c r="G37" s="38"/>
      <c r="H37" s="38"/>
      <c r="I37" s="172">
        <v>0.21</v>
      </c>
      <c r="J37" s="171">
        <f>ROUND(((SUM(BE124:BE141))*I37),2)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ROUND((SUM(BF124:BF141)),2)</f>
        <v>0</v>
      </c>
      <c r="G38" s="38"/>
      <c r="H38" s="38"/>
      <c r="I38" s="172">
        <v>0.15</v>
      </c>
      <c r="J38" s="171">
        <f>ROUND(((SUM(BF124:BF141))*I38),2)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ROUND((SUM(BG124:BG141)),2)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ROUND((SUM(BH124:BH141)),2)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ROUND((SUM(BI124:BI141)),2)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535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1495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618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181.1 - Provizorní dopravní značení úsek 1 - způsobilé výdaje na vedlejší aktivity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J124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541</v>
      </c>
      <c r="E100" s="206"/>
      <c r="F100" s="206"/>
      <c r="G100" s="206"/>
      <c r="H100" s="206"/>
      <c r="I100" s="207"/>
      <c r="J100" s="208">
        <f>J125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55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9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9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211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97" t="str">
        <f>E7</f>
        <v>Býšť</v>
      </c>
      <c r="F110" s="32"/>
      <c r="G110" s="32"/>
      <c r="H110" s="32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194</v>
      </c>
      <c r="D111" s="22"/>
      <c r="E111" s="22"/>
      <c r="F111" s="22"/>
      <c r="G111" s="22"/>
      <c r="H111" s="22"/>
      <c r="I111" s="147"/>
      <c r="J111" s="22"/>
      <c r="K111" s="22"/>
      <c r="L111" s="20"/>
    </row>
    <row r="112" spans="2:12" s="1" customFormat="1" ht="16.5" customHeight="1">
      <c r="B112" s="21"/>
      <c r="C112" s="22"/>
      <c r="D112" s="22"/>
      <c r="E112" s="197" t="s">
        <v>535</v>
      </c>
      <c r="F112" s="22"/>
      <c r="G112" s="22"/>
      <c r="H112" s="22"/>
      <c r="I112" s="147"/>
      <c r="J112" s="22"/>
      <c r="K112" s="22"/>
      <c r="L112" s="20"/>
    </row>
    <row r="113" spans="2:12" s="1" customFormat="1" ht="12" customHeight="1">
      <c r="B113" s="21"/>
      <c r="C113" s="32" t="s">
        <v>196</v>
      </c>
      <c r="D113" s="22"/>
      <c r="E113" s="22"/>
      <c r="F113" s="22"/>
      <c r="G113" s="22"/>
      <c r="H113" s="22"/>
      <c r="I113" s="147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303" t="s">
        <v>1495</v>
      </c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618</v>
      </c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E13</f>
        <v>SO 181.1 - Provizorní dopravní značení úsek 1 - způsobilé výdaje na vedlejší aktivity projektu</v>
      </c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F16</f>
        <v xml:space="preserve"> </v>
      </c>
      <c r="G118" s="40"/>
      <c r="H118" s="40"/>
      <c r="I118" s="157" t="s">
        <v>22</v>
      </c>
      <c r="J118" s="79" t="str">
        <f>IF(J16="","",J16)</f>
        <v>7. 5. 2020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E19</f>
        <v xml:space="preserve"> </v>
      </c>
      <c r="G120" s="40"/>
      <c r="H120" s="40"/>
      <c r="I120" s="157" t="s">
        <v>29</v>
      </c>
      <c r="J120" s="36" t="str">
        <f>E25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27</v>
      </c>
      <c r="D121" s="40"/>
      <c r="E121" s="40"/>
      <c r="F121" s="27" t="str">
        <f>IF(E22="","",E22)</f>
        <v>Vyplň údaj</v>
      </c>
      <c r="G121" s="40"/>
      <c r="H121" s="40"/>
      <c r="I121" s="157" t="s">
        <v>31</v>
      </c>
      <c r="J121" s="36" t="str">
        <f>E28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6"/>
      <c r="B123" s="217"/>
      <c r="C123" s="218" t="s">
        <v>212</v>
      </c>
      <c r="D123" s="219" t="s">
        <v>58</v>
      </c>
      <c r="E123" s="219" t="s">
        <v>54</v>
      </c>
      <c r="F123" s="219" t="s">
        <v>55</v>
      </c>
      <c r="G123" s="219" t="s">
        <v>213</v>
      </c>
      <c r="H123" s="219" t="s">
        <v>214</v>
      </c>
      <c r="I123" s="220" t="s">
        <v>215</v>
      </c>
      <c r="J123" s="219" t="s">
        <v>200</v>
      </c>
      <c r="K123" s="221" t="s">
        <v>216</v>
      </c>
      <c r="L123" s="222"/>
      <c r="M123" s="100" t="s">
        <v>1</v>
      </c>
      <c r="N123" s="101" t="s">
        <v>37</v>
      </c>
      <c r="O123" s="101" t="s">
        <v>217</v>
      </c>
      <c r="P123" s="101" t="s">
        <v>218</v>
      </c>
      <c r="Q123" s="101" t="s">
        <v>219</v>
      </c>
      <c r="R123" s="101" t="s">
        <v>220</v>
      </c>
      <c r="S123" s="101" t="s">
        <v>221</v>
      </c>
      <c r="T123" s="102" t="s">
        <v>222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8"/>
      <c r="B124" s="39"/>
      <c r="C124" s="107" t="s">
        <v>223</v>
      </c>
      <c r="D124" s="40"/>
      <c r="E124" s="40"/>
      <c r="F124" s="40"/>
      <c r="G124" s="40"/>
      <c r="H124" s="40"/>
      <c r="I124" s="155"/>
      <c r="J124" s="223">
        <f>BK124</f>
        <v>0</v>
      </c>
      <c r="K124" s="40"/>
      <c r="L124" s="44"/>
      <c r="M124" s="103"/>
      <c r="N124" s="224"/>
      <c r="O124" s="104"/>
      <c r="P124" s="225">
        <f>P125</f>
        <v>0</v>
      </c>
      <c r="Q124" s="104"/>
      <c r="R124" s="225">
        <f>R125</f>
        <v>0</v>
      </c>
      <c r="S124" s="104"/>
      <c r="T124" s="226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72</v>
      </c>
      <c r="AU124" s="17" t="s">
        <v>202</v>
      </c>
      <c r="BK124" s="227">
        <f>BK125</f>
        <v>0</v>
      </c>
    </row>
    <row r="125" spans="1:63" s="12" customFormat="1" ht="25.9" customHeight="1">
      <c r="A125" s="12"/>
      <c r="B125" s="228"/>
      <c r="C125" s="229"/>
      <c r="D125" s="230" t="s">
        <v>72</v>
      </c>
      <c r="E125" s="231" t="s">
        <v>73</v>
      </c>
      <c r="F125" s="231" t="s">
        <v>271</v>
      </c>
      <c r="G125" s="229"/>
      <c r="H125" s="229"/>
      <c r="I125" s="232"/>
      <c r="J125" s="233">
        <f>BK125</f>
        <v>0</v>
      </c>
      <c r="K125" s="229"/>
      <c r="L125" s="234"/>
      <c r="M125" s="235"/>
      <c r="N125" s="236"/>
      <c r="O125" s="236"/>
      <c r="P125" s="237">
        <f>SUM(P126:P141)</f>
        <v>0</v>
      </c>
      <c r="Q125" s="236"/>
      <c r="R125" s="237">
        <f>SUM(R126:R141)</f>
        <v>0</v>
      </c>
      <c r="S125" s="236"/>
      <c r="T125" s="238">
        <f>SUM(T126:T141)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9" t="s">
        <v>231</v>
      </c>
      <c r="AT125" s="240" t="s">
        <v>72</v>
      </c>
      <c r="AU125" s="240" t="s">
        <v>73</v>
      </c>
      <c r="AY125" s="239" t="s">
        <v>226</v>
      </c>
      <c r="BK125" s="241">
        <f>SUM(BK126:BK141)</f>
        <v>0</v>
      </c>
    </row>
    <row r="126" spans="1:65" s="2" customFormat="1" ht="16.5" customHeight="1">
      <c r="A126" s="38"/>
      <c r="B126" s="39"/>
      <c r="C126" s="242" t="s">
        <v>80</v>
      </c>
      <c r="D126" s="242" t="s">
        <v>227</v>
      </c>
      <c r="E126" s="243" t="s">
        <v>1497</v>
      </c>
      <c r="F126" s="244" t="s">
        <v>1498</v>
      </c>
      <c r="G126" s="245" t="s">
        <v>544</v>
      </c>
      <c r="H126" s="246">
        <v>1</v>
      </c>
      <c r="I126" s="247"/>
      <c r="J126" s="248">
        <f>ROUND(I126*H126,2)</f>
        <v>0</v>
      </c>
      <c r="K126" s="244" t="s">
        <v>545</v>
      </c>
      <c r="L126" s="44"/>
      <c r="M126" s="249" t="s">
        <v>1</v>
      </c>
      <c r="N126" s="250" t="s">
        <v>38</v>
      </c>
      <c r="O126" s="91"/>
      <c r="P126" s="251">
        <f>O126*H126</f>
        <v>0</v>
      </c>
      <c r="Q126" s="251">
        <v>0</v>
      </c>
      <c r="R126" s="251">
        <f>Q126*H126</f>
        <v>0</v>
      </c>
      <c r="S126" s="251">
        <v>0</v>
      </c>
      <c r="T126" s="25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3" t="s">
        <v>231</v>
      </c>
      <c r="AT126" s="253" t="s">
        <v>227</v>
      </c>
      <c r="AU126" s="253" t="s">
        <v>80</v>
      </c>
      <c r="AY126" s="17" t="s">
        <v>226</v>
      </c>
      <c r="BE126" s="254">
        <f>IF(N126="základní",J126,0)</f>
        <v>0</v>
      </c>
      <c r="BF126" s="254">
        <f>IF(N126="snížená",J126,0)</f>
        <v>0</v>
      </c>
      <c r="BG126" s="254">
        <f>IF(N126="zákl. přenesená",J126,0)</f>
        <v>0</v>
      </c>
      <c r="BH126" s="254">
        <f>IF(N126="sníž. přenesená",J126,0)</f>
        <v>0</v>
      </c>
      <c r="BI126" s="254">
        <f>IF(N126="nulová",J126,0)</f>
        <v>0</v>
      </c>
      <c r="BJ126" s="17" t="s">
        <v>80</v>
      </c>
      <c r="BK126" s="254">
        <f>ROUND(I126*H126,2)</f>
        <v>0</v>
      </c>
      <c r="BL126" s="17" t="s">
        <v>231</v>
      </c>
      <c r="BM126" s="253" t="s">
        <v>1499</v>
      </c>
    </row>
    <row r="127" spans="1:47" s="2" customFormat="1" ht="12">
      <c r="A127" s="38"/>
      <c r="B127" s="39"/>
      <c r="C127" s="40"/>
      <c r="D127" s="257" t="s">
        <v>277</v>
      </c>
      <c r="E127" s="40"/>
      <c r="F127" s="269" t="s">
        <v>1500</v>
      </c>
      <c r="G127" s="40"/>
      <c r="H127" s="40"/>
      <c r="I127" s="155"/>
      <c r="J127" s="40"/>
      <c r="K127" s="40"/>
      <c r="L127" s="44"/>
      <c r="M127" s="270"/>
      <c r="N127" s="271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277</v>
      </c>
      <c r="AU127" s="17" t="s">
        <v>80</v>
      </c>
    </row>
    <row r="128" spans="1:51" s="15" customFormat="1" ht="12">
      <c r="A128" s="15"/>
      <c r="B128" s="283"/>
      <c r="C128" s="284"/>
      <c r="D128" s="257" t="s">
        <v>270</v>
      </c>
      <c r="E128" s="285" t="s">
        <v>1</v>
      </c>
      <c r="F128" s="286" t="s">
        <v>1501</v>
      </c>
      <c r="G128" s="284"/>
      <c r="H128" s="285" t="s">
        <v>1</v>
      </c>
      <c r="I128" s="287"/>
      <c r="J128" s="284"/>
      <c r="K128" s="284"/>
      <c r="L128" s="288"/>
      <c r="M128" s="289"/>
      <c r="N128" s="290"/>
      <c r="O128" s="290"/>
      <c r="P128" s="290"/>
      <c r="Q128" s="290"/>
      <c r="R128" s="290"/>
      <c r="S128" s="290"/>
      <c r="T128" s="291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92" t="s">
        <v>270</v>
      </c>
      <c r="AU128" s="292" t="s">
        <v>80</v>
      </c>
      <c r="AV128" s="15" t="s">
        <v>80</v>
      </c>
      <c r="AW128" s="15" t="s">
        <v>30</v>
      </c>
      <c r="AX128" s="15" t="s">
        <v>73</v>
      </c>
      <c r="AY128" s="292" t="s">
        <v>226</v>
      </c>
    </row>
    <row r="129" spans="1:51" s="15" customFormat="1" ht="12">
      <c r="A129" s="15"/>
      <c r="B129" s="283"/>
      <c r="C129" s="284"/>
      <c r="D129" s="257" t="s">
        <v>270</v>
      </c>
      <c r="E129" s="285" t="s">
        <v>1</v>
      </c>
      <c r="F129" s="286" t="s">
        <v>1502</v>
      </c>
      <c r="G129" s="284"/>
      <c r="H129" s="285" t="s">
        <v>1</v>
      </c>
      <c r="I129" s="287"/>
      <c r="J129" s="284"/>
      <c r="K129" s="284"/>
      <c r="L129" s="288"/>
      <c r="M129" s="289"/>
      <c r="N129" s="290"/>
      <c r="O129" s="290"/>
      <c r="P129" s="290"/>
      <c r="Q129" s="290"/>
      <c r="R129" s="290"/>
      <c r="S129" s="290"/>
      <c r="T129" s="29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92" t="s">
        <v>270</v>
      </c>
      <c r="AU129" s="292" t="s">
        <v>80</v>
      </c>
      <c r="AV129" s="15" t="s">
        <v>80</v>
      </c>
      <c r="AW129" s="15" t="s">
        <v>30</v>
      </c>
      <c r="AX129" s="15" t="s">
        <v>73</v>
      </c>
      <c r="AY129" s="292" t="s">
        <v>226</v>
      </c>
    </row>
    <row r="130" spans="1:51" s="15" customFormat="1" ht="12">
      <c r="A130" s="15"/>
      <c r="B130" s="283"/>
      <c r="C130" s="284"/>
      <c r="D130" s="257" t="s">
        <v>270</v>
      </c>
      <c r="E130" s="285" t="s">
        <v>1</v>
      </c>
      <c r="F130" s="286" t="s">
        <v>1503</v>
      </c>
      <c r="G130" s="284"/>
      <c r="H130" s="285" t="s">
        <v>1</v>
      </c>
      <c r="I130" s="287"/>
      <c r="J130" s="284"/>
      <c r="K130" s="284"/>
      <c r="L130" s="288"/>
      <c r="M130" s="289"/>
      <c r="N130" s="290"/>
      <c r="O130" s="290"/>
      <c r="P130" s="290"/>
      <c r="Q130" s="290"/>
      <c r="R130" s="290"/>
      <c r="S130" s="290"/>
      <c r="T130" s="291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92" t="s">
        <v>270</v>
      </c>
      <c r="AU130" s="292" t="s">
        <v>80</v>
      </c>
      <c r="AV130" s="15" t="s">
        <v>80</v>
      </c>
      <c r="AW130" s="15" t="s">
        <v>30</v>
      </c>
      <c r="AX130" s="15" t="s">
        <v>73</v>
      </c>
      <c r="AY130" s="292" t="s">
        <v>226</v>
      </c>
    </row>
    <row r="131" spans="1:51" s="15" customFormat="1" ht="12">
      <c r="A131" s="15"/>
      <c r="B131" s="283"/>
      <c r="C131" s="284"/>
      <c r="D131" s="257" t="s">
        <v>270</v>
      </c>
      <c r="E131" s="285" t="s">
        <v>1</v>
      </c>
      <c r="F131" s="286" t="s">
        <v>1504</v>
      </c>
      <c r="G131" s="284"/>
      <c r="H131" s="285" t="s">
        <v>1</v>
      </c>
      <c r="I131" s="287"/>
      <c r="J131" s="284"/>
      <c r="K131" s="284"/>
      <c r="L131" s="288"/>
      <c r="M131" s="289"/>
      <c r="N131" s="290"/>
      <c r="O131" s="290"/>
      <c r="P131" s="290"/>
      <c r="Q131" s="290"/>
      <c r="R131" s="290"/>
      <c r="S131" s="290"/>
      <c r="T131" s="291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92" t="s">
        <v>270</v>
      </c>
      <c r="AU131" s="292" t="s">
        <v>80</v>
      </c>
      <c r="AV131" s="15" t="s">
        <v>80</v>
      </c>
      <c r="AW131" s="15" t="s">
        <v>30</v>
      </c>
      <c r="AX131" s="15" t="s">
        <v>73</v>
      </c>
      <c r="AY131" s="292" t="s">
        <v>226</v>
      </c>
    </row>
    <row r="132" spans="1:51" s="15" customFormat="1" ht="12">
      <c r="A132" s="15"/>
      <c r="B132" s="283"/>
      <c r="C132" s="284"/>
      <c r="D132" s="257" t="s">
        <v>270</v>
      </c>
      <c r="E132" s="285" t="s">
        <v>1</v>
      </c>
      <c r="F132" s="286" t="s">
        <v>1505</v>
      </c>
      <c r="G132" s="284"/>
      <c r="H132" s="285" t="s">
        <v>1</v>
      </c>
      <c r="I132" s="287"/>
      <c r="J132" s="284"/>
      <c r="K132" s="284"/>
      <c r="L132" s="288"/>
      <c r="M132" s="289"/>
      <c r="N132" s="290"/>
      <c r="O132" s="290"/>
      <c r="P132" s="290"/>
      <c r="Q132" s="290"/>
      <c r="R132" s="290"/>
      <c r="S132" s="290"/>
      <c r="T132" s="291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92" t="s">
        <v>270</v>
      </c>
      <c r="AU132" s="292" t="s">
        <v>80</v>
      </c>
      <c r="AV132" s="15" t="s">
        <v>80</v>
      </c>
      <c r="AW132" s="15" t="s">
        <v>30</v>
      </c>
      <c r="AX132" s="15" t="s">
        <v>73</v>
      </c>
      <c r="AY132" s="292" t="s">
        <v>226</v>
      </c>
    </row>
    <row r="133" spans="1:51" s="15" customFormat="1" ht="12">
      <c r="A133" s="15"/>
      <c r="B133" s="283"/>
      <c r="C133" s="284"/>
      <c r="D133" s="257" t="s">
        <v>270</v>
      </c>
      <c r="E133" s="285" t="s">
        <v>1</v>
      </c>
      <c r="F133" s="286" t="s">
        <v>1506</v>
      </c>
      <c r="G133" s="284"/>
      <c r="H133" s="285" t="s">
        <v>1</v>
      </c>
      <c r="I133" s="287"/>
      <c r="J133" s="284"/>
      <c r="K133" s="284"/>
      <c r="L133" s="288"/>
      <c r="M133" s="289"/>
      <c r="N133" s="290"/>
      <c r="O133" s="290"/>
      <c r="P133" s="290"/>
      <c r="Q133" s="290"/>
      <c r="R133" s="290"/>
      <c r="S133" s="290"/>
      <c r="T133" s="29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92" t="s">
        <v>270</v>
      </c>
      <c r="AU133" s="292" t="s">
        <v>80</v>
      </c>
      <c r="AV133" s="15" t="s">
        <v>80</v>
      </c>
      <c r="AW133" s="15" t="s">
        <v>30</v>
      </c>
      <c r="AX133" s="15" t="s">
        <v>73</v>
      </c>
      <c r="AY133" s="292" t="s">
        <v>226</v>
      </c>
    </row>
    <row r="134" spans="1:51" s="15" customFormat="1" ht="12">
      <c r="A134" s="15"/>
      <c r="B134" s="283"/>
      <c r="C134" s="284"/>
      <c r="D134" s="257" t="s">
        <v>270</v>
      </c>
      <c r="E134" s="285" t="s">
        <v>1</v>
      </c>
      <c r="F134" s="286" t="s">
        <v>1507</v>
      </c>
      <c r="G134" s="284"/>
      <c r="H134" s="285" t="s">
        <v>1</v>
      </c>
      <c r="I134" s="287"/>
      <c r="J134" s="284"/>
      <c r="K134" s="284"/>
      <c r="L134" s="288"/>
      <c r="M134" s="289"/>
      <c r="N134" s="290"/>
      <c r="O134" s="290"/>
      <c r="P134" s="290"/>
      <c r="Q134" s="290"/>
      <c r="R134" s="290"/>
      <c r="S134" s="290"/>
      <c r="T134" s="29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2" t="s">
        <v>270</v>
      </c>
      <c r="AU134" s="292" t="s">
        <v>80</v>
      </c>
      <c r="AV134" s="15" t="s">
        <v>80</v>
      </c>
      <c r="AW134" s="15" t="s">
        <v>30</v>
      </c>
      <c r="AX134" s="15" t="s">
        <v>73</v>
      </c>
      <c r="AY134" s="292" t="s">
        <v>226</v>
      </c>
    </row>
    <row r="135" spans="1:51" s="15" customFormat="1" ht="12">
      <c r="A135" s="15"/>
      <c r="B135" s="283"/>
      <c r="C135" s="284"/>
      <c r="D135" s="257" t="s">
        <v>270</v>
      </c>
      <c r="E135" s="285" t="s">
        <v>1</v>
      </c>
      <c r="F135" s="286" t="s">
        <v>1508</v>
      </c>
      <c r="G135" s="284"/>
      <c r="H135" s="285" t="s">
        <v>1</v>
      </c>
      <c r="I135" s="287"/>
      <c r="J135" s="284"/>
      <c r="K135" s="284"/>
      <c r="L135" s="288"/>
      <c r="M135" s="289"/>
      <c r="N135" s="290"/>
      <c r="O135" s="290"/>
      <c r="P135" s="290"/>
      <c r="Q135" s="290"/>
      <c r="R135" s="290"/>
      <c r="S135" s="290"/>
      <c r="T135" s="291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2" t="s">
        <v>270</v>
      </c>
      <c r="AU135" s="292" t="s">
        <v>80</v>
      </c>
      <c r="AV135" s="15" t="s">
        <v>80</v>
      </c>
      <c r="AW135" s="15" t="s">
        <v>30</v>
      </c>
      <c r="AX135" s="15" t="s">
        <v>73</v>
      </c>
      <c r="AY135" s="292" t="s">
        <v>226</v>
      </c>
    </row>
    <row r="136" spans="1:51" s="15" customFormat="1" ht="12">
      <c r="A136" s="15"/>
      <c r="B136" s="283"/>
      <c r="C136" s="284"/>
      <c r="D136" s="257" t="s">
        <v>270</v>
      </c>
      <c r="E136" s="285" t="s">
        <v>1</v>
      </c>
      <c r="F136" s="286" t="s">
        <v>1509</v>
      </c>
      <c r="G136" s="284"/>
      <c r="H136" s="285" t="s">
        <v>1</v>
      </c>
      <c r="I136" s="287"/>
      <c r="J136" s="284"/>
      <c r="K136" s="284"/>
      <c r="L136" s="288"/>
      <c r="M136" s="289"/>
      <c r="N136" s="290"/>
      <c r="O136" s="290"/>
      <c r="P136" s="290"/>
      <c r="Q136" s="290"/>
      <c r="R136" s="290"/>
      <c r="S136" s="290"/>
      <c r="T136" s="291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2" t="s">
        <v>270</v>
      </c>
      <c r="AU136" s="292" t="s">
        <v>80</v>
      </c>
      <c r="AV136" s="15" t="s">
        <v>80</v>
      </c>
      <c r="AW136" s="15" t="s">
        <v>30</v>
      </c>
      <c r="AX136" s="15" t="s">
        <v>73</v>
      </c>
      <c r="AY136" s="292" t="s">
        <v>226</v>
      </c>
    </row>
    <row r="137" spans="1:51" s="15" customFormat="1" ht="12">
      <c r="A137" s="15"/>
      <c r="B137" s="283"/>
      <c r="C137" s="284"/>
      <c r="D137" s="257" t="s">
        <v>270</v>
      </c>
      <c r="E137" s="285" t="s">
        <v>1</v>
      </c>
      <c r="F137" s="286" t="s">
        <v>1510</v>
      </c>
      <c r="G137" s="284"/>
      <c r="H137" s="285" t="s">
        <v>1</v>
      </c>
      <c r="I137" s="287"/>
      <c r="J137" s="284"/>
      <c r="K137" s="284"/>
      <c r="L137" s="288"/>
      <c r="M137" s="289"/>
      <c r="N137" s="290"/>
      <c r="O137" s="290"/>
      <c r="P137" s="290"/>
      <c r="Q137" s="290"/>
      <c r="R137" s="290"/>
      <c r="S137" s="290"/>
      <c r="T137" s="29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2" t="s">
        <v>270</v>
      </c>
      <c r="AU137" s="292" t="s">
        <v>80</v>
      </c>
      <c r="AV137" s="15" t="s">
        <v>80</v>
      </c>
      <c r="AW137" s="15" t="s">
        <v>30</v>
      </c>
      <c r="AX137" s="15" t="s">
        <v>73</v>
      </c>
      <c r="AY137" s="292" t="s">
        <v>226</v>
      </c>
    </row>
    <row r="138" spans="1:51" s="15" customFormat="1" ht="12">
      <c r="A138" s="15"/>
      <c r="B138" s="283"/>
      <c r="C138" s="284"/>
      <c r="D138" s="257" t="s">
        <v>270</v>
      </c>
      <c r="E138" s="285" t="s">
        <v>1</v>
      </c>
      <c r="F138" s="286" t="s">
        <v>1511</v>
      </c>
      <c r="G138" s="284"/>
      <c r="H138" s="285" t="s">
        <v>1</v>
      </c>
      <c r="I138" s="287"/>
      <c r="J138" s="284"/>
      <c r="K138" s="284"/>
      <c r="L138" s="288"/>
      <c r="M138" s="289"/>
      <c r="N138" s="290"/>
      <c r="O138" s="290"/>
      <c r="P138" s="290"/>
      <c r="Q138" s="290"/>
      <c r="R138" s="290"/>
      <c r="S138" s="290"/>
      <c r="T138" s="29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2" t="s">
        <v>270</v>
      </c>
      <c r="AU138" s="292" t="s">
        <v>80</v>
      </c>
      <c r="AV138" s="15" t="s">
        <v>80</v>
      </c>
      <c r="AW138" s="15" t="s">
        <v>30</v>
      </c>
      <c r="AX138" s="15" t="s">
        <v>73</v>
      </c>
      <c r="AY138" s="292" t="s">
        <v>226</v>
      </c>
    </row>
    <row r="139" spans="1:51" s="15" customFormat="1" ht="12">
      <c r="A139" s="15"/>
      <c r="B139" s="283"/>
      <c r="C139" s="284"/>
      <c r="D139" s="257" t="s">
        <v>270</v>
      </c>
      <c r="E139" s="285" t="s">
        <v>1</v>
      </c>
      <c r="F139" s="286" t="s">
        <v>1512</v>
      </c>
      <c r="G139" s="284"/>
      <c r="H139" s="285" t="s">
        <v>1</v>
      </c>
      <c r="I139" s="287"/>
      <c r="J139" s="284"/>
      <c r="K139" s="284"/>
      <c r="L139" s="288"/>
      <c r="M139" s="289"/>
      <c r="N139" s="290"/>
      <c r="O139" s="290"/>
      <c r="P139" s="290"/>
      <c r="Q139" s="290"/>
      <c r="R139" s="290"/>
      <c r="S139" s="290"/>
      <c r="T139" s="291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2" t="s">
        <v>270</v>
      </c>
      <c r="AU139" s="292" t="s">
        <v>80</v>
      </c>
      <c r="AV139" s="15" t="s">
        <v>80</v>
      </c>
      <c r="AW139" s="15" t="s">
        <v>30</v>
      </c>
      <c r="AX139" s="15" t="s">
        <v>73</v>
      </c>
      <c r="AY139" s="292" t="s">
        <v>226</v>
      </c>
    </row>
    <row r="140" spans="1:51" s="15" customFormat="1" ht="12">
      <c r="A140" s="15"/>
      <c r="B140" s="283"/>
      <c r="C140" s="284"/>
      <c r="D140" s="257" t="s">
        <v>270</v>
      </c>
      <c r="E140" s="285" t="s">
        <v>1</v>
      </c>
      <c r="F140" s="286" t="s">
        <v>1513</v>
      </c>
      <c r="G140" s="284"/>
      <c r="H140" s="285" t="s">
        <v>1</v>
      </c>
      <c r="I140" s="287"/>
      <c r="J140" s="284"/>
      <c r="K140" s="284"/>
      <c r="L140" s="288"/>
      <c r="M140" s="289"/>
      <c r="N140" s="290"/>
      <c r="O140" s="290"/>
      <c r="P140" s="290"/>
      <c r="Q140" s="290"/>
      <c r="R140" s="290"/>
      <c r="S140" s="290"/>
      <c r="T140" s="29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2" t="s">
        <v>270</v>
      </c>
      <c r="AU140" s="292" t="s">
        <v>80</v>
      </c>
      <c r="AV140" s="15" t="s">
        <v>80</v>
      </c>
      <c r="AW140" s="15" t="s">
        <v>30</v>
      </c>
      <c r="AX140" s="15" t="s">
        <v>73</v>
      </c>
      <c r="AY140" s="292" t="s">
        <v>226</v>
      </c>
    </row>
    <row r="141" spans="1:51" s="13" customFormat="1" ht="12">
      <c r="A141" s="13"/>
      <c r="B141" s="255"/>
      <c r="C141" s="256"/>
      <c r="D141" s="257" t="s">
        <v>270</v>
      </c>
      <c r="E141" s="258" t="s">
        <v>279</v>
      </c>
      <c r="F141" s="259" t="s">
        <v>1514</v>
      </c>
      <c r="G141" s="256"/>
      <c r="H141" s="260">
        <v>1</v>
      </c>
      <c r="I141" s="261"/>
      <c r="J141" s="256"/>
      <c r="K141" s="256"/>
      <c r="L141" s="262"/>
      <c r="M141" s="297"/>
      <c r="N141" s="298"/>
      <c r="O141" s="298"/>
      <c r="P141" s="298"/>
      <c r="Q141" s="298"/>
      <c r="R141" s="298"/>
      <c r="S141" s="298"/>
      <c r="T141" s="29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6" t="s">
        <v>270</v>
      </c>
      <c r="AU141" s="266" t="s">
        <v>80</v>
      </c>
      <c r="AV141" s="13" t="s">
        <v>82</v>
      </c>
      <c r="AW141" s="13" t="s">
        <v>30</v>
      </c>
      <c r="AX141" s="13" t="s">
        <v>80</v>
      </c>
      <c r="AY141" s="266" t="s">
        <v>226</v>
      </c>
    </row>
    <row r="142" spans="1:31" s="2" customFormat="1" ht="6.95" customHeight="1">
      <c r="A142" s="38"/>
      <c r="B142" s="66"/>
      <c r="C142" s="67"/>
      <c r="D142" s="67"/>
      <c r="E142" s="67"/>
      <c r="F142" s="67"/>
      <c r="G142" s="67"/>
      <c r="H142" s="67"/>
      <c r="I142" s="193"/>
      <c r="J142" s="67"/>
      <c r="K142" s="67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35" sheet="1" objects="1" scenarios="1" formatColumns="0" formatRows="0" autoFilter="0"/>
  <autoFilter ref="C123:K141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0:H110"/>
    <mergeCell ref="E114:H114"/>
    <mergeCell ref="E112:H112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82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195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197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5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ROUND(J128,2)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ROUND((SUM(BE128:BE269)),2)</f>
        <v>0</v>
      </c>
      <c r="G35" s="38"/>
      <c r="H35" s="38"/>
      <c r="I35" s="172">
        <v>0.21</v>
      </c>
      <c r="J35" s="171">
        <f>ROUND(((SUM(BE128:BE269))*I35),2)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ROUND((SUM(BF128:BF269)),2)</f>
        <v>0</v>
      </c>
      <c r="G36" s="38"/>
      <c r="H36" s="38"/>
      <c r="I36" s="172">
        <v>0.15</v>
      </c>
      <c r="J36" s="171">
        <f>ROUND(((SUM(BF128:BF269))*I36),2)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ROUND((SUM(BG128:BG269)),2)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ROUND((SUM(BH128:BH269)),2)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ROUND((SUM(BI128:BI269)),2)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198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>Býšť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194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7" t="s">
        <v>195</v>
      </c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196</v>
      </c>
      <c r="D88" s="40"/>
      <c r="E88" s="40"/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01 - Dešťová kanalizace - nezpůsobilé výdaje projektu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7" t="s">
        <v>22</v>
      </c>
      <c r="J91" s="79" t="str">
        <f>IF(J14="","",J14)</f>
        <v>7. 5. 2020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157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157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8" t="s">
        <v>199</v>
      </c>
      <c r="D96" s="199"/>
      <c r="E96" s="199"/>
      <c r="F96" s="199"/>
      <c r="G96" s="199"/>
      <c r="H96" s="199"/>
      <c r="I96" s="200"/>
      <c r="J96" s="201" t="s">
        <v>200</v>
      </c>
      <c r="K96" s="199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2" t="s">
        <v>201</v>
      </c>
      <c r="D98" s="40"/>
      <c r="E98" s="40"/>
      <c r="F98" s="40"/>
      <c r="G98" s="40"/>
      <c r="H98" s="40"/>
      <c r="I98" s="155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202</v>
      </c>
    </row>
    <row r="99" spans="1:31" s="9" customFormat="1" ht="24.95" customHeight="1">
      <c r="A99" s="9"/>
      <c r="B99" s="203"/>
      <c r="C99" s="204"/>
      <c r="D99" s="205" t="s">
        <v>203</v>
      </c>
      <c r="E99" s="206"/>
      <c r="F99" s="206"/>
      <c r="G99" s="206"/>
      <c r="H99" s="206"/>
      <c r="I99" s="207"/>
      <c r="J99" s="208">
        <f>J129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3"/>
      <c r="D100" s="211" t="s">
        <v>204</v>
      </c>
      <c r="E100" s="212"/>
      <c r="F100" s="212"/>
      <c r="G100" s="212"/>
      <c r="H100" s="212"/>
      <c r="I100" s="213"/>
      <c r="J100" s="214">
        <f>J142</f>
        <v>0</v>
      </c>
      <c r="K100" s="133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3"/>
      <c r="D101" s="211" t="s">
        <v>205</v>
      </c>
      <c r="E101" s="212"/>
      <c r="F101" s="212"/>
      <c r="G101" s="212"/>
      <c r="H101" s="212"/>
      <c r="I101" s="213"/>
      <c r="J101" s="214">
        <f>J154</f>
        <v>0</v>
      </c>
      <c r="K101" s="133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3"/>
      <c r="D102" s="211" t="s">
        <v>206</v>
      </c>
      <c r="E102" s="212"/>
      <c r="F102" s="212"/>
      <c r="G102" s="212"/>
      <c r="H102" s="212"/>
      <c r="I102" s="213"/>
      <c r="J102" s="214">
        <f>J199</f>
        <v>0</v>
      </c>
      <c r="K102" s="133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3"/>
      <c r="D103" s="211" t="s">
        <v>207</v>
      </c>
      <c r="E103" s="212"/>
      <c r="F103" s="212"/>
      <c r="G103" s="212"/>
      <c r="H103" s="212"/>
      <c r="I103" s="213"/>
      <c r="J103" s="214">
        <f>J203</f>
        <v>0</v>
      </c>
      <c r="K103" s="133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3"/>
      <c r="D104" s="211" t="s">
        <v>208</v>
      </c>
      <c r="E104" s="212"/>
      <c r="F104" s="212"/>
      <c r="G104" s="212"/>
      <c r="H104" s="212"/>
      <c r="I104" s="213"/>
      <c r="J104" s="214">
        <f>J212</f>
        <v>0</v>
      </c>
      <c r="K104" s="133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3"/>
      <c r="D105" s="211" t="s">
        <v>209</v>
      </c>
      <c r="E105" s="212"/>
      <c r="F105" s="212"/>
      <c r="G105" s="212"/>
      <c r="H105" s="212"/>
      <c r="I105" s="213"/>
      <c r="J105" s="214">
        <f>J239</f>
        <v>0</v>
      </c>
      <c r="K105" s="133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10"/>
      <c r="C106" s="133"/>
      <c r="D106" s="211" t="s">
        <v>210</v>
      </c>
      <c r="E106" s="212"/>
      <c r="F106" s="212"/>
      <c r="G106" s="212"/>
      <c r="H106" s="212"/>
      <c r="I106" s="213"/>
      <c r="J106" s="214">
        <f>J261</f>
        <v>0</v>
      </c>
      <c r="K106" s="133"/>
      <c r="L106" s="21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193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196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211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97" t="str">
        <f>E7</f>
        <v>Býšť</v>
      </c>
      <c r="F116" s="32"/>
      <c r="G116" s="32"/>
      <c r="H116" s="32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194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197" t="s">
        <v>195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196</v>
      </c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E11</f>
        <v>SO 01 - Dešťová kanalizace - nezpůsobilé výdaje projektu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F14</f>
        <v xml:space="preserve"> </v>
      </c>
      <c r="G122" s="40"/>
      <c r="H122" s="40"/>
      <c r="I122" s="157" t="s">
        <v>22</v>
      </c>
      <c r="J122" s="79" t="str">
        <f>IF(J14="","",J14)</f>
        <v>7. 5. 2020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E17</f>
        <v xml:space="preserve"> </v>
      </c>
      <c r="G124" s="40"/>
      <c r="H124" s="40"/>
      <c r="I124" s="157" t="s">
        <v>29</v>
      </c>
      <c r="J124" s="36" t="str">
        <f>E23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IF(E20="","",E20)</f>
        <v>Vyplň údaj</v>
      </c>
      <c r="G125" s="40"/>
      <c r="H125" s="40"/>
      <c r="I125" s="157" t="s">
        <v>31</v>
      </c>
      <c r="J125" s="36" t="str">
        <f>E26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55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16"/>
      <c r="B127" s="217"/>
      <c r="C127" s="218" t="s">
        <v>212</v>
      </c>
      <c r="D127" s="219" t="s">
        <v>58</v>
      </c>
      <c r="E127" s="219" t="s">
        <v>54</v>
      </c>
      <c r="F127" s="219" t="s">
        <v>55</v>
      </c>
      <c r="G127" s="219" t="s">
        <v>213</v>
      </c>
      <c r="H127" s="219" t="s">
        <v>214</v>
      </c>
      <c r="I127" s="220" t="s">
        <v>215</v>
      </c>
      <c r="J127" s="219" t="s">
        <v>200</v>
      </c>
      <c r="K127" s="221" t="s">
        <v>216</v>
      </c>
      <c r="L127" s="222"/>
      <c r="M127" s="100" t="s">
        <v>1</v>
      </c>
      <c r="N127" s="101" t="s">
        <v>37</v>
      </c>
      <c r="O127" s="101" t="s">
        <v>217</v>
      </c>
      <c r="P127" s="101" t="s">
        <v>218</v>
      </c>
      <c r="Q127" s="101" t="s">
        <v>219</v>
      </c>
      <c r="R127" s="101" t="s">
        <v>220</v>
      </c>
      <c r="S127" s="101" t="s">
        <v>221</v>
      </c>
      <c r="T127" s="102" t="s">
        <v>222</v>
      </c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63" s="2" customFormat="1" ht="22.8" customHeight="1">
      <c r="A128" s="38"/>
      <c r="B128" s="39"/>
      <c r="C128" s="107" t="s">
        <v>223</v>
      </c>
      <c r="D128" s="40"/>
      <c r="E128" s="40"/>
      <c r="F128" s="40"/>
      <c r="G128" s="40"/>
      <c r="H128" s="40"/>
      <c r="I128" s="155"/>
      <c r="J128" s="223">
        <f>BK128</f>
        <v>0</v>
      </c>
      <c r="K128" s="40"/>
      <c r="L128" s="44"/>
      <c r="M128" s="103"/>
      <c r="N128" s="224"/>
      <c r="O128" s="104"/>
      <c r="P128" s="225">
        <f>P129</f>
        <v>0</v>
      </c>
      <c r="Q128" s="104"/>
      <c r="R128" s="225">
        <f>R129</f>
        <v>0</v>
      </c>
      <c r="S128" s="104"/>
      <c r="T128" s="226">
        <f>T129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202</v>
      </c>
      <c r="BK128" s="227">
        <f>BK129</f>
        <v>0</v>
      </c>
    </row>
    <row r="129" spans="1:63" s="12" customFormat="1" ht="25.9" customHeight="1">
      <c r="A129" s="12"/>
      <c r="B129" s="228"/>
      <c r="C129" s="229"/>
      <c r="D129" s="230" t="s">
        <v>72</v>
      </c>
      <c r="E129" s="231" t="s">
        <v>224</v>
      </c>
      <c r="F129" s="231" t="s">
        <v>225</v>
      </c>
      <c r="G129" s="229"/>
      <c r="H129" s="229"/>
      <c r="I129" s="232"/>
      <c r="J129" s="233">
        <f>BK129</f>
        <v>0</v>
      </c>
      <c r="K129" s="229"/>
      <c r="L129" s="234"/>
      <c r="M129" s="235"/>
      <c r="N129" s="236"/>
      <c r="O129" s="236"/>
      <c r="P129" s="237">
        <f>P130+SUM(P131:P142)+P154+P199+P203+P212+P239+P261</f>
        <v>0</v>
      </c>
      <c r="Q129" s="236"/>
      <c r="R129" s="237">
        <f>R130+SUM(R131:R142)+R154+R199+R203+R212+R239+R261</f>
        <v>0</v>
      </c>
      <c r="S129" s="236"/>
      <c r="T129" s="238">
        <f>T130+SUM(T131:T142)+T154+T199+T203+T212+T239+T261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9" t="s">
        <v>80</v>
      </c>
      <c r="AT129" s="240" t="s">
        <v>72</v>
      </c>
      <c r="AU129" s="240" t="s">
        <v>73</v>
      </c>
      <c r="AY129" s="239" t="s">
        <v>226</v>
      </c>
      <c r="BK129" s="241">
        <f>BK130+SUM(BK131:BK142)+BK154+BK199+BK203+BK212+BK239+BK261</f>
        <v>0</v>
      </c>
    </row>
    <row r="130" spans="1:65" s="2" customFormat="1" ht="16.5" customHeight="1">
      <c r="A130" s="38"/>
      <c r="B130" s="39"/>
      <c r="C130" s="242" t="s">
        <v>80</v>
      </c>
      <c r="D130" s="242" t="s">
        <v>227</v>
      </c>
      <c r="E130" s="243" t="s">
        <v>228</v>
      </c>
      <c r="F130" s="244" t="s">
        <v>229</v>
      </c>
      <c r="G130" s="245" t="s">
        <v>230</v>
      </c>
      <c r="H130" s="246">
        <v>1</v>
      </c>
      <c r="I130" s="247"/>
      <c r="J130" s="248">
        <f>ROUND(I130*H130,2)</f>
        <v>0</v>
      </c>
      <c r="K130" s="244" t="s">
        <v>1</v>
      </c>
      <c r="L130" s="44"/>
      <c r="M130" s="249" t="s">
        <v>1</v>
      </c>
      <c r="N130" s="250" t="s">
        <v>38</v>
      </c>
      <c r="O130" s="91"/>
      <c r="P130" s="251">
        <f>O130*H130</f>
        <v>0</v>
      </c>
      <c r="Q130" s="251">
        <v>0</v>
      </c>
      <c r="R130" s="251">
        <f>Q130*H130</f>
        <v>0</v>
      </c>
      <c r="S130" s="251">
        <v>0</v>
      </c>
      <c r="T130" s="25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3" t="s">
        <v>231</v>
      </c>
      <c r="AT130" s="253" t="s">
        <v>227</v>
      </c>
      <c r="AU130" s="253" t="s">
        <v>80</v>
      </c>
      <c r="AY130" s="17" t="s">
        <v>226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7" t="s">
        <v>80</v>
      </c>
      <c r="BK130" s="254">
        <f>ROUND(I130*H130,2)</f>
        <v>0</v>
      </c>
      <c r="BL130" s="17" t="s">
        <v>231</v>
      </c>
      <c r="BM130" s="253" t="s">
        <v>232</v>
      </c>
    </row>
    <row r="131" spans="1:65" s="2" customFormat="1" ht="22.5" customHeight="1">
      <c r="A131" s="38"/>
      <c r="B131" s="39"/>
      <c r="C131" s="242" t="s">
        <v>82</v>
      </c>
      <c r="D131" s="242" t="s">
        <v>227</v>
      </c>
      <c r="E131" s="243" t="s">
        <v>233</v>
      </c>
      <c r="F131" s="244" t="s">
        <v>234</v>
      </c>
      <c r="G131" s="245" t="s">
        <v>230</v>
      </c>
      <c r="H131" s="246">
        <v>1</v>
      </c>
      <c r="I131" s="247"/>
      <c r="J131" s="248">
        <f>ROUND(I131*H131,2)</f>
        <v>0</v>
      </c>
      <c r="K131" s="244" t="s">
        <v>1</v>
      </c>
      <c r="L131" s="44"/>
      <c r="M131" s="249" t="s">
        <v>1</v>
      </c>
      <c r="N131" s="250" t="s">
        <v>38</v>
      </c>
      <c r="O131" s="91"/>
      <c r="P131" s="251">
        <f>O131*H131</f>
        <v>0</v>
      </c>
      <c r="Q131" s="251">
        <v>0</v>
      </c>
      <c r="R131" s="251">
        <f>Q131*H131</f>
        <v>0</v>
      </c>
      <c r="S131" s="251">
        <v>0</v>
      </c>
      <c r="T131" s="25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3" t="s">
        <v>231</v>
      </c>
      <c r="AT131" s="253" t="s">
        <v>227</v>
      </c>
      <c r="AU131" s="253" t="s">
        <v>80</v>
      </c>
      <c r="AY131" s="17" t="s">
        <v>226</v>
      </c>
      <c r="BE131" s="254">
        <f>IF(N131="základní",J131,0)</f>
        <v>0</v>
      </c>
      <c r="BF131" s="254">
        <f>IF(N131="snížená",J131,0)</f>
        <v>0</v>
      </c>
      <c r="BG131" s="254">
        <f>IF(N131="zákl. přenesená",J131,0)</f>
        <v>0</v>
      </c>
      <c r="BH131" s="254">
        <f>IF(N131="sníž. přenesená",J131,0)</f>
        <v>0</v>
      </c>
      <c r="BI131" s="254">
        <f>IF(N131="nulová",J131,0)</f>
        <v>0</v>
      </c>
      <c r="BJ131" s="17" t="s">
        <v>80</v>
      </c>
      <c r="BK131" s="254">
        <f>ROUND(I131*H131,2)</f>
        <v>0</v>
      </c>
      <c r="BL131" s="17" t="s">
        <v>231</v>
      </c>
      <c r="BM131" s="253" t="s">
        <v>235</v>
      </c>
    </row>
    <row r="132" spans="1:65" s="2" customFormat="1" ht="22.5" customHeight="1">
      <c r="A132" s="38"/>
      <c r="B132" s="39"/>
      <c r="C132" s="242" t="s">
        <v>108</v>
      </c>
      <c r="D132" s="242" t="s">
        <v>227</v>
      </c>
      <c r="E132" s="243" t="s">
        <v>236</v>
      </c>
      <c r="F132" s="244" t="s">
        <v>237</v>
      </c>
      <c r="G132" s="245" t="s">
        <v>230</v>
      </c>
      <c r="H132" s="246">
        <v>1</v>
      </c>
      <c r="I132" s="247"/>
      <c r="J132" s="248">
        <f>ROUND(I132*H132,2)</f>
        <v>0</v>
      </c>
      <c r="K132" s="244" t="s">
        <v>1</v>
      </c>
      <c r="L132" s="44"/>
      <c r="M132" s="249" t="s">
        <v>1</v>
      </c>
      <c r="N132" s="250" t="s">
        <v>38</v>
      </c>
      <c r="O132" s="91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3" t="s">
        <v>231</v>
      </c>
      <c r="AT132" s="253" t="s">
        <v>227</v>
      </c>
      <c r="AU132" s="253" t="s">
        <v>80</v>
      </c>
      <c r="AY132" s="17" t="s">
        <v>226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7" t="s">
        <v>80</v>
      </c>
      <c r="BK132" s="254">
        <f>ROUND(I132*H132,2)</f>
        <v>0</v>
      </c>
      <c r="BL132" s="17" t="s">
        <v>231</v>
      </c>
      <c r="BM132" s="253" t="s">
        <v>238</v>
      </c>
    </row>
    <row r="133" spans="1:65" s="2" customFormat="1" ht="21.75" customHeight="1">
      <c r="A133" s="38"/>
      <c r="B133" s="39"/>
      <c r="C133" s="242" t="s">
        <v>231</v>
      </c>
      <c r="D133" s="242" t="s">
        <v>227</v>
      </c>
      <c r="E133" s="243" t="s">
        <v>239</v>
      </c>
      <c r="F133" s="244" t="s">
        <v>240</v>
      </c>
      <c r="G133" s="245" t="s">
        <v>230</v>
      </c>
      <c r="H133" s="246">
        <v>1</v>
      </c>
      <c r="I133" s="247"/>
      <c r="J133" s="248">
        <f>ROUND(I133*H133,2)</f>
        <v>0</v>
      </c>
      <c r="K133" s="244" t="s">
        <v>1</v>
      </c>
      <c r="L133" s="44"/>
      <c r="M133" s="249" t="s">
        <v>1</v>
      </c>
      <c r="N133" s="250" t="s">
        <v>38</v>
      </c>
      <c r="O133" s="91"/>
      <c r="P133" s="251">
        <f>O133*H133</f>
        <v>0</v>
      </c>
      <c r="Q133" s="251">
        <v>0</v>
      </c>
      <c r="R133" s="251">
        <f>Q133*H133</f>
        <v>0</v>
      </c>
      <c r="S133" s="251">
        <v>0</v>
      </c>
      <c r="T133" s="25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3" t="s">
        <v>231</v>
      </c>
      <c r="AT133" s="253" t="s">
        <v>227</v>
      </c>
      <c r="AU133" s="253" t="s">
        <v>80</v>
      </c>
      <c r="AY133" s="17" t="s">
        <v>226</v>
      </c>
      <c r="BE133" s="254">
        <f>IF(N133="základní",J133,0)</f>
        <v>0</v>
      </c>
      <c r="BF133" s="254">
        <f>IF(N133="snížená",J133,0)</f>
        <v>0</v>
      </c>
      <c r="BG133" s="254">
        <f>IF(N133="zákl. přenesená",J133,0)</f>
        <v>0</v>
      </c>
      <c r="BH133" s="254">
        <f>IF(N133="sníž. přenesená",J133,0)</f>
        <v>0</v>
      </c>
      <c r="BI133" s="254">
        <f>IF(N133="nulová",J133,0)</f>
        <v>0</v>
      </c>
      <c r="BJ133" s="17" t="s">
        <v>80</v>
      </c>
      <c r="BK133" s="254">
        <f>ROUND(I133*H133,2)</f>
        <v>0</v>
      </c>
      <c r="BL133" s="17" t="s">
        <v>231</v>
      </c>
      <c r="BM133" s="253" t="s">
        <v>241</v>
      </c>
    </row>
    <row r="134" spans="1:65" s="2" customFormat="1" ht="16.5" customHeight="1">
      <c r="A134" s="38"/>
      <c r="B134" s="39"/>
      <c r="C134" s="242" t="s">
        <v>242</v>
      </c>
      <c r="D134" s="242" t="s">
        <v>227</v>
      </c>
      <c r="E134" s="243" t="s">
        <v>243</v>
      </c>
      <c r="F134" s="244" t="s">
        <v>244</v>
      </c>
      <c r="G134" s="245" t="s">
        <v>230</v>
      </c>
      <c r="H134" s="246">
        <v>1</v>
      </c>
      <c r="I134" s="247"/>
      <c r="J134" s="248">
        <f>ROUND(I134*H134,2)</f>
        <v>0</v>
      </c>
      <c r="K134" s="244" t="s">
        <v>1</v>
      </c>
      <c r="L134" s="44"/>
      <c r="M134" s="249" t="s">
        <v>1</v>
      </c>
      <c r="N134" s="250" t="s">
        <v>38</v>
      </c>
      <c r="O134" s="91"/>
      <c r="P134" s="251">
        <f>O134*H134</f>
        <v>0</v>
      </c>
      <c r="Q134" s="251">
        <v>0</v>
      </c>
      <c r="R134" s="251">
        <f>Q134*H134</f>
        <v>0</v>
      </c>
      <c r="S134" s="251">
        <v>0</v>
      </c>
      <c r="T134" s="25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3" t="s">
        <v>231</v>
      </c>
      <c r="AT134" s="253" t="s">
        <v>227</v>
      </c>
      <c r="AU134" s="253" t="s">
        <v>80</v>
      </c>
      <c r="AY134" s="17" t="s">
        <v>226</v>
      </c>
      <c r="BE134" s="254">
        <f>IF(N134="základní",J134,0)</f>
        <v>0</v>
      </c>
      <c r="BF134" s="254">
        <f>IF(N134="snížená",J134,0)</f>
        <v>0</v>
      </c>
      <c r="BG134" s="254">
        <f>IF(N134="zákl. přenesená",J134,0)</f>
        <v>0</v>
      </c>
      <c r="BH134" s="254">
        <f>IF(N134="sníž. přenesená",J134,0)</f>
        <v>0</v>
      </c>
      <c r="BI134" s="254">
        <f>IF(N134="nulová",J134,0)</f>
        <v>0</v>
      </c>
      <c r="BJ134" s="17" t="s">
        <v>80</v>
      </c>
      <c r="BK134" s="254">
        <f>ROUND(I134*H134,2)</f>
        <v>0</v>
      </c>
      <c r="BL134" s="17" t="s">
        <v>231</v>
      </c>
      <c r="BM134" s="253" t="s">
        <v>245</v>
      </c>
    </row>
    <row r="135" spans="1:65" s="2" customFormat="1" ht="16.5" customHeight="1">
      <c r="A135" s="38"/>
      <c r="B135" s="39"/>
      <c r="C135" s="242" t="s">
        <v>246</v>
      </c>
      <c r="D135" s="242" t="s">
        <v>227</v>
      </c>
      <c r="E135" s="243" t="s">
        <v>247</v>
      </c>
      <c r="F135" s="244" t="s">
        <v>248</v>
      </c>
      <c r="G135" s="245" t="s">
        <v>230</v>
      </c>
      <c r="H135" s="246">
        <v>1</v>
      </c>
      <c r="I135" s="247"/>
      <c r="J135" s="248">
        <f>ROUND(I135*H135,2)</f>
        <v>0</v>
      </c>
      <c r="K135" s="244" t="s">
        <v>1</v>
      </c>
      <c r="L135" s="44"/>
      <c r="M135" s="249" t="s">
        <v>1</v>
      </c>
      <c r="N135" s="250" t="s">
        <v>38</v>
      </c>
      <c r="O135" s="91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3" t="s">
        <v>231</v>
      </c>
      <c r="AT135" s="253" t="s">
        <v>227</v>
      </c>
      <c r="AU135" s="253" t="s">
        <v>80</v>
      </c>
      <c r="AY135" s="17" t="s">
        <v>226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7" t="s">
        <v>80</v>
      </c>
      <c r="BK135" s="254">
        <f>ROUND(I135*H135,2)</f>
        <v>0</v>
      </c>
      <c r="BL135" s="17" t="s">
        <v>231</v>
      </c>
      <c r="BM135" s="253" t="s">
        <v>249</v>
      </c>
    </row>
    <row r="136" spans="1:65" s="2" customFormat="1" ht="16.5" customHeight="1">
      <c r="A136" s="38"/>
      <c r="B136" s="39"/>
      <c r="C136" s="242" t="s">
        <v>250</v>
      </c>
      <c r="D136" s="242" t="s">
        <v>227</v>
      </c>
      <c r="E136" s="243" t="s">
        <v>251</v>
      </c>
      <c r="F136" s="244" t="s">
        <v>252</v>
      </c>
      <c r="G136" s="245" t="s">
        <v>230</v>
      </c>
      <c r="H136" s="246">
        <v>1</v>
      </c>
      <c r="I136" s="247"/>
      <c r="J136" s="248">
        <f>ROUND(I136*H136,2)</f>
        <v>0</v>
      </c>
      <c r="K136" s="244" t="s">
        <v>1</v>
      </c>
      <c r="L136" s="44"/>
      <c r="M136" s="249" t="s">
        <v>1</v>
      </c>
      <c r="N136" s="250" t="s">
        <v>38</v>
      </c>
      <c r="O136" s="91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3" t="s">
        <v>231</v>
      </c>
      <c r="AT136" s="253" t="s">
        <v>227</v>
      </c>
      <c r="AU136" s="253" t="s">
        <v>80</v>
      </c>
      <c r="AY136" s="17" t="s">
        <v>226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7" t="s">
        <v>80</v>
      </c>
      <c r="BK136" s="254">
        <f>ROUND(I136*H136,2)</f>
        <v>0</v>
      </c>
      <c r="BL136" s="17" t="s">
        <v>231</v>
      </c>
      <c r="BM136" s="253" t="s">
        <v>253</v>
      </c>
    </row>
    <row r="137" spans="1:65" s="2" customFormat="1" ht="21.75" customHeight="1">
      <c r="A137" s="38"/>
      <c r="B137" s="39"/>
      <c r="C137" s="242" t="s">
        <v>254</v>
      </c>
      <c r="D137" s="242" t="s">
        <v>227</v>
      </c>
      <c r="E137" s="243" t="s">
        <v>255</v>
      </c>
      <c r="F137" s="244" t="s">
        <v>256</v>
      </c>
      <c r="G137" s="245" t="s">
        <v>230</v>
      </c>
      <c r="H137" s="246">
        <v>1</v>
      </c>
      <c r="I137" s="247"/>
      <c r="J137" s="248">
        <f>ROUND(I137*H137,2)</f>
        <v>0</v>
      </c>
      <c r="K137" s="244" t="s">
        <v>1</v>
      </c>
      <c r="L137" s="44"/>
      <c r="M137" s="249" t="s">
        <v>1</v>
      </c>
      <c r="N137" s="250" t="s">
        <v>38</v>
      </c>
      <c r="O137" s="91"/>
      <c r="P137" s="251">
        <f>O137*H137</f>
        <v>0</v>
      </c>
      <c r="Q137" s="251">
        <v>0</v>
      </c>
      <c r="R137" s="251">
        <f>Q137*H137</f>
        <v>0</v>
      </c>
      <c r="S137" s="251">
        <v>0</v>
      </c>
      <c r="T137" s="25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3" t="s">
        <v>231</v>
      </c>
      <c r="AT137" s="253" t="s">
        <v>227</v>
      </c>
      <c r="AU137" s="253" t="s">
        <v>80</v>
      </c>
      <c r="AY137" s="17" t="s">
        <v>226</v>
      </c>
      <c r="BE137" s="254">
        <f>IF(N137="základní",J137,0)</f>
        <v>0</v>
      </c>
      <c r="BF137" s="254">
        <f>IF(N137="snížená",J137,0)</f>
        <v>0</v>
      </c>
      <c r="BG137" s="254">
        <f>IF(N137="zákl. přenesená",J137,0)</f>
        <v>0</v>
      </c>
      <c r="BH137" s="254">
        <f>IF(N137="sníž. přenesená",J137,0)</f>
        <v>0</v>
      </c>
      <c r="BI137" s="254">
        <f>IF(N137="nulová",J137,0)</f>
        <v>0</v>
      </c>
      <c r="BJ137" s="17" t="s">
        <v>80</v>
      </c>
      <c r="BK137" s="254">
        <f>ROUND(I137*H137,2)</f>
        <v>0</v>
      </c>
      <c r="BL137" s="17" t="s">
        <v>231</v>
      </c>
      <c r="BM137" s="253" t="s">
        <v>257</v>
      </c>
    </row>
    <row r="138" spans="1:65" s="2" customFormat="1" ht="16.5" customHeight="1">
      <c r="A138" s="38"/>
      <c r="B138" s="39"/>
      <c r="C138" s="242" t="s">
        <v>258</v>
      </c>
      <c r="D138" s="242" t="s">
        <v>227</v>
      </c>
      <c r="E138" s="243" t="s">
        <v>259</v>
      </c>
      <c r="F138" s="244" t="s">
        <v>260</v>
      </c>
      <c r="G138" s="245" t="s">
        <v>230</v>
      </c>
      <c r="H138" s="246">
        <v>1</v>
      </c>
      <c r="I138" s="247"/>
      <c r="J138" s="248">
        <f>ROUND(I138*H138,2)</f>
        <v>0</v>
      </c>
      <c r="K138" s="244" t="s">
        <v>1</v>
      </c>
      <c r="L138" s="44"/>
      <c r="M138" s="249" t="s">
        <v>1</v>
      </c>
      <c r="N138" s="250" t="s">
        <v>38</v>
      </c>
      <c r="O138" s="91"/>
      <c r="P138" s="251">
        <f>O138*H138</f>
        <v>0</v>
      </c>
      <c r="Q138" s="251">
        <v>0</v>
      </c>
      <c r="R138" s="251">
        <f>Q138*H138</f>
        <v>0</v>
      </c>
      <c r="S138" s="251">
        <v>0</v>
      </c>
      <c r="T138" s="25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3" t="s">
        <v>231</v>
      </c>
      <c r="AT138" s="253" t="s">
        <v>227</v>
      </c>
      <c r="AU138" s="253" t="s">
        <v>80</v>
      </c>
      <c r="AY138" s="17" t="s">
        <v>226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7" t="s">
        <v>80</v>
      </c>
      <c r="BK138" s="254">
        <f>ROUND(I138*H138,2)</f>
        <v>0</v>
      </c>
      <c r="BL138" s="17" t="s">
        <v>231</v>
      </c>
      <c r="BM138" s="253" t="s">
        <v>261</v>
      </c>
    </row>
    <row r="139" spans="1:65" s="2" customFormat="1" ht="16.5" customHeight="1">
      <c r="A139" s="38"/>
      <c r="B139" s="39"/>
      <c r="C139" s="242" t="s">
        <v>262</v>
      </c>
      <c r="D139" s="242" t="s">
        <v>227</v>
      </c>
      <c r="E139" s="243" t="s">
        <v>263</v>
      </c>
      <c r="F139" s="244" t="s">
        <v>264</v>
      </c>
      <c r="G139" s="245" t="s">
        <v>230</v>
      </c>
      <c r="H139" s="246">
        <v>1</v>
      </c>
      <c r="I139" s="247"/>
      <c r="J139" s="248">
        <f>ROUND(I139*H139,2)</f>
        <v>0</v>
      </c>
      <c r="K139" s="244" t="s">
        <v>1</v>
      </c>
      <c r="L139" s="44"/>
      <c r="M139" s="249" t="s">
        <v>1</v>
      </c>
      <c r="N139" s="250" t="s">
        <v>38</v>
      </c>
      <c r="O139" s="91"/>
      <c r="P139" s="251">
        <f>O139*H139</f>
        <v>0</v>
      </c>
      <c r="Q139" s="251">
        <v>0</v>
      </c>
      <c r="R139" s="251">
        <f>Q139*H139</f>
        <v>0</v>
      </c>
      <c r="S139" s="251">
        <v>0</v>
      </c>
      <c r="T139" s="25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3" t="s">
        <v>231</v>
      </c>
      <c r="AT139" s="253" t="s">
        <v>227</v>
      </c>
      <c r="AU139" s="253" t="s">
        <v>80</v>
      </c>
      <c r="AY139" s="17" t="s">
        <v>226</v>
      </c>
      <c r="BE139" s="254">
        <f>IF(N139="základní",J139,0)</f>
        <v>0</v>
      </c>
      <c r="BF139" s="254">
        <f>IF(N139="snížená",J139,0)</f>
        <v>0</v>
      </c>
      <c r="BG139" s="254">
        <f>IF(N139="zákl. přenesená",J139,0)</f>
        <v>0</v>
      </c>
      <c r="BH139" s="254">
        <f>IF(N139="sníž. přenesená",J139,0)</f>
        <v>0</v>
      </c>
      <c r="BI139" s="254">
        <f>IF(N139="nulová",J139,0)</f>
        <v>0</v>
      </c>
      <c r="BJ139" s="17" t="s">
        <v>80</v>
      </c>
      <c r="BK139" s="254">
        <f>ROUND(I139*H139,2)</f>
        <v>0</v>
      </c>
      <c r="BL139" s="17" t="s">
        <v>231</v>
      </c>
      <c r="BM139" s="253" t="s">
        <v>265</v>
      </c>
    </row>
    <row r="140" spans="1:65" s="2" customFormat="1" ht="16.5" customHeight="1">
      <c r="A140" s="38"/>
      <c r="B140" s="39"/>
      <c r="C140" s="242" t="s">
        <v>266</v>
      </c>
      <c r="D140" s="242" t="s">
        <v>227</v>
      </c>
      <c r="E140" s="243" t="s">
        <v>267</v>
      </c>
      <c r="F140" s="244" t="s">
        <v>268</v>
      </c>
      <c r="G140" s="245" t="s">
        <v>230</v>
      </c>
      <c r="H140" s="246">
        <v>1</v>
      </c>
      <c r="I140" s="247"/>
      <c r="J140" s="248">
        <f>ROUND(I140*H140,2)</f>
        <v>0</v>
      </c>
      <c r="K140" s="244" t="s">
        <v>1</v>
      </c>
      <c r="L140" s="44"/>
      <c r="M140" s="249" t="s">
        <v>1</v>
      </c>
      <c r="N140" s="250" t="s">
        <v>38</v>
      </c>
      <c r="O140" s="91"/>
      <c r="P140" s="251">
        <f>O140*H140</f>
        <v>0</v>
      </c>
      <c r="Q140" s="251">
        <v>0</v>
      </c>
      <c r="R140" s="251">
        <f>Q140*H140</f>
        <v>0</v>
      </c>
      <c r="S140" s="251">
        <v>0</v>
      </c>
      <c r="T140" s="25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3" t="s">
        <v>231</v>
      </c>
      <c r="AT140" s="253" t="s">
        <v>227</v>
      </c>
      <c r="AU140" s="253" t="s">
        <v>80</v>
      </c>
      <c r="AY140" s="17" t="s">
        <v>226</v>
      </c>
      <c r="BE140" s="254">
        <f>IF(N140="základní",J140,0)</f>
        <v>0</v>
      </c>
      <c r="BF140" s="254">
        <f>IF(N140="snížená",J140,0)</f>
        <v>0</v>
      </c>
      <c r="BG140" s="254">
        <f>IF(N140="zákl. přenesená",J140,0)</f>
        <v>0</v>
      </c>
      <c r="BH140" s="254">
        <f>IF(N140="sníž. přenesená",J140,0)</f>
        <v>0</v>
      </c>
      <c r="BI140" s="254">
        <f>IF(N140="nulová",J140,0)</f>
        <v>0</v>
      </c>
      <c r="BJ140" s="17" t="s">
        <v>80</v>
      </c>
      <c r="BK140" s="254">
        <f>ROUND(I140*H140,2)</f>
        <v>0</v>
      </c>
      <c r="BL140" s="17" t="s">
        <v>231</v>
      </c>
      <c r="BM140" s="253" t="s">
        <v>269</v>
      </c>
    </row>
    <row r="141" spans="1:51" s="13" customFormat="1" ht="12">
      <c r="A141" s="13"/>
      <c r="B141" s="255"/>
      <c r="C141" s="256"/>
      <c r="D141" s="257" t="s">
        <v>270</v>
      </c>
      <c r="E141" s="258" t="s">
        <v>1</v>
      </c>
      <c r="F141" s="259" t="s">
        <v>80</v>
      </c>
      <c r="G141" s="256"/>
      <c r="H141" s="260">
        <v>1</v>
      </c>
      <c r="I141" s="261"/>
      <c r="J141" s="256"/>
      <c r="K141" s="256"/>
      <c r="L141" s="262"/>
      <c r="M141" s="263"/>
      <c r="N141" s="264"/>
      <c r="O141" s="264"/>
      <c r="P141" s="264"/>
      <c r="Q141" s="264"/>
      <c r="R141" s="264"/>
      <c r="S141" s="264"/>
      <c r="T141" s="26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6" t="s">
        <v>270</v>
      </c>
      <c r="AU141" s="266" t="s">
        <v>80</v>
      </c>
      <c r="AV141" s="13" t="s">
        <v>82</v>
      </c>
      <c r="AW141" s="13" t="s">
        <v>30</v>
      </c>
      <c r="AX141" s="13" t="s">
        <v>80</v>
      </c>
      <c r="AY141" s="266" t="s">
        <v>226</v>
      </c>
    </row>
    <row r="142" spans="1:63" s="12" customFormat="1" ht="22.8" customHeight="1">
      <c r="A142" s="12"/>
      <c r="B142" s="228"/>
      <c r="C142" s="229"/>
      <c r="D142" s="230" t="s">
        <v>72</v>
      </c>
      <c r="E142" s="267" t="s">
        <v>73</v>
      </c>
      <c r="F142" s="267" t="s">
        <v>271</v>
      </c>
      <c r="G142" s="229"/>
      <c r="H142" s="229"/>
      <c r="I142" s="232"/>
      <c r="J142" s="268">
        <f>BK142</f>
        <v>0</v>
      </c>
      <c r="K142" s="229"/>
      <c r="L142" s="234"/>
      <c r="M142" s="235"/>
      <c r="N142" s="236"/>
      <c r="O142" s="236"/>
      <c r="P142" s="237">
        <f>SUM(P143:P153)</f>
        <v>0</v>
      </c>
      <c r="Q142" s="236"/>
      <c r="R142" s="237">
        <f>SUM(R143:R153)</f>
        <v>0</v>
      </c>
      <c r="S142" s="236"/>
      <c r="T142" s="238">
        <f>SUM(T143:T153)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9" t="s">
        <v>231</v>
      </c>
      <c r="AT142" s="240" t="s">
        <v>72</v>
      </c>
      <c r="AU142" s="240" t="s">
        <v>80</v>
      </c>
      <c r="AY142" s="239" t="s">
        <v>226</v>
      </c>
      <c r="BK142" s="241">
        <f>SUM(BK143:BK153)</f>
        <v>0</v>
      </c>
    </row>
    <row r="143" spans="1:65" s="2" customFormat="1" ht="16.5" customHeight="1">
      <c r="A143" s="38"/>
      <c r="B143" s="39"/>
      <c r="C143" s="242" t="s">
        <v>272</v>
      </c>
      <c r="D143" s="242" t="s">
        <v>227</v>
      </c>
      <c r="E143" s="243" t="s">
        <v>273</v>
      </c>
      <c r="F143" s="244" t="s">
        <v>274</v>
      </c>
      <c r="G143" s="245" t="s">
        <v>275</v>
      </c>
      <c r="H143" s="246">
        <v>77.67</v>
      </c>
      <c r="I143" s="247"/>
      <c r="J143" s="248">
        <f>ROUND(I143*H143,2)</f>
        <v>0</v>
      </c>
      <c r="K143" s="244" t="s">
        <v>1</v>
      </c>
      <c r="L143" s="44"/>
      <c r="M143" s="249" t="s">
        <v>1</v>
      </c>
      <c r="N143" s="250" t="s">
        <v>38</v>
      </c>
      <c r="O143" s="91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3" t="s">
        <v>231</v>
      </c>
      <c r="AT143" s="253" t="s">
        <v>227</v>
      </c>
      <c r="AU143" s="253" t="s">
        <v>82</v>
      </c>
      <c r="AY143" s="17" t="s">
        <v>226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7" t="s">
        <v>80</v>
      </c>
      <c r="BK143" s="254">
        <f>ROUND(I143*H143,2)</f>
        <v>0</v>
      </c>
      <c r="BL143" s="17" t="s">
        <v>231</v>
      </c>
      <c r="BM143" s="253" t="s">
        <v>276</v>
      </c>
    </row>
    <row r="144" spans="1:47" s="2" customFormat="1" ht="12">
      <c r="A144" s="38"/>
      <c r="B144" s="39"/>
      <c r="C144" s="40"/>
      <c r="D144" s="257" t="s">
        <v>277</v>
      </c>
      <c r="E144" s="40"/>
      <c r="F144" s="269" t="s">
        <v>278</v>
      </c>
      <c r="G144" s="40"/>
      <c r="H144" s="40"/>
      <c r="I144" s="155"/>
      <c r="J144" s="40"/>
      <c r="K144" s="40"/>
      <c r="L144" s="44"/>
      <c r="M144" s="270"/>
      <c r="N144" s="271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277</v>
      </c>
      <c r="AU144" s="17" t="s">
        <v>82</v>
      </c>
    </row>
    <row r="145" spans="1:51" s="13" customFormat="1" ht="12">
      <c r="A145" s="13"/>
      <c r="B145" s="255"/>
      <c r="C145" s="256"/>
      <c r="D145" s="257" t="s">
        <v>270</v>
      </c>
      <c r="E145" s="258" t="s">
        <v>279</v>
      </c>
      <c r="F145" s="259" t="s">
        <v>280</v>
      </c>
      <c r="G145" s="256"/>
      <c r="H145" s="260">
        <v>77.67</v>
      </c>
      <c r="I145" s="261"/>
      <c r="J145" s="256"/>
      <c r="K145" s="256"/>
      <c r="L145" s="262"/>
      <c r="M145" s="263"/>
      <c r="N145" s="264"/>
      <c r="O145" s="264"/>
      <c r="P145" s="264"/>
      <c r="Q145" s="264"/>
      <c r="R145" s="264"/>
      <c r="S145" s="264"/>
      <c r="T145" s="26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6" t="s">
        <v>270</v>
      </c>
      <c r="AU145" s="266" t="s">
        <v>82</v>
      </c>
      <c r="AV145" s="13" t="s">
        <v>82</v>
      </c>
      <c r="AW145" s="13" t="s">
        <v>30</v>
      </c>
      <c r="AX145" s="13" t="s">
        <v>80</v>
      </c>
      <c r="AY145" s="266" t="s">
        <v>226</v>
      </c>
    </row>
    <row r="146" spans="1:65" s="2" customFormat="1" ht="16.5" customHeight="1">
      <c r="A146" s="38"/>
      <c r="B146" s="39"/>
      <c r="C146" s="242" t="s">
        <v>281</v>
      </c>
      <c r="D146" s="242" t="s">
        <v>227</v>
      </c>
      <c r="E146" s="243" t="s">
        <v>282</v>
      </c>
      <c r="F146" s="244" t="s">
        <v>274</v>
      </c>
      <c r="G146" s="245" t="s">
        <v>275</v>
      </c>
      <c r="H146" s="246">
        <v>77.67</v>
      </c>
      <c r="I146" s="247"/>
      <c r="J146" s="248">
        <f>ROUND(I146*H146,2)</f>
        <v>0</v>
      </c>
      <c r="K146" s="244" t="s">
        <v>1</v>
      </c>
      <c r="L146" s="44"/>
      <c r="M146" s="249" t="s">
        <v>1</v>
      </c>
      <c r="N146" s="250" t="s">
        <v>38</v>
      </c>
      <c r="O146" s="91"/>
      <c r="P146" s="251">
        <f>O146*H146</f>
        <v>0</v>
      </c>
      <c r="Q146" s="251">
        <v>0</v>
      </c>
      <c r="R146" s="251">
        <f>Q146*H146</f>
        <v>0</v>
      </c>
      <c r="S146" s="251">
        <v>0</v>
      </c>
      <c r="T146" s="252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3" t="s">
        <v>231</v>
      </c>
      <c r="AT146" s="253" t="s">
        <v>227</v>
      </c>
      <c r="AU146" s="253" t="s">
        <v>82</v>
      </c>
      <c r="AY146" s="17" t="s">
        <v>226</v>
      </c>
      <c r="BE146" s="254">
        <f>IF(N146="základní",J146,0)</f>
        <v>0</v>
      </c>
      <c r="BF146" s="254">
        <f>IF(N146="snížená",J146,0)</f>
        <v>0</v>
      </c>
      <c r="BG146" s="254">
        <f>IF(N146="zákl. přenesená",J146,0)</f>
        <v>0</v>
      </c>
      <c r="BH146" s="254">
        <f>IF(N146="sníž. přenesená",J146,0)</f>
        <v>0</v>
      </c>
      <c r="BI146" s="254">
        <f>IF(N146="nulová",J146,0)</f>
        <v>0</v>
      </c>
      <c r="BJ146" s="17" t="s">
        <v>80</v>
      </c>
      <c r="BK146" s="254">
        <f>ROUND(I146*H146,2)</f>
        <v>0</v>
      </c>
      <c r="BL146" s="17" t="s">
        <v>231</v>
      </c>
      <c r="BM146" s="253" t="s">
        <v>283</v>
      </c>
    </row>
    <row r="147" spans="1:47" s="2" customFormat="1" ht="12">
      <c r="A147" s="38"/>
      <c r="B147" s="39"/>
      <c r="C147" s="40"/>
      <c r="D147" s="257" t="s">
        <v>277</v>
      </c>
      <c r="E147" s="40"/>
      <c r="F147" s="269" t="s">
        <v>278</v>
      </c>
      <c r="G147" s="40"/>
      <c r="H147" s="40"/>
      <c r="I147" s="155"/>
      <c r="J147" s="40"/>
      <c r="K147" s="40"/>
      <c r="L147" s="44"/>
      <c r="M147" s="270"/>
      <c r="N147" s="271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277</v>
      </c>
      <c r="AU147" s="17" t="s">
        <v>82</v>
      </c>
    </row>
    <row r="148" spans="1:51" s="13" customFormat="1" ht="12">
      <c r="A148" s="13"/>
      <c r="B148" s="255"/>
      <c r="C148" s="256"/>
      <c r="D148" s="257" t="s">
        <v>270</v>
      </c>
      <c r="E148" s="258" t="s">
        <v>284</v>
      </c>
      <c r="F148" s="259" t="s">
        <v>285</v>
      </c>
      <c r="G148" s="256"/>
      <c r="H148" s="260">
        <v>77.67</v>
      </c>
      <c r="I148" s="261"/>
      <c r="J148" s="256"/>
      <c r="K148" s="256"/>
      <c r="L148" s="262"/>
      <c r="M148" s="263"/>
      <c r="N148" s="264"/>
      <c r="O148" s="264"/>
      <c r="P148" s="264"/>
      <c r="Q148" s="264"/>
      <c r="R148" s="264"/>
      <c r="S148" s="264"/>
      <c r="T148" s="26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6" t="s">
        <v>270</v>
      </c>
      <c r="AU148" s="266" t="s">
        <v>82</v>
      </c>
      <c r="AV148" s="13" t="s">
        <v>82</v>
      </c>
      <c r="AW148" s="13" t="s">
        <v>30</v>
      </c>
      <c r="AX148" s="13" t="s">
        <v>80</v>
      </c>
      <c r="AY148" s="266" t="s">
        <v>226</v>
      </c>
    </row>
    <row r="149" spans="1:65" s="2" customFormat="1" ht="16.5" customHeight="1">
      <c r="A149" s="38"/>
      <c r="B149" s="39"/>
      <c r="C149" s="242" t="s">
        <v>8</v>
      </c>
      <c r="D149" s="242" t="s">
        <v>227</v>
      </c>
      <c r="E149" s="243" t="s">
        <v>286</v>
      </c>
      <c r="F149" s="244" t="s">
        <v>274</v>
      </c>
      <c r="G149" s="245" t="s">
        <v>275</v>
      </c>
      <c r="H149" s="246">
        <v>494.31</v>
      </c>
      <c r="I149" s="247"/>
      <c r="J149" s="248">
        <f>ROUND(I149*H149,2)</f>
        <v>0</v>
      </c>
      <c r="K149" s="244" t="s">
        <v>1</v>
      </c>
      <c r="L149" s="44"/>
      <c r="M149" s="249" t="s">
        <v>1</v>
      </c>
      <c r="N149" s="250" t="s">
        <v>38</v>
      </c>
      <c r="O149" s="91"/>
      <c r="P149" s="251">
        <f>O149*H149</f>
        <v>0</v>
      </c>
      <c r="Q149" s="251">
        <v>0</v>
      </c>
      <c r="R149" s="251">
        <f>Q149*H149</f>
        <v>0</v>
      </c>
      <c r="S149" s="251">
        <v>0</v>
      </c>
      <c r="T149" s="252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3" t="s">
        <v>231</v>
      </c>
      <c r="AT149" s="253" t="s">
        <v>227</v>
      </c>
      <c r="AU149" s="253" t="s">
        <v>82</v>
      </c>
      <c r="AY149" s="17" t="s">
        <v>226</v>
      </c>
      <c r="BE149" s="254">
        <f>IF(N149="základní",J149,0)</f>
        <v>0</v>
      </c>
      <c r="BF149" s="254">
        <f>IF(N149="snížená",J149,0)</f>
        <v>0</v>
      </c>
      <c r="BG149" s="254">
        <f>IF(N149="zákl. přenesená",J149,0)</f>
        <v>0</v>
      </c>
      <c r="BH149" s="254">
        <f>IF(N149="sníž. přenesená",J149,0)</f>
        <v>0</v>
      </c>
      <c r="BI149" s="254">
        <f>IF(N149="nulová",J149,0)</f>
        <v>0</v>
      </c>
      <c r="BJ149" s="17" t="s">
        <v>80</v>
      </c>
      <c r="BK149" s="254">
        <f>ROUND(I149*H149,2)</f>
        <v>0</v>
      </c>
      <c r="BL149" s="17" t="s">
        <v>231</v>
      </c>
      <c r="BM149" s="253" t="s">
        <v>287</v>
      </c>
    </row>
    <row r="150" spans="1:47" s="2" customFormat="1" ht="12">
      <c r="A150" s="38"/>
      <c r="B150" s="39"/>
      <c r="C150" s="40"/>
      <c r="D150" s="257" t="s">
        <v>277</v>
      </c>
      <c r="E150" s="40"/>
      <c r="F150" s="269" t="s">
        <v>278</v>
      </c>
      <c r="G150" s="40"/>
      <c r="H150" s="40"/>
      <c r="I150" s="155"/>
      <c r="J150" s="40"/>
      <c r="K150" s="40"/>
      <c r="L150" s="44"/>
      <c r="M150" s="270"/>
      <c r="N150" s="271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277</v>
      </c>
      <c r="AU150" s="17" t="s">
        <v>82</v>
      </c>
    </row>
    <row r="151" spans="1:51" s="13" customFormat="1" ht="12">
      <c r="A151" s="13"/>
      <c r="B151" s="255"/>
      <c r="C151" s="256"/>
      <c r="D151" s="257" t="s">
        <v>270</v>
      </c>
      <c r="E151" s="258" t="s">
        <v>1</v>
      </c>
      <c r="F151" s="259" t="s">
        <v>288</v>
      </c>
      <c r="G151" s="256"/>
      <c r="H151" s="260">
        <v>247.155</v>
      </c>
      <c r="I151" s="261"/>
      <c r="J151" s="256"/>
      <c r="K151" s="256"/>
      <c r="L151" s="262"/>
      <c r="M151" s="263"/>
      <c r="N151" s="264"/>
      <c r="O151" s="264"/>
      <c r="P151" s="264"/>
      <c r="Q151" s="264"/>
      <c r="R151" s="264"/>
      <c r="S151" s="264"/>
      <c r="T151" s="26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6" t="s">
        <v>270</v>
      </c>
      <c r="AU151" s="266" t="s">
        <v>82</v>
      </c>
      <c r="AV151" s="13" t="s">
        <v>82</v>
      </c>
      <c r="AW151" s="13" t="s">
        <v>30</v>
      </c>
      <c r="AX151" s="13" t="s">
        <v>73</v>
      </c>
      <c r="AY151" s="266" t="s">
        <v>226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1</v>
      </c>
      <c r="F152" s="259" t="s">
        <v>289</v>
      </c>
      <c r="G152" s="256"/>
      <c r="H152" s="260">
        <v>247.155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82</v>
      </c>
      <c r="AV152" s="13" t="s">
        <v>82</v>
      </c>
      <c r="AW152" s="13" t="s">
        <v>30</v>
      </c>
      <c r="AX152" s="13" t="s">
        <v>73</v>
      </c>
      <c r="AY152" s="266" t="s">
        <v>226</v>
      </c>
    </row>
    <row r="153" spans="1:51" s="14" customFormat="1" ht="12">
      <c r="A153" s="14"/>
      <c r="B153" s="272"/>
      <c r="C153" s="273"/>
      <c r="D153" s="257" t="s">
        <v>270</v>
      </c>
      <c r="E153" s="274" t="s">
        <v>1</v>
      </c>
      <c r="F153" s="275" t="s">
        <v>290</v>
      </c>
      <c r="G153" s="273"/>
      <c r="H153" s="276">
        <v>494.31</v>
      </c>
      <c r="I153" s="277"/>
      <c r="J153" s="273"/>
      <c r="K153" s="273"/>
      <c r="L153" s="278"/>
      <c r="M153" s="279"/>
      <c r="N153" s="280"/>
      <c r="O153" s="280"/>
      <c r="P153" s="280"/>
      <c r="Q153" s="280"/>
      <c r="R153" s="280"/>
      <c r="S153" s="280"/>
      <c r="T153" s="28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2" t="s">
        <v>270</v>
      </c>
      <c r="AU153" s="282" t="s">
        <v>82</v>
      </c>
      <c r="AV153" s="14" t="s">
        <v>231</v>
      </c>
      <c r="AW153" s="14" t="s">
        <v>30</v>
      </c>
      <c r="AX153" s="14" t="s">
        <v>80</v>
      </c>
      <c r="AY153" s="282" t="s">
        <v>226</v>
      </c>
    </row>
    <row r="154" spans="1:63" s="12" customFormat="1" ht="22.8" customHeight="1">
      <c r="A154" s="12"/>
      <c r="B154" s="228"/>
      <c r="C154" s="229"/>
      <c r="D154" s="230" t="s">
        <v>72</v>
      </c>
      <c r="E154" s="267" t="s">
        <v>80</v>
      </c>
      <c r="F154" s="267" t="s">
        <v>291</v>
      </c>
      <c r="G154" s="229"/>
      <c r="H154" s="229"/>
      <c r="I154" s="232"/>
      <c r="J154" s="268">
        <f>BK154</f>
        <v>0</v>
      </c>
      <c r="K154" s="229"/>
      <c r="L154" s="234"/>
      <c r="M154" s="235"/>
      <c r="N154" s="236"/>
      <c r="O154" s="236"/>
      <c r="P154" s="237">
        <f>SUM(P155:P198)</f>
        <v>0</v>
      </c>
      <c r="Q154" s="236"/>
      <c r="R154" s="237">
        <f>SUM(R155:R198)</f>
        <v>0</v>
      </c>
      <c r="S154" s="236"/>
      <c r="T154" s="238">
        <f>SUM(T155:T198)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9" t="s">
        <v>80</v>
      </c>
      <c r="AT154" s="240" t="s">
        <v>72</v>
      </c>
      <c r="AU154" s="240" t="s">
        <v>80</v>
      </c>
      <c r="AY154" s="239" t="s">
        <v>226</v>
      </c>
      <c r="BK154" s="241">
        <f>SUM(BK155:BK198)</f>
        <v>0</v>
      </c>
    </row>
    <row r="155" spans="1:65" s="2" customFormat="1" ht="16.5" customHeight="1">
      <c r="A155" s="38"/>
      <c r="B155" s="39"/>
      <c r="C155" s="242" t="s">
        <v>292</v>
      </c>
      <c r="D155" s="242" t="s">
        <v>227</v>
      </c>
      <c r="E155" s="243" t="s">
        <v>293</v>
      </c>
      <c r="F155" s="244" t="s">
        <v>294</v>
      </c>
      <c r="G155" s="245" t="s">
        <v>275</v>
      </c>
      <c r="H155" s="246">
        <v>0.24</v>
      </c>
      <c r="I155" s="247"/>
      <c r="J155" s="248">
        <f>ROUND(I155*H155,2)</f>
        <v>0</v>
      </c>
      <c r="K155" s="244" t="s">
        <v>295</v>
      </c>
      <c r="L155" s="44"/>
      <c r="M155" s="249" t="s">
        <v>1</v>
      </c>
      <c r="N155" s="250" t="s">
        <v>38</v>
      </c>
      <c r="O155" s="91"/>
      <c r="P155" s="251">
        <f>O155*H155</f>
        <v>0</v>
      </c>
      <c r="Q155" s="251">
        <v>0</v>
      </c>
      <c r="R155" s="251">
        <f>Q155*H155</f>
        <v>0</v>
      </c>
      <c r="S155" s="251">
        <v>0</v>
      </c>
      <c r="T155" s="25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3" t="s">
        <v>231</v>
      </c>
      <c r="AT155" s="253" t="s">
        <v>227</v>
      </c>
      <c r="AU155" s="253" t="s">
        <v>82</v>
      </c>
      <c r="AY155" s="17" t="s">
        <v>226</v>
      </c>
      <c r="BE155" s="254">
        <f>IF(N155="základní",J155,0)</f>
        <v>0</v>
      </c>
      <c r="BF155" s="254">
        <f>IF(N155="snížená",J155,0)</f>
        <v>0</v>
      </c>
      <c r="BG155" s="254">
        <f>IF(N155="zákl. přenesená",J155,0)</f>
        <v>0</v>
      </c>
      <c r="BH155" s="254">
        <f>IF(N155="sníž. přenesená",J155,0)</f>
        <v>0</v>
      </c>
      <c r="BI155" s="254">
        <f>IF(N155="nulová",J155,0)</f>
        <v>0</v>
      </c>
      <c r="BJ155" s="17" t="s">
        <v>80</v>
      </c>
      <c r="BK155" s="254">
        <f>ROUND(I155*H155,2)</f>
        <v>0</v>
      </c>
      <c r="BL155" s="17" t="s">
        <v>231</v>
      </c>
      <c r="BM155" s="253" t="s">
        <v>296</v>
      </c>
    </row>
    <row r="156" spans="1:47" s="2" customFormat="1" ht="12">
      <c r="A156" s="38"/>
      <c r="B156" s="39"/>
      <c r="C156" s="40"/>
      <c r="D156" s="257" t="s">
        <v>277</v>
      </c>
      <c r="E156" s="40"/>
      <c r="F156" s="269" t="s">
        <v>297</v>
      </c>
      <c r="G156" s="40"/>
      <c r="H156" s="40"/>
      <c r="I156" s="155"/>
      <c r="J156" s="40"/>
      <c r="K156" s="40"/>
      <c r="L156" s="44"/>
      <c r="M156" s="270"/>
      <c r="N156" s="271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277</v>
      </c>
      <c r="AU156" s="17" t="s">
        <v>82</v>
      </c>
    </row>
    <row r="157" spans="1:51" s="13" customFormat="1" ht="12">
      <c r="A157" s="13"/>
      <c r="B157" s="255"/>
      <c r="C157" s="256"/>
      <c r="D157" s="257" t="s">
        <v>270</v>
      </c>
      <c r="E157" s="258" t="s">
        <v>1</v>
      </c>
      <c r="F157" s="259" t="s">
        <v>298</v>
      </c>
      <c r="G157" s="256"/>
      <c r="H157" s="260">
        <v>0.24</v>
      </c>
      <c r="I157" s="261"/>
      <c r="J157" s="256"/>
      <c r="K157" s="256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270</v>
      </c>
      <c r="AU157" s="266" t="s">
        <v>82</v>
      </c>
      <c r="AV157" s="13" t="s">
        <v>82</v>
      </c>
      <c r="AW157" s="13" t="s">
        <v>30</v>
      </c>
      <c r="AX157" s="13" t="s">
        <v>80</v>
      </c>
      <c r="AY157" s="266" t="s">
        <v>226</v>
      </c>
    </row>
    <row r="158" spans="1:65" s="2" customFormat="1" ht="16.5" customHeight="1">
      <c r="A158" s="38"/>
      <c r="B158" s="39"/>
      <c r="C158" s="242" t="s">
        <v>299</v>
      </c>
      <c r="D158" s="242" t="s">
        <v>227</v>
      </c>
      <c r="E158" s="243" t="s">
        <v>300</v>
      </c>
      <c r="F158" s="244" t="s">
        <v>301</v>
      </c>
      <c r="G158" s="245" t="s">
        <v>275</v>
      </c>
      <c r="H158" s="246">
        <v>77.67</v>
      </c>
      <c r="I158" s="247"/>
      <c r="J158" s="248">
        <f>ROUND(I158*H158,2)</f>
        <v>0</v>
      </c>
      <c r="K158" s="244" t="s">
        <v>295</v>
      </c>
      <c r="L158" s="44"/>
      <c r="M158" s="249" t="s">
        <v>1</v>
      </c>
      <c r="N158" s="250" t="s">
        <v>38</v>
      </c>
      <c r="O158" s="91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3" t="s">
        <v>231</v>
      </c>
      <c r="AT158" s="253" t="s">
        <v>227</v>
      </c>
      <c r="AU158" s="253" t="s">
        <v>82</v>
      </c>
      <c r="AY158" s="17" t="s">
        <v>226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7" t="s">
        <v>80</v>
      </c>
      <c r="BK158" s="254">
        <f>ROUND(I158*H158,2)</f>
        <v>0</v>
      </c>
      <c r="BL158" s="17" t="s">
        <v>231</v>
      </c>
      <c r="BM158" s="253" t="s">
        <v>302</v>
      </c>
    </row>
    <row r="159" spans="1:47" s="2" customFormat="1" ht="12">
      <c r="A159" s="38"/>
      <c r="B159" s="39"/>
      <c r="C159" s="40"/>
      <c r="D159" s="257" t="s">
        <v>277</v>
      </c>
      <c r="E159" s="40"/>
      <c r="F159" s="269" t="s">
        <v>297</v>
      </c>
      <c r="G159" s="40"/>
      <c r="H159" s="40"/>
      <c r="I159" s="155"/>
      <c r="J159" s="40"/>
      <c r="K159" s="40"/>
      <c r="L159" s="44"/>
      <c r="M159" s="270"/>
      <c r="N159" s="27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277</v>
      </c>
      <c r="AU159" s="17" t="s">
        <v>82</v>
      </c>
    </row>
    <row r="160" spans="1:51" s="13" customFormat="1" ht="12">
      <c r="A160" s="13"/>
      <c r="B160" s="255"/>
      <c r="C160" s="256"/>
      <c r="D160" s="257" t="s">
        <v>270</v>
      </c>
      <c r="E160" s="258" t="s">
        <v>1</v>
      </c>
      <c r="F160" s="259" t="s">
        <v>303</v>
      </c>
      <c r="G160" s="256"/>
      <c r="H160" s="260">
        <v>77.67</v>
      </c>
      <c r="I160" s="261"/>
      <c r="J160" s="256"/>
      <c r="K160" s="256"/>
      <c r="L160" s="262"/>
      <c r="M160" s="263"/>
      <c r="N160" s="264"/>
      <c r="O160" s="264"/>
      <c r="P160" s="264"/>
      <c r="Q160" s="264"/>
      <c r="R160" s="264"/>
      <c r="S160" s="264"/>
      <c r="T160" s="26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6" t="s">
        <v>270</v>
      </c>
      <c r="AU160" s="266" t="s">
        <v>82</v>
      </c>
      <c r="AV160" s="13" t="s">
        <v>82</v>
      </c>
      <c r="AW160" s="13" t="s">
        <v>30</v>
      </c>
      <c r="AX160" s="13" t="s">
        <v>80</v>
      </c>
      <c r="AY160" s="266" t="s">
        <v>226</v>
      </c>
    </row>
    <row r="161" spans="1:65" s="2" customFormat="1" ht="16.5" customHeight="1">
      <c r="A161" s="38"/>
      <c r="B161" s="39"/>
      <c r="C161" s="242" t="s">
        <v>304</v>
      </c>
      <c r="D161" s="242" t="s">
        <v>227</v>
      </c>
      <c r="E161" s="243" t="s">
        <v>305</v>
      </c>
      <c r="F161" s="244" t="s">
        <v>306</v>
      </c>
      <c r="G161" s="245" t="s">
        <v>275</v>
      </c>
      <c r="H161" s="246">
        <v>12.945</v>
      </c>
      <c r="I161" s="247"/>
      <c r="J161" s="248">
        <f>ROUND(I161*H161,2)</f>
        <v>0</v>
      </c>
      <c r="K161" s="244" t="s">
        <v>295</v>
      </c>
      <c r="L161" s="44"/>
      <c r="M161" s="249" t="s">
        <v>1</v>
      </c>
      <c r="N161" s="250" t="s">
        <v>38</v>
      </c>
      <c r="O161" s="91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3" t="s">
        <v>231</v>
      </c>
      <c r="AT161" s="253" t="s">
        <v>227</v>
      </c>
      <c r="AU161" s="253" t="s">
        <v>82</v>
      </c>
      <c r="AY161" s="17" t="s">
        <v>226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7" t="s">
        <v>80</v>
      </c>
      <c r="BK161" s="254">
        <f>ROUND(I161*H161,2)</f>
        <v>0</v>
      </c>
      <c r="BL161" s="17" t="s">
        <v>231</v>
      </c>
      <c r="BM161" s="253" t="s">
        <v>307</v>
      </c>
    </row>
    <row r="162" spans="1:47" s="2" customFormat="1" ht="12">
      <c r="A162" s="38"/>
      <c r="B162" s="39"/>
      <c r="C162" s="40"/>
      <c r="D162" s="257" t="s">
        <v>277</v>
      </c>
      <c r="E162" s="40"/>
      <c r="F162" s="269" t="s">
        <v>297</v>
      </c>
      <c r="G162" s="40"/>
      <c r="H162" s="40"/>
      <c r="I162" s="155"/>
      <c r="J162" s="40"/>
      <c r="K162" s="40"/>
      <c r="L162" s="44"/>
      <c r="M162" s="270"/>
      <c r="N162" s="27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277</v>
      </c>
      <c r="AU162" s="17" t="s">
        <v>82</v>
      </c>
    </row>
    <row r="163" spans="1:51" s="15" customFormat="1" ht="12">
      <c r="A163" s="15"/>
      <c r="B163" s="283"/>
      <c r="C163" s="284"/>
      <c r="D163" s="257" t="s">
        <v>270</v>
      </c>
      <c r="E163" s="285" t="s">
        <v>1</v>
      </c>
      <c r="F163" s="286" t="s">
        <v>308</v>
      </c>
      <c r="G163" s="284"/>
      <c r="H163" s="285" t="s">
        <v>1</v>
      </c>
      <c r="I163" s="287"/>
      <c r="J163" s="284"/>
      <c r="K163" s="284"/>
      <c r="L163" s="288"/>
      <c r="M163" s="289"/>
      <c r="N163" s="290"/>
      <c r="O163" s="290"/>
      <c r="P163" s="290"/>
      <c r="Q163" s="290"/>
      <c r="R163" s="290"/>
      <c r="S163" s="290"/>
      <c r="T163" s="29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2" t="s">
        <v>270</v>
      </c>
      <c r="AU163" s="292" t="s">
        <v>82</v>
      </c>
      <c r="AV163" s="15" t="s">
        <v>80</v>
      </c>
      <c r="AW163" s="15" t="s">
        <v>30</v>
      </c>
      <c r="AX163" s="15" t="s">
        <v>73</v>
      </c>
      <c r="AY163" s="292" t="s">
        <v>226</v>
      </c>
    </row>
    <row r="164" spans="1:51" s="13" customFormat="1" ht="12">
      <c r="A164" s="13"/>
      <c r="B164" s="255"/>
      <c r="C164" s="256"/>
      <c r="D164" s="257" t="s">
        <v>270</v>
      </c>
      <c r="E164" s="258" t="s">
        <v>1</v>
      </c>
      <c r="F164" s="259" t="s">
        <v>309</v>
      </c>
      <c r="G164" s="256"/>
      <c r="H164" s="260">
        <v>12.945</v>
      </c>
      <c r="I164" s="261"/>
      <c r="J164" s="256"/>
      <c r="K164" s="256"/>
      <c r="L164" s="262"/>
      <c r="M164" s="263"/>
      <c r="N164" s="264"/>
      <c r="O164" s="264"/>
      <c r="P164" s="264"/>
      <c r="Q164" s="264"/>
      <c r="R164" s="264"/>
      <c r="S164" s="264"/>
      <c r="T164" s="26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6" t="s">
        <v>270</v>
      </c>
      <c r="AU164" s="266" t="s">
        <v>82</v>
      </c>
      <c r="AV164" s="13" t="s">
        <v>82</v>
      </c>
      <c r="AW164" s="13" t="s">
        <v>30</v>
      </c>
      <c r="AX164" s="13" t="s">
        <v>80</v>
      </c>
      <c r="AY164" s="266" t="s">
        <v>226</v>
      </c>
    </row>
    <row r="165" spans="1:65" s="2" customFormat="1" ht="16.5" customHeight="1">
      <c r="A165" s="38"/>
      <c r="B165" s="39"/>
      <c r="C165" s="242" t="s">
        <v>310</v>
      </c>
      <c r="D165" s="242" t="s">
        <v>227</v>
      </c>
      <c r="E165" s="243" t="s">
        <v>311</v>
      </c>
      <c r="F165" s="244" t="s">
        <v>312</v>
      </c>
      <c r="G165" s="245" t="s">
        <v>275</v>
      </c>
      <c r="H165" s="246">
        <v>77.67</v>
      </c>
      <c r="I165" s="247"/>
      <c r="J165" s="248">
        <f>ROUND(I165*H165,2)</f>
        <v>0</v>
      </c>
      <c r="K165" s="244" t="s">
        <v>295</v>
      </c>
      <c r="L165" s="44"/>
      <c r="M165" s="249" t="s">
        <v>1</v>
      </c>
      <c r="N165" s="250" t="s">
        <v>38</v>
      </c>
      <c r="O165" s="91"/>
      <c r="P165" s="251">
        <f>O165*H165</f>
        <v>0</v>
      </c>
      <c r="Q165" s="251">
        <v>0</v>
      </c>
      <c r="R165" s="251">
        <f>Q165*H165</f>
        <v>0</v>
      </c>
      <c r="S165" s="251">
        <v>0</v>
      </c>
      <c r="T165" s="25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3" t="s">
        <v>231</v>
      </c>
      <c r="AT165" s="253" t="s">
        <v>227</v>
      </c>
      <c r="AU165" s="253" t="s">
        <v>82</v>
      </c>
      <c r="AY165" s="17" t="s">
        <v>226</v>
      </c>
      <c r="BE165" s="254">
        <f>IF(N165="základní",J165,0)</f>
        <v>0</v>
      </c>
      <c r="BF165" s="254">
        <f>IF(N165="snížená",J165,0)</f>
        <v>0</v>
      </c>
      <c r="BG165" s="254">
        <f>IF(N165="zákl. přenesená",J165,0)</f>
        <v>0</v>
      </c>
      <c r="BH165" s="254">
        <f>IF(N165="sníž. přenesená",J165,0)</f>
        <v>0</v>
      </c>
      <c r="BI165" s="254">
        <f>IF(N165="nulová",J165,0)</f>
        <v>0</v>
      </c>
      <c r="BJ165" s="17" t="s">
        <v>80</v>
      </c>
      <c r="BK165" s="254">
        <f>ROUND(I165*H165,2)</f>
        <v>0</v>
      </c>
      <c r="BL165" s="17" t="s">
        <v>231</v>
      </c>
      <c r="BM165" s="253" t="s">
        <v>313</v>
      </c>
    </row>
    <row r="166" spans="1:47" s="2" customFormat="1" ht="12">
      <c r="A166" s="38"/>
      <c r="B166" s="39"/>
      <c r="C166" s="40"/>
      <c r="D166" s="257" t="s">
        <v>277</v>
      </c>
      <c r="E166" s="40"/>
      <c r="F166" s="269" t="s">
        <v>297</v>
      </c>
      <c r="G166" s="40"/>
      <c r="H166" s="40"/>
      <c r="I166" s="155"/>
      <c r="J166" s="40"/>
      <c r="K166" s="40"/>
      <c r="L166" s="44"/>
      <c r="M166" s="270"/>
      <c r="N166" s="271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277</v>
      </c>
      <c r="AU166" s="17" t="s">
        <v>82</v>
      </c>
    </row>
    <row r="167" spans="1:51" s="13" customFormat="1" ht="12">
      <c r="A167" s="13"/>
      <c r="B167" s="255"/>
      <c r="C167" s="256"/>
      <c r="D167" s="257" t="s">
        <v>270</v>
      </c>
      <c r="E167" s="258" t="s">
        <v>1</v>
      </c>
      <c r="F167" s="259" t="s">
        <v>303</v>
      </c>
      <c r="G167" s="256"/>
      <c r="H167" s="260">
        <v>77.67</v>
      </c>
      <c r="I167" s="261"/>
      <c r="J167" s="256"/>
      <c r="K167" s="256"/>
      <c r="L167" s="262"/>
      <c r="M167" s="263"/>
      <c r="N167" s="264"/>
      <c r="O167" s="264"/>
      <c r="P167" s="264"/>
      <c r="Q167" s="264"/>
      <c r="R167" s="264"/>
      <c r="S167" s="264"/>
      <c r="T167" s="26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6" t="s">
        <v>270</v>
      </c>
      <c r="AU167" s="266" t="s">
        <v>82</v>
      </c>
      <c r="AV167" s="13" t="s">
        <v>82</v>
      </c>
      <c r="AW167" s="13" t="s">
        <v>30</v>
      </c>
      <c r="AX167" s="13" t="s">
        <v>80</v>
      </c>
      <c r="AY167" s="266" t="s">
        <v>226</v>
      </c>
    </row>
    <row r="168" spans="1:65" s="2" customFormat="1" ht="16.5" customHeight="1">
      <c r="A168" s="38"/>
      <c r="B168" s="39"/>
      <c r="C168" s="242" t="s">
        <v>314</v>
      </c>
      <c r="D168" s="242" t="s">
        <v>227</v>
      </c>
      <c r="E168" s="243" t="s">
        <v>315</v>
      </c>
      <c r="F168" s="244" t="s">
        <v>316</v>
      </c>
      <c r="G168" s="245" t="s">
        <v>317</v>
      </c>
      <c r="H168" s="246">
        <v>12</v>
      </c>
      <c r="I168" s="247"/>
      <c r="J168" s="248">
        <f>ROUND(I168*H168,2)</f>
        <v>0</v>
      </c>
      <c r="K168" s="244" t="s">
        <v>295</v>
      </c>
      <c r="L168" s="44"/>
      <c r="M168" s="249" t="s">
        <v>1</v>
      </c>
      <c r="N168" s="250" t="s">
        <v>38</v>
      </c>
      <c r="O168" s="91"/>
      <c r="P168" s="251">
        <f>O168*H168</f>
        <v>0</v>
      </c>
      <c r="Q168" s="251">
        <v>0</v>
      </c>
      <c r="R168" s="251">
        <f>Q168*H168</f>
        <v>0</v>
      </c>
      <c r="S168" s="251">
        <v>0</v>
      </c>
      <c r="T168" s="252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3" t="s">
        <v>231</v>
      </c>
      <c r="AT168" s="253" t="s">
        <v>227</v>
      </c>
      <c r="AU168" s="253" t="s">
        <v>82</v>
      </c>
      <c r="AY168" s="17" t="s">
        <v>226</v>
      </c>
      <c r="BE168" s="254">
        <f>IF(N168="základní",J168,0)</f>
        <v>0</v>
      </c>
      <c r="BF168" s="254">
        <f>IF(N168="snížená",J168,0)</f>
        <v>0</v>
      </c>
      <c r="BG168" s="254">
        <f>IF(N168="zákl. přenesená",J168,0)</f>
        <v>0</v>
      </c>
      <c r="BH168" s="254">
        <f>IF(N168="sníž. přenesená",J168,0)</f>
        <v>0</v>
      </c>
      <c r="BI168" s="254">
        <f>IF(N168="nulová",J168,0)</f>
        <v>0</v>
      </c>
      <c r="BJ168" s="17" t="s">
        <v>80</v>
      </c>
      <c r="BK168" s="254">
        <f>ROUND(I168*H168,2)</f>
        <v>0</v>
      </c>
      <c r="BL168" s="17" t="s">
        <v>231</v>
      </c>
      <c r="BM168" s="253" t="s">
        <v>318</v>
      </c>
    </row>
    <row r="169" spans="1:47" s="2" customFormat="1" ht="12">
      <c r="A169" s="38"/>
      <c r="B169" s="39"/>
      <c r="C169" s="40"/>
      <c r="D169" s="257" t="s">
        <v>277</v>
      </c>
      <c r="E169" s="40"/>
      <c r="F169" s="269" t="s">
        <v>297</v>
      </c>
      <c r="G169" s="40"/>
      <c r="H169" s="40"/>
      <c r="I169" s="155"/>
      <c r="J169" s="40"/>
      <c r="K169" s="40"/>
      <c r="L169" s="44"/>
      <c r="M169" s="270"/>
      <c r="N169" s="271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277</v>
      </c>
      <c r="AU169" s="17" t="s">
        <v>82</v>
      </c>
    </row>
    <row r="170" spans="1:51" s="13" customFormat="1" ht="12">
      <c r="A170" s="13"/>
      <c r="B170" s="255"/>
      <c r="C170" s="256"/>
      <c r="D170" s="257" t="s">
        <v>270</v>
      </c>
      <c r="E170" s="258" t="s">
        <v>1</v>
      </c>
      <c r="F170" s="259" t="s">
        <v>272</v>
      </c>
      <c r="G170" s="256"/>
      <c r="H170" s="260">
        <v>12</v>
      </c>
      <c r="I170" s="261"/>
      <c r="J170" s="256"/>
      <c r="K170" s="256"/>
      <c r="L170" s="262"/>
      <c r="M170" s="263"/>
      <c r="N170" s="264"/>
      <c r="O170" s="264"/>
      <c r="P170" s="264"/>
      <c r="Q170" s="264"/>
      <c r="R170" s="264"/>
      <c r="S170" s="264"/>
      <c r="T170" s="26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6" t="s">
        <v>270</v>
      </c>
      <c r="AU170" s="266" t="s">
        <v>82</v>
      </c>
      <c r="AV170" s="13" t="s">
        <v>82</v>
      </c>
      <c r="AW170" s="13" t="s">
        <v>30</v>
      </c>
      <c r="AX170" s="13" t="s">
        <v>80</v>
      </c>
      <c r="AY170" s="266" t="s">
        <v>226</v>
      </c>
    </row>
    <row r="171" spans="1:65" s="2" customFormat="1" ht="16.5" customHeight="1">
      <c r="A171" s="38"/>
      <c r="B171" s="39"/>
      <c r="C171" s="242" t="s">
        <v>7</v>
      </c>
      <c r="D171" s="242" t="s">
        <v>227</v>
      </c>
      <c r="E171" s="243" t="s">
        <v>319</v>
      </c>
      <c r="F171" s="244" t="s">
        <v>320</v>
      </c>
      <c r="G171" s="245" t="s">
        <v>275</v>
      </c>
      <c r="H171" s="246">
        <v>19.47</v>
      </c>
      <c r="I171" s="247"/>
      <c r="J171" s="248">
        <f>ROUND(I171*H171,2)</f>
        <v>0</v>
      </c>
      <c r="K171" s="244" t="s">
        <v>295</v>
      </c>
      <c r="L171" s="44"/>
      <c r="M171" s="249" t="s">
        <v>1</v>
      </c>
      <c r="N171" s="250" t="s">
        <v>38</v>
      </c>
      <c r="O171" s="91"/>
      <c r="P171" s="251">
        <f>O171*H171</f>
        <v>0</v>
      </c>
      <c r="Q171" s="251">
        <v>0</v>
      </c>
      <c r="R171" s="251">
        <f>Q171*H171</f>
        <v>0</v>
      </c>
      <c r="S171" s="251">
        <v>0</v>
      </c>
      <c r="T171" s="25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3" t="s">
        <v>231</v>
      </c>
      <c r="AT171" s="253" t="s">
        <v>227</v>
      </c>
      <c r="AU171" s="253" t="s">
        <v>82</v>
      </c>
      <c r="AY171" s="17" t="s">
        <v>226</v>
      </c>
      <c r="BE171" s="254">
        <f>IF(N171="základní",J171,0)</f>
        <v>0</v>
      </c>
      <c r="BF171" s="254">
        <f>IF(N171="snížená",J171,0)</f>
        <v>0</v>
      </c>
      <c r="BG171" s="254">
        <f>IF(N171="zákl. přenesená",J171,0)</f>
        <v>0</v>
      </c>
      <c r="BH171" s="254">
        <f>IF(N171="sníž. přenesená",J171,0)</f>
        <v>0</v>
      </c>
      <c r="BI171" s="254">
        <f>IF(N171="nulová",J171,0)</f>
        <v>0</v>
      </c>
      <c r="BJ171" s="17" t="s">
        <v>80</v>
      </c>
      <c r="BK171" s="254">
        <f>ROUND(I171*H171,2)</f>
        <v>0</v>
      </c>
      <c r="BL171" s="17" t="s">
        <v>231</v>
      </c>
      <c r="BM171" s="253" t="s">
        <v>321</v>
      </c>
    </row>
    <row r="172" spans="1:47" s="2" customFormat="1" ht="12">
      <c r="A172" s="38"/>
      <c r="B172" s="39"/>
      <c r="C172" s="40"/>
      <c r="D172" s="257" t="s">
        <v>277</v>
      </c>
      <c r="E172" s="40"/>
      <c r="F172" s="269" t="s">
        <v>297</v>
      </c>
      <c r="G172" s="40"/>
      <c r="H172" s="40"/>
      <c r="I172" s="155"/>
      <c r="J172" s="40"/>
      <c r="K172" s="40"/>
      <c r="L172" s="44"/>
      <c r="M172" s="270"/>
      <c r="N172" s="271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277</v>
      </c>
      <c r="AU172" s="17" t="s">
        <v>82</v>
      </c>
    </row>
    <row r="173" spans="1:51" s="15" customFormat="1" ht="12">
      <c r="A173" s="15"/>
      <c r="B173" s="283"/>
      <c r="C173" s="284"/>
      <c r="D173" s="257" t="s">
        <v>270</v>
      </c>
      <c r="E173" s="285" t="s">
        <v>1</v>
      </c>
      <c r="F173" s="286" t="s">
        <v>308</v>
      </c>
      <c r="G173" s="284"/>
      <c r="H173" s="285" t="s">
        <v>1</v>
      </c>
      <c r="I173" s="287"/>
      <c r="J173" s="284"/>
      <c r="K173" s="284"/>
      <c r="L173" s="288"/>
      <c r="M173" s="289"/>
      <c r="N173" s="290"/>
      <c r="O173" s="290"/>
      <c r="P173" s="290"/>
      <c r="Q173" s="290"/>
      <c r="R173" s="290"/>
      <c r="S173" s="290"/>
      <c r="T173" s="291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2" t="s">
        <v>270</v>
      </c>
      <c r="AU173" s="292" t="s">
        <v>82</v>
      </c>
      <c r="AV173" s="15" t="s">
        <v>80</v>
      </c>
      <c r="AW173" s="15" t="s">
        <v>30</v>
      </c>
      <c r="AX173" s="15" t="s">
        <v>73</v>
      </c>
      <c r="AY173" s="292" t="s">
        <v>226</v>
      </c>
    </row>
    <row r="174" spans="1:51" s="13" customFormat="1" ht="12">
      <c r="A174" s="13"/>
      <c r="B174" s="255"/>
      <c r="C174" s="256"/>
      <c r="D174" s="257" t="s">
        <v>270</v>
      </c>
      <c r="E174" s="258" t="s">
        <v>1</v>
      </c>
      <c r="F174" s="259" t="s">
        <v>322</v>
      </c>
      <c r="G174" s="256"/>
      <c r="H174" s="260">
        <v>18.27</v>
      </c>
      <c r="I174" s="261"/>
      <c r="J174" s="256"/>
      <c r="K174" s="256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270</v>
      </c>
      <c r="AU174" s="266" t="s">
        <v>82</v>
      </c>
      <c r="AV174" s="13" t="s">
        <v>82</v>
      </c>
      <c r="AW174" s="13" t="s">
        <v>30</v>
      </c>
      <c r="AX174" s="13" t="s">
        <v>73</v>
      </c>
      <c r="AY174" s="266" t="s">
        <v>226</v>
      </c>
    </row>
    <row r="175" spans="1:51" s="13" customFormat="1" ht="12">
      <c r="A175" s="13"/>
      <c r="B175" s="255"/>
      <c r="C175" s="256"/>
      <c r="D175" s="257" t="s">
        <v>270</v>
      </c>
      <c r="E175" s="258" t="s">
        <v>1</v>
      </c>
      <c r="F175" s="259" t="s">
        <v>323</v>
      </c>
      <c r="G175" s="256"/>
      <c r="H175" s="260">
        <v>1.2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270</v>
      </c>
      <c r="AU175" s="266" t="s">
        <v>82</v>
      </c>
      <c r="AV175" s="13" t="s">
        <v>82</v>
      </c>
      <c r="AW175" s="13" t="s">
        <v>30</v>
      </c>
      <c r="AX175" s="13" t="s">
        <v>73</v>
      </c>
      <c r="AY175" s="266" t="s">
        <v>226</v>
      </c>
    </row>
    <row r="176" spans="1:51" s="14" customFormat="1" ht="12">
      <c r="A176" s="14"/>
      <c r="B176" s="272"/>
      <c r="C176" s="273"/>
      <c r="D176" s="257" t="s">
        <v>270</v>
      </c>
      <c r="E176" s="274" t="s">
        <v>1</v>
      </c>
      <c r="F176" s="275" t="s">
        <v>290</v>
      </c>
      <c r="G176" s="273"/>
      <c r="H176" s="276">
        <v>19.47</v>
      </c>
      <c r="I176" s="277"/>
      <c r="J176" s="273"/>
      <c r="K176" s="273"/>
      <c r="L176" s="278"/>
      <c r="M176" s="279"/>
      <c r="N176" s="280"/>
      <c r="O176" s="280"/>
      <c r="P176" s="280"/>
      <c r="Q176" s="280"/>
      <c r="R176" s="280"/>
      <c r="S176" s="280"/>
      <c r="T176" s="28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2" t="s">
        <v>270</v>
      </c>
      <c r="AU176" s="282" t="s">
        <v>82</v>
      </c>
      <c r="AV176" s="14" t="s">
        <v>231</v>
      </c>
      <c r="AW176" s="14" t="s">
        <v>30</v>
      </c>
      <c r="AX176" s="14" t="s">
        <v>80</v>
      </c>
      <c r="AY176" s="282" t="s">
        <v>226</v>
      </c>
    </row>
    <row r="177" spans="1:65" s="2" customFormat="1" ht="16.5" customHeight="1">
      <c r="A177" s="38"/>
      <c r="B177" s="39"/>
      <c r="C177" s="242" t="s">
        <v>324</v>
      </c>
      <c r="D177" s="242" t="s">
        <v>227</v>
      </c>
      <c r="E177" s="243" t="s">
        <v>325</v>
      </c>
      <c r="F177" s="244" t="s">
        <v>326</v>
      </c>
      <c r="G177" s="245" t="s">
        <v>275</v>
      </c>
      <c r="H177" s="246">
        <v>247.155</v>
      </c>
      <c r="I177" s="247"/>
      <c r="J177" s="248">
        <f>ROUND(I177*H177,2)</f>
        <v>0</v>
      </c>
      <c r="K177" s="244" t="s">
        <v>295</v>
      </c>
      <c r="L177" s="44"/>
      <c r="M177" s="249" t="s">
        <v>1</v>
      </c>
      <c r="N177" s="250" t="s">
        <v>38</v>
      </c>
      <c r="O177" s="91"/>
      <c r="P177" s="251">
        <f>O177*H177</f>
        <v>0</v>
      </c>
      <c r="Q177" s="251">
        <v>0</v>
      </c>
      <c r="R177" s="251">
        <f>Q177*H177</f>
        <v>0</v>
      </c>
      <c r="S177" s="251">
        <v>0</v>
      </c>
      <c r="T177" s="25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3" t="s">
        <v>231</v>
      </c>
      <c r="AT177" s="253" t="s">
        <v>227</v>
      </c>
      <c r="AU177" s="253" t="s">
        <v>82</v>
      </c>
      <c r="AY177" s="17" t="s">
        <v>226</v>
      </c>
      <c r="BE177" s="254">
        <f>IF(N177="základní",J177,0)</f>
        <v>0</v>
      </c>
      <c r="BF177" s="254">
        <f>IF(N177="snížená",J177,0)</f>
        <v>0</v>
      </c>
      <c r="BG177" s="254">
        <f>IF(N177="zákl. přenesená",J177,0)</f>
        <v>0</v>
      </c>
      <c r="BH177" s="254">
        <f>IF(N177="sníž. přenesená",J177,0)</f>
        <v>0</v>
      </c>
      <c r="BI177" s="254">
        <f>IF(N177="nulová",J177,0)</f>
        <v>0</v>
      </c>
      <c r="BJ177" s="17" t="s">
        <v>80</v>
      </c>
      <c r="BK177" s="254">
        <f>ROUND(I177*H177,2)</f>
        <v>0</v>
      </c>
      <c r="BL177" s="17" t="s">
        <v>231</v>
      </c>
      <c r="BM177" s="253" t="s">
        <v>327</v>
      </c>
    </row>
    <row r="178" spans="1:47" s="2" customFormat="1" ht="12">
      <c r="A178" s="38"/>
      <c r="B178" s="39"/>
      <c r="C178" s="40"/>
      <c r="D178" s="257" t="s">
        <v>277</v>
      </c>
      <c r="E178" s="40"/>
      <c r="F178" s="269" t="s">
        <v>328</v>
      </c>
      <c r="G178" s="40"/>
      <c r="H178" s="40"/>
      <c r="I178" s="155"/>
      <c r="J178" s="40"/>
      <c r="K178" s="40"/>
      <c r="L178" s="44"/>
      <c r="M178" s="270"/>
      <c r="N178" s="271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277</v>
      </c>
      <c r="AU178" s="17" t="s">
        <v>82</v>
      </c>
    </row>
    <row r="179" spans="1:51" s="13" customFormat="1" ht="12">
      <c r="A179" s="13"/>
      <c r="B179" s="255"/>
      <c r="C179" s="256"/>
      <c r="D179" s="257" t="s">
        <v>270</v>
      </c>
      <c r="E179" s="258" t="s">
        <v>1</v>
      </c>
      <c r="F179" s="259" t="s">
        <v>329</v>
      </c>
      <c r="G179" s="256"/>
      <c r="H179" s="260">
        <v>223.155</v>
      </c>
      <c r="I179" s="261"/>
      <c r="J179" s="256"/>
      <c r="K179" s="256"/>
      <c r="L179" s="262"/>
      <c r="M179" s="263"/>
      <c r="N179" s="264"/>
      <c r="O179" s="264"/>
      <c r="P179" s="264"/>
      <c r="Q179" s="264"/>
      <c r="R179" s="264"/>
      <c r="S179" s="264"/>
      <c r="T179" s="26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6" t="s">
        <v>270</v>
      </c>
      <c r="AU179" s="266" t="s">
        <v>82</v>
      </c>
      <c r="AV179" s="13" t="s">
        <v>82</v>
      </c>
      <c r="AW179" s="13" t="s">
        <v>30</v>
      </c>
      <c r="AX179" s="13" t="s">
        <v>73</v>
      </c>
      <c r="AY179" s="266" t="s">
        <v>226</v>
      </c>
    </row>
    <row r="180" spans="1:51" s="13" customFormat="1" ht="12">
      <c r="A180" s="13"/>
      <c r="B180" s="255"/>
      <c r="C180" s="256"/>
      <c r="D180" s="257" t="s">
        <v>270</v>
      </c>
      <c r="E180" s="258" t="s">
        <v>1</v>
      </c>
      <c r="F180" s="259" t="s">
        <v>330</v>
      </c>
      <c r="G180" s="256"/>
      <c r="H180" s="260">
        <v>24</v>
      </c>
      <c r="I180" s="261"/>
      <c r="J180" s="256"/>
      <c r="K180" s="256"/>
      <c r="L180" s="262"/>
      <c r="M180" s="263"/>
      <c r="N180" s="264"/>
      <c r="O180" s="264"/>
      <c r="P180" s="264"/>
      <c r="Q180" s="264"/>
      <c r="R180" s="264"/>
      <c r="S180" s="264"/>
      <c r="T180" s="26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6" t="s">
        <v>270</v>
      </c>
      <c r="AU180" s="266" t="s">
        <v>82</v>
      </c>
      <c r="AV180" s="13" t="s">
        <v>82</v>
      </c>
      <c r="AW180" s="13" t="s">
        <v>30</v>
      </c>
      <c r="AX180" s="13" t="s">
        <v>73</v>
      </c>
      <c r="AY180" s="266" t="s">
        <v>226</v>
      </c>
    </row>
    <row r="181" spans="1:51" s="14" customFormat="1" ht="12">
      <c r="A181" s="14"/>
      <c r="B181" s="272"/>
      <c r="C181" s="273"/>
      <c r="D181" s="257" t="s">
        <v>270</v>
      </c>
      <c r="E181" s="274" t="s">
        <v>1</v>
      </c>
      <c r="F181" s="275" t="s">
        <v>290</v>
      </c>
      <c r="G181" s="273"/>
      <c r="H181" s="276">
        <v>247.155</v>
      </c>
      <c r="I181" s="277"/>
      <c r="J181" s="273"/>
      <c r="K181" s="273"/>
      <c r="L181" s="278"/>
      <c r="M181" s="279"/>
      <c r="N181" s="280"/>
      <c r="O181" s="280"/>
      <c r="P181" s="280"/>
      <c r="Q181" s="280"/>
      <c r="R181" s="280"/>
      <c r="S181" s="280"/>
      <c r="T181" s="28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2" t="s">
        <v>270</v>
      </c>
      <c r="AU181" s="282" t="s">
        <v>82</v>
      </c>
      <c r="AV181" s="14" t="s">
        <v>231</v>
      </c>
      <c r="AW181" s="14" t="s">
        <v>30</v>
      </c>
      <c r="AX181" s="14" t="s">
        <v>80</v>
      </c>
      <c r="AY181" s="282" t="s">
        <v>226</v>
      </c>
    </row>
    <row r="182" spans="1:65" s="2" customFormat="1" ht="16.5" customHeight="1">
      <c r="A182" s="38"/>
      <c r="B182" s="39"/>
      <c r="C182" s="242" t="s">
        <v>331</v>
      </c>
      <c r="D182" s="242" t="s">
        <v>227</v>
      </c>
      <c r="E182" s="243" t="s">
        <v>332</v>
      </c>
      <c r="F182" s="244" t="s">
        <v>333</v>
      </c>
      <c r="G182" s="245" t="s">
        <v>275</v>
      </c>
      <c r="H182" s="246">
        <v>247.155</v>
      </c>
      <c r="I182" s="247"/>
      <c r="J182" s="248">
        <f>ROUND(I182*H182,2)</f>
        <v>0</v>
      </c>
      <c r="K182" s="244" t="s">
        <v>295</v>
      </c>
      <c r="L182" s="44"/>
      <c r="M182" s="249" t="s">
        <v>1</v>
      </c>
      <c r="N182" s="250" t="s">
        <v>38</v>
      </c>
      <c r="O182" s="91"/>
      <c r="P182" s="251">
        <f>O182*H182</f>
        <v>0</v>
      </c>
      <c r="Q182" s="251">
        <v>0</v>
      </c>
      <c r="R182" s="251">
        <f>Q182*H182</f>
        <v>0</v>
      </c>
      <c r="S182" s="251">
        <v>0</v>
      </c>
      <c r="T182" s="25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3" t="s">
        <v>231</v>
      </c>
      <c r="AT182" s="253" t="s">
        <v>227</v>
      </c>
      <c r="AU182" s="253" t="s">
        <v>82</v>
      </c>
      <c r="AY182" s="17" t="s">
        <v>226</v>
      </c>
      <c r="BE182" s="254">
        <f>IF(N182="základní",J182,0)</f>
        <v>0</v>
      </c>
      <c r="BF182" s="254">
        <f>IF(N182="snížená",J182,0)</f>
        <v>0</v>
      </c>
      <c r="BG182" s="254">
        <f>IF(N182="zákl. přenesená",J182,0)</f>
        <v>0</v>
      </c>
      <c r="BH182" s="254">
        <f>IF(N182="sníž. přenesená",J182,0)</f>
        <v>0</v>
      </c>
      <c r="BI182" s="254">
        <f>IF(N182="nulová",J182,0)</f>
        <v>0</v>
      </c>
      <c r="BJ182" s="17" t="s">
        <v>80</v>
      </c>
      <c r="BK182" s="254">
        <f>ROUND(I182*H182,2)</f>
        <v>0</v>
      </c>
      <c r="BL182" s="17" t="s">
        <v>231</v>
      </c>
      <c r="BM182" s="253" t="s">
        <v>334</v>
      </c>
    </row>
    <row r="183" spans="1:47" s="2" customFormat="1" ht="12">
      <c r="A183" s="38"/>
      <c r="B183" s="39"/>
      <c r="C183" s="40"/>
      <c r="D183" s="257" t="s">
        <v>277</v>
      </c>
      <c r="E183" s="40"/>
      <c r="F183" s="269" t="s">
        <v>335</v>
      </c>
      <c r="G183" s="40"/>
      <c r="H183" s="40"/>
      <c r="I183" s="155"/>
      <c r="J183" s="40"/>
      <c r="K183" s="40"/>
      <c r="L183" s="44"/>
      <c r="M183" s="270"/>
      <c r="N183" s="27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277</v>
      </c>
      <c r="AU183" s="17" t="s">
        <v>82</v>
      </c>
    </row>
    <row r="184" spans="1:51" s="13" customFormat="1" ht="12">
      <c r="A184" s="13"/>
      <c r="B184" s="255"/>
      <c r="C184" s="256"/>
      <c r="D184" s="257" t="s">
        <v>270</v>
      </c>
      <c r="E184" s="258" t="s">
        <v>1</v>
      </c>
      <c r="F184" s="259" t="s">
        <v>329</v>
      </c>
      <c r="G184" s="256"/>
      <c r="H184" s="260">
        <v>223.155</v>
      </c>
      <c r="I184" s="261"/>
      <c r="J184" s="256"/>
      <c r="K184" s="256"/>
      <c r="L184" s="262"/>
      <c r="M184" s="263"/>
      <c r="N184" s="264"/>
      <c r="O184" s="264"/>
      <c r="P184" s="264"/>
      <c r="Q184" s="264"/>
      <c r="R184" s="264"/>
      <c r="S184" s="264"/>
      <c r="T184" s="26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6" t="s">
        <v>270</v>
      </c>
      <c r="AU184" s="266" t="s">
        <v>82</v>
      </c>
      <c r="AV184" s="13" t="s">
        <v>82</v>
      </c>
      <c r="AW184" s="13" t="s">
        <v>30</v>
      </c>
      <c r="AX184" s="13" t="s">
        <v>73</v>
      </c>
      <c r="AY184" s="266" t="s">
        <v>226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1</v>
      </c>
      <c r="F185" s="259" t="s">
        <v>330</v>
      </c>
      <c r="G185" s="256"/>
      <c r="H185" s="260">
        <v>24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82</v>
      </c>
      <c r="AV185" s="13" t="s">
        <v>82</v>
      </c>
      <c r="AW185" s="13" t="s">
        <v>30</v>
      </c>
      <c r="AX185" s="13" t="s">
        <v>73</v>
      </c>
      <c r="AY185" s="266" t="s">
        <v>226</v>
      </c>
    </row>
    <row r="186" spans="1:51" s="14" customFormat="1" ht="12">
      <c r="A186" s="14"/>
      <c r="B186" s="272"/>
      <c r="C186" s="273"/>
      <c r="D186" s="257" t="s">
        <v>270</v>
      </c>
      <c r="E186" s="274" t="s">
        <v>1</v>
      </c>
      <c r="F186" s="275" t="s">
        <v>290</v>
      </c>
      <c r="G186" s="273"/>
      <c r="H186" s="276">
        <v>247.155</v>
      </c>
      <c r="I186" s="277"/>
      <c r="J186" s="273"/>
      <c r="K186" s="273"/>
      <c r="L186" s="278"/>
      <c r="M186" s="279"/>
      <c r="N186" s="280"/>
      <c r="O186" s="280"/>
      <c r="P186" s="280"/>
      <c r="Q186" s="280"/>
      <c r="R186" s="280"/>
      <c r="S186" s="280"/>
      <c r="T186" s="28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2" t="s">
        <v>270</v>
      </c>
      <c r="AU186" s="282" t="s">
        <v>82</v>
      </c>
      <c r="AV186" s="14" t="s">
        <v>231</v>
      </c>
      <c r="AW186" s="14" t="s">
        <v>30</v>
      </c>
      <c r="AX186" s="14" t="s">
        <v>80</v>
      </c>
      <c r="AY186" s="282" t="s">
        <v>226</v>
      </c>
    </row>
    <row r="187" spans="1:65" s="2" customFormat="1" ht="16.5" customHeight="1">
      <c r="A187" s="38"/>
      <c r="B187" s="39"/>
      <c r="C187" s="242" t="s">
        <v>336</v>
      </c>
      <c r="D187" s="242" t="s">
        <v>227</v>
      </c>
      <c r="E187" s="243" t="s">
        <v>337</v>
      </c>
      <c r="F187" s="244" t="s">
        <v>338</v>
      </c>
      <c r="G187" s="245" t="s">
        <v>275</v>
      </c>
      <c r="H187" s="246">
        <v>494.79</v>
      </c>
      <c r="I187" s="247"/>
      <c r="J187" s="248">
        <f>ROUND(I187*H187,2)</f>
        <v>0</v>
      </c>
      <c r="K187" s="244" t="s">
        <v>295</v>
      </c>
      <c r="L187" s="44"/>
      <c r="M187" s="249" t="s">
        <v>1</v>
      </c>
      <c r="N187" s="250" t="s">
        <v>38</v>
      </c>
      <c r="O187" s="91"/>
      <c r="P187" s="251">
        <f>O187*H187</f>
        <v>0</v>
      </c>
      <c r="Q187" s="251">
        <v>0</v>
      </c>
      <c r="R187" s="251">
        <f>Q187*H187</f>
        <v>0</v>
      </c>
      <c r="S187" s="251">
        <v>0</v>
      </c>
      <c r="T187" s="25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3" t="s">
        <v>231</v>
      </c>
      <c r="AT187" s="253" t="s">
        <v>227</v>
      </c>
      <c r="AU187" s="253" t="s">
        <v>82</v>
      </c>
      <c r="AY187" s="17" t="s">
        <v>226</v>
      </c>
      <c r="BE187" s="254">
        <f>IF(N187="základní",J187,0)</f>
        <v>0</v>
      </c>
      <c r="BF187" s="254">
        <f>IF(N187="snížená",J187,0)</f>
        <v>0</v>
      </c>
      <c r="BG187" s="254">
        <f>IF(N187="zákl. přenesená",J187,0)</f>
        <v>0</v>
      </c>
      <c r="BH187" s="254">
        <f>IF(N187="sníž. přenesená",J187,0)</f>
        <v>0</v>
      </c>
      <c r="BI187" s="254">
        <f>IF(N187="nulová",J187,0)</f>
        <v>0</v>
      </c>
      <c r="BJ187" s="17" t="s">
        <v>80</v>
      </c>
      <c r="BK187" s="254">
        <f>ROUND(I187*H187,2)</f>
        <v>0</v>
      </c>
      <c r="BL187" s="17" t="s">
        <v>231</v>
      </c>
      <c r="BM187" s="253" t="s">
        <v>339</v>
      </c>
    </row>
    <row r="188" spans="1:47" s="2" customFormat="1" ht="12">
      <c r="A188" s="38"/>
      <c r="B188" s="39"/>
      <c r="C188" s="40"/>
      <c r="D188" s="257" t="s">
        <v>277</v>
      </c>
      <c r="E188" s="40"/>
      <c r="F188" s="269" t="s">
        <v>340</v>
      </c>
      <c r="G188" s="40"/>
      <c r="H188" s="40"/>
      <c r="I188" s="155"/>
      <c r="J188" s="40"/>
      <c r="K188" s="40"/>
      <c r="L188" s="44"/>
      <c r="M188" s="270"/>
      <c r="N188" s="271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277</v>
      </c>
      <c r="AU188" s="17" t="s">
        <v>82</v>
      </c>
    </row>
    <row r="189" spans="1:51" s="13" customFormat="1" ht="12">
      <c r="A189" s="13"/>
      <c r="B189" s="255"/>
      <c r="C189" s="256"/>
      <c r="D189" s="257" t="s">
        <v>270</v>
      </c>
      <c r="E189" s="258" t="s">
        <v>1</v>
      </c>
      <c r="F189" s="259" t="s">
        <v>341</v>
      </c>
      <c r="G189" s="256"/>
      <c r="H189" s="260">
        <v>494.79</v>
      </c>
      <c r="I189" s="261"/>
      <c r="J189" s="256"/>
      <c r="K189" s="256"/>
      <c r="L189" s="262"/>
      <c r="M189" s="263"/>
      <c r="N189" s="264"/>
      <c r="O189" s="264"/>
      <c r="P189" s="264"/>
      <c r="Q189" s="264"/>
      <c r="R189" s="264"/>
      <c r="S189" s="264"/>
      <c r="T189" s="26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6" t="s">
        <v>270</v>
      </c>
      <c r="AU189" s="266" t="s">
        <v>82</v>
      </c>
      <c r="AV189" s="13" t="s">
        <v>82</v>
      </c>
      <c r="AW189" s="13" t="s">
        <v>30</v>
      </c>
      <c r="AX189" s="13" t="s">
        <v>80</v>
      </c>
      <c r="AY189" s="266" t="s">
        <v>226</v>
      </c>
    </row>
    <row r="190" spans="1:65" s="2" customFormat="1" ht="16.5" customHeight="1">
      <c r="A190" s="38"/>
      <c r="B190" s="39"/>
      <c r="C190" s="242" t="s">
        <v>342</v>
      </c>
      <c r="D190" s="242" t="s">
        <v>227</v>
      </c>
      <c r="E190" s="243" t="s">
        <v>343</v>
      </c>
      <c r="F190" s="244" t="s">
        <v>344</v>
      </c>
      <c r="G190" s="245" t="s">
        <v>275</v>
      </c>
      <c r="H190" s="246">
        <v>205.23</v>
      </c>
      <c r="I190" s="247"/>
      <c r="J190" s="248">
        <f>ROUND(I190*H190,2)</f>
        <v>0</v>
      </c>
      <c r="K190" s="244" t="s">
        <v>295</v>
      </c>
      <c r="L190" s="44"/>
      <c r="M190" s="249" t="s">
        <v>1</v>
      </c>
      <c r="N190" s="250" t="s">
        <v>38</v>
      </c>
      <c r="O190" s="91"/>
      <c r="P190" s="251">
        <f>O190*H190</f>
        <v>0</v>
      </c>
      <c r="Q190" s="251">
        <v>0</v>
      </c>
      <c r="R190" s="251">
        <f>Q190*H190</f>
        <v>0</v>
      </c>
      <c r="S190" s="251">
        <v>0</v>
      </c>
      <c r="T190" s="25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3" t="s">
        <v>231</v>
      </c>
      <c r="AT190" s="253" t="s">
        <v>227</v>
      </c>
      <c r="AU190" s="253" t="s">
        <v>82</v>
      </c>
      <c r="AY190" s="17" t="s">
        <v>226</v>
      </c>
      <c r="BE190" s="254">
        <f>IF(N190="základní",J190,0)</f>
        <v>0</v>
      </c>
      <c r="BF190" s="254">
        <f>IF(N190="snížená",J190,0)</f>
        <v>0</v>
      </c>
      <c r="BG190" s="254">
        <f>IF(N190="zákl. přenesená",J190,0)</f>
        <v>0</v>
      </c>
      <c r="BH190" s="254">
        <f>IF(N190="sníž. přenesená",J190,0)</f>
        <v>0</v>
      </c>
      <c r="BI190" s="254">
        <f>IF(N190="nulová",J190,0)</f>
        <v>0</v>
      </c>
      <c r="BJ190" s="17" t="s">
        <v>80</v>
      </c>
      <c r="BK190" s="254">
        <f>ROUND(I190*H190,2)</f>
        <v>0</v>
      </c>
      <c r="BL190" s="17" t="s">
        <v>231</v>
      </c>
      <c r="BM190" s="253" t="s">
        <v>345</v>
      </c>
    </row>
    <row r="191" spans="1:47" s="2" customFormat="1" ht="12">
      <c r="A191" s="38"/>
      <c r="B191" s="39"/>
      <c r="C191" s="40"/>
      <c r="D191" s="257" t="s">
        <v>277</v>
      </c>
      <c r="E191" s="40"/>
      <c r="F191" s="269" t="s">
        <v>346</v>
      </c>
      <c r="G191" s="40"/>
      <c r="H191" s="40"/>
      <c r="I191" s="155"/>
      <c r="J191" s="40"/>
      <c r="K191" s="40"/>
      <c r="L191" s="44"/>
      <c r="M191" s="270"/>
      <c r="N191" s="271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277</v>
      </c>
      <c r="AU191" s="17" t="s">
        <v>82</v>
      </c>
    </row>
    <row r="192" spans="1:51" s="15" customFormat="1" ht="12">
      <c r="A192" s="15"/>
      <c r="B192" s="283"/>
      <c r="C192" s="284"/>
      <c r="D192" s="257" t="s">
        <v>270</v>
      </c>
      <c r="E192" s="285" t="s">
        <v>1</v>
      </c>
      <c r="F192" s="286" t="s">
        <v>347</v>
      </c>
      <c r="G192" s="284"/>
      <c r="H192" s="285" t="s">
        <v>1</v>
      </c>
      <c r="I192" s="287"/>
      <c r="J192" s="284"/>
      <c r="K192" s="284"/>
      <c r="L192" s="288"/>
      <c r="M192" s="289"/>
      <c r="N192" s="290"/>
      <c r="O192" s="290"/>
      <c r="P192" s="290"/>
      <c r="Q192" s="290"/>
      <c r="R192" s="290"/>
      <c r="S192" s="290"/>
      <c r="T192" s="291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2" t="s">
        <v>270</v>
      </c>
      <c r="AU192" s="292" t="s">
        <v>82</v>
      </c>
      <c r="AV192" s="15" t="s">
        <v>80</v>
      </c>
      <c r="AW192" s="15" t="s">
        <v>30</v>
      </c>
      <c r="AX192" s="15" t="s">
        <v>73</v>
      </c>
      <c r="AY192" s="292" t="s">
        <v>226</v>
      </c>
    </row>
    <row r="193" spans="1:51" s="13" customFormat="1" ht="12">
      <c r="A193" s="13"/>
      <c r="B193" s="255"/>
      <c r="C193" s="256"/>
      <c r="D193" s="257" t="s">
        <v>270</v>
      </c>
      <c r="E193" s="258" t="s">
        <v>1</v>
      </c>
      <c r="F193" s="259" t="s">
        <v>348</v>
      </c>
      <c r="G193" s="256"/>
      <c r="H193" s="260">
        <v>205.23</v>
      </c>
      <c r="I193" s="261"/>
      <c r="J193" s="256"/>
      <c r="K193" s="256"/>
      <c r="L193" s="262"/>
      <c r="M193" s="263"/>
      <c r="N193" s="264"/>
      <c r="O193" s="264"/>
      <c r="P193" s="264"/>
      <c r="Q193" s="264"/>
      <c r="R193" s="264"/>
      <c r="S193" s="264"/>
      <c r="T193" s="26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6" t="s">
        <v>270</v>
      </c>
      <c r="AU193" s="266" t="s">
        <v>82</v>
      </c>
      <c r="AV193" s="13" t="s">
        <v>82</v>
      </c>
      <c r="AW193" s="13" t="s">
        <v>30</v>
      </c>
      <c r="AX193" s="13" t="s">
        <v>80</v>
      </c>
      <c r="AY193" s="266" t="s">
        <v>226</v>
      </c>
    </row>
    <row r="194" spans="1:65" s="2" customFormat="1" ht="16.5" customHeight="1">
      <c r="A194" s="38"/>
      <c r="B194" s="39"/>
      <c r="C194" s="242" t="s">
        <v>349</v>
      </c>
      <c r="D194" s="242" t="s">
        <v>227</v>
      </c>
      <c r="E194" s="243" t="s">
        <v>350</v>
      </c>
      <c r="F194" s="244" t="s">
        <v>351</v>
      </c>
      <c r="G194" s="245" t="s">
        <v>275</v>
      </c>
      <c r="H194" s="246">
        <v>131.595</v>
      </c>
      <c r="I194" s="247"/>
      <c r="J194" s="248">
        <f>ROUND(I194*H194,2)</f>
        <v>0</v>
      </c>
      <c r="K194" s="244" t="s">
        <v>295</v>
      </c>
      <c r="L194" s="44"/>
      <c r="M194" s="249" t="s">
        <v>1</v>
      </c>
      <c r="N194" s="250" t="s">
        <v>38</v>
      </c>
      <c r="O194" s="91"/>
      <c r="P194" s="251">
        <f>O194*H194</f>
        <v>0</v>
      </c>
      <c r="Q194" s="251">
        <v>0</v>
      </c>
      <c r="R194" s="251">
        <f>Q194*H194</f>
        <v>0</v>
      </c>
      <c r="S194" s="251">
        <v>0</v>
      </c>
      <c r="T194" s="252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3" t="s">
        <v>231</v>
      </c>
      <c r="AT194" s="253" t="s">
        <v>227</v>
      </c>
      <c r="AU194" s="253" t="s">
        <v>82</v>
      </c>
      <c r="AY194" s="17" t="s">
        <v>226</v>
      </c>
      <c r="BE194" s="254">
        <f>IF(N194="základní",J194,0)</f>
        <v>0</v>
      </c>
      <c r="BF194" s="254">
        <f>IF(N194="snížená",J194,0)</f>
        <v>0</v>
      </c>
      <c r="BG194" s="254">
        <f>IF(N194="zákl. přenesená",J194,0)</f>
        <v>0</v>
      </c>
      <c r="BH194" s="254">
        <f>IF(N194="sníž. přenesená",J194,0)</f>
        <v>0</v>
      </c>
      <c r="BI194" s="254">
        <f>IF(N194="nulová",J194,0)</f>
        <v>0</v>
      </c>
      <c r="BJ194" s="17" t="s">
        <v>80</v>
      </c>
      <c r="BK194" s="254">
        <f>ROUND(I194*H194,2)</f>
        <v>0</v>
      </c>
      <c r="BL194" s="17" t="s">
        <v>231</v>
      </c>
      <c r="BM194" s="253" t="s">
        <v>352</v>
      </c>
    </row>
    <row r="195" spans="1:47" s="2" customFormat="1" ht="12">
      <c r="A195" s="38"/>
      <c r="B195" s="39"/>
      <c r="C195" s="40"/>
      <c r="D195" s="257" t="s">
        <v>277</v>
      </c>
      <c r="E195" s="40"/>
      <c r="F195" s="269" t="s">
        <v>353</v>
      </c>
      <c r="G195" s="40"/>
      <c r="H195" s="40"/>
      <c r="I195" s="155"/>
      <c r="J195" s="40"/>
      <c r="K195" s="40"/>
      <c r="L195" s="44"/>
      <c r="M195" s="270"/>
      <c r="N195" s="271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277</v>
      </c>
      <c r="AU195" s="17" t="s">
        <v>82</v>
      </c>
    </row>
    <row r="196" spans="1:51" s="13" customFormat="1" ht="12">
      <c r="A196" s="13"/>
      <c r="B196" s="255"/>
      <c r="C196" s="256"/>
      <c r="D196" s="257" t="s">
        <v>270</v>
      </c>
      <c r="E196" s="258" t="s">
        <v>1</v>
      </c>
      <c r="F196" s="259" t="s">
        <v>354</v>
      </c>
      <c r="G196" s="256"/>
      <c r="H196" s="260">
        <v>129.195</v>
      </c>
      <c r="I196" s="261"/>
      <c r="J196" s="256"/>
      <c r="K196" s="256"/>
      <c r="L196" s="262"/>
      <c r="M196" s="263"/>
      <c r="N196" s="264"/>
      <c r="O196" s="264"/>
      <c r="P196" s="264"/>
      <c r="Q196" s="264"/>
      <c r="R196" s="264"/>
      <c r="S196" s="264"/>
      <c r="T196" s="26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6" t="s">
        <v>270</v>
      </c>
      <c r="AU196" s="266" t="s">
        <v>82</v>
      </c>
      <c r="AV196" s="13" t="s">
        <v>82</v>
      </c>
      <c r="AW196" s="13" t="s">
        <v>30</v>
      </c>
      <c r="AX196" s="13" t="s">
        <v>73</v>
      </c>
      <c r="AY196" s="266" t="s">
        <v>226</v>
      </c>
    </row>
    <row r="197" spans="1:51" s="13" customFormat="1" ht="12">
      <c r="A197" s="13"/>
      <c r="B197" s="255"/>
      <c r="C197" s="256"/>
      <c r="D197" s="257" t="s">
        <v>270</v>
      </c>
      <c r="E197" s="258" t="s">
        <v>1</v>
      </c>
      <c r="F197" s="259" t="s">
        <v>355</v>
      </c>
      <c r="G197" s="256"/>
      <c r="H197" s="260">
        <v>2.4</v>
      </c>
      <c r="I197" s="261"/>
      <c r="J197" s="256"/>
      <c r="K197" s="256"/>
      <c r="L197" s="262"/>
      <c r="M197" s="263"/>
      <c r="N197" s="264"/>
      <c r="O197" s="264"/>
      <c r="P197" s="264"/>
      <c r="Q197" s="264"/>
      <c r="R197" s="264"/>
      <c r="S197" s="264"/>
      <c r="T197" s="26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6" t="s">
        <v>270</v>
      </c>
      <c r="AU197" s="266" t="s">
        <v>82</v>
      </c>
      <c r="AV197" s="13" t="s">
        <v>82</v>
      </c>
      <c r="AW197" s="13" t="s">
        <v>30</v>
      </c>
      <c r="AX197" s="13" t="s">
        <v>73</v>
      </c>
      <c r="AY197" s="266" t="s">
        <v>226</v>
      </c>
    </row>
    <row r="198" spans="1:51" s="14" customFormat="1" ht="12">
      <c r="A198" s="14"/>
      <c r="B198" s="272"/>
      <c r="C198" s="273"/>
      <c r="D198" s="257" t="s">
        <v>270</v>
      </c>
      <c r="E198" s="274" t="s">
        <v>1</v>
      </c>
      <c r="F198" s="275" t="s">
        <v>290</v>
      </c>
      <c r="G198" s="273"/>
      <c r="H198" s="276">
        <v>131.595</v>
      </c>
      <c r="I198" s="277"/>
      <c r="J198" s="273"/>
      <c r="K198" s="273"/>
      <c r="L198" s="278"/>
      <c r="M198" s="279"/>
      <c r="N198" s="280"/>
      <c r="O198" s="280"/>
      <c r="P198" s="280"/>
      <c r="Q198" s="280"/>
      <c r="R198" s="280"/>
      <c r="S198" s="280"/>
      <c r="T198" s="28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82" t="s">
        <v>270</v>
      </c>
      <c r="AU198" s="282" t="s">
        <v>82</v>
      </c>
      <c r="AV198" s="14" t="s">
        <v>231</v>
      </c>
      <c r="AW198" s="14" t="s">
        <v>30</v>
      </c>
      <c r="AX198" s="14" t="s">
        <v>80</v>
      </c>
      <c r="AY198" s="282" t="s">
        <v>226</v>
      </c>
    </row>
    <row r="199" spans="1:63" s="12" customFormat="1" ht="22.8" customHeight="1">
      <c r="A199" s="12"/>
      <c r="B199" s="228"/>
      <c r="C199" s="229"/>
      <c r="D199" s="230" t="s">
        <v>72</v>
      </c>
      <c r="E199" s="267" t="s">
        <v>82</v>
      </c>
      <c r="F199" s="267" t="s">
        <v>356</v>
      </c>
      <c r="G199" s="229"/>
      <c r="H199" s="229"/>
      <c r="I199" s="232"/>
      <c r="J199" s="268">
        <f>BK199</f>
        <v>0</v>
      </c>
      <c r="K199" s="229"/>
      <c r="L199" s="234"/>
      <c r="M199" s="235"/>
      <c r="N199" s="236"/>
      <c r="O199" s="236"/>
      <c r="P199" s="237">
        <f>SUM(P200:P202)</f>
        <v>0</v>
      </c>
      <c r="Q199" s="236"/>
      <c r="R199" s="237">
        <f>SUM(R200:R202)</f>
        <v>0</v>
      </c>
      <c r="S199" s="236"/>
      <c r="T199" s="238">
        <f>SUM(T200:T202)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9" t="s">
        <v>80</v>
      </c>
      <c r="AT199" s="240" t="s">
        <v>72</v>
      </c>
      <c r="AU199" s="240" t="s">
        <v>80</v>
      </c>
      <c r="AY199" s="239" t="s">
        <v>226</v>
      </c>
      <c r="BK199" s="241">
        <f>SUM(BK200:BK202)</f>
        <v>0</v>
      </c>
    </row>
    <row r="200" spans="1:65" s="2" customFormat="1" ht="16.5" customHeight="1">
      <c r="A200" s="38"/>
      <c r="B200" s="39"/>
      <c r="C200" s="242" t="s">
        <v>357</v>
      </c>
      <c r="D200" s="242" t="s">
        <v>227</v>
      </c>
      <c r="E200" s="243" t="s">
        <v>358</v>
      </c>
      <c r="F200" s="244" t="s">
        <v>359</v>
      </c>
      <c r="G200" s="245" t="s">
        <v>317</v>
      </c>
      <c r="H200" s="246">
        <v>35</v>
      </c>
      <c r="I200" s="247"/>
      <c r="J200" s="248">
        <f>ROUND(I200*H200,2)</f>
        <v>0</v>
      </c>
      <c r="K200" s="244" t="s">
        <v>295</v>
      </c>
      <c r="L200" s="44"/>
      <c r="M200" s="249" t="s">
        <v>1</v>
      </c>
      <c r="N200" s="250" t="s">
        <v>38</v>
      </c>
      <c r="O200" s="91"/>
      <c r="P200" s="251">
        <f>O200*H200</f>
        <v>0</v>
      </c>
      <c r="Q200" s="251">
        <v>0</v>
      </c>
      <c r="R200" s="251">
        <f>Q200*H200</f>
        <v>0</v>
      </c>
      <c r="S200" s="251">
        <v>0</v>
      </c>
      <c r="T200" s="252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3" t="s">
        <v>231</v>
      </c>
      <c r="AT200" s="253" t="s">
        <v>227</v>
      </c>
      <c r="AU200" s="253" t="s">
        <v>82</v>
      </c>
      <c r="AY200" s="17" t="s">
        <v>226</v>
      </c>
      <c r="BE200" s="254">
        <f>IF(N200="základní",J200,0)</f>
        <v>0</v>
      </c>
      <c r="BF200" s="254">
        <f>IF(N200="snížená",J200,0)</f>
        <v>0</v>
      </c>
      <c r="BG200" s="254">
        <f>IF(N200="zákl. přenesená",J200,0)</f>
        <v>0</v>
      </c>
      <c r="BH200" s="254">
        <f>IF(N200="sníž. přenesená",J200,0)</f>
        <v>0</v>
      </c>
      <c r="BI200" s="254">
        <f>IF(N200="nulová",J200,0)</f>
        <v>0</v>
      </c>
      <c r="BJ200" s="17" t="s">
        <v>80</v>
      </c>
      <c r="BK200" s="254">
        <f>ROUND(I200*H200,2)</f>
        <v>0</v>
      </c>
      <c r="BL200" s="17" t="s">
        <v>231</v>
      </c>
      <c r="BM200" s="253" t="s">
        <v>360</v>
      </c>
    </row>
    <row r="201" spans="1:47" s="2" customFormat="1" ht="12">
      <c r="A201" s="38"/>
      <c r="B201" s="39"/>
      <c r="C201" s="40"/>
      <c r="D201" s="257" t="s">
        <v>277</v>
      </c>
      <c r="E201" s="40"/>
      <c r="F201" s="269" t="s">
        <v>361</v>
      </c>
      <c r="G201" s="40"/>
      <c r="H201" s="40"/>
      <c r="I201" s="155"/>
      <c r="J201" s="40"/>
      <c r="K201" s="40"/>
      <c r="L201" s="44"/>
      <c r="M201" s="270"/>
      <c r="N201" s="271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277</v>
      </c>
      <c r="AU201" s="17" t="s">
        <v>82</v>
      </c>
    </row>
    <row r="202" spans="1:51" s="13" customFormat="1" ht="12">
      <c r="A202" s="13"/>
      <c r="B202" s="255"/>
      <c r="C202" s="256"/>
      <c r="D202" s="257" t="s">
        <v>270</v>
      </c>
      <c r="E202" s="258" t="s">
        <v>1</v>
      </c>
      <c r="F202" s="259" t="s">
        <v>362</v>
      </c>
      <c r="G202" s="256"/>
      <c r="H202" s="260">
        <v>35</v>
      </c>
      <c r="I202" s="261"/>
      <c r="J202" s="256"/>
      <c r="K202" s="256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270</v>
      </c>
      <c r="AU202" s="266" t="s">
        <v>82</v>
      </c>
      <c r="AV202" s="13" t="s">
        <v>82</v>
      </c>
      <c r="AW202" s="13" t="s">
        <v>30</v>
      </c>
      <c r="AX202" s="13" t="s">
        <v>80</v>
      </c>
      <c r="AY202" s="266" t="s">
        <v>226</v>
      </c>
    </row>
    <row r="203" spans="1:63" s="12" customFormat="1" ht="22.8" customHeight="1">
      <c r="A203" s="12"/>
      <c r="B203" s="228"/>
      <c r="C203" s="229"/>
      <c r="D203" s="230" t="s">
        <v>72</v>
      </c>
      <c r="E203" s="267" t="s">
        <v>231</v>
      </c>
      <c r="F203" s="267" t="s">
        <v>363</v>
      </c>
      <c r="G203" s="229"/>
      <c r="H203" s="229"/>
      <c r="I203" s="232"/>
      <c r="J203" s="268">
        <f>BK203</f>
        <v>0</v>
      </c>
      <c r="K203" s="229"/>
      <c r="L203" s="234"/>
      <c r="M203" s="235"/>
      <c r="N203" s="236"/>
      <c r="O203" s="236"/>
      <c r="P203" s="237">
        <f>SUM(P204:P211)</f>
        <v>0</v>
      </c>
      <c r="Q203" s="236"/>
      <c r="R203" s="237">
        <f>SUM(R204:R211)</f>
        <v>0</v>
      </c>
      <c r="S203" s="236"/>
      <c r="T203" s="238">
        <f>SUM(T204:T211)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9" t="s">
        <v>80</v>
      </c>
      <c r="AT203" s="240" t="s">
        <v>72</v>
      </c>
      <c r="AU203" s="240" t="s">
        <v>80</v>
      </c>
      <c r="AY203" s="239" t="s">
        <v>226</v>
      </c>
      <c r="BK203" s="241">
        <f>SUM(BK204:BK211)</f>
        <v>0</v>
      </c>
    </row>
    <row r="204" spans="1:65" s="2" customFormat="1" ht="16.5" customHeight="1">
      <c r="A204" s="38"/>
      <c r="B204" s="39"/>
      <c r="C204" s="242" t="s">
        <v>364</v>
      </c>
      <c r="D204" s="242" t="s">
        <v>227</v>
      </c>
      <c r="E204" s="243" t="s">
        <v>365</v>
      </c>
      <c r="F204" s="244" t="s">
        <v>366</v>
      </c>
      <c r="G204" s="245" t="s">
        <v>275</v>
      </c>
      <c r="H204" s="246">
        <v>1.575</v>
      </c>
      <c r="I204" s="247"/>
      <c r="J204" s="248">
        <f>ROUND(I204*H204,2)</f>
        <v>0</v>
      </c>
      <c r="K204" s="244" t="s">
        <v>295</v>
      </c>
      <c r="L204" s="44"/>
      <c r="M204" s="249" t="s">
        <v>1</v>
      </c>
      <c r="N204" s="250" t="s">
        <v>38</v>
      </c>
      <c r="O204" s="91"/>
      <c r="P204" s="251">
        <f>O204*H204</f>
        <v>0</v>
      </c>
      <c r="Q204" s="251">
        <v>0</v>
      </c>
      <c r="R204" s="251">
        <f>Q204*H204</f>
        <v>0</v>
      </c>
      <c r="S204" s="251">
        <v>0</v>
      </c>
      <c r="T204" s="25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3" t="s">
        <v>231</v>
      </c>
      <c r="AT204" s="253" t="s">
        <v>227</v>
      </c>
      <c r="AU204" s="253" t="s">
        <v>82</v>
      </c>
      <c r="AY204" s="17" t="s">
        <v>226</v>
      </c>
      <c r="BE204" s="254">
        <f>IF(N204="základní",J204,0)</f>
        <v>0</v>
      </c>
      <c r="BF204" s="254">
        <f>IF(N204="snížená",J204,0)</f>
        <v>0</v>
      </c>
      <c r="BG204" s="254">
        <f>IF(N204="zákl. přenesená",J204,0)</f>
        <v>0</v>
      </c>
      <c r="BH204" s="254">
        <f>IF(N204="sníž. přenesená",J204,0)</f>
        <v>0</v>
      </c>
      <c r="BI204" s="254">
        <f>IF(N204="nulová",J204,0)</f>
        <v>0</v>
      </c>
      <c r="BJ204" s="17" t="s">
        <v>80</v>
      </c>
      <c r="BK204" s="254">
        <f>ROUND(I204*H204,2)</f>
        <v>0</v>
      </c>
      <c r="BL204" s="17" t="s">
        <v>231</v>
      </c>
      <c r="BM204" s="253" t="s">
        <v>367</v>
      </c>
    </row>
    <row r="205" spans="1:47" s="2" customFormat="1" ht="12">
      <c r="A205" s="38"/>
      <c r="B205" s="39"/>
      <c r="C205" s="40"/>
      <c r="D205" s="257" t="s">
        <v>277</v>
      </c>
      <c r="E205" s="40"/>
      <c r="F205" s="269" t="s">
        <v>368</v>
      </c>
      <c r="G205" s="40"/>
      <c r="H205" s="40"/>
      <c r="I205" s="155"/>
      <c r="J205" s="40"/>
      <c r="K205" s="40"/>
      <c r="L205" s="44"/>
      <c r="M205" s="270"/>
      <c r="N205" s="271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277</v>
      </c>
      <c r="AU205" s="17" t="s">
        <v>82</v>
      </c>
    </row>
    <row r="206" spans="1:51" s="13" customFormat="1" ht="12">
      <c r="A206" s="13"/>
      <c r="B206" s="255"/>
      <c r="C206" s="256"/>
      <c r="D206" s="257" t="s">
        <v>270</v>
      </c>
      <c r="E206" s="258" t="s">
        <v>1</v>
      </c>
      <c r="F206" s="259" t="s">
        <v>369</v>
      </c>
      <c r="G206" s="256"/>
      <c r="H206" s="260">
        <v>1.575</v>
      </c>
      <c r="I206" s="261"/>
      <c r="J206" s="256"/>
      <c r="K206" s="256"/>
      <c r="L206" s="262"/>
      <c r="M206" s="263"/>
      <c r="N206" s="264"/>
      <c r="O206" s="264"/>
      <c r="P206" s="264"/>
      <c r="Q206" s="264"/>
      <c r="R206" s="264"/>
      <c r="S206" s="264"/>
      <c r="T206" s="26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6" t="s">
        <v>270</v>
      </c>
      <c r="AU206" s="266" t="s">
        <v>82</v>
      </c>
      <c r="AV206" s="13" t="s">
        <v>82</v>
      </c>
      <c r="AW206" s="13" t="s">
        <v>30</v>
      </c>
      <c r="AX206" s="13" t="s">
        <v>80</v>
      </c>
      <c r="AY206" s="266" t="s">
        <v>226</v>
      </c>
    </row>
    <row r="207" spans="1:65" s="2" customFormat="1" ht="16.5" customHeight="1">
      <c r="A207" s="38"/>
      <c r="B207" s="39"/>
      <c r="C207" s="242" t="s">
        <v>370</v>
      </c>
      <c r="D207" s="242" t="s">
        <v>227</v>
      </c>
      <c r="E207" s="243" t="s">
        <v>371</v>
      </c>
      <c r="F207" s="244" t="s">
        <v>372</v>
      </c>
      <c r="G207" s="245" t="s">
        <v>275</v>
      </c>
      <c r="H207" s="246">
        <v>25.89</v>
      </c>
      <c r="I207" s="247"/>
      <c r="J207" s="248">
        <f>ROUND(I207*H207,2)</f>
        <v>0</v>
      </c>
      <c r="K207" s="244" t="s">
        <v>295</v>
      </c>
      <c r="L207" s="44"/>
      <c r="M207" s="249" t="s">
        <v>1</v>
      </c>
      <c r="N207" s="250" t="s">
        <v>38</v>
      </c>
      <c r="O207" s="91"/>
      <c r="P207" s="251">
        <f>O207*H207</f>
        <v>0</v>
      </c>
      <c r="Q207" s="251">
        <v>0</v>
      </c>
      <c r="R207" s="251">
        <f>Q207*H207</f>
        <v>0</v>
      </c>
      <c r="S207" s="251">
        <v>0</v>
      </c>
      <c r="T207" s="25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3" t="s">
        <v>231</v>
      </c>
      <c r="AT207" s="253" t="s">
        <v>227</v>
      </c>
      <c r="AU207" s="253" t="s">
        <v>82</v>
      </c>
      <c r="AY207" s="17" t="s">
        <v>226</v>
      </c>
      <c r="BE207" s="254">
        <f>IF(N207="základní",J207,0)</f>
        <v>0</v>
      </c>
      <c r="BF207" s="254">
        <f>IF(N207="snížená",J207,0)</f>
        <v>0</v>
      </c>
      <c r="BG207" s="254">
        <f>IF(N207="zákl. přenesená",J207,0)</f>
        <v>0</v>
      </c>
      <c r="BH207" s="254">
        <f>IF(N207="sníž. přenesená",J207,0)</f>
        <v>0</v>
      </c>
      <c r="BI207" s="254">
        <f>IF(N207="nulová",J207,0)</f>
        <v>0</v>
      </c>
      <c r="BJ207" s="17" t="s">
        <v>80</v>
      </c>
      <c r="BK207" s="254">
        <f>ROUND(I207*H207,2)</f>
        <v>0</v>
      </c>
      <c r="BL207" s="17" t="s">
        <v>231</v>
      </c>
      <c r="BM207" s="253" t="s">
        <v>373</v>
      </c>
    </row>
    <row r="208" spans="1:47" s="2" customFormat="1" ht="12">
      <c r="A208" s="38"/>
      <c r="B208" s="39"/>
      <c r="C208" s="40"/>
      <c r="D208" s="257" t="s">
        <v>277</v>
      </c>
      <c r="E208" s="40"/>
      <c r="F208" s="269" t="s">
        <v>374</v>
      </c>
      <c r="G208" s="40"/>
      <c r="H208" s="40"/>
      <c r="I208" s="155"/>
      <c r="J208" s="40"/>
      <c r="K208" s="40"/>
      <c r="L208" s="44"/>
      <c r="M208" s="270"/>
      <c r="N208" s="271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277</v>
      </c>
      <c r="AU208" s="17" t="s">
        <v>82</v>
      </c>
    </row>
    <row r="209" spans="1:51" s="13" customFormat="1" ht="12">
      <c r="A209" s="13"/>
      <c r="B209" s="255"/>
      <c r="C209" s="256"/>
      <c r="D209" s="257" t="s">
        <v>270</v>
      </c>
      <c r="E209" s="258" t="s">
        <v>1</v>
      </c>
      <c r="F209" s="259" t="s">
        <v>375</v>
      </c>
      <c r="G209" s="256"/>
      <c r="H209" s="260">
        <v>23.49</v>
      </c>
      <c r="I209" s="261"/>
      <c r="J209" s="256"/>
      <c r="K209" s="256"/>
      <c r="L209" s="262"/>
      <c r="M209" s="263"/>
      <c r="N209" s="264"/>
      <c r="O209" s="264"/>
      <c r="P209" s="264"/>
      <c r="Q209" s="264"/>
      <c r="R209" s="264"/>
      <c r="S209" s="264"/>
      <c r="T209" s="26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6" t="s">
        <v>270</v>
      </c>
      <c r="AU209" s="266" t="s">
        <v>82</v>
      </c>
      <c r="AV209" s="13" t="s">
        <v>82</v>
      </c>
      <c r="AW209" s="13" t="s">
        <v>30</v>
      </c>
      <c r="AX209" s="13" t="s">
        <v>73</v>
      </c>
      <c r="AY209" s="266" t="s">
        <v>226</v>
      </c>
    </row>
    <row r="210" spans="1:51" s="13" customFormat="1" ht="12">
      <c r="A210" s="13"/>
      <c r="B210" s="255"/>
      <c r="C210" s="256"/>
      <c r="D210" s="257" t="s">
        <v>270</v>
      </c>
      <c r="E210" s="258" t="s">
        <v>1</v>
      </c>
      <c r="F210" s="259" t="s">
        <v>355</v>
      </c>
      <c r="G210" s="256"/>
      <c r="H210" s="260">
        <v>2.4</v>
      </c>
      <c r="I210" s="261"/>
      <c r="J210" s="256"/>
      <c r="K210" s="256"/>
      <c r="L210" s="262"/>
      <c r="M210" s="263"/>
      <c r="N210" s="264"/>
      <c r="O210" s="264"/>
      <c r="P210" s="264"/>
      <c r="Q210" s="264"/>
      <c r="R210" s="264"/>
      <c r="S210" s="264"/>
      <c r="T210" s="26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6" t="s">
        <v>270</v>
      </c>
      <c r="AU210" s="266" t="s">
        <v>82</v>
      </c>
      <c r="AV210" s="13" t="s">
        <v>82</v>
      </c>
      <c r="AW210" s="13" t="s">
        <v>30</v>
      </c>
      <c r="AX210" s="13" t="s">
        <v>73</v>
      </c>
      <c r="AY210" s="266" t="s">
        <v>226</v>
      </c>
    </row>
    <row r="211" spans="1:51" s="14" customFormat="1" ht="12">
      <c r="A211" s="14"/>
      <c r="B211" s="272"/>
      <c r="C211" s="273"/>
      <c r="D211" s="257" t="s">
        <v>270</v>
      </c>
      <c r="E211" s="274" t="s">
        <v>1</v>
      </c>
      <c r="F211" s="275" t="s">
        <v>290</v>
      </c>
      <c r="G211" s="273"/>
      <c r="H211" s="276">
        <v>25.89</v>
      </c>
      <c r="I211" s="277"/>
      <c r="J211" s="273"/>
      <c r="K211" s="273"/>
      <c r="L211" s="278"/>
      <c r="M211" s="279"/>
      <c r="N211" s="280"/>
      <c r="O211" s="280"/>
      <c r="P211" s="280"/>
      <c r="Q211" s="280"/>
      <c r="R211" s="280"/>
      <c r="S211" s="280"/>
      <c r="T211" s="28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2" t="s">
        <v>270</v>
      </c>
      <c r="AU211" s="282" t="s">
        <v>82</v>
      </c>
      <c r="AV211" s="14" t="s">
        <v>231</v>
      </c>
      <c r="AW211" s="14" t="s">
        <v>30</v>
      </c>
      <c r="AX211" s="14" t="s">
        <v>80</v>
      </c>
      <c r="AY211" s="282" t="s">
        <v>226</v>
      </c>
    </row>
    <row r="212" spans="1:63" s="12" customFormat="1" ht="22.8" customHeight="1">
      <c r="A212" s="12"/>
      <c r="B212" s="228"/>
      <c r="C212" s="229"/>
      <c r="D212" s="230" t="s">
        <v>72</v>
      </c>
      <c r="E212" s="267" t="s">
        <v>242</v>
      </c>
      <c r="F212" s="267" t="s">
        <v>376</v>
      </c>
      <c r="G212" s="229"/>
      <c r="H212" s="229"/>
      <c r="I212" s="232"/>
      <c r="J212" s="268">
        <f>BK212</f>
        <v>0</v>
      </c>
      <c r="K212" s="229"/>
      <c r="L212" s="234"/>
      <c r="M212" s="235"/>
      <c r="N212" s="236"/>
      <c r="O212" s="236"/>
      <c r="P212" s="237">
        <f>SUM(P213:P238)</f>
        <v>0</v>
      </c>
      <c r="Q212" s="236"/>
      <c r="R212" s="237">
        <f>SUM(R213:R238)</f>
        <v>0</v>
      </c>
      <c r="S212" s="236"/>
      <c r="T212" s="238">
        <f>SUM(T213:T238)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9" t="s">
        <v>80</v>
      </c>
      <c r="AT212" s="240" t="s">
        <v>72</v>
      </c>
      <c r="AU212" s="240" t="s">
        <v>80</v>
      </c>
      <c r="AY212" s="239" t="s">
        <v>226</v>
      </c>
      <c r="BK212" s="241">
        <f>SUM(BK213:BK238)</f>
        <v>0</v>
      </c>
    </row>
    <row r="213" spans="1:65" s="2" customFormat="1" ht="16.5" customHeight="1">
      <c r="A213" s="38"/>
      <c r="B213" s="39"/>
      <c r="C213" s="242" t="s">
        <v>377</v>
      </c>
      <c r="D213" s="242" t="s">
        <v>227</v>
      </c>
      <c r="E213" s="243" t="s">
        <v>378</v>
      </c>
      <c r="F213" s="244" t="s">
        <v>379</v>
      </c>
      <c r="G213" s="245" t="s">
        <v>380</v>
      </c>
      <c r="H213" s="246">
        <v>258.9</v>
      </c>
      <c r="I213" s="247"/>
      <c r="J213" s="248">
        <f>ROUND(I213*H213,2)</f>
        <v>0</v>
      </c>
      <c r="K213" s="244" t="s">
        <v>295</v>
      </c>
      <c r="L213" s="44"/>
      <c r="M213" s="249" t="s">
        <v>1</v>
      </c>
      <c r="N213" s="250" t="s">
        <v>38</v>
      </c>
      <c r="O213" s="91"/>
      <c r="P213" s="251">
        <f>O213*H213</f>
        <v>0</v>
      </c>
      <c r="Q213" s="251">
        <v>0</v>
      </c>
      <c r="R213" s="251">
        <f>Q213*H213</f>
        <v>0</v>
      </c>
      <c r="S213" s="251">
        <v>0</v>
      </c>
      <c r="T213" s="25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3" t="s">
        <v>231</v>
      </c>
      <c r="AT213" s="253" t="s">
        <v>227</v>
      </c>
      <c r="AU213" s="253" t="s">
        <v>82</v>
      </c>
      <c r="AY213" s="17" t="s">
        <v>226</v>
      </c>
      <c r="BE213" s="254">
        <f>IF(N213="základní",J213,0)</f>
        <v>0</v>
      </c>
      <c r="BF213" s="254">
        <f>IF(N213="snížená",J213,0)</f>
        <v>0</v>
      </c>
      <c r="BG213" s="254">
        <f>IF(N213="zákl. přenesená",J213,0)</f>
        <v>0</v>
      </c>
      <c r="BH213" s="254">
        <f>IF(N213="sníž. přenesená",J213,0)</f>
        <v>0</v>
      </c>
      <c r="BI213" s="254">
        <f>IF(N213="nulová",J213,0)</f>
        <v>0</v>
      </c>
      <c r="BJ213" s="17" t="s">
        <v>80</v>
      </c>
      <c r="BK213" s="254">
        <f>ROUND(I213*H213,2)</f>
        <v>0</v>
      </c>
      <c r="BL213" s="17" t="s">
        <v>231</v>
      </c>
      <c r="BM213" s="253" t="s">
        <v>381</v>
      </c>
    </row>
    <row r="214" spans="1:47" s="2" customFormat="1" ht="12">
      <c r="A214" s="38"/>
      <c r="B214" s="39"/>
      <c r="C214" s="40"/>
      <c r="D214" s="257" t="s">
        <v>277</v>
      </c>
      <c r="E214" s="40"/>
      <c r="F214" s="269" t="s">
        <v>382</v>
      </c>
      <c r="G214" s="40"/>
      <c r="H214" s="40"/>
      <c r="I214" s="155"/>
      <c r="J214" s="40"/>
      <c r="K214" s="40"/>
      <c r="L214" s="44"/>
      <c r="M214" s="270"/>
      <c r="N214" s="271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277</v>
      </c>
      <c r="AU214" s="17" t="s">
        <v>82</v>
      </c>
    </row>
    <row r="215" spans="1:65" s="2" customFormat="1" ht="16.5" customHeight="1">
      <c r="A215" s="38"/>
      <c r="B215" s="39"/>
      <c r="C215" s="242" t="s">
        <v>383</v>
      </c>
      <c r="D215" s="242" t="s">
        <v>227</v>
      </c>
      <c r="E215" s="243" t="s">
        <v>384</v>
      </c>
      <c r="F215" s="244" t="s">
        <v>385</v>
      </c>
      <c r="G215" s="245" t="s">
        <v>380</v>
      </c>
      <c r="H215" s="246">
        <v>258.9</v>
      </c>
      <c r="I215" s="247"/>
      <c r="J215" s="248">
        <f>ROUND(I215*H215,2)</f>
        <v>0</v>
      </c>
      <c r="K215" s="244" t="s">
        <v>295</v>
      </c>
      <c r="L215" s="44"/>
      <c r="M215" s="249" t="s">
        <v>1</v>
      </c>
      <c r="N215" s="250" t="s">
        <v>38</v>
      </c>
      <c r="O215" s="91"/>
      <c r="P215" s="251">
        <f>O215*H215</f>
        <v>0</v>
      </c>
      <c r="Q215" s="251">
        <v>0</v>
      </c>
      <c r="R215" s="251">
        <f>Q215*H215</f>
        <v>0</v>
      </c>
      <c r="S215" s="251">
        <v>0</v>
      </c>
      <c r="T215" s="252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3" t="s">
        <v>231</v>
      </c>
      <c r="AT215" s="253" t="s">
        <v>227</v>
      </c>
      <c r="AU215" s="253" t="s">
        <v>82</v>
      </c>
      <c r="AY215" s="17" t="s">
        <v>226</v>
      </c>
      <c r="BE215" s="254">
        <f>IF(N215="základní",J215,0)</f>
        <v>0</v>
      </c>
      <c r="BF215" s="254">
        <f>IF(N215="snížená",J215,0)</f>
        <v>0</v>
      </c>
      <c r="BG215" s="254">
        <f>IF(N215="zákl. přenesená",J215,0)</f>
        <v>0</v>
      </c>
      <c r="BH215" s="254">
        <f>IF(N215="sníž. přenesená",J215,0)</f>
        <v>0</v>
      </c>
      <c r="BI215" s="254">
        <f>IF(N215="nulová",J215,0)</f>
        <v>0</v>
      </c>
      <c r="BJ215" s="17" t="s">
        <v>80</v>
      </c>
      <c r="BK215" s="254">
        <f>ROUND(I215*H215,2)</f>
        <v>0</v>
      </c>
      <c r="BL215" s="17" t="s">
        <v>231</v>
      </c>
      <c r="BM215" s="253" t="s">
        <v>386</v>
      </c>
    </row>
    <row r="216" spans="1:47" s="2" customFormat="1" ht="12">
      <c r="A216" s="38"/>
      <c r="B216" s="39"/>
      <c r="C216" s="40"/>
      <c r="D216" s="257" t="s">
        <v>277</v>
      </c>
      <c r="E216" s="40"/>
      <c r="F216" s="269" t="s">
        <v>387</v>
      </c>
      <c r="G216" s="40"/>
      <c r="H216" s="40"/>
      <c r="I216" s="155"/>
      <c r="J216" s="40"/>
      <c r="K216" s="40"/>
      <c r="L216" s="44"/>
      <c r="M216" s="270"/>
      <c r="N216" s="271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277</v>
      </c>
      <c r="AU216" s="17" t="s">
        <v>82</v>
      </c>
    </row>
    <row r="217" spans="1:51" s="13" customFormat="1" ht="12">
      <c r="A217" s="13"/>
      <c r="B217" s="255"/>
      <c r="C217" s="256"/>
      <c r="D217" s="257" t="s">
        <v>270</v>
      </c>
      <c r="E217" s="258" t="s">
        <v>1</v>
      </c>
      <c r="F217" s="259" t="s">
        <v>388</v>
      </c>
      <c r="G217" s="256"/>
      <c r="H217" s="260">
        <v>234.9</v>
      </c>
      <c r="I217" s="261"/>
      <c r="J217" s="256"/>
      <c r="K217" s="256"/>
      <c r="L217" s="262"/>
      <c r="M217" s="263"/>
      <c r="N217" s="264"/>
      <c r="O217" s="264"/>
      <c r="P217" s="264"/>
      <c r="Q217" s="264"/>
      <c r="R217" s="264"/>
      <c r="S217" s="264"/>
      <c r="T217" s="26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6" t="s">
        <v>270</v>
      </c>
      <c r="AU217" s="266" t="s">
        <v>82</v>
      </c>
      <c r="AV217" s="13" t="s">
        <v>82</v>
      </c>
      <c r="AW217" s="13" t="s">
        <v>30</v>
      </c>
      <c r="AX217" s="13" t="s">
        <v>73</v>
      </c>
      <c r="AY217" s="266" t="s">
        <v>226</v>
      </c>
    </row>
    <row r="218" spans="1:51" s="13" customFormat="1" ht="12">
      <c r="A218" s="13"/>
      <c r="B218" s="255"/>
      <c r="C218" s="256"/>
      <c r="D218" s="257" t="s">
        <v>270</v>
      </c>
      <c r="E218" s="258" t="s">
        <v>1</v>
      </c>
      <c r="F218" s="259" t="s">
        <v>389</v>
      </c>
      <c r="G218" s="256"/>
      <c r="H218" s="260">
        <v>24</v>
      </c>
      <c r="I218" s="261"/>
      <c r="J218" s="256"/>
      <c r="K218" s="256"/>
      <c r="L218" s="262"/>
      <c r="M218" s="263"/>
      <c r="N218" s="264"/>
      <c r="O218" s="264"/>
      <c r="P218" s="264"/>
      <c r="Q218" s="264"/>
      <c r="R218" s="264"/>
      <c r="S218" s="264"/>
      <c r="T218" s="26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6" t="s">
        <v>270</v>
      </c>
      <c r="AU218" s="266" t="s">
        <v>82</v>
      </c>
      <c r="AV218" s="13" t="s">
        <v>82</v>
      </c>
      <c r="AW218" s="13" t="s">
        <v>30</v>
      </c>
      <c r="AX218" s="13" t="s">
        <v>73</v>
      </c>
      <c r="AY218" s="266" t="s">
        <v>226</v>
      </c>
    </row>
    <row r="219" spans="1:51" s="14" customFormat="1" ht="12">
      <c r="A219" s="14"/>
      <c r="B219" s="272"/>
      <c r="C219" s="273"/>
      <c r="D219" s="257" t="s">
        <v>270</v>
      </c>
      <c r="E219" s="274" t="s">
        <v>1</v>
      </c>
      <c r="F219" s="275" t="s">
        <v>290</v>
      </c>
      <c r="G219" s="273"/>
      <c r="H219" s="276">
        <v>258.9</v>
      </c>
      <c r="I219" s="277"/>
      <c r="J219" s="273"/>
      <c r="K219" s="273"/>
      <c r="L219" s="278"/>
      <c r="M219" s="279"/>
      <c r="N219" s="280"/>
      <c r="O219" s="280"/>
      <c r="P219" s="280"/>
      <c r="Q219" s="280"/>
      <c r="R219" s="280"/>
      <c r="S219" s="280"/>
      <c r="T219" s="28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2" t="s">
        <v>270</v>
      </c>
      <c r="AU219" s="282" t="s">
        <v>82</v>
      </c>
      <c r="AV219" s="14" t="s">
        <v>231</v>
      </c>
      <c r="AW219" s="14" t="s">
        <v>30</v>
      </c>
      <c r="AX219" s="14" t="s">
        <v>80</v>
      </c>
      <c r="AY219" s="282" t="s">
        <v>226</v>
      </c>
    </row>
    <row r="220" spans="1:65" s="2" customFormat="1" ht="16.5" customHeight="1">
      <c r="A220" s="38"/>
      <c r="B220" s="39"/>
      <c r="C220" s="242" t="s">
        <v>390</v>
      </c>
      <c r="D220" s="242" t="s">
        <v>227</v>
      </c>
      <c r="E220" s="243" t="s">
        <v>391</v>
      </c>
      <c r="F220" s="244" t="s">
        <v>392</v>
      </c>
      <c r="G220" s="245" t="s">
        <v>380</v>
      </c>
      <c r="H220" s="246">
        <v>258.9</v>
      </c>
      <c r="I220" s="247"/>
      <c r="J220" s="248">
        <f>ROUND(I220*H220,2)</f>
        <v>0</v>
      </c>
      <c r="K220" s="244" t="s">
        <v>295</v>
      </c>
      <c r="L220" s="44"/>
      <c r="M220" s="249" t="s">
        <v>1</v>
      </c>
      <c r="N220" s="250" t="s">
        <v>38</v>
      </c>
      <c r="O220" s="91"/>
      <c r="P220" s="251">
        <f>O220*H220</f>
        <v>0</v>
      </c>
      <c r="Q220" s="251">
        <v>0</v>
      </c>
      <c r="R220" s="251">
        <f>Q220*H220</f>
        <v>0</v>
      </c>
      <c r="S220" s="251">
        <v>0</v>
      </c>
      <c r="T220" s="25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3" t="s">
        <v>231</v>
      </c>
      <c r="AT220" s="253" t="s">
        <v>227</v>
      </c>
      <c r="AU220" s="253" t="s">
        <v>82</v>
      </c>
      <c r="AY220" s="17" t="s">
        <v>226</v>
      </c>
      <c r="BE220" s="254">
        <f>IF(N220="základní",J220,0)</f>
        <v>0</v>
      </c>
      <c r="BF220" s="254">
        <f>IF(N220="snížená",J220,0)</f>
        <v>0</v>
      </c>
      <c r="BG220" s="254">
        <f>IF(N220="zákl. přenesená",J220,0)</f>
        <v>0</v>
      </c>
      <c r="BH220" s="254">
        <f>IF(N220="sníž. přenesená",J220,0)</f>
        <v>0</v>
      </c>
      <c r="BI220" s="254">
        <f>IF(N220="nulová",J220,0)</f>
        <v>0</v>
      </c>
      <c r="BJ220" s="17" t="s">
        <v>80</v>
      </c>
      <c r="BK220" s="254">
        <f>ROUND(I220*H220,2)</f>
        <v>0</v>
      </c>
      <c r="BL220" s="17" t="s">
        <v>231</v>
      </c>
      <c r="BM220" s="253" t="s">
        <v>393</v>
      </c>
    </row>
    <row r="221" spans="1:47" s="2" customFormat="1" ht="12">
      <c r="A221" s="38"/>
      <c r="B221" s="39"/>
      <c r="C221" s="40"/>
      <c r="D221" s="257" t="s">
        <v>277</v>
      </c>
      <c r="E221" s="40"/>
      <c r="F221" s="269" t="s">
        <v>394</v>
      </c>
      <c r="G221" s="40"/>
      <c r="H221" s="40"/>
      <c r="I221" s="155"/>
      <c r="J221" s="40"/>
      <c r="K221" s="40"/>
      <c r="L221" s="44"/>
      <c r="M221" s="270"/>
      <c r="N221" s="271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277</v>
      </c>
      <c r="AU221" s="17" t="s">
        <v>82</v>
      </c>
    </row>
    <row r="222" spans="1:65" s="2" customFormat="1" ht="16.5" customHeight="1">
      <c r="A222" s="38"/>
      <c r="B222" s="39"/>
      <c r="C222" s="242" t="s">
        <v>395</v>
      </c>
      <c r="D222" s="242" t="s">
        <v>227</v>
      </c>
      <c r="E222" s="243" t="s">
        <v>396</v>
      </c>
      <c r="F222" s="244" t="s">
        <v>397</v>
      </c>
      <c r="G222" s="245" t="s">
        <v>380</v>
      </c>
      <c r="H222" s="246">
        <v>389.4</v>
      </c>
      <c r="I222" s="247"/>
      <c r="J222" s="248">
        <f>ROUND(I222*H222,2)</f>
        <v>0</v>
      </c>
      <c r="K222" s="244" t="s">
        <v>295</v>
      </c>
      <c r="L222" s="44"/>
      <c r="M222" s="249" t="s">
        <v>1</v>
      </c>
      <c r="N222" s="250" t="s">
        <v>38</v>
      </c>
      <c r="O222" s="91"/>
      <c r="P222" s="251">
        <f>O222*H222</f>
        <v>0</v>
      </c>
      <c r="Q222" s="251">
        <v>0</v>
      </c>
      <c r="R222" s="251">
        <f>Q222*H222</f>
        <v>0</v>
      </c>
      <c r="S222" s="251">
        <v>0</v>
      </c>
      <c r="T222" s="252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3" t="s">
        <v>231</v>
      </c>
      <c r="AT222" s="253" t="s">
        <v>227</v>
      </c>
      <c r="AU222" s="253" t="s">
        <v>82</v>
      </c>
      <c r="AY222" s="17" t="s">
        <v>226</v>
      </c>
      <c r="BE222" s="254">
        <f>IF(N222="základní",J222,0)</f>
        <v>0</v>
      </c>
      <c r="BF222" s="254">
        <f>IF(N222="snížená",J222,0)</f>
        <v>0</v>
      </c>
      <c r="BG222" s="254">
        <f>IF(N222="zákl. přenesená",J222,0)</f>
        <v>0</v>
      </c>
      <c r="BH222" s="254">
        <f>IF(N222="sníž. přenesená",J222,0)</f>
        <v>0</v>
      </c>
      <c r="BI222" s="254">
        <f>IF(N222="nulová",J222,0)</f>
        <v>0</v>
      </c>
      <c r="BJ222" s="17" t="s">
        <v>80</v>
      </c>
      <c r="BK222" s="254">
        <f>ROUND(I222*H222,2)</f>
        <v>0</v>
      </c>
      <c r="BL222" s="17" t="s">
        <v>231</v>
      </c>
      <c r="BM222" s="253" t="s">
        <v>398</v>
      </c>
    </row>
    <row r="223" spans="1:47" s="2" customFormat="1" ht="12">
      <c r="A223" s="38"/>
      <c r="B223" s="39"/>
      <c r="C223" s="40"/>
      <c r="D223" s="257" t="s">
        <v>277</v>
      </c>
      <c r="E223" s="40"/>
      <c r="F223" s="269" t="s">
        <v>394</v>
      </c>
      <c r="G223" s="40"/>
      <c r="H223" s="40"/>
      <c r="I223" s="155"/>
      <c r="J223" s="40"/>
      <c r="K223" s="40"/>
      <c r="L223" s="44"/>
      <c r="M223" s="270"/>
      <c r="N223" s="271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277</v>
      </c>
      <c r="AU223" s="17" t="s">
        <v>82</v>
      </c>
    </row>
    <row r="224" spans="1:51" s="13" customFormat="1" ht="12">
      <c r="A224" s="13"/>
      <c r="B224" s="255"/>
      <c r="C224" s="256"/>
      <c r="D224" s="257" t="s">
        <v>270</v>
      </c>
      <c r="E224" s="258" t="s">
        <v>1</v>
      </c>
      <c r="F224" s="259" t="s">
        <v>399</v>
      </c>
      <c r="G224" s="256"/>
      <c r="H224" s="260">
        <v>365.4</v>
      </c>
      <c r="I224" s="261"/>
      <c r="J224" s="256"/>
      <c r="K224" s="256"/>
      <c r="L224" s="262"/>
      <c r="M224" s="263"/>
      <c r="N224" s="264"/>
      <c r="O224" s="264"/>
      <c r="P224" s="264"/>
      <c r="Q224" s="264"/>
      <c r="R224" s="264"/>
      <c r="S224" s="264"/>
      <c r="T224" s="26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6" t="s">
        <v>270</v>
      </c>
      <c r="AU224" s="266" t="s">
        <v>82</v>
      </c>
      <c r="AV224" s="13" t="s">
        <v>82</v>
      </c>
      <c r="AW224" s="13" t="s">
        <v>30</v>
      </c>
      <c r="AX224" s="13" t="s">
        <v>73</v>
      </c>
      <c r="AY224" s="266" t="s">
        <v>226</v>
      </c>
    </row>
    <row r="225" spans="1:51" s="13" customFormat="1" ht="12">
      <c r="A225" s="13"/>
      <c r="B225" s="255"/>
      <c r="C225" s="256"/>
      <c r="D225" s="257" t="s">
        <v>270</v>
      </c>
      <c r="E225" s="258" t="s">
        <v>1</v>
      </c>
      <c r="F225" s="259" t="s">
        <v>389</v>
      </c>
      <c r="G225" s="256"/>
      <c r="H225" s="260">
        <v>24</v>
      </c>
      <c r="I225" s="261"/>
      <c r="J225" s="256"/>
      <c r="K225" s="256"/>
      <c r="L225" s="262"/>
      <c r="M225" s="263"/>
      <c r="N225" s="264"/>
      <c r="O225" s="264"/>
      <c r="P225" s="264"/>
      <c r="Q225" s="264"/>
      <c r="R225" s="264"/>
      <c r="S225" s="264"/>
      <c r="T225" s="26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6" t="s">
        <v>270</v>
      </c>
      <c r="AU225" s="266" t="s">
        <v>82</v>
      </c>
      <c r="AV225" s="13" t="s">
        <v>82</v>
      </c>
      <c r="AW225" s="13" t="s">
        <v>30</v>
      </c>
      <c r="AX225" s="13" t="s">
        <v>73</v>
      </c>
      <c r="AY225" s="266" t="s">
        <v>226</v>
      </c>
    </row>
    <row r="226" spans="1:51" s="14" customFormat="1" ht="12">
      <c r="A226" s="14"/>
      <c r="B226" s="272"/>
      <c r="C226" s="273"/>
      <c r="D226" s="257" t="s">
        <v>270</v>
      </c>
      <c r="E226" s="274" t="s">
        <v>1</v>
      </c>
      <c r="F226" s="275" t="s">
        <v>290</v>
      </c>
      <c r="G226" s="273"/>
      <c r="H226" s="276">
        <v>389.4</v>
      </c>
      <c r="I226" s="277"/>
      <c r="J226" s="273"/>
      <c r="K226" s="273"/>
      <c r="L226" s="278"/>
      <c r="M226" s="279"/>
      <c r="N226" s="280"/>
      <c r="O226" s="280"/>
      <c r="P226" s="280"/>
      <c r="Q226" s="280"/>
      <c r="R226" s="280"/>
      <c r="S226" s="280"/>
      <c r="T226" s="28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2" t="s">
        <v>270</v>
      </c>
      <c r="AU226" s="282" t="s">
        <v>82</v>
      </c>
      <c r="AV226" s="14" t="s">
        <v>231</v>
      </c>
      <c r="AW226" s="14" t="s">
        <v>30</v>
      </c>
      <c r="AX226" s="14" t="s">
        <v>80</v>
      </c>
      <c r="AY226" s="282" t="s">
        <v>226</v>
      </c>
    </row>
    <row r="227" spans="1:65" s="2" customFormat="1" ht="16.5" customHeight="1">
      <c r="A227" s="38"/>
      <c r="B227" s="39"/>
      <c r="C227" s="242" t="s">
        <v>400</v>
      </c>
      <c r="D227" s="242" t="s">
        <v>227</v>
      </c>
      <c r="E227" s="243" t="s">
        <v>401</v>
      </c>
      <c r="F227" s="244" t="s">
        <v>402</v>
      </c>
      <c r="G227" s="245" t="s">
        <v>380</v>
      </c>
      <c r="H227" s="246">
        <v>648.3</v>
      </c>
      <c r="I227" s="247"/>
      <c r="J227" s="248">
        <f>ROUND(I227*H227,2)</f>
        <v>0</v>
      </c>
      <c r="K227" s="244" t="s">
        <v>295</v>
      </c>
      <c r="L227" s="44"/>
      <c r="M227" s="249" t="s">
        <v>1</v>
      </c>
      <c r="N227" s="250" t="s">
        <v>38</v>
      </c>
      <c r="O227" s="91"/>
      <c r="P227" s="251">
        <f>O227*H227</f>
        <v>0</v>
      </c>
      <c r="Q227" s="251">
        <v>0</v>
      </c>
      <c r="R227" s="251">
        <f>Q227*H227</f>
        <v>0</v>
      </c>
      <c r="S227" s="251">
        <v>0</v>
      </c>
      <c r="T227" s="25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3" t="s">
        <v>231</v>
      </c>
      <c r="AT227" s="253" t="s">
        <v>227</v>
      </c>
      <c r="AU227" s="253" t="s">
        <v>82</v>
      </c>
      <c r="AY227" s="17" t="s">
        <v>226</v>
      </c>
      <c r="BE227" s="254">
        <f>IF(N227="základní",J227,0)</f>
        <v>0</v>
      </c>
      <c r="BF227" s="254">
        <f>IF(N227="snížená",J227,0)</f>
        <v>0</v>
      </c>
      <c r="BG227" s="254">
        <f>IF(N227="zákl. přenesená",J227,0)</f>
        <v>0</v>
      </c>
      <c r="BH227" s="254">
        <f>IF(N227="sníž. přenesená",J227,0)</f>
        <v>0</v>
      </c>
      <c r="BI227" s="254">
        <f>IF(N227="nulová",J227,0)</f>
        <v>0</v>
      </c>
      <c r="BJ227" s="17" t="s">
        <v>80</v>
      </c>
      <c r="BK227" s="254">
        <f>ROUND(I227*H227,2)</f>
        <v>0</v>
      </c>
      <c r="BL227" s="17" t="s">
        <v>231</v>
      </c>
      <c r="BM227" s="253" t="s">
        <v>403</v>
      </c>
    </row>
    <row r="228" spans="1:47" s="2" customFormat="1" ht="12">
      <c r="A228" s="38"/>
      <c r="B228" s="39"/>
      <c r="C228" s="40"/>
      <c r="D228" s="257" t="s">
        <v>277</v>
      </c>
      <c r="E228" s="40"/>
      <c r="F228" s="269" t="s">
        <v>404</v>
      </c>
      <c r="G228" s="40"/>
      <c r="H228" s="40"/>
      <c r="I228" s="155"/>
      <c r="J228" s="40"/>
      <c r="K228" s="40"/>
      <c r="L228" s="44"/>
      <c r="M228" s="270"/>
      <c r="N228" s="271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277</v>
      </c>
      <c r="AU228" s="17" t="s">
        <v>82</v>
      </c>
    </row>
    <row r="229" spans="1:51" s="13" customFormat="1" ht="12">
      <c r="A229" s="13"/>
      <c r="B229" s="255"/>
      <c r="C229" s="256"/>
      <c r="D229" s="257" t="s">
        <v>270</v>
      </c>
      <c r="E229" s="258" t="s">
        <v>1</v>
      </c>
      <c r="F229" s="259" t="s">
        <v>405</v>
      </c>
      <c r="G229" s="256"/>
      <c r="H229" s="260">
        <v>258.9</v>
      </c>
      <c r="I229" s="261"/>
      <c r="J229" s="256"/>
      <c r="K229" s="256"/>
      <c r="L229" s="262"/>
      <c r="M229" s="263"/>
      <c r="N229" s="264"/>
      <c r="O229" s="264"/>
      <c r="P229" s="264"/>
      <c r="Q229" s="264"/>
      <c r="R229" s="264"/>
      <c r="S229" s="264"/>
      <c r="T229" s="26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6" t="s">
        <v>270</v>
      </c>
      <c r="AU229" s="266" t="s">
        <v>82</v>
      </c>
      <c r="AV229" s="13" t="s">
        <v>82</v>
      </c>
      <c r="AW229" s="13" t="s">
        <v>30</v>
      </c>
      <c r="AX229" s="13" t="s">
        <v>73</v>
      </c>
      <c r="AY229" s="266" t="s">
        <v>226</v>
      </c>
    </row>
    <row r="230" spans="1:51" s="13" customFormat="1" ht="12">
      <c r="A230" s="13"/>
      <c r="B230" s="255"/>
      <c r="C230" s="256"/>
      <c r="D230" s="257" t="s">
        <v>270</v>
      </c>
      <c r="E230" s="258" t="s">
        <v>1</v>
      </c>
      <c r="F230" s="259" t="s">
        <v>406</v>
      </c>
      <c r="G230" s="256"/>
      <c r="H230" s="260">
        <v>389.4</v>
      </c>
      <c r="I230" s="261"/>
      <c r="J230" s="256"/>
      <c r="K230" s="256"/>
      <c r="L230" s="262"/>
      <c r="M230" s="263"/>
      <c r="N230" s="264"/>
      <c r="O230" s="264"/>
      <c r="P230" s="264"/>
      <c r="Q230" s="264"/>
      <c r="R230" s="264"/>
      <c r="S230" s="264"/>
      <c r="T230" s="26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6" t="s">
        <v>270</v>
      </c>
      <c r="AU230" s="266" t="s">
        <v>82</v>
      </c>
      <c r="AV230" s="13" t="s">
        <v>82</v>
      </c>
      <c r="AW230" s="13" t="s">
        <v>30</v>
      </c>
      <c r="AX230" s="13" t="s">
        <v>73</v>
      </c>
      <c r="AY230" s="266" t="s">
        <v>226</v>
      </c>
    </row>
    <row r="231" spans="1:51" s="14" customFormat="1" ht="12">
      <c r="A231" s="14"/>
      <c r="B231" s="272"/>
      <c r="C231" s="273"/>
      <c r="D231" s="257" t="s">
        <v>270</v>
      </c>
      <c r="E231" s="274" t="s">
        <v>1</v>
      </c>
      <c r="F231" s="275" t="s">
        <v>290</v>
      </c>
      <c r="G231" s="273"/>
      <c r="H231" s="276">
        <v>648.3</v>
      </c>
      <c r="I231" s="277"/>
      <c r="J231" s="273"/>
      <c r="K231" s="273"/>
      <c r="L231" s="278"/>
      <c r="M231" s="279"/>
      <c r="N231" s="280"/>
      <c r="O231" s="280"/>
      <c r="P231" s="280"/>
      <c r="Q231" s="280"/>
      <c r="R231" s="280"/>
      <c r="S231" s="280"/>
      <c r="T231" s="28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2" t="s">
        <v>270</v>
      </c>
      <c r="AU231" s="282" t="s">
        <v>82</v>
      </c>
      <c r="AV231" s="14" t="s">
        <v>231</v>
      </c>
      <c r="AW231" s="14" t="s">
        <v>30</v>
      </c>
      <c r="AX231" s="14" t="s">
        <v>80</v>
      </c>
      <c r="AY231" s="282" t="s">
        <v>226</v>
      </c>
    </row>
    <row r="232" spans="1:65" s="2" customFormat="1" ht="16.5" customHeight="1">
      <c r="A232" s="38"/>
      <c r="B232" s="39"/>
      <c r="C232" s="242" t="s">
        <v>362</v>
      </c>
      <c r="D232" s="242" t="s">
        <v>227</v>
      </c>
      <c r="E232" s="243" t="s">
        <v>407</v>
      </c>
      <c r="F232" s="244" t="s">
        <v>408</v>
      </c>
      <c r="G232" s="245" t="s">
        <v>380</v>
      </c>
      <c r="H232" s="246">
        <v>4</v>
      </c>
      <c r="I232" s="247"/>
      <c r="J232" s="248">
        <f>ROUND(I232*H232,2)</f>
        <v>0</v>
      </c>
      <c r="K232" s="244" t="s">
        <v>295</v>
      </c>
      <c r="L232" s="44"/>
      <c r="M232" s="249" t="s">
        <v>1</v>
      </c>
      <c r="N232" s="250" t="s">
        <v>38</v>
      </c>
      <c r="O232" s="91"/>
      <c r="P232" s="251">
        <f>O232*H232</f>
        <v>0</v>
      </c>
      <c r="Q232" s="251">
        <v>0</v>
      </c>
      <c r="R232" s="251">
        <f>Q232*H232</f>
        <v>0</v>
      </c>
      <c r="S232" s="251">
        <v>0</v>
      </c>
      <c r="T232" s="25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53" t="s">
        <v>231</v>
      </c>
      <c r="AT232" s="253" t="s">
        <v>227</v>
      </c>
      <c r="AU232" s="253" t="s">
        <v>82</v>
      </c>
      <c r="AY232" s="17" t="s">
        <v>226</v>
      </c>
      <c r="BE232" s="254">
        <f>IF(N232="základní",J232,0)</f>
        <v>0</v>
      </c>
      <c r="BF232" s="254">
        <f>IF(N232="snížená",J232,0)</f>
        <v>0</v>
      </c>
      <c r="BG232" s="254">
        <f>IF(N232="zákl. přenesená",J232,0)</f>
        <v>0</v>
      </c>
      <c r="BH232" s="254">
        <f>IF(N232="sníž. přenesená",J232,0)</f>
        <v>0</v>
      </c>
      <c r="BI232" s="254">
        <f>IF(N232="nulová",J232,0)</f>
        <v>0</v>
      </c>
      <c r="BJ232" s="17" t="s">
        <v>80</v>
      </c>
      <c r="BK232" s="254">
        <f>ROUND(I232*H232,2)</f>
        <v>0</v>
      </c>
      <c r="BL232" s="17" t="s">
        <v>231</v>
      </c>
      <c r="BM232" s="253" t="s">
        <v>409</v>
      </c>
    </row>
    <row r="233" spans="1:47" s="2" customFormat="1" ht="12">
      <c r="A233" s="38"/>
      <c r="B233" s="39"/>
      <c r="C233" s="40"/>
      <c r="D233" s="257" t="s">
        <v>277</v>
      </c>
      <c r="E233" s="40"/>
      <c r="F233" s="269" t="s">
        <v>410</v>
      </c>
      <c r="G233" s="40"/>
      <c r="H233" s="40"/>
      <c r="I233" s="155"/>
      <c r="J233" s="40"/>
      <c r="K233" s="40"/>
      <c r="L233" s="44"/>
      <c r="M233" s="270"/>
      <c r="N233" s="271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277</v>
      </c>
      <c r="AU233" s="17" t="s">
        <v>82</v>
      </c>
    </row>
    <row r="234" spans="1:65" s="2" customFormat="1" ht="16.5" customHeight="1">
      <c r="A234" s="38"/>
      <c r="B234" s="39"/>
      <c r="C234" s="242" t="s">
        <v>411</v>
      </c>
      <c r="D234" s="242" t="s">
        <v>227</v>
      </c>
      <c r="E234" s="243" t="s">
        <v>412</v>
      </c>
      <c r="F234" s="244" t="s">
        <v>413</v>
      </c>
      <c r="G234" s="245" t="s">
        <v>317</v>
      </c>
      <c r="H234" s="246">
        <v>321</v>
      </c>
      <c r="I234" s="247"/>
      <c r="J234" s="248">
        <f>ROUND(I234*H234,2)</f>
        <v>0</v>
      </c>
      <c r="K234" s="244" t="s">
        <v>295</v>
      </c>
      <c r="L234" s="44"/>
      <c r="M234" s="249" t="s">
        <v>1</v>
      </c>
      <c r="N234" s="250" t="s">
        <v>38</v>
      </c>
      <c r="O234" s="91"/>
      <c r="P234" s="251">
        <f>O234*H234</f>
        <v>0</v>
      </c>
      <c r="Q234" s="251">
        <v>0</v>
      </c>
      <c r="R234" s="251">
        <f>Q234*H234</f>
        <v>0</v>
      </c>
      <c r="S234" s="251">
        <v>0</v>
      </c>
      <c r="T234" s="25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3" t="s">
        <v>231</v>
      </c>
      <c r="AT234" s="253" t="s">
        <v>227</v>
      </c>
      <c r="AU234" s="253" t="s">
        <v>82</v>
      </c>
      <c r="AY234" s="17" t="s">
        <v>226</v>
      </c>
      <c r="BE234" s="254">
        <f>IF(N234="základní",J234,0)</f>
        <v>0</v>
      </c>
      <c r="BF234" s="254">
        <f>IF(N234="snížená",J234,0)</f>
        <v>0</v>
      </c>
      <c r="BG234" s="254">
        <f>IF(N234="zákl. přenesená",J234,0)</f>
        <v>0</v>
      </c>
      <c r="BH234" s="254">
        <f>IF(N234="sníž. přenesená",J234,0)</f>
        <v>0</v>
      </c>
      <c r="BI234" s="254">
        <f>IF(N234="nulová",J234,0)</f>
        <v>0</v>
      </c>
      <c r="BJ234" s="17" t="s">
        <v>80</v>
      </c>
      <c r="BK234" s="254">
        <f>ROUND(I234*H234,2)</f>
        <v>0</v>
      </c>
      <c r="BL234" s="17" t="s">
        <v>231</v>
      </c>
      <c r="BM234" s="253" t="s">
        <v>414</v>
      </c>
    </row>
    <row r="235" spans="1:47" s="2" customFormat="1" ht="12">
      <c r="A235" s="38"/>
      <c r="B235" s="39"/>
      <c r="C235" s="40"/>
      <c r="D235" s="257" t="s">
        <v>277</v>
      </c>
      <c r="E235" s="40"/>
      <c r="F235" s="269" t="s">
        <v>415</v>
      </c>
      <c r="G235" s="40"/>
      <c r="H235" s="40"/>
      <c r="I235" s="155"/>
      <c r="J235" s="40"/>
      <c r="K235" s="40"/>
      <c r="L235" s="44"/>
      <c r="M235" s="270"/>
      <c r="N235" s="271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277</v>
      </c>
      <c r="AU235" s="17" t="s">
        <v>82</v>
      </c>
    </row>
    <row r="236" spans="1:51" s="13" customFormat="1" ht="12">
      <c r="A236" s="13"/>
      <c r="B236" s="255"/>
      <c r="C236" s="256"/>
      <c r="D236" s="257" t="s">
        <v>270</v>
      </c>
      <c r="E236" s="258" t="s">
        <v>1</v>
      </c>
      <c r="F236" s="259" t="s">
        <v>416</v>
      </c>
      <c r="G236" s="256"/>
      <c r="H236" s="260">
        <v>261</v>
      </c>
      <c r="I236" s="261"/>
      <c r="J236" s="256"/>
      <c r="K236" s="256"/>
      <c r="L236" s="262"/>
      <c r="M236" s="263"/>
      <c r="N236" s="264"/>
      <c r="O236" s="264"/>
      <c r="P236" s="264"/>
      <c r="Q236" s="264"/>
      <c r="R236" s="264"/>
      <c r="S236" s="264"/>
      <c r="T236" s="26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6" t="s">
        <v>270</v>
      </c>
      <c r="AU236" s="266" t="s">
        <v>82</v>
      </c>
      <c r="AV236" s="13" t="s">
        <v>82</v>
      </c>
      <c r="AW236" s="13" t="s">
        <v>30</v>
      </c>
      <c r="AX236" s="13" t="s">
        <v>73</v>
      </c>
      <c r="AY236" s="266" t="s">
        <v>226</v>
      </c>
    </row>
    <row r="237" spans="1:51" s="13" customFormat="1" ht="12">
      <c r="A237" s="13"/>
      <c r="B237" s="255"/>
      <c r="C237" s="256"/>
      <c r="D237" s="257" t="s">
        <v>270</v>
      </c>
      <c r="E237" s="258" t="s">
        <v>1</v>
      </c>
      <c r="F237" s="259" t="s">
        <v>417</v>
      </c>
      <c r="G237" s="256"/>
      <c r="H237" s="260">
        <v>60</v>
      </c>
      <c r="I237" s="261"/>
      <c r="J237" s="256"/>
      <c r="K237" s="256"/>
      <c r="L237" s="262"/>
      <c r="M237" s="263"/>
      <c r="N237" s="264"/>
      <c r="O237" s="264"/>
      <c r="P237" s="264"/>
      <c r="Q237" s="264"/>
      <c r="R237" s="264"/>
      <c r="S237" s="264"/>
      <c r="T237" s="26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6" t="s">
        <v>270</v>
      </c>
      <c r="AU237" s="266" t="s">
        <v>82</v>
      </c>
      <c r="AV237" s="13" t="s">
        <v>82</v>
      </c>
      <c r="AW237" s="13" t="s">
        <v>30</v>
      </c>
      <c r="AX237" s="13" t="s">
        <v>73</v>
      </c>
      <c r="AY237" s="266" t="s">
        <v>226</v>
      </c>
    </row>
    <row r="238" spans="1:51" s="14" customFormat="1" ht="12">
      <c r="A238" s="14"/>
      <c r="B238" s="272"/>
      <c r="C238" s="273"/>
      <c r="D238" s="257" t="s">
        <v>270</v>
      </c>
      <c r="E238" s="274" t="s">
        <v>1</v>
      </c>
      <c r="F238" s="275" t="s">
        <v>290</v>
      </c>
      <c r="G238" s="273"/>
      <c r="H238" s="276">
        <v>321</v>
      </c>
      <c r="I238" s="277"/>
      <c r="J238" s="273"/>
      <c r="K238" s="273"/>
      <c r="L238" s="278"/>
      <c r="M238" s="279"/>
      <c r="N238" s="280"/>
      <c r="O238" s="280"/>
      <c r="P238" s="280"/>
      <c r="Q238" s="280"/>
      <c r="R238" s="280"/>
      <c r="S238" s="280"/>
      <c r="T238" s="28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2" t="s">
        <v>270</v>
      </c>
      <c r="AU238" s="282" t="s">
        <v>82</v>
      </c>
      <c r="AV238" s="14" t="s">
        <v>231</v>
      </c>
      <c r="AW238" s="14" t="s">
        <v>30</v>
      </c>
      <c r="AX238" s="14" t="s">
        <v>80</v>
      </c>
      <c r="AY238" s="282" t="s">
        <v>226</v>
      </c>
    </row>
    <row r="239" spans="1:63" s="12" customFormat="1" ht="22.8" customHeight="1">
      <c r="A239" s="12"/>
      <c r="B239" s="228"/>
      <c r="C239" s="229"/>
      <c r="D239" s="230" t="s">
        <v>72</v>
      </c>
      <c r="E239" s="267" t="s">
        <v>254</v>
      </c>
      <c r="F239" s="267" t="s">
        <v>418</v>
      </c>
      <c r="G239" s="229"/>
      <c r="H239" s="229"/>
      <c r="I239" s="232"/>
      <c r="J239" s="268">
        <f>BK239</f>
        <v>0</v>
      </c>
      <c r="K239" s="229"/>
      <c r="L239" s="234"/>
      <c r="M239" s="235"/>
      <c r="N239" s="236"/>
      <c r="O239" s="236"/>
      <c r="P239" s="237">
        <f>SUM(P240:P260)</f>
        <v>0</v>
      </c>
      <c r="Q239" s="236"/>
      <c r="R239" s="237">
        <f>SUM(R240:R260)</f>
        <v>0</v>
      </c>
      <c r="S239" s="236"/>
      <c r="T239" s="238">
        <f>SUM(T240:T260)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39" t="s">
        <v>80</v>
      </c>
      <c r="AT239" s="240" t="s">
        <v>72</v>
      </c>
      <c r="AU239" s="240" t="s">
        <v>80</v>
      </c>
      <c r="AY239" s="239" t="s">
        <v>226</v>
      </c>
      <c r="BK239" s="241">
        <f>SUM(BK240:BK260)</f>
        <v>0</v>
      </c>
    </row>
    <row r="240" spans="1:65" s="2" customFormat="1" ht="16.5" customHeight="1">
      <c r="A240" s="38"/>
      <c r="B240" s="39"/>
      <c r="C240" s="242" t="s">
        <v>419</v>
      </c>
      <c r="D240" s="242" t="s">
        <v>227</v>
      </c>
      <c r="E240" s="243" t="s">
        <v>420</v>
      </c>
      <c r="F240" s="244" t="s">
        <v>421</v>
      </c>
      <c r="G240" s="245" t="s">
        <v>317</v>
      </c>
      <c r="H240" s="246">
        <v>30</v>
      </c>
      <c r="I240" s="247"/>
      <c r="J240" s="248">
        <f>ROUND(I240*H240,2)</f>
        <v>0</v>
      </c>
      <c r="K240" s="244" t="s">
        <v>295</v>
      </c>
      <c r="L240" s="44"/>
      <c r="M240" s="249" t="s">
        <v>1</v>
      </c>
      <c r="N240" s="250" t="s">
        <v>38</v>
      </c>
      <c r="O240" s="91"/>
      <c r="P240" s="251">
        <f>O240*H240</f>
        <v>0</v>
      </c>
      <c r="Q240" s="251">
        <v>0</v>
      </c>
      <c r="R240" s="251">
        <f>Q240*H240</f>
        <v>0</v>
      </c>
      <c r="S240" s="251">
        <v>0</v>
      </c>
      <c r="T240" s="252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3" t="s">
        <v>231</v>
      </c>
      <c r="AT240" s="253" t="s">
        <v>227</v>
      </c>
      <c r="AU240" s="253" t="s">
        <v>82</v>
      </c>
      <c r="AY240" s="17" t="s">
        <v>226</v>
      </c>
      <c r="BE240" s="254">
        <f>IF(N240="základní",J240,0)</f>
        <v>0</v>
      </c>
      <c r="BF240" s="254">
        <f>IF(N240="snížená",J240,0)</f>
        <v>0</v>
      </c>
      <c r="BG240" s="254">
        <f>IF(N240="zákl. přenesená",J240,0)</f>
        <v>0</v>
      </c>
      <c r="BH240" s="254">
        <f>IF(N240="sníž. přenesená",J240,0)</f>
        <v>0</v>
      </c>
      <c r="BI240" s="254">
        <f>IF(N240="nulová",J240,0)</f>
        <v>0</v>
      </c>
      <c r="BJ240" s="17" t="s">
        <v>80</v>
      </c>
      <c r="BK240" s="254">
        <f>ROUND(I240*H240,2)</f>
        <v>0</v>
      </c>
      <c r="BL240" s="17" t="s">
        <v>231</v>
      </c>
      <c r="BM240" s="253" t="s">
        <v>422</v>
      </c>
    </row>
    <row r="241" spans="1:47" s="2" customFormat="1" ht="12">
      <c r="A241" s="38"/>
      <c r="B241" s="39"/>
      <c r="C241" s="40"/>
      <c r="D241" s="257" t="s">
        <v>277</v>
      </c>
      <c r="E241" s="40"/>
      <c r="F241" s="269" t="s">
        <v>423</v>
      </c>
      <c r="G241" s="40"/>
      <c r="H241" s="40"/>
      <c r="I241" s="155"/>
      <c r="J241" s="40"/>
      <c r="K241" s="40"/>
      <c r="L241" s="44"/>
      <c r="M241" s="270"/>
      <c r="N241" s="271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277</v>
      </c>
      <c r="AU241" s="17" t="s">
        <v>82</v>
      </c>
    </row>
    <row r="242" spans="1:51" s="15" customFormat="1" ht="12">
      <c r="A242" s="15"/>
      <c r="B242" s="283"/>
      <c r="C242" s="284"/>
      <c r="D242" s="257" t="s">
        <v>270</v>
      </c>
      <c r="E242" s="285" t="s">
        <v>1</v>
      </c>
      <c r="F242" s="286" t="s">
        <v>424</v>
      </c>
      <c r="G242" s="284"/>
      <c r="H242" s="285" t="s">
        <v>1</v>
      </c>
      <c r="I242" s="287"/>
      <c r="J242" s="284"/>
      <c r="K242" s="284"/>
      <c r="L242" s="288"/>
      <c r="M242" s="289"/>
      <c r="N242" s="290"/>
      <c r="O242" s="290"/>
      <c r="P242" s="290"/>
      <c r="Q242" s="290"/>
      <c r="R242" s="290"/>
      <c r="S242" s="290"/>
      <c r="T242" s="291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92" t="s">
        <v>270</v>
      </c>
      <c r="AU242" s="292" t="s">
        <v>82</v>
      </c>
      <c r="AV242" s="15" t="s">
        <v>80</v>
      </c>
      <c r="AW242" s="15" t="s">
        <v>30</v>
      </c>
      <c r="AX242" s="15" t="s">
        <v>73</v>
      </c>
      <c r="AY242" s="292" t="s">
        <v>226</v>
      </c>
    </row>
    <row r="243" spans="1:51" s="13" customFormat="1" ht="12">
      <c r="A243" s="13"/>
      <c r="B243" s="255"/>
      <c r="C243" s="256"/>
      <c r="D243" s="257" t="s">
        <v>270</v>
      </c>
      <c r="E243" s="258" t="s">
        <v>1</v>
      </c>
      <c r="F243" s="259" t="s">
        <v>377</v>
      </c>
      <c r="G243" s="256"/>
      <c r="H243" s="260">
        <v>30</v>
      </c>
      <c r="I243" s="261"/>
      <c r="J243" s="256"/>
      <c r="K243" s="256"/>
      <c r="L243" s="262"/>
      <c r="M243" s="263"/>
      <c r="N243" s="264"/>
      <c r="O243" s="264"/>
      <c r="P243" s="264"/>
      <c r="Q243" s="264"/>
      <c r="R243" s="264"/>
      <c r="S243" s="264"/>
      <c r="T243" s="26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6" t="s">
        <v>270</v>
      </c>
      <c r="AU243" s="266" t="s">
        <v>82</v>
      </c>
      <c r="AV243" s="13" t="s">
        <v>82</v>
      </c>
      <c r="AW243" s="13" t="s">
        <v>30</v>
      </c>
      <c r="AX243" s="13" t="s">
        <v>80</v>
      </c>
      <c r="AY243" s="266" t="s">
        <v>226</v>
      </c>
    </row>
    <row r="244" spans="1:65" s="2" customFormat="1" ht="16.5" customHeight="1">
      <c r="A244" s="38"/>
      <c r="B244" s="39"/>
      <c r="C244" s="242" t="s">
        <v>425</v>
      </c>
      <c r="D244" s="242" t="s">
        <v>227</v>
      </c>
      <c r="E244" s="243" t="s">
        <v>426</v>
      </c>
      <c r="F244" s="244" t="s">
        <v>427</v>
      </c>
      <c r="G244" s="245" t="s">
        <v>317</v>
      </c>
      <c r="H244" s="246">
        <v>261</v>
      </c>
      <c r="I244" s="247"/>
      <c r="J244" s="248">
        <f>ROUND(I244*H244,2)</f>
        <v>0</v>
      </c>
      <c r="K244" s="244" t="s">
        <v>295</v>
      </c>
      <c r="L244" s="44"/>
      <c r="M244" s="249" t="s">
        <v>1</v>
      </c>
      <c r="N244" s="250" t="s">
        <v>38</v>
      </c>
      <c r="O244" s="91"/>
      <c r="P244" s="251">
        <f>O244*H244</f>
        <v>0</v>
      </c>
      <c r="Q244" s="251">
        <v>0</v>
      </c>
      <c r="R244" s="251">
        <f>Q244*H244</f>
        <v>0</v>
      </c>
      <c r="S244" s="251">
        <v>0</v>
      </c>
      <c r="T244" s="25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3" t="s">
        <v>231</v>
      </c>
      <c r="AT244" s="253" t="s">
        <v>227</v>
      </c>
      <c r="AU244" s="253" t="s">
        <v>82</v>
      </c>
      <c r="AY244" s="17" t="s">
        <v>226</v>
      </c>
      <c r="BE244" s="254">
        <f>IF(N244="základní",J244,0)</f>
        <v>0</v>
      </c>
      <c r="BF244" s="254">
        <f>IF(N244="snížená",J244,0)</f>
        <v>0</v>
      </c>
      <c r="BG244" s="254">
        <f>IF(N244="zákl. přenesená",J244,0)</f>
        <v>0</v>
      </c>
      <c r="BH244" s="254">
        <f>IF(N244="sníž. přenesená",J244,0)</f>
        <v>0</v>
      </c>
      <c r="BI244" s="254">
        <f>IF(N244="nulová",J244,0)</f>
        <v>0</v>
      </c>
      <c r="BJ244" s="17" t="s">
        <v>80</v>
      </c>
      <c r="BK244" s="254">
        <f>ROUND(I244*H244,2)</f>
        <v>0</v>
      </c>
      <c r="BL244" s="17" t="s">
        <v>231</v>
      </c>
      <c r="BM244" s="253" t="s">
        <v>428</v>
      </c>
    </row>
    <row r="245" spans="1:47" s="2" customFormat="1" ht="12">
      <c r="A245" s="38"/>
      <c r="B245" s="39"/>
      <c r="C245" s="40"/>
      <c r="D245" s="257" t="s">
        <v>277</v>
      </c>
      <c r="E245" s="40"/>
      <c r="F245" s="269" t="s">
        <v>423</v>
      </c>
      <c r="G245" s="40"/>
      <c r="H245" s="40"/>
      <c r="I245" s="155"/>
      <c r="J245" s="40"/>
      <c r="K245" s="40"/>
      <c r="L245" s="44"/>
      <c r="M245" s="270"/>
      <c r="N245" s="271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277</v>
      </c>
      <c r="AU245" s="17" t="s">
        <v>82</v>
      </c>
    </row>
    <row r="246" spans="1:51" s="15" customFormat="1" ht="12">
      <c r="A246" s="15"/>
      <c r="B246" s="283"/>
      <c r="C246" s="284"/>
      <c r="D246" s="257" t="s">
        <v>270</v>
      </c>
      <c r="E246" s="285" t="s">
        <v>1</v>
      </c>
      <c r="F246" s="286" t="s">
        <v>429</v>
      </c>
      <c r="G246" s="284"/>
      <c r="H246" s="285" t="s">
        <v>1</v>
      </c>
      <c r="I246" s="287"/>
      <c r="J246" s="284"/>
      <c r="K246" s="284"/>
      <c r="L246" s="288"/>
      <c r="M246" s="289"/>
      <c r="N246" s="290"/>
      <c r="O246" s="290"/>
      <c r="P246" s="290"/>
      <c r="Q246" s="290"/>
      <c r="R246" s="290"/>
      <c r="S246" s="290"/>
      <c r="T246" s="291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92" t="s">
        <v>270</v>
      </c>
      <c r="AU246" s="292" t="s">
        <v>82</v>
      </c>
      <c r="AV246" s="15" t="s">
        <v>80</v>
      </c>
      <c r="AW246" s="15" t="s">
        <v>30</v>
      </c>
      <c r="AX246" s="15" t="s">
        <v>73</v>
      </c>
      <c r="AY246" s="292" t="s">
        <v>226</v>
      </c>
    </row>
    <row r="247" spans="1:51" s="13" customFormat="1" ht="12">
      <c r="A247" s="13"/>
      <c r="B247" s="255"/>
      <c r="C247" s="256"/>
      <c r="D247" s="257" t="s">
        <v>270</v>
      </c>
      <c r="E247" s="258" t="s">
        <v>1</v>
      </c>
      <c r="F247" s="259" t="s">
        <v>430</v>
      </c>
      <c r="G247" s="256"/>
      <c r="H247" s="260">
        <v>261</v>
      </c>
      <c r="I247" s="261"/>
      <c r="J247" s="256"/>
      <c r="K247" s="256"/>
      <c r="L247" s="262"/>
      <c r="M247" s="263"/>
      <c r="N247" s="264"/>
      <c r="O247" s="264"/>
      <c r="P247" s="264"/>
      <c r="Q247" s="264"/>
      <c r="R247" s="264"/>
      <c r="S247" s="264"/>
      <c r="T247" s="26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6" t="s">
        <v>270</v>
      </c>
      <c r="AU247" s="266" t="s">
        <v>82</v>
      </c>
      <c r="AV247" s="13" t="s">
        <v>82</v>
      </c>
      <c r="AW247" s="13" t="s">
        <v>30</v>
      </c>
      <c r="AX247" s="13" t="s">
        <v>80</v>
      </c>
      <c r="AY247" s="266" t="s">
        <v>226</v>
      </c>
    </row>
    <row r="248" spans="1:65" s="2" customFormat="1" ht="16.5" customHeight="1">
      <c r="A248" s="38"/>
      <c r="B248" s="39"/>
      <c r="C248" s="242" t="s">
        <v>431</v>
      </c>
      <c r="D248" s="242" t="s">
        <v>227</v>
      </c>
      <c r="E248" s="243" t="s">
        <v>432</v>
      </c>
      <c r="F248" s="244" t="s">
        <v>433</v>
      </c>
      <c r="G248" s="245" t="s">
        <v>434</v>
      </c>
      <c r="H248" s="246">
        <v>7</v>
      </c>
      <c r="I248" s="247"/>
      <c r="J248" s="248">
        <f>ROUND(I248*H248,2)</f>
        <v>0</v>
      </c>
      <c r="K248" s="244" t="s">
        <v>295</v>
      </c>
      <c r="L248" s="44"/>
      <c r="M248" s="249" t="s">
        <v>1</v>
      </c>
      <c r="N248" s="250" t="s">
        <v>38</v>
      </c>
      <c r="O248" s="91"/>
      <c r="P248" s="251">
        <f>O248*H248</f>
        <v>0</v>
      </c>
      <c r="Q248" s="251">
        <v>0</v>
      </c>
      <c r="R248" s="251">
        <f>Q248*H248</f>
        <v>0</v>
      </c>
      <c r="S248" s="251">
        <v>0</v>
      </c>
      <c r="T248" s="252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53" t="s">
        <v>231</v>
      </c>
      <c r="AT248" s="253" t="s">
        <v>227</v>
      </c>
      <c r="AU248" s="253" t="s">
        <v>82</v>
      </c>
      <c r="AY248" s="17" t="s">
        <v>226</v>
      </c>
      <c r="BE248" s="254">
        <f>IF(N248="základní",J248,0)</f>
        <v>0</v>
      </c>
      <c r="BF248" s="254">
        <f>IF(N248="snížená",J248,0)</f>
        <v>0</v>
      </c>
      <c r="BG248" s="254">
        <f>IF(N248="zákl. přenesená",J248,0)</f>
        <v>0</v>
      </c>
      <c r="BH248" s="254">
        <f>IF(N248="sníž. přenesená",J248,0)</f>
        <v>0</v>
      </c>
      <c r="BI248" s="254">
        <f>IF(N248="nulová",J248,0)</f>
        <v>0</v>
      </c>
      <c r="BJ248" s="17" t="s">
        <v>80</v>
      </c>
      <c r="BK248" s="254">
        <f>ROUND(I248*H248,2)</f>
        <v>0</v>
      </c>
      <c r="BL248" s="17" t="s">
        <v>231</v>
      </c>
      <c r="BM248" s="253" t="s">
        <v>435</v>
      </c>
    </row>
    <row r="249" spans="1:47" s="2" customFormat="1" ht="12">
      <c r="A249" s="38"/>
      <c r="B249" s="39"/>
      <c r="C249" s="40"/>
      <c r="D249" s="257" t="s">
        <v>277</v>
      </c>
      <c r="E249" s="40"/>
      <c r="F249" s="269" t="s">
        <v>436</v>
      </c>
      <c r="G249" s="40"/>
      <c r="H249" s="40"/>
      <c r="I249" s="155"/>
      <c r="J249" s="40"/>
      <c r="K249" s="40"/>
      <c r="L249" s="44"/>
      <c r="M249" s="270"/>
      <c r="N249" s="271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277</v>
      </c>
      <c r="AU249" s="17" t="s">
        <v>82</v>
      </c>
    </row>
    <row r="250" spans="1:65" s="2" customFormat="1" ht="16.5" customHeight="1">
      <c r="A250" s="38"/>
      <c r="B250" s="39"/>
      <c r="C250" s="242" t="s">
        <v>437</v>
      </c>
      <c r="D250" s="242" t="s">
        <v>227</v>
      </c>
      <c r="E250" s="243" t="s">
        <v>438</v>
      </c>
      <c r="F250" s="244" t="s">
        <v>439</v>
      </c>
      <c r="G250" s="245" t="s">
        <v>434</v>
      </c>
      <c r="H250" s="246">
        <v>9</v>
      </c>
      <c r="I250" s="247"/>
      <c r="J250" s="248">
        <f>ROUND(I250*H250,2)</f>
        <v>0</v>
      </c>
      <c r="K250" s="244" t="s">
        <v>295</v>
      </c>
      <c r="L250" s="44"/>
      <c r="M250" s="249" t="s">
        <v>1</v>
      </c>
      <c r="N250" s="250" t="s">
        <v>38</v>
      </c>
      <c r="O250" s="91"/>
      <c r="P250" s="251">
        <f>O250*H250</f>
        <v>0</v>
      </c>
      <c r="Q250" s="251">
        <v>0</v>
      </c>
      <c r="R250" s="251">
        <f>Q250*H250</f>
        <v>0</v>
      </c>
      <c r="S250" s="251">
        <v>0</v>
      </c>
      <c r="T250" s="252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53" t="s">
        <v>231</v>
      </c>
      <c r="AT250" s="253" t="s">
        <v>227</v>
      </c>
      <c r="AU250" s="253" t="s">
        <v>82</v>
      </c>
      <c r="AY250" s="17" t="s">
        <v>226</v>
      </c>
      <c r="BE250" s="254">
        <f>IF(N250="základní",J250,0)</f>
        <v>0</v>
      </c>
      <c r="BF250" s="254">
        <f>IF(N250="snížená",J250,0)</f>
        <v>0</v>
      </c>
      <c r="BG250" s="254">
        <f>IF(N250="zákl. přenesená",J250,0)</f>
        <v>0</v>
      </c>
      <c r="BH250" s="254">
        <f>IF(N250="sníž. přenesená",J250,0)</f>
        <v>0</v>
      </c>
      <c r="BI250" s="254">
        <f>IF(N250="nulová",J250,0)</f>
        <v>0</v>
      </c>
      <c r="BJ250" s="17" t="s">
        <v>80</v>
      </c>
      <c r="BK250" s="254">
        <f>ROUND(I250*H250,2)</f>
        <v>0</v>
      </c>
      <c r="BL250" s="17" t="s">
        <v>231</v>
      </c>
      <c r="BM250" s="253" t="s">
        <v>440</v>
      </c>
    </row>
    <row r="251" spans="1:47" s="2" customFormat="1" ht="12">
      <c r="A251" s="38"/>
      <c r="B251" s="39"/>
      <c r="C251" s="40"/>
      <c r="D251" s="257" t="s">
        <v>277</v>
      </c>
      <c r="E251" s="40"/>
      <c r="F251" s="269" t="s">
        <v>441</v>
      </c>
      <c r="G251" s="40"/>
      <c r="H251" s="40"/>
      <c r="I251" s="155"/>
      <c r="J251" s="40"/>
      <c r="K251" s="40"/>
      <c r="L251" s="44"/>
      <c r="M251" s="270"/>
      <c r="N251" s="271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277</v>
      </c>
      <c r="AU251" s="17" t="s">
        <v>82</v>
      </c>
    </row>
    <row r="252" spans="1:65" s="2" customFormat="1" ht="16.5" customHeight="1">
      <c r="A252" s="38"/>
      <c r="B252" s="39"/>
      <c r="C252" s="242" t="s">
        <v>442</v>
      </c>
      <c r="D252" s="242" t="s">
        <v>227</v>
      </c>
      <c r="E252" s="243" t="s">
        <v>443</v>
      </c>
      <c r="F252" s="244" t="s">
        <v>444</v>
      </c>
      <c r="G252" s="245" t="s">
        <v>317</v>
      </c>
      <c r="H252" s="246">
        <v>261</v>
      </c>
      <c r="I252" s="247"/>
      <c r="J252" s="248">
        <f>ROUND(I252*H252,2)</f>
        <v>0</v>
      </c>
      <c r="K252" s="244" t="s">
        <v>295</v>
      </c>
      <c r="L252" s="44"/>
      <c r="M252" s="249" t="s">
        <v>1</v>
      </c>
      <c r="N252" s="250" t="s">
        <v>38</v>
      </c>
      <c r="O252" s="91"/>
      <c r="P252" s="251">
        <f>O252*H252</f>
        <v>0</v>
      </c>
      <c r="Q252" s="251">
        <v>0</v>
      </c>
      <c r="R252" s="251">
        <f>Q252*H252</f>
        <v>0</v>
      </c>
      <c r="S252" s="251">
        <v>0</v>
      </c>
      <c r="T252" s="252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53" t="s">
        <v>231</v>
      </c>
      <c r="AT252" s="253" t="s">
        <v>227</v>
      </c>
      <c r="AU252" s="253" t="s">
        <v>82</v>
      </c>
      <c r="AY252" s="17" t="s">
        <v>226</v>
      </c>
      <c r="BE252" s="254">
        <f>IF(N252="základní",J252,0)</f>
        <v>0</v>
      </c>
      <c r="BF252" s="254">
        <f>IF(N252="snížená",J252,0)</f>
        <v>0</v>
      </c>
      <c r="BG252" s="254">
        <f>IF(N252="zákl. přenesená",J252,0)</f>
        <v>0</v>
      </c>
      <c r="BH252" s="254">
        <f>IF(N252="sníž. přenesená",J252,0)</f>
        <v>0</v>
      </c>
      <c r="BI252" s="254">
        <f>IF(N252="nulová",J252,0)</f>
        <v>0</v>
      </c>
      <c r="BJ252" s="17" t="s">
        <v>80</v>
      </c>
      <c r="BK252" s="254">
        <f>ROUND(I252*H252,2)</f>
        <v>0</v>
      </c>
      <c r="BL252" s="17" t="s">
        <v>231</v>
      </c>
      <c r="BM252" s="253" t="s">
        <v>445</v>
      </c>
    </row>
    <row r="253" spans="1:47" s="2" customFormat="1" ht="12">
      <c r="A253" s="38"/>
      <c r="B253" s="39"/>
      <c r="C253" s="40"/>
      <c r="D253" s="257" t="s">
        <v>277</v>
      </c>
      <c r="E253" s="40"/>
      <c r="F253" s="269" t="s">
        <v>446</v>
      </c>
      <c r="G253" s="40"/>
      <c r="H253" s="40"/>
      <c r="I253" s="155"/>
      <c r="J253" s="40"/>
      <c r="K253" s="40"/>
      <c r="L253" s="44"/>
      <c r="M253" s="270"/>
      <c r="N253" s="271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277</v>
      </c>
      <c r="AU253" s="17" t="s">
        <v>82</v>
      </c>
    </row>
    <row r="254" spans="1:65" s="2" customFormat="1" ht="16.5" customHeight="1">
      <c r="A254" s="38"/>
      <c r="B254" s="39"/>
      <c r="C254" s="242" t="s">
        <v>447</v>
      </c>
      <c r="D254" s="242" t="s">
        <v>227</v>
      </c>
      <c r="E254" s="243" t="s">
        <v>448</v>
      </c>
      <c r="F254" s="244" t="s">
        <v>449</v>
      </c>
      <c r="G254" s="245" t="s">
        <v>317</v>
      </c>
      <c r="H254" s="246">
        <v>261</v>
      </c>
      <c r="I254" s="247"/>
      <c r="J254" s="248">
        <f>ROUND(I254*H254,2)</f>
        <v>0</v>
      </c>
      <c r="K254" s="244" t="s">
        <v>295</v>
      </c>
      <c r="L254" s="44"/>
      <c r="M254" s="249" t="s">
        <v>1</v>
      </c>
      <c r="N254" s="250" t="s">
        <v>38</v>
      </c>
      <c r="O254" s="91"/>
      <c r="P254" s="251">
        <f>O254*H254</f>
        <v>0</v>
      </c>
      <c r="Q254" s="251">
        <v>0</v>
      </c>
      <c r="R254" s="251">
        <f>Q254*H254</f>
        <v>0</v>
      </c>
      <c r="S254" s="251">
        <v>0</v>
      </c>
      <c r="T254" s="252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53" t="s">
        <v>231</v>
      </c>
      <c r="AT254" s="253" t="s">
        <v>227</v>
      </c>
      <c r="AU254" s="253" t="s">
        <v>82</v>
      </c>
      <c r="AY254" s="17" t="s">
        <v>226</v>
      </c>
      <c r="BE254" s="254">
        <f>IF(N254="základní",J254,0)</f>
        <v>0</v>
      </c>
      <c r="BF254" s="254">
        <f>IF(N254="snížená",J254,0)</f>
        <v>0</v>
      </c>
      <c r="BG254" s="254">
        <f>IF(N254="zákl. přenesená",J254,0)</f>
        <v>0</v>
      </c>
      <c r="BH254" s="254">
        <f>IF(N254="sníž. přenesená",J254,0)</f>
        <v>0</v>
      </c>
      <c r="BI254" s="254">
        <f>IF(N254="nulová",J254,0)</f>
        <v>0</v>
      </c>
      <c r="BJ254" s="17" t="s">
        <v>80</v>
      </c>
      <c r="BK254" s="254">
        <f>ROUND(I254*H254,2)</f>
        <v>0</v>
      </c>
      <c r="BL254" s="17" t="s">
        <v>231</v>
      </c>
      <c r="BM254" s="253" t="s">
        <v>450</v>
      </c>
    </row>
    <row r="255" spans="1:47" s="2" customFormat="1" ht="12">
      <c r="A255" s="38"/>
      <c r="B255" s="39"/>
      <c r="C255" s="40"/>
      <c r="D255" s="257" t="s">
        <v>277</v>
      </c>
      <c r="E255" s="40"/>
      <c r="F255" s="269" t="s">
        <v>451</v>
      </c>
      <c r="G255" s="40"/>
      <c r="H255" s="40"/>
      <c r="I255" s="155"/>
      <c r="J255" s="40"/>
      <c r="K255" s="40"/>
      <c r="L255" s="44"/>
      <c r="M255" s="270"/>
      <c r="N255" s="271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277</v>
      </c>
      <c r="AU255" s="17" t="s">
        <v>82</v>
      </c>
    </row>
    <row r="256" spans="1:51" s="13" customFormat="1" ht="12">
      <c r="A256" s="13"/>
      <c r="B256" s="255"/>
      <c r="C256" s="256"/>
      <c r="D256" s="257" t="s">
        <v>270</v>
      </c>
      <c r="E256" s="258" t="s">
        <v>1</v>
      </c>
      <c r="F256" s="259" t="s">
        <v>430</v>
      </c>
      <c r="G256" s="256"/>
      <c r="H256" s="260">
        <v>261</v>
      </c>
      <c r="I256" s="261"/>
      <c r="J256" s="256"/>
      <c r="K256" s="256"/>
      <c r="L256" s="262"/>
      <c r="M256" s="263"/>
      <c r="N256" s="264"/>
      <c r="O256" s="264"/>
      <c r="P256" s="264"/>
      <c r="Q256" s="264"/>
      <c r="R256" s="264"/>
      <c r="S256" s="264"/>
      <c r="T256" s="26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6" t="s">
        <v>270</v>
      </c>
      <c r="AU256" s="266" t="s">
        <v>82</v>
      </c>
      <c r="AV256" s="13" t="s">
        <v>82</v>
      </c>
      <c r="AW256" s="13" t="s">
        <v>30</v>
      </c>
      <c r="AX256" s="13" t="s">
        <v>80</v>
      </c>
      <c r="AY256" s="266" t="s">
        <v>226</v>
      </c>
    </row>
    <row r="257" spans="1:65" s="2" customFormat="1" ht="16.5" customHeight="1">
      <c r="A257" s="38"/>
      <c r="B257" s="39"/>
      <c r="C257" s="242" t="s">
        <v>452</v>
      </c>
      <c r="D257" s="242" t="s">
        <v>227</v>
      </c>
      <c r="E257" s="243" t="s">
        <v>453</v>
      </c>
      <c r="F257" s="244" t="s">
        <v>454</v>
      </c>
      <c r="G257" s="245" t="s">
        <v>434</v>
      </c>
      <c r="H257" s="246">
        <v>1</v>
      </c>
      <c r="I257" s="247"/>
      <c r="J257" s="248">
        <f>ROUND(I257*H257,2)</f>
        <v>0</v>
      </c>
      <c r="K257" s="244" t="s">
        <v>295</v>
      </c>
      <c r="L257" s="44"/>
      <c r="M257" s="249" t="s">
        <v>1</v>
      </c>
      <c r="N257" s="250" t="s">
        <v>38</v>
      </c>
      <c r="O257" s="91"/>
      <c r="P257" s="251">
        <f>O257*H257</f>
        <v>0</v>
      </c>
      <c r="Q257" s="251">
        <v>0</v>
      </c>
      <c r="R257" s="251">
        <f>Q257*H257</f>
        <v>0</v>
      </c>
      <c r="S257" s="251">
        <v>0</v>
      </c>
      <c r="T257" s="252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53" t="s">
        <v>231</v>
      </c>
      <c r="AT257" s="253" t="s">
        <v>227</v>
      </c>
      <c r="AU257" s="253" t="s">
        <v>82</v>
      </c>
      <c r="AY257" s="17" t="s">
        <v>226</v>
      </c>
      <c r="BE257" s="254">
        <f>IF(N257="základní",J257,0)</f>
        <v>0</v>
      </c>
      <c r="BF257" s="254">
        <f>IF(N257="snížená",J257,0)</f>
        <v>0</v>
      </c>
      <c r="BG257" s="254">
        <f>IF(N257="zákl. přenesená",J257,0)</f>
        <v>0</v>
      </c>
      <c r="BH257" s="254">
        <f>IF(N257="sníž. přenesená",J257,0)</f>
        <v>0</v>
      </c>
      <c r="BI257" s="254">
        <f>IF(N257="nulová",J257,0)</f>
        <v>0</v>
      </c>
      <c r="BJ257" s="17" t="s">
        <v>80</v>
      </c>
      <c r="BK257" s="254">
        <f>ROUND(I257*H257,2)</f>
        <v>0</v>
      </c>
      <c r="BL257" s="17" t="s">
        <v>231</v>
      </c>
      <c r="BM257" s="253" t="s">
        <v>455</v>
      </c>
    </row>
    <row r="258" spans="1:47" s="2" customFormat="1" ht="12">
      <c r="A258" s="38"/>
      <c r="B258" s="39"/>
      <c r="C258" s="40"/>
      <c r="D258" s="257" t="s">
        <v>277</v>
      </c>
      <c r="E258" s="40"/>
      <c r="F258" s="269" t="s">
        <v>456</v>
      </c>
      <c r="G258" s="40"/>
      <c r="H258" s="40"/>
      <c r="I258" s="155"/>
      <c r="J258" s="40"/>
      <c r="K258" s="40"/>
      <c r="L258" s="44"/>
      <c r="M258" s="270"/>
      <c r="N258" s="271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277</v>
      </c>
      <c r="AU258" s="17" t="s">
        <v>82</v>
      </c>
    </row>
    <row r="259" spans="1:51" s="15" customFormat="1" ht="12">
      <c r="A259" s="15"/>
      <c r="B259" s="283"/>
      <c r="C259" s="284"/>
      <c r="D259" s="257" t="s">
        <v>270</v>
      </c>
      <c r="E259" s="285" t="s">
        <v>1</v>
      </c>
      <c r="F259" s="286" t="s">
        <v>457</v>
      </c>
      <c r="G259" s="284"/>
      <c r="H259" s="285" t="s">
        <v>1</v>
      </c>
      <c r="I259" s="287"/>
      <c r="J259" s="284"/>
      <c r="K259" s="284"/>
      <c r="L259" s="288"/>
      <c r="M259" s="289"/>
      <c r="N259" s="290"/>
      <c r="O259" s="290"/>
      <c r="P259" s="290"/>
      <c r="Q259" s="290"/>
      <c r="R259" s="290"/>
      <c r="S259" s="290"/>
      <c r="T259" s="291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92" t="s">
        <v>270</v>
      </c>
      <c r="AU259" s="292" t="s">
        <v>82</v>
      </c>
      <c r="AV259" s="15" t="s">
        <v>80</v>
      </c>
      <c r="AW259" s="15" t="s">
        <v>30</v>
      </c>
      <c r="AX259" s="15" t="s">
        <v>73</v>
      </c>
      <c r="AY259" s="292" t="s">
        <v>226</v>
      </c>
    </row>
    <row r="260" spans="1:51" s="13" customFormat="1" ht="12">
      <c r="A260" s="13"/>
      <c r="B260" s="255"/>
      <c r="C260" s="256"/>
      <c r="D260" s="257" t="s">
        <v>270</v>
      </c>
      <c r="E260" s="258" t="s">
        <v>1</v>
      </c>
      <c r="F260" s="259" t="s">
        <v>80</v>
      </c>
      <c r="G260" s="256"/>
      <c r="H260" s="260">
        <v>1</v>
      </c>
      <c r="I260" s="261"/>
      <c r="J260" s="256"/>
      <c r="K260" s="256"/>
      <c r="L260" s="262"/>
      <c r="M260" s="263"/>
      <c r="N260" s="264"/>
      <c r="O260" s="264"/>
      <c r="P260" s="264"/>
      <c r="Q260" s="264"/>
      <c r="R260" s="264"/>
      <c r="S260" s="264"/>
      <c r="T260" s="26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6" t="s">
        <v>270</v>
      </c>
      <c r="AU260" s="266" t="s">
        <v>82</v>
      </c>
      <c r="AV260" s="13" t="s">
        <v>82</v>
      </c>
      <c r="AW260" s="13" t="s">
        <v>30</v>
      </c>
      <c r="AX260" s="13" t="s">
        <v>80</v>
      </c>
      <c r="AY260" s="266" t="s">
        <v>226</v>
      </c>
    </row>
    <row r="261" spans="1:63" s="12" customFormat="1" ht="22.8" customHeight="1">
      <c r="A261" s="12"/>
      <c r="B261" s="228"/>
      <c r="C261" s="229"/>
      <c r="D261" s="230" t="s">
        <v>72</v>
      </c>
      <c r="E261" s="267" t="s">
        <v>258</v>
      </c>
      <c r="F261" s="267" t="s">
        <v>458</v>
      </c>
      <c r="G261" s="229"/>
      <c r="H261" s="229"/>
      <c r="I261" s="232"/>
      <c r="J261" s="268">
        <f>BK261</f>
        <v>0</v>
      </c>
      <c r="K261" s="229"/>
      <c r="L261" s="234"/>
      <c r="M261" s="235"/>
      <c r="N261" s="236"/>
      <c r="O261" s="236"/>
      <c r="P261" s="237">
        <f>SUM(P262:P269)</f>
        <v>0</v>
      </c>
      <c r="Q261" s="236"/>
      <c r="R261" s="237">
        <f>SUM(R262:R269)</f>
        <v>0</v>
      </c>
      <c r="S261" s="236"/>
      <c r="T261" s="238">
        <f>SUM(T262:T269)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39" t="s">
        <v>80</v>
      </c>
      <c r="AT261" s="240" t="s">
        <v>72</v>
      </c>
      <c r="AU261" s="240" t="s">
        <v>80</v>
      </c>
      <c r="AY261" s="239" t="s">
        <v>226</v>
      </c>
      <c r="BK261" s="241">
        <f>SUM(BK262:BK269)</f>
        <v>0</v>
      </c>
    </row>
    <row r="262" spans="1:65" s="2" customFormat="1" ht="16.5" customHeight="1">
      <c r="A262" s="38"/>
      <c r="B262" s="39"/>
      <c r="C262" s="242" t="s">
        <v>459</v>
      </c>
      <c r="D262" s="242" t="s">
        <v>227</v>
      </c>
      <c r="E262" s="243" t="s">
        <v>460</v>
      </c>
      <c r="F262" s="244" t="s">
        <v>461</v>
      </c>
      <c r="G262" s="245" t="s">
        <v>317</v>
      </c>
      <c r="H262" s="246">
        <v>12</v>
      </c>
      <c r="I262" s="247"/>
      <c r="J262" s="248">
        <f>ROUND(I262*H262,2)</f>
        <v>0</v>
      </c>
      <c r="K262" s="244" t="s">
        <v>295</v>
      </c>
      <c r="L262" s="44"/>
      <c r="M262" s="249" t="s">
        <v>1</v>
      </c>
      <c r="N262" s="250" t="s">
        <v>38</v>
      </c>
      <c r="O262" s="91"/>
      <c r="P262" s="251">
        <f>O262*H262</f>
        <v>0</v>
      </c>
      <c r="Q262" s="251">
        <v>0</v>
      </c>
      <c r="R262" s="251">
        <f>Q262*H262</f>
        <v>0</v>
      </c>
      <c r="S262" s="251">
        <v>0</v>
      </c>
      <c r="T262" s="252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53" t="s">
        <v>231</v>
      </c>
      <c r="AT262" s="253" t="s">
        <v>227</v>
      </c>
      <c r="AU262" s="253" t="s">
        <v>82</v>
      </c>
      <c r="AY262" s="17" t="s">
        <v>226</v>
      </c>
      <c r="BE262" s="254">
        <f>IF(N262="základní",J262,0)</f>
        <v>0</v>
      </c>
      <c r="BF262" s="254">
        <f>IF(N262="snížená",J262,0)</f>
        <v>0</v>
      </c>
      <c r="BG262" s="254">
        <f>IF(N262="zákl. přenesená",J262,0)</f>
        <v>0</v>
      </c>
      <c r="BH262" s="254">
        <f>IF(N262="sníž. přenesená",J262,0)</f>
        <v>0</v>
      </c>
      <c r="BI262" s="254">
        <f>IF(N262="nulová",J262,0)</f>
        <v>0</v>
      </c>
      <c r="BJ262" s="17" t="s">
        <v>80</v>
      </c>
      <c r="BK262" s="254">
        <f>ROUND(I262*H262,2)</f>
        <v>0</v>
      </c>
      <c r="BL262" s="17" t="s">
        <v>231</v>
      </c>
      <c r="BM262" s="253" t="s">
        <v>462</v>
      </c>
    </row>
    <row r="263" spans="1:47" s="2" customFormat="1" ht="12">
      <c r="A263" s="38"/>
      <c r="B263" s="39"/>
      <c r="C263" s="40"/>
      <c r="D263" s="257" t="s">
        <v>277</v>
      </c>
      <c r="E263" s="40"/>
      <c r="F263" s="269" t="s">
        <v>463</v>
      </c>
      <c r="G263" s="40"/>
      <c r="H263" s="40"/>
      <c r="I263" s="155"/>
      <c r="J263" s="40"/>
      <c r="K263" s="40"/>
      <c r="L263" s="44"/>
      <c r="M263" s="270"/>
      <c r="N263" s="271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277</v>
      </c>
      <c r="AU263" s="17" t="s">
        <v>82</v>
      </c>
    </row>
    <row r="264" spans="1:51" s="15" customFormat="1" ht="12">
      <c r="A264" s="15"/>
      <c r="B264" s="283"/>
      <c r="C264" s="284"/>
      <c r="D264" s="257" t="s">
        <v>270</v>
      </c>
      <c r="E264" s="285" t="s">
        <v>1</v>
      </c>
      <c r="F264" s="286" t="s">
        <v>464</v>
      </c>
      <c r="G264" s="284"/>
      <c r="H264" s="285" t="s">
        <v>1</v>
      </c>
      <c r="I264" s="287"/>
      <c r="J264" s="284"/>
      <c r="K264" s="284"/>
      <c r="L264" s="288"/>
      <c r="M264" s="289"/>
      <c r="N264" s="290"/>
      <c r="O264" s="290"/>
      <c r="P264" s="290"/>
      <c r="Q264" s="290"/>
      <c r="R264" s="290"/>
      <c r="S264" s="290"/>
      <c r="T264" s="291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92" t="s">
        <v>270</v>
      </c>
      <c r="AU264" s="292" t="s">
        <v>82</v>
      </c>
      <c r="AV264" s="15" t="s">
        <v>80</v>
      </c>
      <c r="AW264" s="15" t="s">
        <v>30</v>
      </c>
      <c r="AX264" s="15" t="s">
        <v>73</v>
      </c>
      <c r="AY264" s="292" t="s">
        <v>226</v>
      </c>
    </row>
    <row r="265" spans="1:51" s="13" customFormat="1" ht="12">
      <c r="A265" s="13"/>
      <c r="B265" s="255"/>
      <c r="C265" s="256"/>
      <c r="D265" s="257" t="s">
        <v>270</v>
      </c>
      <c r="E265" s="258" t="s">
        <v>1</v>
      </c>
      <c r="F265" s="259" t="s">
        <v>272</v>
      </c>
      <c r="G265" s="256"/>
      <c r="H265" s="260">
        <v>12</v>
      </c>
      <c r="I265" s="261"/>
      <c r="J265" s="256"/>
      <c r="K265" s="256"/>
      <c r="L265" s="262"/>
      <c r="M265" s="263"/>
      <c r="N265" s="264"/>
      <c r="O265" s="264"/>
      <c r="P265" s="264"/>
      <c r="Q265" s="264"/>
      <c r="R265" s="264"/>
      <c r="S265" s="264"/>
      <c r="T265" s="26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6" t="s">
        <v>270</v>
      </c>
      <c r="AU265" s="266" t="s">
        <v>82</v>
      </c>
      <c r="AV265" s="13" t="s">
        <v>82</v>
      </c>
      <c r="AW265" s="13" t="s">
        <v>30</v>
      </c>
      <c r="AX265" s="13" t="s">
        <v>80</v>
      </c>
      <c r="AY265" s="266" t="s">
        <v>226</v>
      </c>
    </row>
    <row r="266" spans="1:65" s="2" customFormat="1" ht="16.5" customHeight="1">
      <c r="A266" s="38"/>
      <c r="B266" s="39"/>
      <c r="C266" s="242" t="s">
        <v>465</v>
      </c>
      <c r="D266" s="242" t="s">
        <v>227</v>
      </c>
      <c r="E266" s="243" t="s">
        <v>466</v>
      </c>
      <c r="F266" s="244" t="s">
        <v>467</v>
      </c>
      <c r="G266" s="245" t="s">
        <v>317</v>
      </c>
      <c r="H266" s="246">
        <v>321</v>
      </c>
      <c r="I266" s="247"/>
      <c r="J266" s="248">
        <f>ROUND(I266*H266,2)</f>
        <v>0</v>
      </c>
      <c r="K266" s="244" t="s">
        <v>295</v>
      </c>
      <c r="L266" s="44"/>
      <c r="M266" s="249" t="s">
        <v>1</v>
      </c>
      <c r="N266" s="250" t="s">
        <v>38</v>
      </c>
      <c r="O266" s="91"/>
      <c r="P266" s="251">
        <f>O266*H266</f>
        <v>0</v>
      </c>
      <c r="Q266" s="251">
        <v>0</v>
      </c>
      <c r="R266" s="251">
        <f>Q266*H266</f>
        <v>0</v>
      </c>
      <c r="S266" s="251">
        <v>0</v>
      </c>
      <c r="T266" s="252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53" t="s">
        <v>231</v>
      </c>
      <c r="AT266" s="253" t="s">
        <v>227</v>
      </c>
      <c r="AU266" s="253" t="s">
        <v>82</v>
      </c>
      <c r="AY266" s="17" t="s">
        <v>226</v>
      </c>
      <c r="BE266" s="254">
        <f>IF(N266="základní",J266,0)</f>
        <v>0</v>
      </c>
      <c r="BF266" s="254">
        <f>IF(N266="snížená",J266,0)</f>
        <v>0</v>
      </c>
      <c r="BG266" s="254">
        <f>IF(N266="zákl. přenesená",J266,0)</f>
        <v>0</v>
      </c>
      <c r="BH266" s="254">
        <f>IF(N266="sníž. přenesená",J266,0)</f>
        <v>0</v>
      </c>
      <c r="BI266" s="254">
        <f>IF(N266="nulová",J266,0)</f>
        <v>0</v>
      </c>
      <c r="BJ266" s="17" t="s">
        <v>80</v>
      </c>
      <c r="BK266" s="254">
        <f>ROUND(I266*H266,2)</f>
        <v>0</v>
      </c>
      <c r="BL266" s="17" t="s">
        <v>231</v>
      </c>
      <c r="BM266" s="253" t="s">
        <v>468</v>
      </c>
    </row>
    <row r="267" spans="1:47" s="2" customFormat="1" ht="12">
      <c r="A267" s="38"/>
      <c r="B267" s="39"/>
      <c r="C267" s="40"/>
      <c r="D267" s="257" t="s">
        <v>277</v>
      </c>
      <c r="E267" s="40"/>
      <c r="F267" s="269" t="s">
        <v>469</v>
      </c>
      <c r="G267" s="40"/>
      <c r="H267" s="40"/>
      <c r="I267" s="155"/>
      <c r="J267" s="40"/>
      <c r="K267" s="40"/>
      <c r="L267" s="44"/>
      <c r="M267" s="270"/>
      <c r="N267" s="271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277</v>
      </c>
      <c r="AU267" s="17" t="s">
        <v>82</v>
      </c>
    </row>
    <row r="268" spans="1:65" s="2" customFormat="1" ht="16.5" customHeight="1">
      <c r="A268" s="38"/>
      <c r="B268" s="39"/>
      <c r="C268" s="242" t="s">
        <v>470</v>
      </c>
      <c r="D268" s="242" t="s">
        <v>227</v>
      </c>
      <c r="E268" s="243" t="s">
        <v>471</v>
      </c>
      <c r="F268" s="244" t="s">
        <v>472</v>
      </c>
      <c r="G268" s="245" t="s">
        <v>317</v>
      </c>
      <c r="H268" s="246">
        <v>321</v>
      </c>
      <c r="I268" s="247"/>
      <c r="J268" s="248">
        <f>ROUND(I268*H268,2)</f>
        <v>0</v>
      </c>
      <c r="K268" s="244" t="s">
        <v>295</v>
      </c>
      <c r="L268" s="44"/>
      <c r="M268" s="249" t="s">
        <v>1</v>
      </c>
      <c r="N268" s="250" t="s">
        <v>38</v>
      </c>
      <c r="O268" s="91"/>
      <c r="P268" s="251">
        <f>O268*H268</f>
        <v>0</v>
      </c>
      <c r="Q268" s="251">
        <v>0</v>
      </c>
      <c r="R268" s="251">
        <f>Q268*H268</f>
        <v>0</v>
      </c>
      <c r="S268" s="251">
        <v>0</v>
      </c>
      <c r="T268" s="252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53" t="s">
        <v>231</v>
      </c>
      <c r="AT268" s="253" t="s">
        <v>227</v>
      </c>
      <c r="AU268" s="253" t="s">
        <v>82</v>
      </c>
      <c r="AY268" s="17" t="s">
        <v>226</v>
      </c>
      <c r="BE268" s="254">
        <f>IF(N268="základní",J268,0)</f>
        <v>0</v>
      </c>
      <c r="BF268" s="254">
        <f>IF(N268="snížená",J268,0)</f>
        <v>0</v>
      </c>
      <c r="BG268" s="254">
        <f>IF(N268="zákl. přenesená",J268,0)</f>
        <v>0</v>
      </c>
      <c r="BH268" s="254">
        <f>IF(N268="sníž. přenesená",J268,0)</f>
        <v>0</v>
      </c>
      <c r="BI268" s="254">
        <f>IF(N268="nulová",J268,0)</f>
        <v>0</v>
      </c>
      <c r="BJ268" s="17" t="s">
        <v>80</v>
      </c>
      <c r="BK268" s="254">
        <f>ROUND(I268*H268,2)</f>
        <v>0</v>
      </c>
      <c r="BL268" s="17" t="s">
        <v>231</v>
      </c>
      <c r="BM268" s="253" t="s">
        <v>473</v>
      </c>
    </row>
    <row r="269" spans="1:47" s="2" customFormat="1" ht="12">
      <c r="A269" s="38"/>
      <c r="B269" s="39"/>
      <c r="C269" s="40"/>
      <c r="D269" s="257" t="s">
        <v>277</v>
      </c>
      <c r="E269" s="40"/>
      <c r="F269" s="269" t="s">
        <v>469</v>
      </c>
      <c r="G269" s="40"/>
      <c r="H269" s="40"/>
      <c r="I269" s="155"/>
      <c r="J269" s="40"/>
      <c r="K269" s="40"/>
      <c r="L269" s="44"/>
      <c r="M269" s="293"/>
      <c r="N269" s="294"/>
      <c r="O269" s="295"/>
      <c r="P269" s="295"/>
      <c r="Q269" s="295"/>
      <c r="R269" s="295"/>
      <c r="S269" s="295"/>
      <c r="T269" s="296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277</v>
      </c>
      <c r="AU269" s="17" t="s">
        <v>82</v>
      </c>
    </row>
    <row r="270" spans="1:31" s="2" customFormat="1" ht="6.95" customHeight="1">
      <c r="A270" s="38"/>
      <c r="B270" s="66"/>
      <c r="C270" s="67"/>
      <c r="D270" s="67"/>
      <c r="E270" s="67"/>
      <c r="F270" s="67"/>
      <c r="G270" s="67"/>
      <c r="H270" s="67"/>
      <c r="I270" s="193"/>
      <c r="J270" s="67"/>
      <c r="K270" s="67"/>
      <c r="L270" s="44"/>
      <c r="M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</row>
  </sheetData>
  <sheetProtection password="CC35" sheet="1" objects="1" scenarios="1" formatColumns="0" formatRows="0" autoFilter="0"/>
  <autoFilter ref="C127:K26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154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535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1495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618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1515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537</v>
      </c>
      <c r="E17" s="38"/>
      <c r="F17" s="301" t="s">
        <v>538</v>
      </c>
      <c r="G17" s="38"/>
      <c r="H17" s="38"/>
      <c r="I17" s="302" t="s">
        <v>539</v>
      </c>
      <c r="J17" s="301" t="s">
        <v>540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ROUND(J124,2)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ROUND((SUM(BE124:BE137)),2)</f>
        <v>0</v>
      </c>
      <c r="G37" s="38"/>
      <c r="H37" s="38"/>
      <c r="I37" s="172">
        <v>0.21</v>
      </c>
      <c r="J37" s="171">
        <f>ROUND(((SUM(BE124:BE137))*I37),2)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ROUND((SUM(BF124:BF137)),2)</f>
        <v>0</v>
      </c>
      <c r="G38" s="38"/>
      <c r="H38" s="38"/>
      <c r="I38" s="172">
        <v>0.15</v>
      </c>
      <c r="J38" s="171">
        <f>ROUND(((SUM(BF124:BF137))*I38),2)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ROUND((SUM(BG124:BG137)),2)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ROUND((SUM(BH124:BH137)),2)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ROUND((SUM(BI124:BI137)),2)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535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1495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618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181.2 - Provizorní dopravní značení úsek 2 - způsobilé výdaje na vedlejší aktivity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J124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541</v>
      </c>
      <c r="E100" s="206"/>
      <c r="F100" s="206"/>
      <c r="G100" s="206"/>
      <c r="H100" s="206"/>
      <c r="I100" s="207"/>
      <c r="J100" s="208">
        <f>J125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55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9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9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211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97" t="str">
        <f>E7</f>
        <v>Býšť</v>
      </c>
      <c r="F110" s="32"/>
      <c r="G110" s="32"/>
      <c r="H110" s="32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194</v>
      </c>
      <c r="D111" s="22"/>
      <c r="E111" s="22"/>
      <c r="F111" s="22"/>
      <c r="G111" s="22"/>
      <c r="H111" s="22"/>
      <c r="I111" s="147"/>
      <c r="J111" s="22"/>
      <c r="K111" s="22"/>
      <c r="L111" s="20"/>
    </row>
    <row r="112" spans="2:12" s="1" customFormat="1" ht="16.5" customHeight="1">
      <c r="B112" s="21"/>
      <c r="C112" s="22"/>
      <c r="D112" s="22"/>
      <c r="E112" s="197" t="s">
        <v>535</v>
      </c>
      <c r="F112" s="22"/>
      <c r="G112" s="22"/>
      <c r="H112" s="22"/>
      <c r="I112" s="147"/>
      <c r="J112" s="22"/>
      <c r="K112" s="22"/>
      <c r="L112" s="20"/>
    </row>
    <row r="113" spans="2:12" s="1" customFormat="1" ht="12" customHeight="1">
      <c r="B113" s="21"/>
      <c r="C113" s="32" t="s">
        <v>196</v>
      </c>
      <c r="D113" s="22"/>
      <c r="E113" s="22"/>
      <c r="F113" s="22"/>
      <c r="G113" s="22"/>
      <c r="H113" s="22"/>
      <c r="I113" s="147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303" t="s">
        <v>1495</v>
      </c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618</v>
      </c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E13</f>
        <v>SO 181.2 - Provizorní dopravní značení úsek 2 - způsobilé výdaje na vedlejší aktivity projektu</v>
      </c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F16</f>
        <v xml:space="preserve"> </v>
      </c>
      <c r="G118" s="40"/>
      <c r="H118" s="40"/>
      <c r="I118" s="157" t="s">
        <v>22</v>
      </c>
      <c r="J118" s="79" t="str">
        <f>IF(J16="","",J16)</f>
        <v>7. 5. 2020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E19</f>
        <v xml:space="preserve"> </v>
      </c>
      <c r="G120" s="40"/>
      <c r="H120" s="40"/>
      <c r="I120" s="157" t="s">
        <v>29</v>
      </c>
      <c r="J120" s="36" t="str">
        <f>E25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27</v>
      </c>
      <c r="D121" s="40"/>
      <c r="E121" s="40"/>
      <c r="F121" s="27" t="str">
        <f>IF(E22="","",E22)</f>
        <v>Vyplň údaj</v>
      </c>
      <c r="G121" s="40"/>
      <c r="H121" s="40"/>
      <c r="I121" s="157" t="s">
        <v>31</v>
      </c>
      <c r="J121" s="36" t="str">
        <f>E28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6"/>
      <c r="B123" s="217"/>
      <c r="C123" s="218" t="s">
        <v>212</v>
      </c>
      <c r="D123" s="219" t="s">
        <v>58</v>
      </c>
      <c r="E123" s="219" t="s">
        <v>54</v>
      </c>
      <c r="F123" s="219" t="s">
        <v>55</v>
      </c>
      <c r="G123" s="219" t="s">
        <v>213</v>
      </c>
      <c r="H123" s="219" t="s">
        <v>214</v>
      </c>
      <c r="I123" s="220" t="s">
        <v>215</v>
      </c>
      <c r="J123" s="219" t="s">
        <v>200</v>
      </c>
      <c r="K123" s="221" t="s">
        <v>216</v>
      </c>
      <c r="L123" s="222"/>
      <c r="M123" s="100" t="s">
        <v>1</v>
      </c>
      <c r="N123" s="101" t="s">
        <v>37</v>
      </c>
      <c r="O123" s="101" t="s">
        <v>217</v>
      </c>
      <c r="P123" s="101" t="s">
        <v>218</v>
      </c>
      <c r="Q123" s="101" t="s">
        <v>219</v>
      </c>
      <c r="R123" s="101" t="s">
        <v>220</v>
      </c>
      <c r="S123" s="101" t="s">
        <v>221</v>
      </c>
      <c r="T123" s="102" t="s">
        <v>222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8"/>
      <c r="B124" s="39"/>
      <c r="C124" s="107" t="s">
        <v>223</v>
      </c>
      <c r="D124" s="40"/>
      <c r="E124" s="40"/>
      <c r="F124" s="40"/>
      <c r="G124" s="40"/>
      <c r="H124" s="40"/>
      <c r="I124" s="155"/>
      <c r="J124" s="223">
        <f>BK124</f>
        <v>0</v>
      </c>
      <c r="K124" s="40"/>
      <c r="L124" s="44"/>
      <c r="M124" s="103"/>
      <c r="N124" s="224"/>
      <c r="O124" s="104"/>
      <c r="P124" s="225">
        <f>P125</f>
        <v>0</v>
      </c>
      <c r="Q124" s="104"/>
      <c r="R124" s="225">
        <f>R125</f>
        <v>0</v>
      </c>
      <c r="S124" s="104"/>
      <c r="T124" s="226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72</v>
      </c>
      <c r="AU124" s="17" t="s">
        <v>202</v>
      </c>
      <c r="BK124" s="227">
        <f>BK125</f>
        <v>0</v>
      </c>
    </row>
    <row r="125" spans="1:63" s="12" customFormat="1" ht="25.9" customHeight="1">
      <c r="A125" s="12"/>
      <c r="B125" s="228"/>
      <c r="C125" s="229"/>
      <c r="D125" s="230" t="s">
        <v>72</v>
      </c>
      <c r="E125" s="231" t="s">
        <v>73</v>
      </c>
      <c r="F125" s="231" t="s">
        <v>271</v>
      </c>
      <c r="G125" s="229"/>
      <c r="H125" s="229"/>
      <c r="I125" s="232"/>
      <c r="J125" s="233">
        <f>BK125</f>
        <v>0</v>
      </c>
      <c r="K125" s="229"/>
      <c r="L125" s="234"/>
      <c r="M125" s="235"/>
      <c r="N125" s="236"/>
      <c r="O125" s="236"/>
      <c r="P125" s="237">
        <f>SUM(P126:P137)</f>
        <v>0</v>
      </c>
      <c r="Q125" s="236"/>
      <c r="R125" s="237">
        <f>SUM(R126:R137)</f>
        <v>0</v>
      </c>
      <c r="S125" s="236"/>
      <c r="T125" s="238">
        <f>SUM(T126:T137)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9" t="s">
        <v>231</v>
      </c>
      <c r="AT125" s="240" t="s">
        <v>72</v>
      </c>
      <c r="AU125" s="240" t="s">
        <v>73</v>
      </c>
      <c r="AY125" s="239" t="s">
        <v>226</v>
      </c>
      <c r="BK125" s="241">
        <f>SUM(BK126:BK137)</f>
        <v>0</v>
      </c>
    </row>
    <row r="126" spans="1:65" s="2" customFormat="1" ht="16.5" customHeight="1">
      <c r="A126" s="38"/>
      <c r="B126" s="39"/>
      <c r="C126" s="242" t="s">
        <v>80</v>
      </c>
      <c r="D126" s="242" t="s">
        <v>227</v>
      </c>
      <c r="E126" s="243" t="s">
        <v>1497</v>
      </c>
      <c r="F126" s="244" t="s">
        <v>1498</v>
      </c>
      <c r="G126" s="245" t="s">
        <v>544</v>
      </c>
      <c r="H126" s="246">
        <v>1</v>
      </c>
      <c r="I126" s="247"/>
      <c r="J126" s="248">
        <f>ROUND(I126*H126,2)</f>
        <v>0</v>
      </c>
      <c r="K126" s="244" t="s">
        <v>545</v>
      </c>
      <c r="L126" s="44"/>
      <c r="M126" s="249" t="s">
        <v>1</v>
      </c>
      <c r="N126" s="250" t="s">
        <v>38</v>
      </c>
      <c r="O126" s="91"/>
      <c r="P126" s="251">
        <f>O126*H126</f>
        <v>0</v>
      </c>
      <c r="Q126" s="251">
        <v>0</v>
      </c>
      <c r="R126" s="251">
        <f>Q126*H126</f>
        <v>0</v>
      </c>
      <c r="S126" s="251">
        <v>0</v>
      </c>
      <c r="T126" s="25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3" t="s">
        <v>231</v>
      </c>
      <c r="AT126" s="253" t="s">
        <v>227</v>
      </c>
      <c r="AU126" s="253" t="s">
        <v>80</v>
      </c>
      <c r="AY126" s="17" t="s">
        <v>226</v>
      </c>
      <c r="BE126" s="254">
        <f>IF(N126="základní",J126,0)</f>
        <v>0</v>
      </c>
      <c r="BF126" s="254">
        <f>IF(N126="snížená",J126,0)</f>
        <v>0</v>
      </c>
      <c r="BG126" s="254">
        <f>IF(N126="zákl. přenesená",J126,0)</f>
        <v>0</v>
      </c>
      <c r="BH126" s="254">
        <f>IF(N126="sníž. přenesená",J126,0)</f>
        <v>0</v>
      </c>
      <c r="BI126" s="254">
        <f>IF(N126="nulová",J126,0)</f>
        <v>0</v>
      </c>
      <c r="BJ126" s="17" t="s">
        <v>80</v>
      </c>
      <c r="BK126" s="254">
        <f>ROUND(I126*H126,2)</f>
        <v>0</v>
      </c>
      <c r="BL126" s="17" t="s">
        <v>231</v>
      </c>
      <c r="BM126" s="253" t="s">
        <v>1516</v>
      </c>
    </row>
    <row r="127" spans="1:47" s="2" customFormat="1" ht="12">
      <c r="A127" s="38"/>
      <c r="B127" s="39"/>
      <c r="C127" s="40"/>
      <c r="D127" s="257" t="s">
        <v>277</v>
      </c>
      <c r="E127" s="40"/>
      <c r="F127" s="269" t="s">
        <v>1500</v>
      </c>
      <c r="G127" s="40"/>
      <c r="H127" s="40"/>
      <c r="I127" s="155"/>
      <c r="J127" s="40"/>
      <c r="K127" s="40"/>
      <c r="L127" s="44"/>
      <c r="M127" s="270"/>
      <c r="N127" s="271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277</v>
      </c>
      <c r="AU127" s="17" t="s">
        <v>80</v>
      </c>
    </row>
    <row r="128" spans="1:51" s="15" customFormat="1" ht="12">
      <c r="A128" s="15"/>
      <c r="B128" s="283"/>
      <c r="C128" s="284"/>
      <c r="D128" s="257" t="s">
        <v>270</v>
      </c>
      <c r="E128" s="285" t="s">
        <v>1</v>
      </c>
      <c r="F128" s="286" t="s">
        <v>1517</v>
      </c>
      <c r="G128" s="284"/>
      <c r="H128" s="285" t="s">
        <v>1</v>
      </c>
      <c r="I128" s="287"/>
      <c r="J128" s="284"/>
      <c r="K128" s="284"/>
      <c r="L128" s="288"/>
      <c r="M128" s="289"/>
      <c r="N128" s="290"/>
      <c r="O128" s="290"/>
      <c r="P128" s="290"/>
      <c r="Q128" s="290"/>
      <c r="R128" s="290"/>
      <c r="S128" s="290"/>
      <c r="T128" s="291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92" t="s">
        <v>270</v>
      </c>
      <c r="AU128" s="292" t="s">
        <v>80</v>
      </c>
      <c r="AV128" s="15" t="s">
        <v>80</v>
      </c>
      <c r="AW128" s="15" t="s">
        <v>30</v>
      </c>
      <c r="AX128" s="15" t="s">
        <v>73</v>
      </c>
      <c r="AY128" s="292" t="s">
        <v>226</v>
      </c>
    </row>
    <row r="129" spans="1:51" s="15" customFormat="1" ht="12">
      <c r="A129" s="15"/>
      <c r="B129" s="283"/>
      <c r="C129" s="284"/>
      <c r="D129" s="257" t="s">
        <v>270</v>
      </c>
      <c r="E129" s="285" t="s">
        <v>1</v>
      </c>
      <c r="F129" s="286" t="s">
        <v>1518</v>
      </c>
      <c r="G129" s="284"/>
      <c r="H129" s="285" t="s">
        <v>1</v>
      </c>
      <c r="I129" s="287"/>
      <c r="J129" s="284"/>
      <c r="K129" s="284"/>
      <c r="L129" s="288"/>
      <c r="M129" s="289"/>
      <c r="N129" s="290"/>
      <c r="O129" s="290"/>
      <c r="P129" s="290"/>
      <c r="Q129" s="290"/>
      <c r="R129" s="290"/>
      <c r="S129" s="290"/>
      <c r="T129" s="29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92" t="s">
        <v>270</v>
      </c>
      <c r="AU129" s="292" t="s">
        <v>80</v>
      </c>
      <c r="AV129" s="15" t="s">
        <v>80</v>
      </c>
      <c r="AW129" s="15" t="s">
        <v>30</v>
      </c>
      <c r="AX129" s="15" t="s">
        <v>73</v>
      </c>
      <c r="AY129" s="292" t="s">
        <v>226</v>
      </c>
    </row>
    <row r="130" spans="1:51" s="15" customFormat="1" ht="12">
      <c r="A130" s="15"/>
      <c r="B130" s="283"/>
      <c r="C130" s="284"/>
      <c r="D130" s="257" t="s">
        <v>270</v>
      </c>
      <c r="E130" s="285" t="s">
        <v>1</v>
      </c>
      <c r="F130" s="286" t="s">
        <v>1519</v>
      </c>
      <c r="G130" s="284"/>
      <c r="H130" s="285" t="s">
        <v>1</v>
      </c>
      <c r="I130" s="287"/>
      <c r="J130" s="284"/>
      <c r="K130" s="284"/>
      <c r="L130" s="288"/>
      <c r="M130" s="289"/>
      <c r="N130" s="290"/>
      <c r="O130" s="290"/>
      <c r="P130" s="290"/>
      <c r="Q130" s="290"/>
      <c r="R130" s="290"/>
      <c r="S130" s="290"/>
      <c r="T130" s="291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92" t="s">
        <v>270</v>
      </c>
      <c r="AU130" s="292" t="s">
        <v>80</v>
      </c>
      <c r="AV130" s="15" t="s">
        <v>80</v>
      </c>
      <c r="AW130" s="15" t="s">
        <v>30</v>
      </c>
      <c r="AX130" s="15" t="s">
        <v>73</v>
      </c>
      <c r="AY130" s="292" t="s">
        <v>226</v>
      </c>
    </row>
    <row r="131" spans="1:51" s="15" customFormat="1" ht="12">
      <c r="A131" s="15"/>
      <c r="B131" s="283"/>
      <c r="C131" s="284"/>
      <c r="D131" s="257" t="s">
        <v>270</v>
      </c>
      <c r="E131" s="285" t="s">
        <v>1</v>
      </c>
      <c r="F131" s="286" t="s">
        <v>1520</v>
      </c>
      <c r="G131" s="284"/>
      <c r="H131" s="285" t="s">
        <v>1</v>
      </c>
      <c r="I131" s="287"/>
      <c r="J131" s="284"/>
      <c r="K131" s="284"/>
      <c r="L131" s="288"/>
      <c r="M131" s="289"/>
      <c r="N131" s="290"/>
      <c r="O131" s="290"/>
      <c r="P131" s="290"/>
      <c r="Q131" s="290"/>
      <c r="R131" s="290"/>
      <c r="S131" s="290"/>
      <c r="T131" s="291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92" t="s">
        <v>270</v>
      </c>
      <c r="AU131" s="292" t="s">
        <v>80</v>
      </c>
      <c r="AV131" s="15" t="s">
        <v>80</v>
      </c>
      <c r="AW131" s="15" t="s">
        <v>30</v>
      </c>
      <c r="AX131" s="15" t="s">
        <v>73</v>
      </c>
      <c r="AY131" s="292" t="s">
        <v>226</v>
      </c>
    </row>
    <row r="132" spans="1:51" s="15" customFormat="1" ht="12">
      <c r="A132" s="15"/>
      <c r="B132" s="283"/>
      <c r="C132" s="284"/>
      <c r="D132" s="257" t="s">
        <v>270</v>
      </c>
      <c r="E132" s="285" t="s">
        <v>1</v>
      </c>
      <c r="F132" s="286" t="s">
        <v>1521</v>
      </c>
      <c r="G132" s="284"/>
      <c r="H132" s="285" t="s">
        <v>1</v>
      </c>
      <c r="I132" s="287"/>
      <c r="J132" s="284"/>
      <c r="K132" s="284"/>
      <c r="L132" s="288"/>
      <c r="M132" s="289"/>
      <c r="N132" s="290"/>
      <c r="O132" s="290"/>
      <c r="P132" s="290"/>
      <c r="Q132" s="290"/>
      <c r="R132" s="290"/>
      <c r="S132" s="290"/>
      <c r="T132" s="291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92" t="s">
        <v>270</v>
      </c>
      <c r="AU132" s="292" t="s">
        <v>80</v>
      </c>
      <c r="AV132" s="15" t="s">
        <v>80</v>
      </c>
      <c r="AW132" s="15" t="s">
        <v>30</v>
      </c>
      <c r="AX132" s="15" t="s">
        <v>73</v>
      </c>
      <c r="AY132" s="292" t="s">
        <v>226</v>
      </c>
    </row>
    <row r="133" spans="1:51" s="15" customFormat="1" ht="12">
      <c r="A133" s="15"/>
      <c r="B133" s="283"/>
      <c r="C133" s="284"/>
      <c r="D133" s="257" t="s">
        <v>270</v>
      </c>
      <c r="E133" s="285" t="s">
        <v>1</v>
      </c>
      <c r="F133" s="286" t="s">
        <v>1522</v>
      </c>
      <c r="G133" s="284"/>
      <c r="H133" s="285" t="s">
        <v>1</v>
      </c>
      <c r="I133" s="287"/>
      <c r="J133" s="284"/>
      <c r="K133" s="284"/>
      <c r="L133" s="288"/>
      <c r="M133" s="289"/>
      <c r="N133" s="290"/>
      <c r="O133" s="290"/>
      <c r="P133" s="290"/>
      <c r="Q133" s="290"/>
      <c r="R133" s="290"/>
      <c r="S133" s="290"/>
      <c r="T133" s="29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92" t="s">
        <v>270</v>
      </c>
      <c r="AU133" s="292" t="s">
        <v>80</v>
      </c>
      <c r="AV133" s="15" t="s">
        <v>80</v>
      </c>
      <c r="AW133" s="15" t="s">
        <v>30</v>
      </c>
      <c r="AX133" s="15" t="s">
        <v>73</v>
      </c>
      <c r="AY133" s="292" t="s">
        <v>226</v>
      </c>
    </row>
    <row r="134" spans="1:51" s="15" customFormat="1" ht="12">
      <c r="A134" s="15"/>
      <c r="B134" s="283"/>
      <c r="C134" s="284"/>
      <c r="D134" s="257" t="s">
        <v>270</v>
      </c>
      <c r="E134" s="285" t="s">
        <v>1</v>
      </c>
      <c r="F134" s="286" t="s">
        <v>1523</v>
      </c>
      <c r="G134" s="284"/>
      <c r="H134" s="285" t="s">
        <v>1</v>
      </c>
      <c r="I134" s="287"/>
      <c r="J134" s="284"/>
      <c r="K134" s="284"/>
      <c r="L134" s="288"/>
      <c r="M134" s="289"/>
      <c r="N134" s="290"/>
      <c r="O134" s="290"/>
      <c r="P134" s="290"/>
      <c r="Q134" s="290"/>
      <c r="R134" s="290"/>
      <c r="S134" s="290"/>
      <c r="T134" s="29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2" t="s">
        <v>270</v>
      </c>
      <c r="AU134" s="292" t="s">
        <v>80</v>
      </c>
      <c r="AV134" s="15" t="s">
        <v>80</v>
      </c>
      <c r="AW134" s="15" t="s">
        <v>30</v>
      </c>
      <c r="AX134" s="15" t="s">
        <v>73</v>
      </c>
      <c r="AY134" s="292" t="s">
        <v>226</v>
      </c>
    </row>
    <row r="135" spans="1:51" s="15" customFormat="1" ht="12">
      <c r="A135" s="15"/>
      <c r="B135" s="283"/>
      <c r="C135" s="284"/>
      <c r="D135" s="257" t="s">
        <v>270</v>
      </c>
      <c r="E135" s="285" t="s">
        <v>1</v>
      </c>
      <c r="F135" s="286" t="s">
        <v>1524</v>
      </c>
      <c r="G135" s="284"/>
      <c r="H135" s="285" t="s">
        <v>1</v>
      </c>
      <c r="I135" s="287"/>
      <c r="J135" s="284"/>
      <c r="K135" s="284"/>
      <c r="L135" s="288"/>
      <c r="M135" s="289"/>
      <c r="N135" s="290"/>
      <c r="O135" s="290"/>
      <c r="P135" s="290"/>
      <c r="Q135" s="290"/>
      <c r="R135" s="290"/>
      <c r="S135" s="290"/>
      <c r="T135" s="291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2" t="s">
        <v>270</v>
      </c>
      <c r="AU135" s="292" t="s">
        <v>80</v>
      </c>
      <c r="AV135" s="15" t="s">
        <v>80</v>
      </c>
      <c r="AW135" s="15" t="s">
        <v>30</v>
      </c>
      <c r="AX135" s="15" t="s">
        <v>73</v>
      </c>
      <c r="AY135" s="292" t="s">
        <v>226</v>
      </c>
    </row>
    <row r="136" spans="1:51" s="15" customFormat="1" ht="12">
      <c r="A136" s="15"/>
      <c r="B136" s="283"/>
      <c r="C136" s="284"/>
      <c r="D136" s="257" t="s">
        <v>270</v>
      </c>
      <c r="E136" s="285" t="s">
        <v>1</v>
      </c>
      <c r="F136" s="286" t="s">
        <v>1525</v>
      </c>
      <c r="G136" s="284"/>
      <c r="H136" s="285" t="s">
        <v>1</v>
      </c>
      <c r="I136" s="287"/>
      <c r="J136" s="284"/>
      <c r="K136" s="284"/>
      <c r="L136" s="288"/>
      <c r="M136" s="289"/>
      <c r="N136" s="290"/>
      <c r="O136" s="290"/>
      <c r="P136" s="290"/>
      <c r="Q136" s="290"/>
      <c r="R136" s="290"/>
      <c r="S136" s="290"/>
      <c r="T136" s="291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2" t="s">
        <v>270</v>
      </c>
      <c r="AU136" s="292" t="s">
        <v>80</v>
      </c>
      <c r="AV136" s="15" t="s">
        <v>80</v>
      </c>
      <c r="AW136" s="15" t="s">
        <v>30</v>
      </c>
      <c r="AX136" s="15" t="s">
        <v>73</v>
      </c>
      <c r="AY136" s="292" t="s">
        <v>226</v>
      </c>
    </row>
    <row r="137" spans="1:51" s="13" customFormat="1" ht="12">
      <c r="A137" s="13"/>
      <c r="B137" s="255"/>
      <c r="C137" s="256"/>
      <c r="D137" s="257" t="s">
        <v>270</v>
      </c>
      <c r="E137" s="258" t="s">
        <v>279</v>
      </c>
      <c r="F137" s="259" t="s">
        <v>1514</v>
      </c>
      <c r="G137" s="256"/>
      <c r="H137" s="260">
        <v>1</v>
      </c>
      <c r="I137" s="261"/>
      <c r="J137" s="256"/>
      <c r="K137" s="256"/>
      <c r="L137" s="262"/>
      <c r="M137" s="297"/>
      <c r="N137" s="298"/>
      <c r="O137" s="298"/>
      <c r="P137" s="298"/>
      <c r="Q137" s="298"/>
      <c r="R137" s="298"/>
      <c r="S137" s="298"/>
      <c r="T137" s="29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270</v>
      </c>
      <c r="AU137" s="266" t="s">
        <v>80</v>
      </c>
      <c r="AV137" s="13" t="s">
        <v>82</v>
      </c>
      <c r="AW137" s="13" t="s">
        <v>30</v>
      </c>
      <c r="AX137" s="13" t="s">
        <v>80</v>
      </c>
      <c r="AY137" s="266" t="s">
        <v>226</v>
      </c>
    </row>
    <row r="138" spans="1:31" s="2" customFormat="1" ht="6.95" customHeight="1">
      <c r="A138" s="38"/>
      <c r="B138" s="66"/>
      <c r="C138" s="67"/>
      <c r="D138" s="67"/>
      <c r="E138" s="67"/>
      <c r="F138" s="67"/>
      <c r="G138" s="67"/>
      <c r="H138" s="67"/>
      <c r="I138" s="193"/>
      <c r="J138" s="67"/>
      <c r="K138" s="67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password="CC35" sheet="1" objects="1" scenarios="1" formatColumns="0" formatRows="0" autoFilter="0"/>
  <autoFilter ref="C123:K137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0:H110"/>
    <mergeCell ref="E114:H114"/>
    <mergeCell ref="E112:H112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157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535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1495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618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1526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537</v>
      </c>
      <c r="E17" s="38"/>
      <c r="F17" s="301" t="s">
        <v>538</v>
      </c>
      <c r="G17" s="38"/>
      <c r="H17" s="38"/>
      <c r="I17" s="302" t="s">
        <v>539</v>
      </c>
      <c r="J17" s="301" t="s">
        <v>540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ROUND(J124,2)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ROUND((SUM(BE124:BE137)),2)</f>
        <v>0</v>
      </c>
      <c r="G37" s="38"/>
      <c r="H37" s="38"/>
      <c r="I37" s="172">
        <v>0.21</v>
      </c>
      <c r="J37" s="171">
        <f>ROUND(((SUM(BE124:BE137))*I37),2)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ROUND((SUM(BF124:BF137)),2)</f>
        <v>0</v>
      </c>
      <c r="G38" s="38"/>
      <c r="H38" s="38"/>
      <c r="I38" s="172">
        <v>0.15</v>
      </c>
      <c r="J38" s="171">
        <f>ROUND(((SUM(BF124:BF137))*I38),2)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ROUND((SUM(BG124:BG137)),2)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ROUND((SUM(BH124:BH137)),2)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ROUND((SUM(BI124:BI137)),2)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535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1495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618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181.3 - Provizorní dopravní značení úsek 3 - způsobilé výdaje na vedlejší aktivity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J124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541</v>
      </c>
      <c r="E100" s="206"/>
      <c r="F100" s="206"/>
      <c r="G100" s="206"/>
      <c r="H100" s="206"/>
      <c r="I100" s="207"/>
      <c r="J100" s="208">
        <f>J125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55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9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9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211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97" t="str">
        <f>E7</f>
        <v>Býšť</v>
      </c>
      <c r="F110" s="32"/>
      <c r="G110" s="32"/>
      <c r="H110" s="32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194</v>
      </c>
      <c r="D111" s="22"/>
      <c r="E111" s="22"/>
      <c r="F111" s="22"/>
      <c r="G111" s="22"/>
      <c r="H111" s="22"/>
      <c r="I111" s="147"/>
      <c r="J111" s="22"/>
      <c r="K111" s="22"/>
      <c r="L111" s="20"/>
    </row>
    <row r="112" spans="2:12" s="1" customFormat="1" ht="16.5" customHeight="1">
      <c r="B112" s="21"/>
      <c r="C112" s="22"/>
      <c r="D112" s="22"/>
      <c r="E112" s="197" t="s">
        <v>535</v>
      </c>
      <c r="F112" s="22"/>
      <c r="G112" s="22"/>
      <c r="H112" s="22"/>
      <c r="I112" s="147"/>
      <c r="J112" s="22"/>
      <c r="K112" s="22"/>
      <c r="L112" s="20"/>
    </row>
    <row r="113" spans="2:12" s="1" customFormat="1" ht="12" customHeight="1">
      <c r="B113" s="21"/>
      <c r="C113" s="32" t="s">
        <v>196</v>
      </c>
      <c r="D113" s="22"/>
      <c r="E113" s="22"/>
      <c r="F113" s="22"/>
      <c r="G113" s="22"/>
      <c r="H113" s="22"/>
      <c r="I113" s="147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303" t="s">
        <v>1495</v>
      </c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618</v>
      </c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E13</f>
        <v>SO 181.3 - Provizorní dopravní značení úsek 3 - způsobilé výdaje na vedlejší aktivity projektu</v>
      </c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F16</f>
        <v xml:space="preserve"> </v>
      </c>
      <c r="G118" s="40"/>
      <c r="H118" s="40"/>
      <c r="I118" s="157" t="s">
        <v>22</v>
      </c>
      <c r="J118" s="79" t="str">
        <f>IF(J16="","",J16)</f>
        <v>7. 5. 2020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E19</f>
        <v xml:space="preserve"> </v>
      </c>
      <c r="G120" s="40"/>
      <c r="H120" s="40"/>
      <c r="I120" s="157" t="s">
        <v>29</v>
      </c>
      <c r="J120" s="36" t="str">
        <f>E25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27</v>
      </c>
      <c r="D121" s="40"/>
      <c r="E121" s="40"/>
      <c r="F121" s="27" t="str">
        <f>IF(E22="","",E22)</f>
        <v>Vyplň údaj</v>
      </c>
      <c r="G121" s="40"/>
      <c r="H121" s="40"/>
      <c r="I121" s="157" t="s">
        <v>31</v>
      </c>
      <c r="J121" s="36" t="str">
        <f>E28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6"/>
      <c r="B123" s="217"/>
      <c r="C123" s="218" t="s">
        <v>212</v>
      </c>
      <c r="D123" s="219" t="s">
        <v>58</v>
      </c>
      <c r="E123" s="219" t="s">
        <v>54</v>
      </c>
      <c r="F123" s="219" t="s">
        <v>55</v>
      </c>
      <c r="G123" s="219" t="s">
        <v>213</v>
      </c>
      <c r="H123" s="219" t="s">
        <v>214</v>
      </c>
      <c r="I123" s="220" t="s">
        <v>215</v>
      </c>
      <c r="J123" s="219" t="s">
        <v>200</v>
      </c>
      <c r="K123" s="221" t="s">
        <v>216</v>
      </c>
      <c r="L123" s="222"/>
      <c r="M123" s="100" t="s">
        <v>1</v>
      </c>
      <c r="N123" s="101" t="s">
        <v>37</v>
      </c>
      <c r="O123" s="101" t="s">
        <v>217</v>
      </c>
      <c r="P123" s="101" t="s">
        <v>218</v>
      </c>
      <c r="Q123" s="101" t="s">
        <v>219</v>
      </c>
      <c r="R123" s="101" t="s">
        <v>220</v>
      </c>
      <c r="S123" s="101" t="s">
        <v>221</v>
      </c>
      <c r="T123" s="102" t="s">
        <v>222</v>
      </c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63" s="2" customFormat="1" ht="22.8" customHeight="1">
      <c r="A124" s="38"/>
      <c r="B124" s="39"/>
      <c r="C124" s="107" t="s">
        <v>223</v>
      </c>
      <c r="D124" s="40"/>
      <c r="E124" s="40"/>
      <c r="F124" s="40"/>
      <c r="G124" s="40"/>
      <c r="H124" s="40"/>
      <c r="I124" s="155"/>
      <c r="J124" s="223">
        <f>BK124</f>
        <v>0</v>
      </c>
      <c r="K124" s="40"/>
      <c r="L124" s="44"/>
      <c r="M124" s="103"/>
      <c r="N124" s="224"/>
      <c r="O124" s="104"/>
      <c r="P124" s="225">
        <f>P125</f>
        <v>0</v>
      </c>
      <c r="Q124" s="104"/>
      <c r="R124" s="225">
        <f>R125</f>
        <v>0</v>
      </c>
      <c r="S124" s="104"/>
      <c r="T124" s="226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72</v>
      </c>
      <c r="AU124" s="17" t="s">
        <v>202</v>
      </c>
      <c r="BK124" s="227">
        <f>BK125</f>
        <v>0</v>
      </c>
    </row>
    <row r="125" spans="1:63" s="12" customFormat="1" ht="25.9" customHeight="1">
      <c r="A125" s="12"/>
      <c r="B125" s="228"/>
      <c r="C125" s="229"/>
      <c r="D125" s="230" t="s">
        <v>72</v>
      </c>
      <c r="E125" s="231" t="s">
        <v>73</v>
      </c>
      <c r="F125" s="231" t="s">
        <v>271</v>
      </c>
      <c r="G125" s="229"/>
      <c r="H125" s="229"/>
      <c r="I125" s="232"/>
      <c r="J125" s="233">
        <f>BK125</f>
        <v>0</v>
      </c>
      <c r="K125" s="229"/>
      <c r="L125" s="234"/>
      <c r="M125" s="235"/>
      <c r="N125" s="236"/>
      <c r="O125" s="236"/>
      <c r="P125" s="237">
        <f>SUM(P126:P137)</f>
        <v>0</v>
      </c>
      <c r="Q125" s="236"/>
      <c r="R125" s="237">
        <f>SUM(R126:R137)</f>
        <v>0</v>
      </c>
      <c r="S125" s="236"/>
      <c r="T125" s="238">
        <f>SUM(T126:T137)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9" t="s">
        <v>231</v>
      </c>
      <c r="AT125" s="240" t="s">
        <v>72</v>
      </c>
      <c r="AU125" s="240" t="s">
        <v>73</v>
      </c>
      <c r="AY125" s="239" t="s">
        <v>226</v>
      </c>
      <c r="BK125" s="241">
        <f>SUM(BK126:BK137)</f>
        <v>0</v>
      </c>
    </row>
    <row r="126" spans="1:65" s="2" customFormat="1" ht="16.5" customHeight="1">
      <c r="A126" s="38"/>
      <c r="B126" s="39"/>
      <c r="C126" s="242" t="s">
        <v>80</v>
      </c>
      <c r="D126" s="242" t="s">
        <v>227</v>
      </c>
      <c r="E126" s="243" t="s">
        <v>1497</v>
      </c>
      <c r="F126" s="244" t="s">
        <v>1498</v>
      </c>
      <c r="G126" s="245" t="s">
        <v>544</v>
      </c>
      <c r="H126" s="246">
        <v>1</v>
      </c>
      <c r="I126" s="247"/>
      <c r="J126" s="248">
        <f>ROUND(I126*H126,2)</f>
        <v>0</v>
      </c>
      <c r="K126" s="244" t="s">
        <v>545</v>
      </c>
      <c r="L126" s="44"/>
      <c r="M126" s="249" t="s">
        <v>1</v>
      </c>
      <c r="N126" s="250" t="s">
        <v>38</v>
      </c>
      <c r="O126" s="91"/>
      <c r="P126" s="251">
        <f>O126*H126</f>
        <v>0</v>
      </c>
      <c r="Q126" s="251">
        <v>0</v>
      </c>
      <c r="R126" s="251">
        <f>Q126*H126</f>
        <v>0</v>
      </c>
      <c r="S126" s="251">
        <v>0</v>
      </c>
      <c r="T126" s="25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3" t="s">
        <v>231</v>
      </c>
      <c r="AT126" s="253" t="s">
        <v>227</v>
      </c>
      <c r="AU126" s="253" t="s">
        <v>80</v>
      </c>
      <c r="AY126" s="17" t="s">
        <v>226</v>
      </c>
      <c r="BE126" s="254">
        <f>IF(N126="základní",J126,0)</f>
        <v>0</v>
      </c>
      <c r="BF126" s="254">
        <f>IF(N126="snížená",J126,0)</f>
        <v>0</v>
      </c>
      <c r="BG126" s="254">
        <f>IF(N126="zákl. přenesená",J126,0)</f>
        <v>0</v>
      </c>
      <c r="BH126" s="254">
        <f>IF(N126="sníž. přenesená",J126,0)</f>
        <v>0</v>
      </c>
      <c r="BI126" s="254">
        <f>IF(N126="nulová",J126,0)</f>
        <v>0</v>
      </c>
      <c r="BJ126" s="17" t="s">
        <v>80</v>
      </c>
      <c r="BK126" s="254">
        <f>ROUND(I126*H126,2)</f>
        <v>0</v>
      </c>
      <c r="BL126" s="17" t="s">
        <v>231</v>
      </c>
      <c r="BM126" s="253" t="s">
        <v>1527</v>
      </c>
    </row>
    <row r="127" spans="1:47" s="2" customFormat="1" ht="12">
      <c r="A127" s="38"/>
      <c r="B127" s="39"/>
      <c r="C127" s="40"/>
      <c r="D127" s="257" t="s">
        <v>277</v>
      </c>
      <c r="E127" s="40"/>
      <c r="F127" s="269" t="s">
        <v>1500</v>
      </c>
      <c r="G127" s="40"/>
      <c r="H127" s="40"/>
      <c r="I127" s="155"/>
      <c r="J127" s="40"/>
      <c r="K127" s="40"/>
      <c r="L127" s="44"/>
      <c r="M127" s="270"/>
      <c r="N127" s="271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277</v>
      </c>
      <c r="AU127" s="17" t="s">
        <v>80</v>
      </c>
    </row>
    <row r="128" spans="1:51" s="15" customFormat="1" ht="12">
      <c r="A128" s="15"/>
      <c r="B128" s="283"/>
      <c r="C128" s="284"/>
      <c r="D128" s="257" t="s">
        <v>270</v>
      </c>
      <c r="E128" s="285" t="s">
        <v>1</v>
      </c>
      <c r="F128" s="286" t="s">
        <v>1517</v>
      </c>
      <c r="G128" s="284"/>
      <c r="H128" s="285" t="s">
        <v>1</v>
      </c>
      <c r="I128" s="287"/>
      <c r="J128" s="284"/>
      <c r="K128" s="284"/>
      <c r="L128" s="288"/>
      <c r="M128" s="289"/>
      <c r="N128" s="290"/>
      <c r="O128" s="290"/>
      <c r="P128" s="290"/>
      <c r="Q128" s="290"/>
      <c r="R128" s="290"/>
      <c r="S128" s="290"/>
      <c r="T128" s="291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92" t="s">
        <v>270</v>
      </c>
      <c r="AU128" s="292" t="s">
        <v>80</v>
      </c>
      <c r="AV128" s="15" t="s">
        <v>80</v>
      </c>
      <c r="AW128" s="15" t="s">
        <v>30</v>
      </c>
      <c r="AX128" s="15" t="s">
        <v>73</v>
      </c>
      <c r="AY128" s="292" t="s">
        <v>226</v>
      </c>
    </row>
    <row r="129" spans="1:51" s="15" customFormat="1" ht="12">
      <c r="A129" s="15"/>
      <c r="B129" s="283"/>
      <c r="C129" s="284"/>
      <c r="D129" s="257" t="s">
        <v>270</v>
      </c>
      <c r="E129" s="285" t="s">
        <v>1</v>
      </c>
      <c r="F129" s="286" t="s">
        <v>1528</v>
      </c>
      <c r="G129" s="284"/>
      <c r="H129" s="285" t="s">
        <v>1</v>
      </c>
      <c r="I129" s="287"/>
      <c r="J129" s="284"/>
      <c r="K129" s="284"/>
      <c r="L129" s="288"/>
      <c r="M129" s="289"/>
      <c r="N129" s="290"/>
      <c r="O129" s="290"/>
      <c r="P129" s="290"/>
      <c r="Q129" s="290"/>
      <c r="R129" s="290"/>
      <c r="S129" s="290"/>
      <c r="T129" s="291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92" t="s">
        <v>270</v>
      </c>
      <c r="AU129" s="292" t="s">
        <v>80</v>
      </c>
      <c r="AV129" s="15" t="s">
        <v>80</v>
      </c>
      <c r="AW129" s="15" t="s">
        <v>30</v>
      </c>
      <c r="AX129" s="15" t="s">
        <v>73</v>
      </c>
      <c r="AY129" s="292" t="s">
        <v>226</v>
      </c>
    </row>
    <row r="130" spans="1:51" s="15" customFormat="1" ht="12">
      <c r="A130" s="15"/>
      <c r="B130" s="283"/>
      <c r="C130" s="284"/>
      <c r="D130" s="257" t="s">
        <v>270</v>
      </c>
      <c r="E130" s="285" t="s">
        <v>1</v>
      </c>
      <c r="F130" s="286" t="s">
        <v>1529</v>
      </c>
      <c r="G130" s="284"/>
      <c r="H130" s="285" t="s">
        <v>1</v>
      </c>
      <c r="I130" s="287"/>
      <c r="J130" s="284"/>
      <c r="K130" s="284"/>
      <c r="L130" s="288"/>
      <c r="M130" s="289"/>
      <c r="N130" s="290"/>
      <c r="O130" s="290"/>
      <c r="P130" s="290"/>
      <c r="Q130" s="290"/>
      <c r="R130" s="290"/>
      <c r="S130" s="290"/>
      <c r="T130" s="291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92" t="s">
        <v>270</v>
      </c>
      <c r="AU130" s="292" t="s">
        <v>80</v>
      </c>
      <c r="AV130" s="15" t="s">
        <v>80</v>
      </c>
      <c r="AW130" s="15" t="s">
        <v>30</v>
      </c>
      <c r="AX130" s="15" t="s">
        <v>73</v>
      </c>
      <c r="AY130" s="292" t="s">
        <v>226</v>
      </c>
    </row>
    <row r="131" spans="1:51" s="15" customFormat="1" ht="12">
      <c r="A131" s="15"/>
      <c r="B131" s="283"/>
      <c r="C131" s="284"/>
      <c r="D131" s="257" t="s">
        <v>270</v>
      </c>
      <c r="E131" s="285" t="s">
        <v>1</v>
      </c>
      <c r="F131" s="286" t="s">
        <v>1530</v>
      </c>
      <c r="G131" s="284"/>
      <c r="H131" s="285" t="s">
        <v>1</v>
      </c>
      <c r="I131" s="287"/>
      <c r="J131" s="284"/>
      <c r="K131" s="284"/>
      <c r="L131" s="288"/>
      <c r="M131" s="289"/>
      <c r="N131" s="290"/>
      <c r="O131" s="290"/>
      <c r="P131" s="290"/>
      <c r="Q131" s="290"/>
      <c r="R131" s="290"/>
      <c r="S131" s="290"/>
      <c r="T131" s="291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92" t="s">
        <v>270</v>
      </c>
      <c r="AU131" s="292" t="s">
        <v>80</v>
      </c>
      <c r="AV131" s="15" t="s">
        <v>80</v>
      </c>
      <c r="AW131" s="15" t="s">
        <v>30</v>
      </c>
      <c r="AX131" s="15" t="s">
        <v>73</v>
      </c>
      <c r="AY131" s="292" t="s">
        <v>226</v>
      </c>
    </row>
    <row r="132" spans="1:51" s="15" customFormat="1" ht="12">
      <c r="A132" s="15"/>
      <c r="B132" s="283"/>
      <c r="C132" s="284"/>
      <c r="D132" s="257" t="s">
        <v>270</v>
      </c>
      <c r="E132" s="285" t="s">
        <v>1</v>
      </c>
      <c r="F132" s="286" t="s">
        <v>1531</v>
      </c>
      <c r="G132" s="284"/>
      <c r="H132" s="285" t="s">
        <v>1</v>
      </c>
      <c r="I132" s="287"/>
      <c r="J132" s="284"/>
      <c r="K132" s="284"/>
      <c r="L132" s="288"/>
      <c r="M132" s="289"/>
      <c r="N132" s="290"/>
      <c r="O132" s="290"/>
      <c r="P132" s="290"/>
      <c r="Q132" s="290"/>
      <c r="R132" s="290"/>
      <c r="S132" s="290"/>
      <c r="T132" s="291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92" t="s">
        <v>270</v>
      </c>
      <c r="AU132" s="292" t="s">
        <v>80</v>
      </c>
      <c r="AV132" s="15" t="s">
        <v>80</v>
      </c>
      <c r="AW132" s="15" t="s">
        <v>30</v>
      </c>
      <c r="AX132" s="15" t="s">
        <v>73</v>
      </c>
      <c r="AY132" s="292" t="s">
        <v>226</v>
      </c>
    </row>
    <row r="133" spans="1:51" s="15" customFormat="1" ht="12">
      <c r="A133" s="15"/>
      <c r="B133" s="283"/>
      <c r="C133" s="284"/>
      <c r="D133" s="257" t="s">
        <v>270</v>
      </c>
      <c r="E133" s="285" t="s">
        <v>1</v>
      </c>
      <c r="F133" s="286" t="s">
        <v>1532</v>
      </c>
      <c r="G133" s="284"/>
      <c r="H133" s="285" t="s">
        <v>1</v>
      </c>
      <c r="I133" s="287"/>
      <c r="J133" s="284"/>
      <c r="K133" s="284"/>
      <c r="L133" s="288"/>
      <c r="M133" s="289"/>
      <c r="N133" s="290"/>
      <c r="O133" s="290"/>
      <c r="P133" s="290"/>
      <c r="Q133" s="290"/>
      <c r="R133" s="290"/>
      <c r="S133" s="290"/>
      <c r="T133" s="29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92" t="s">
        <v>270</v>
      </c>
      <c r="AU133" s="292" t="s">
        <v>80</v>
      </c>
      <c r="AV133" s="15" t="s">
        <v>80</v>
      </c>
      <c r="AW133" s="15" t="s">
        <v>30</v>
      </c>
      <c r="AX133" s="15" t="s">
        <v>73</v>
      </c>
      <c r="AY133" s="292" t="s">
        <v>226</v>
      </c>
    </row>
    <row r="134" spans="1:51" s="15" customFormat="1" ht="12">
      <c r="A134" s="15"/>
      <c r="B134" s="283"/>
      <c r="C134" s="284"/>
      <c r="D134" s="257" t="s">
        <v>270</v>
      </c>
      <c r="E134" s="285" t="s">
        <v>1</v>
      </c>
      <c r="F134" s="286" t="s">
        <v>1533</v>
      </c>
      <c r="G134" s="284"/>
      <c r="H134" s="285" t="s">
        <v>1</v>
      </c>
      <c r="I134" s="287"/>
      <c r="J134" s="284"/>
      <c r="K134" s="284"/>
      <c r="L134" s="288"/>
      <c r="M134" s="289"/>
      <c r="N134" s="290"/>
      <c r="O134" s="290"/>
      <c r="P134" s="290"/>
      <c r="Q134" s="290"/>
      <c r="R134" s="290"/>
      <c r="S134" s="290"/>
      <c r="T134" s="29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2" t="s">
        <v>270</v>
      </c>
      <c r="AU134" s="292" t="s">
        <v>80</v>
      </c>
      <c r="AV134" s="15" t="s">
        <v>80</v>
      </c>
      <c r="AW134" s="15" t="s">
        <v>30</v>
      </c>
      <c r="AX134" s="15" t="s">
        <v>73</v>
      </c>
      <c r="AY134" s="292" t="s">
        <v>226</v>
      </c>
    </row>
    <row r="135" spans="1:51" s="15" customFormat="1" ht="12">
      <c r="A135" s="15"/>
      <c r="B135" s="283"/>
      <c r="C135" s="284"/>
      <c r="D135" s="257" t="s">
        <v>270</v>
      </c>
      <c r="E135" s="285" t="s">
        <v>1</v>
      </c>
      <c r="F135" s="286" t="s">
        <v>1534</v>
      </c>
      <c r="G135" s="284"/>
      <c r="H135" s="285" t="s">
        <v>1</v>
      </c>
      <c r="I135" s="287"/>
      <c r="J135" s="284"/>
      <c r="K135" s="284"/>
      <c r="L135" s="288"/>
      <c r="M135" s="289"/>
      <c r="N135" s="290"/>
      <c r="O135" s="290"/>
      <c r="P135" s="290"/>
      <c r="Q135" s="290"/>
      <c r="R135" s="290"/>
      <c r="S135" s="290"/>
      <c r="T135" s="291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2" t="s">
        <v>270</v>
      </c>
      <c r="AU135" s="292" t="s">
        <v>80</v>
      </c>
      <c r="AV135" s="15" t="s">
        <v>80</v>
      </c>
      <c r="AW135" s="15" t="s">
        <v>30</v>
      </c>
      <c r="AX135" s="15" t="s">
        <v>73</v>
      </c>
      <c r="AY135" s="292" t="s">
        <v>226</v>
      </c>
    </row>
    <row r="136" spans="1:51" s="15" customFormat="1" ht="12">
      <c r="A136" s="15"/>
      <c r="B136" s="283"/>
      <c r="C136" s="284"/>
      <c r="D136" s="257" t="s">
        <v>270</v>
      </c>
      <c r="E136" s="285" t="s">
        <v>1</v>
      </c>
      <c r="F136" s="286" t="s">
        <v>1535</v>
      </c>
      <c r="G136" s="284"/>
      <c r="H136" s="285" t="s">
        <v>1</v>
      </c>
      <c r="I136" s="287"/>
      <c r="J136" s="284"/>
      <c r="K136" s="284"/>
      <c r="L136" s="288"/>
      <c r="M136" s="289"/>
      <c r="N136" s="290"/>
      <c r="O136" s="290"/>
      <c r="P136" s="290"/>
      <c r="Q136" s="290"/>
      <c r="R136" s="290"/>
      <c r="S136" s="290"/>
      <c r="T136" s="291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2" t="s">
        <v>270</v>
      </c>
      <c r="AU136" s="292" t="s">
        <v>80</v>
      </c>
      <c r="AV136" s="15" t="s">
        <v>80</v>
      </c>
      <c r="AW136" s="15" t="s">
        <v>30</v>
      </c>
      <c r="AX136" s="15" t="s">
        <v>73</v>
      </c>
      <c r="AY136" s="292" t="s">
        <v>226</v>
      </c>
    </row>
    <row r="137" spans="1:51" s="13" customFormat="1" ht="12">
      <c r="A137" s="13"/>
      <c r="B137" s="255"/>
      <c r="C137" s="256"/>
      <c r="D137" s="257" t="s">
        <v>270</v>
      </c>
      <c r="E137" s="258" t="s">
        <v>279</v>
      </c>
      <c r="F137" s="259" t="s">
        <v>1536</v>
      </c>
      <c r="G137" s="256"/>
      <c r="H137" s="260">
        <v>1</v>
      </c>
      <c r="I137" s="261"/>
      <c r="J137" s="256"/>
      <c r="K137" s="256"/>
      <c r="L137" s="262"/>
      <c r="M137" s="297"/>
      <c r="N137" s="298"/>
      <c r="O137" s="298"/>
      <c r="P137" s="298"/>
      <c r="Q137" s="298"/>
      <c r="R137" s="298"/>
      <c r="S137" s="298"/>
      <c r="T137" s="29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270</v>
      </c>
      <c r="AU137" s="266" t="s">
        <v>80</v>
      </c>
      <c r="AV137" s="13" t="s">
        <v>82</v>
      </c>
      <c r="AW137" s="13" t="s">
        <v>30</v>
      </c>
      <c r="AX137" s="13" t="s">
        <v>80</v>
      </c>
      <c r="AY137" s="266" t="s">
        <v>226</v>
      </c>
    </row>
    <row r="138" spans="1:31" s="2" customFormat="1" ht="6.95" customHeight="1">
      <c r="A138" s="38"/>
      <c r="B138" s="66"/>
      <c r="C138" s="67"/>
      <c r="D138" s="67"/>
      <c r="E138" s="67"/>
      <c r="F138" s="67"/>
      <c r="G138" s="67"/>
      <c r="H138" s="67"/>
      <c r="I138" s="193"/>
      <c r="J138" s="67"/>
      <c r="K138" s="67"/>
      <c r="L138" s="44"/>
      <c r="M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</sheetData>
  <sheetProtection password="CC35" sheet="1" objects="1" scenarios="1" formatColumns="0" formatRows="0" autoFilter="0"/>
  <autoFilter ref="C123:K137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0:H110"/>
    <mergeCell ref="E114:H114"/>
    <mergeCell ref="E112:H112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160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1537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5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ROUND((SUM(BE122:BE195)),2)</f>
        <v>0</v>
      </c>
      <c r="G35" s="38"/>
      <c r="H35" s="38"/>
      <c r="I35" s="172">
        <v>0.21</v>
      </c>
      <c r="J35" s="171">
        <f>ROUND(((SUM(BE122:BE195))*I35),2)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ROUND((SUM(BF122:BF195)),2)</f>
        <v>0</v>
      </c>
      <c r="G36" s="38"/>
      <c r="H36" s="38"/>
      <c r="I36" s="172">
        <v>0.15</v>
      </c>
      <c r="J36" s="171">
        <f>ROUND(((SUM(BF122:BF195))*I36),2)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ROUND((SUM(BG122:BG195)),2)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ROUND((SUM(BH122:BH195)),2)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ROUND((SUM(BI122:BI195)),2)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198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>Býšť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194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7" t="s">
        <v>535</v>
      </c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196</v>
      </c>
      <c r="D88" s="40"/>
      <c r="E88" s="40"/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191 - Definitivní dopravní značení - způsobilé výdaje na hlavní aktivitu projektu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7" t="s">
        <v>22</v>
      </c>
      <c r="J91" s="79" t="str">
        <f>IF(J14="","",J14)</f>
        <v>7. 5. 2020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157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157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8" t="s">
        <v>199</v>
      </c>
      <c r="D96" s="199"/>
      <c r="E96" s="199"/>
      <c r="F96" s="199"/>
      <c r="G96" s="199"/>
      <c r="H96" s="199"/>
      <c r="I96" s="200"/>
      <c r="J96" s="201" t="s">
        <v>200</v>
      </c>
      <c r="K96" s="199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2" t="s">
        <v>201</v>
      </c>
      <c r="D98" s="40"/>
      <c r="E98" s="40"/>
      <c r="F98" s="40"/>
      <c r="G98" s="40"/>
      <c r="H98" s="40"/>
      <c r="I98" s="155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202</v>
      </c>
    </row>
    <row r="99" spans="1:31" s="9" customFormat="1" ht="24.95" customHeight="1">
      <c r="A99" s="9"/>
      <c r="B99" s="203"/>
      <c r="C99" s="204"/>
      <c r="D99" s="205" t="s">
        <v>1538</v>
      </c>
      <c r="E99" s="206"/>
      <c r="F99" s="206"/>
      <c r="G99" s="206"/>
      <c r="H99" s="206"/>
      <c r="I99" s="207"/>
      <c r="J99" s="208">
        <f>J123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586</v>
      </c>
      <c r="E100" s="206"/>
      <c r="F100" s="206"/>
      <c r="G100" s="206"/>
      <c r="H100" s="206"/>
      <c r="I100" s="207"/>
      <c r="J100" s="208">
        <f>J129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55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9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9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211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97" t="str">
        <f>E7</f>
        <v>Býšť</v>
      </c>
      <c r="F110" s="32"/>
      <c r="G110" s="32"/>
      <c r="H110" s="32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194</v>
      </c>
      <c r="D111" s="22"/>
      <c r="E111" s="22"/>
      <c r="F111" s="22"/>
      <c r="G111" s="22"/>
      <c r="H111" s="22"/>
      <c r="I111" s="147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97" t="s">
        <v>535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196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191 - Definitivní dopravní značení - způsobilé výdaje na hlavní aktivitu projektu</v>
      </c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 xml:space="preserve"> </v>
      </c>
      <c r="G116" s="40"/>
      <c r="H116" s="40"/>
      <c r="I116" s="157" t="s">
        <v>22</v>
      </c>
      <c r="J116" s="79" t="str">
        <f>IF(J14="","",J14)</f>
        <v>7. 5. 2020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 xml:space="preserve"> </v>
      </c>
      <c r="G118" s="40"/>
      <c r="H118" s="40"/>
      <c r="I118" s="157" t="s">
        <v>29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27</v>
      </c>
      <c r="D119" s="40"/>
      <c r="E119" s="40"/>
      <c r="F119" s="27" t="str">
        <f>IF(E20="","",E20)</f>
        <v>Vyplň údaj</v>
      </c>
      <c r="G119" s="40"/>
      <c r="H119" s="40"/>
      <c r="I119" s="157" t="s">
        <v>31</v>
      </c>
      <c r="J119" s="36" t="str">
        <f>E26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16"/>
      <c r="B121" s="217"/>
      <c r="C121" s="218" t="s">
        <v>212</v>
      </c>
      <c r="D121" s="219" t="s">
        <v>58</v>
      </c>
      <c r="E121" s="219" t="s">
        <v>54</v>
      </c>
      <c r="F121" s="219" t="s">
        <v>55</v>
      </c>
      <c r="G121" s="219" t="s">
        <v>213</v>
      </c>
      <c r="H121" s="219" t="s">
        <v>214</v>
      </c>
      <c r="I121" s="220" t="s">
        <v>215</v>
      </c>
      <c r="J121" s="219" t="s">
        <v>200</v>
      </c>
      <c r="K121" s="221" t="s">
        <v>216</v>
      </c>
      <c r="L121" s="222"/>
      <c r="M121" s="100" t="s">
        <v>1</v>
      </c>
      <c r="N121" s="101" t="s">
        <v>37</v>
      </c>
      <c r="O121" s="101" t="s">
        <v>217</v>
      </c>
      <c r="P121" s="101" t="s">
        <v>218</v>
      </c>
      <c r="Q121" s="101" t="s">
        <v>219</v>
      </c>
      <c r="R121" s="101" t="s">
        <v>220</v>
      </c>
      <c r="S121" s="101" t="s">
        <v>221</v>
      </c>
      <c r="T121" s="102" t="s">
        <v>222</v>
      </c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</row>
    <row r="122" spans="1:63" s="2" customFormat="1" ht="22.8" customHeight="1">
      <c r="A122" s="38"/>
      <c r="B122" s="39"/>
      <c r="C122" s="107" t="s">
        <v>223</v>
      </c>
      <c r="D122" s="40"/>
      <c r="E122" s="40"/>
      <c r="F122" s="40"/>
      <c r="G122" s="40"/>
      <c r="H122" s="40"/>
      <c r="I122" s="155"/>
      <c r="J122" s="223">
        <f>BK122</f>
        <v>0</v>
      </c>
      <c r="K122" s="40"/>
      <c r="L122" s="44"/>
      <c r="M122" s="103"/>
      <c r="N122" s="224"/>
      <c r="O122" s="104"/>
      <c r="P122" s="225">
        <f>P123+P129</f>
        <v>0</v>
      </c>
      <c r="Q122" s="104"/>
      <c r="R122" s="225">
        <f>R123+R129</f>
        <v>0</v>
      </c>
      <c r="S122" s="104"/>
      <c r="T122" s="226">
        <f>T123+T129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72</v>
      </c>
      <c r="AU122" s="17" t="s">
        <v>202</v>
      </c>
      <c r="BK122" s="227">
        <f>BK123+BK129</f>
        <v>0</v>
      </c>
    </row>
    <row r="123" spans="1:63" s="12" customFormat="1" ht="25.9" customHeight="1">
      <c r="A123" s="12"/>
      <c r="B123" s="228"/>
      <c r="C123" s="229"/>
      <c r="D123" s="230" t="s">
        <v>72</v>
      </c>
      <c r="E123" s="231" t="s">
        <v>250</v>
      </c>
      <c r="F123" s="231" t="s">
        <v>1539</v>
      </c>
      <c r="G123" s="229"/>
      <c r="H123" s="229"/>
      <c r="I123" s="232"/>
      <c r="J123" s="233">
        <f>BK123</f>
        <v>0</v>
      </c>
      <c r="K123" s="229"/>
      <c r="L123" s="234"/>
      <c r="M123" s="235"/>
      <c r="N123" s="236"/>
      <c r="O123" s="236"/>
      <c r="P123" s="237">
        <f>SUM(P124:P128)</f>
        <v>0</v>
      </c>
      <c r="Q123" s="236"/>
      <c r="R123" s="237">
        <f>SUM(R124:R128)</f>
        <v>0</v>
      </c>
      <c r="S123" s="236"/>
      <c r="T123" s="238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9" t="s">
        <v>231</v>
      </c>
      <c r="AT123" s="240" t="s">
        <v>72</v>
      </c>
      <c r="AU123" s="240" t="s">
        <v>73</v>
      </c>
      <c r="AY123" s="239" t="s">
        <v>226</v>
      </c>
      <c r="BK123" s="241">
        <f>SUM(BK124:BK128)</f>
        <v>0</v>
      </c>
    </row>
    <row r="124" spans="1:65" s="2" customFormat="1" ht="16.5" customHeight="1">
      <c r="A124" s="38"/>
      <c r="B124" s="39"/>
      <c r="C124" s="242" t="s">
        <v>80</v>
      </c>
      <c r="D124" s="242" t="s">
        <v>227</v>
      </c>
      <c r="E124" s="243" t="s">
        <v>1540</v>
      </c>
      <c r="F124" s="244" t="s">
        <v>1541</v>
      </c>
      <c r="G124" s="245" t="s">
        <v>317</v>
      </c>
      <c r="H124" s="246">
        <v>6122</v>
      </c>
      <c r="I124" s="247"/>
      <c r="J124" s="248">
        <f>ROUND(I124*H124,2)</f>
        <v>0</v>
      </c>
      <c r="K124" s="244" t="s">
        <v>545</v>
      </c>
      <c r="L124" s="44"/>
      <c r="M124" s="249" t="s">
        <v>1</v>
      </c>
      <c r="N124" s="250" t="s">
        <v>38</v>
      </c>
      <c r="O124" s="91"/>
      <c r="P124" s="251">
        <f>O124*H124</f>
        <v>0</v>
      </c>
      <c r="Q124" s="251">
        <v>0</v>
      </c>
      <c r="R124" s="251">
        <f>Q124*H124</f>
        <v>0</v>
      </c>
      <c r="S124" s="251">
        <v>0</v>
      </c>
      <c r="T124" s="25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53" t="s">
        <v>231</v>
      </c>
      <c r="AT124" s="253" t="s">
        <v>227</v>
      </c>
      <c r="AU124" s="253" t="s">
        <v>80</v>
      </c>
      <c r="AY124" s="17" t="s">
        <v>226</v>
      </c>
      <c r="BE124" s="254">
        <f>IF(N124="základní",J124,0)</f>
        <v>0</v>
      </c>
      <c r="BF124" s="254">
        <f>IF(N124="snížená",J124,0)</f>
        <v>0</v>
      </c>
      <c r="BG124" s="254">
        <f>IF(N124="zákl. přenesená",J124,0)</f>
        <v>0</v>
      </c>
      <c r="BH124" s="254">
        <f>IF(N124="sníž. přenesená",J124,0)</f>
        <v>0</v>
      </c>
      <c r="BI124" s="254">
        <f>IF(N124="nulová",J124,0)</f>
        <v>0</v>
      </c>
      <c r="BJ124" s="17" t="s">
        <v>80</v>
      </c>
      <c r="BK124" s="254">
        <f>ROUND(I124*H124,2)</f>
        <v>0</v>
      </c>
      <c r="BL124" s="17" t="s">
        <v>231</v>
      </c>
      <c r="BM124" s="253" t="s">
        <v>1542</v>
      </c>
    </row>
    <row r="125" spans="1:47" s="2" customFormat="1" ht="12">
      <c r="A125" s="38"/>
      <c r="B125" s="39"/>
      <c r="C125" s="40"/>
      <c r="D125" s="257" t="s">
        <v>277</v>
      </c>
      <c r="E125" s="40"/>
      <c r="F125" s="269" t="s">
        <v>1543</v>
      </c>
      <c r="G125" s="40"/>
      <c r="H125" s="40"/>
      <c r="I125" s="155"/>
      <c r="J125" s="40"/>
      <c r="K125" s="40"/>
      <c r="L125" s="44"/>
      <c r="M125" s="270"/>
      <c r="N125" s="271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277</v>
      </c>
      <c r="AU125" s="17" t="s">
        <v>80</v>
      </c>
    </row>
    <row r="126" spans="1:51" s="13" customFormat="1" ht="12">
      <c r="A126" s="13"/>
      <c r="B126" s="255"/>
      <c r="C126" s="256"/>
      <c r="D126" s="257" t="s">
        <v>270</v>
      </c>
      <c r="E126" s="258" t="s">
        <v>279</v>
      </c>
      <c r="F126" s="259" t="s">
        <v>1544</v>
      </c>
      <c r="G126" s="256"/>
      <c r="H126" s="260">
        <v>502</v>
      </c>
      <c r="I126" s="261"/>
      <c r="J126" s="256"/>
      <c r="K126" s="256"/>
      <c r="L126" s="262"/>
      <c r="M126" s="263"/>
      <c r="N126" s="264"/>
      <c r="O126" s="264"/>
      <c r="P126" s="264"/>
      <c r="Q126" s="264"/>
      <c r="R126" s="264"/>
      <c r="S126" s="264"/>
      <c r="T126" s="265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6" t="s">
        <v>270</v>
      </c>
      <c r="AU126" s="266" t="s">
        <v>80</v>
      </c>
      <c r="AV126" s="13" t="s">
        <v>82</v>
      </c>
      <c r="AW126" s="13" t="s">
        <v>30</v>
      </c>
      <c r="AX126" s="13" t="s">
        <v>73</v>
      </c>
      <c r="AY126" s="266" t="s">
        <v>226</v>
      </c>
    </row>
    <row r="127" spans="1:51" s="13" customFormat="1" ht="12">
      <c r="A127" s="13"/>
      <c r="B127" s="255"/>
      <c r="C127" s="256"/>
      <c r="D127" s="257" t="s">
        <v>270</v>
      </c>
      <c r="E127" s="258" t="s">
        <v>623</v>
      </c>
      <c r="F127" s="259" t="s">
        <v>1545</v>
      </c>
      <c r="G127" s="256"/>
      <c r="H127" s="260">
        <v>5620</v>
      </c>
      <c r="I127" s="261"/>
      <c r="J127" s="256"/>
      <c r="K127" s="256"/>
      <c r="L127" s="262"/>
      <c r="M127" s="263"/>
      <c r="N127" s="264"/>
      <c r="O127" s="264"/>
      <c r="P127" s="264"/>
      <c r="Q127" s="264"/>
      <c r="R127" s="264"/>
      <c r="S127" s="264"/>
      <c r="T127" s="26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6" t="s">
        <v>270</v>
      </c>
      <c r="AU127" s="266" t="s">
        <v>80</v>
      </c>
      <c r="AV127" s="13" t="s">
        <v>82</v>
      </c>
      <c r="AW127" s="13" t="s">
        <v>30</v>
      </c>
      <c r="AX127" s="13" t="s">
        <v>73</v>
      </c>
      <c r="AY127" s="266" t="s">
        <v>226</v>
      </c>
    </row>
    <row r="128" spans="1:51" s="13" customFormat="1" ht="12">
      <c r="A128" s="13"/>
      <c r="B128" s="255"/>
      <c r="C128" s="256"/>
      <c r="D128" s="257" t="s">
        <v>270</v>
      </c>
      <c r="E128" s="258" t="s">
        <v>625</v>
      </c>
      <c r="F128" s="259" t="s">
        <v>1546</v>
      </c>
      <c r="G128" s="256"/>
      <c r="H128" s="260">
        <v>6122</v>
      </c>
      <c r="I128" s="261"/>
      <c r="J128" s="256"/>
      <c r="K128" s="256"/>
      <c r="L128" s="262"/>
      <c r="M128" s="263"/>
      <c r="N128" s="264"/>
      <c r="O128" s="264"/>
      <c r="P128" s="264"/>
      <c r="Q128" s="264"/>
      <c r="R128" s="264"/>
      <c r="S128" s="264"/>
      <c r="T128" s="26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6" t="s">
        <v>270</v>
      </c>
      <c r="AU128" s="266" t="s">
        <v>80</v>
      </c>
      <c r="AV128" s="13" t="s">
        <v>82</v>
      </c>
      <c r="AW128" s="13" t="s">
        <v>30</v>
      </c>
      <c r="AX128" s="13" t="s">
        <v>80</v>
      </c>
      <c r="AY128" s="266" t="s">
        <v>226</v>
      </c>
    </row>
    <row r="129" spans="1:63" s="12" customFormat="1" ht="25.9" customHeight="1">
      <c r="A129" s="12"/>
      <c r="B129" s="228"/>
      <c r="C129" s="229"/>
      <c r="D129" s="230" t="s">
        <v>72</v>
      </c>
      <c r="E129" s="231" t="s">
        <v>258</v>
      </c>
      <c r="F129" s="231" t="s">
        <v>606</v>
      </c>
      <c r="G129" s="229"/>
      <c r="H129" s="229"/>
      <c r="I129" s="232"/>
      <c r="J129" s="233">
        <f>BK129</f>
        <v>0</v>
      </c>
      <c r="K129" s="229"/>
      <c r="L129" s="234"/>
      <c r="M129" s="235"/>
      <c r="N129" s="236"/>
      <c r="O129" s="236"/>
      <c r="P129" s="237">
        <f>SUM(P130:P195)</f>
        <v>0</v>
      </c>
      <c r="Q129" s="236"/>
      <c r="R129" s="237">
        <f>SUM(R130:R195)</f>
        <v>0</v>
      </c>
      <c r="S129" s="236"/>
      <c r="T129" s="238">
        <f>SUM(T130:T195)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9" t="s">
        <v>231</v>
      </c>
      <c r="AT129" s="240" t="s">
        <v>72</v>
      </c>
      <c r="AU129" s="240" t="s">
        <v>73</v>
      </c>
      <c r="AY129" s="239" t="s">
        <v>226</v>
      </c>
      <c r="BK129" s="241">
        <f>SUM(BK130:BK195)</f>
        <v>0</v>
      </c>
    </row>
    <row r="130" spans="1:65" s="2" customFormat="1" ht="16.5" customHeight="1">
      <c r="A130" s="38"/>
      <c r="B130" s="39"/>
      <c r="C130" s="242" t="s">
        <v>82</v>
      </c>
      <c r="D130" s="242" t="s">
        <v>227</v>
      </c>
      <c r="E130" s="243" t="s">
        <v>1547</v>
      </c>
      <c r="F130" s="244" t="s">
        <v>1548</v>
      </c>
      <c r="G130" s="245" t="s">
        <v>434</v>
      </c>
      <c r="H130" s="246">
        <v>432</v>
      </c>
      <c r="I130" s="247"/>
      <c r="J130" s="248">
        <f>ROUND(I130*H130,2)</f>
        <v>0</v>
      </c>
      <c r="K130" s="244" t="s">
        <v>545</v>
      </c>
      <c r="L130" s="44"/>
      <c r="M130" s="249" t="s">
        <v>1</v>
      </c>
      <c r="N130" s="250" t="s">
        <v>38</v>
      </c>
      <c r="O130" s="91"/>
      <c r="P130" s="251">
        <f>O130*H130</f>
        <v>0</v>
      </c>
      <c r="Q130" s="251">
        <v>0</v>
      </c>
      <c r="R130" s="251">
        <f>Q130*H130</f>
        <v>0</v>
      </c>
      <c r="S130" s="251">
        <v>0</v>
      </c>
      <c r="T130" s="25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3" t="s">
        <v>231</v>
      </c>
      <c r="AT130" s="253" t="s">
        <v>227</v>
      </c>
      <c r="AU130" s="253" t="s">
        <v>80</v>
      </c>
      <c r="AY130" s="17" t="s">
        <v>226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7" t="s">
        <v>80</v>
      </c>
      <c r="BK130" s="254">
        <f>ROUND(I130*H130,2)</f>
        <v>0</v>
      </c>
      <c r="BL130" s="17" t="s">
        <v>231</v>
      </c>
      <c r="BM130" s="253" t="s">
        <v>1549</v>
      </c>
    </row>
    <row r="131" spans="1:47" s="2" customFormat="1" ht="12">
      <c r="A131" s="38"/>
      <c r="B131" s="39"/>
      <c r="C131" s="40"/>
      <c r="D131" s="257" t="s">
        <v>277</v>
      </c>
      <c r="E131" s="40"/>
      <c r="F131" s="269" t="s">
        <v>1550</v>
      </c>
      <c r="G131" s="40"/>
      <c r="H131" s="40"/>
      <c r="I131" s="155"/>
      <c r="J131" s="40"/>
      <c r="K131" s="40"/>
      <c r="L131" s="44"/>
      <c r="M131" s="270"/>
      <c r="N131" s="27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277</v>
      </c>
      <c r="AU131" s="17" t="s">
        <v>80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284</v>
      </c>
      <c r="F132" s="259" t="s">
        <v>1551</v>
      </c>
      <c r="G132" s="256"/>
      <c r="H132" s="260">
        <v>378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5" customFormat="1" ht="12">
      <c r="A133" s="15"/>
      <c r="B133" s="283"/>
      <c r="C133" s="284"/>
      <c r="D133" s="257" t="s">
        <v>270</v>
      </c>
      <c r="E133" s="285" t="s">
        <v>1</v>
      </c>
      <c r="F133" s="286" t="s">
        <v>1552</v>
      </c>
      <c r="G133" s="284"/>
      <c r="H133" s="285" t="s">
        <v>1</v>
      </c>
      <c r="I133" s="287"/>
      <c r="J133" s="284"/>
      <c r="K133" s="284"/>
      <c r="L133" s="288"/>
      <c r="M133" s="289"/>
      <c r="N133" s="290"/>
      <c r="O133" s="290"/>
      <c r="P133" s="290"/>
      <c r="Q133" s="290"/>
      <c r="R133" s="290"/>
      <c r="S133" s="290"/>
      <c r="T133" s="29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92" t="s">
        <v>270</v>
      </c>
      <c r="AU133" s="292" t="s">
        <v>80</v>
      </c>
      <c r="AV133" s="15" t="s">
        <v>80</v>
      </c>
      <c r="AW133" s="15" t="s">
        <v>30</v>
      </c>
      <c r="AX133" s="15" t="s">
        <v>73</v>
      </c>
      <c r="AY133" s="292" t="s">
        <v>226</v>
      </c>
    </row>
    <row r="134" spans="1:51" s="15" customFormat="1" ht="12">
      <c r="A134" s="15"/>
      <c r="B134" s="283"/>
      <c r="C134" s="284"/>
      <c r="D134" s="257" t="s">
        <v>270</v>
      </c>
      <c r="E134" s="285" t="s">
        <v>1</v>
      </c>
      <c r="F134" s="286" t="s">
        <v>1553</v>
      </c>
      <c r="G134" s="284"/>
      <c r="H134" s="285" t="s">
        <v>1</v>
      </c>
      <c r="I134" s="287"/>
      <c r="J134" s="284"/>
      <c r="K134" s="284"/>
      <c r="L134" s="288"/>
      <c r="M134" s="289"/>
      <c r="N134" s="290"/>
      <c r="O134" s="290"/>
      <c r="P134" s="290"/>
      <c r="Q134" s="290"/>
      <c r="R134" s="290"/>
      <c r="S134" s="290"/>
      <c r="T134" s="29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2" t="s">
        <v>270</v>
      </c>
      <c r="AU134" s="292" t="s">
        <v>80</v>
      </c>
      <c r="AV134" s="15" t="s">
        <v>80</v>
      </c>
      <c r="AW134" s="15" t="s">
        <v>30</v>
      </c>
      <c r="AX134" s="15" t="s">
        <v>73</v>
      </c>
      <c r="AY134" s="292" t="s">
        <v>226</v>
      </c>
    </row>
    <row r="135" spans="1:51" s="15" customFormat="1" ht="12">
      <c r="A135" s="15"/>
      <c r="B135" s="283"/>
      <c r="C135" s="284"/>
      <c r="D135" s="257" t="s">
        <v>270</v>
      </c>
      <c r="E135" s="285" t="s">
        <v>1</v>
      </c>
      <c r="F135" s="286" t="s">
        <v>1554</v>
      </c>
      <c r="G135" s="284"/>
      <c r="H135" s="285" t="s">
        <v>1</v>
      </c>
      <c r="I135" s="287"/>
      <c r="J135" s="284"/>
      <c r="K135" s="284"/>
      <c r="L135" s="288"/>
      <c r="M135" s="289"/>
      <c r="N135" s="290"/>
      <c r="O135" s="290"/>
      <c r="P135" s="290"/>
      <c r="Q135" s="290"/>
      <c r="R135" s="290"/>
      <c r="S135" s="290"/>
      <c r="T135" s="291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2" t="s">
        <v>270</v>
      </c>
      <c r="AU135" s="292" t="s">
        <v>80</v>
      </c>
      <c r="AV135" s="15" t="s">
        <v>80</v>
      </c>
      <c r="AW135" s="15" t="s">
        <v>30</v>
      </c>
      <c r="AX135" s="15" t="s">
        <v>73</v>
      </c>
      <c r="AY135" s="292" t="s">
        <v>226</v>
      </c>
    </row>
    <row r="136" spans="1:51" s="15" customFormat="1" ht="12">
      <c r="A136" s="15"/>
      <c r="B136" s="283"/>
      <c r="C136" s="284"/>
      <c r="D136" s="257" t="s">
        <v>270</v>
      </c>
      <c r="E136" s="285" t="s">
        <v>1</v>
      </c>
      <c r="F136" s="286" t="s">
        <v>1555</v>
      </c>
      <c r="G136" s="284"/>
      <c r="H136" s="285" t="s">
        <v>1</v>
      </c>
      <c r="I136" s="287"/>
      <c r="J136" s="284"/>
      <c r="K136" s="284"/>
      <c r="L136" s="288"/>
      <c r="M136" s="289"/>
      <c r="N136" s="290"/>
      <c r="O136" s="290"/>
      <c r="P136" s="290"/>
      <c r="Q136" s="290"/>
      <c r="R136" s="290"/>
      <c r="S136" s="290"/>
      <c r="T136" s="291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2" t="s">
        <v>270</v>
      </c>
      <c r="AU136" s="292" t="s">
        <v>80</v>
      </c>
      <c r="AV136" s="15" t="s">
        <v>80</v>
      </c>
      <c r="AW136" s="15" t="s">
        <v>30</v>
      </c>
      <c r="AX136" s="15" t="s">
        <v>73</v>
      </c>
      <c r="AY136" s="292" t="s">
        <v>226</v>
      </c>
    </row>
    <row r="137" spans="1:51" s="15" customFormat="1" ht="12">
      <c r="A137" s="15"/>
      <c r="B137" s="283"/>
      <c r="C137" s="284"/>
      <c r="D137" s="257" t="s">
        <v>270</v>
      </c>
      <c r="E137" s="285" t="s">
        <v>1</v>
      </c>
      <c r="F137" s="286" t="s">
        <v>1556</v>
      </c>
      <c r="G137" s="284"/>
      <c r="H137" s="285" t="s">
        <v>1</v>
      </c>
      <c r="I137" s="287"/>
      <c r="J137" s="284"/>
      <c r="K137" s="284"/>
      <c r="L137" s="288"/>
      <c r="M137" s="289"/>
      <c r="N137" s="290"/>
      <c r="O137" s="290"/>
      <c r="P137" s="290"/>
      <c r="Q137" s="290"/>
      <c r="R137" s="290"/>
      <c r="S137" s="290"/>
      <c r="T137" s="29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2" t="s">
        <v>270</v>
      </c>
      <c r="AU137" s="292" t="s">
        <v>80</v>
      </c>
      <c r="AV137" s="15" t="s">
        <v>80</v>
      </c>
      <c r="AW137" s="15" t="s">
        <v>30</v>
      </c>
      <c r="AX137" s="15" t="s">
        <v>73</v>
      </c>
      <c r="AY137" s="292" t="s">
        <v>226</v>
      </c>
    </row>
    <row r="138" spans="1:51" s="15" customFormat="1" ht="12">
      <c r="A138" s="15"/>
      <c r="B138" s="283"/>
      <c r="C138" s="284"/>
      <c r="D138" s="257" t="s">
        <v>270</v>
      </c>
      <c r="E138" s="285" t="s">
        <v>1</v>
      </c>
      <c r="F138" s="286" t="s">
        <v>1557</v>
      </c>
      <c r="G138" s="284"/>
      <c r="H138" s="285" t="s">
        <v>1</v>
      </c>
      <c r="I138" s="287"/>
      <c r="J138" s="284"/>
      <c r="K138" s="284"/>
      <c r="L138" s="288"/>
      <c r="M138" s="289"/>
      <c r="N138" s="290"/>
      <c r="O138" s="290"/>
      <c r="P138" s="290"/>
      <c r="Q138" s="290"/>
      <c r="R138" s="290"/>
      <c r="S138" s="290"/>
      <c r="T138" s="29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2" t="s">
        <v>270</v>
      </c>
      <c r="AU138" s="292" t="s">
        <v>80</v>
      </c>
      <c r="AV138" s="15" t="s">
        <v>80</v>
      </c>
      <c r="AW138" s="15" t="s">
        <v>30</v>
      </c>
      <c r="AX138" s="15" t="s">
        <v>73</v>
      </c>
      <c r="AY138" s="292" t="s">
        <v>226</v>
      </c>
    </row>
    <row r="139" spans="1:51" s="15" customFormat="1" ht="12">
      <c r="A139" s="15"/>
      <c r="B139" s="283"/>
      <c r="C139" s="284"/>
      <c r="D139" s="257" t="s">
        <v>270</v>
      </c>
      <c r="E139" s="285" t="s">
        <v>1</v>
      </c>
      <c r="F139" s="286" t="s">
        <v>1558</v>
      </c>
      <c r="G139" s="284"/>
      <c r="H139" s="285" t="s">
        <v>1</v>
      </c>
      <c r="I139" s="287"/>
      <c r="J139" s="284"/>
      <c r="K139" s="284"/>
      <c r="L139" s="288"/>
      <c r="M139" s="289"/>
      <c r="N139" s="290"/>
      <c r="O139" s="290"/>
      <c r="P139" s="290"/>
      <c r="Q139" s="290"/>
      <c r="R139" s="290"/>
      <c r="S139" s="290"/>
      <c r="T139" s="291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2" t="s">
        <v>270</v>
      </c>
      <c r="AU139" s="292" t="s">
        <v>80</v>
      </c>
      <c r="AV139" s="15" t="s">
        <v>80</v>
      </c>
      <c r="AW139" s="15" t="s">
        <v>30</v>
      </c>
      <c r="AX139" s="15" t="s">
        <v>73</v>
      </c>
      <c r="AY139" s="292" t="s">
        <v>226</v>
      </c>
    </row>
    <row r="140" spans="1:51" s="15" customFormat="1" ht="12">
      <c r="A140" s="15"/>
      <c r="B140" s="283"/>
      <c r="C140" s="284"/>
      <c r="D140" s="257" t="s">
        <v>270</v>
      </c>
      <c r="E140" s="285" t="s">
        <v>1</v>
      </c>
      <c r="F140" s="286" t="s">
        <v>1559</v>
      </c>
      <c r="G140" s="284"/>
      <c r="H140" s="285" t="s">
        <v>1</v>
      </c>
      <c r="I140" s="287"/>
      <c r="J140" s="284"/>
      <c r="K140" s="284"/>
      <c r="L140" s="288"/>
      <c r="M140" s="289"/>
      <c r="N140" s="290"/>
      <c r="O140" s="290"/>
      <c r="P140" s="290"/>
      <c r="Q140" s="290"/>
      <c r="R140" s="290"/>
      <c r="S140" s="290"/>
      <c r="T140" s="29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2" t="s">
        <v>270</v>
      </c>
      <c r="AU140" s="292" t="s">
        <v>80</v>
      </c>
      <c r="AV140" s="15" t="s">
        <v>80</v>
      </c>
      <c r="AW140" s="15" t="s">
        <v>30</v>
      </c>
      <c r="AX140" s="15" t="s">
        <v>73</v>
      </c>
      <c r="AY140" s="292" t="s">
        <v>226</v>
      </c>
    </row>
    <row r="141" spans="1:51" s="15" customFormat="1" ht="12">
      <c r="A141" s="15"/>
      <c r="B141" s="283"/>
      <c r="C141" s="284"/>
      <c r="D141" s="257" t="s">
        <v>270</v>
      </c>
      <c r="E141" s="285" t="s">
        <v>1</v>
      </c>
      <c r="F141" s="286" t="s">
        <v>1560</v>
      </c>
      <c r="G141" s="284"/>
      <c r="H141" s="285" t="s">
        <v>1</v>
      </c>
      <c r="I141" s="287"/>
      <c r="J141" s="284"/>
      <c r="K141" s="284"/>
      <c r="L141" s="288"/>
      <c r="M141" s="289"/>
      <c r="N141" s="290"/>
      <c r="O141" s="290"/>
      <c r="P141" s="290"/>
      <c r="Q141" s="290"/>
      <c r="R141" s="290"/>
      <c r="S141" s="290"/>
      <c r="T141" s="291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2" t="s">
        <v>270</v>
      </c>
      <c r="AU141" s="292" t="s">
        <v>80</v>
      </c>
      <c r="AV141" s="15" t="s">
        <v>80</v>
      </c>
      <c r="AW141" s="15" t="s">
        <v>30</v>
      </c>
      <c r="AX141" s="15" t="s">
        <v>73</v>
      </c>
      <c r="AY141" s="292" t="s">
        <v>226</v>
      </c>
    </row>
    <row r="142" spans="1:51" s="15" customFormat="1" ht="12">
      <c r="A142" s="15"/>
      <c r="B142" s="283"/>
      <c r="C142" s="284"/>
      <c r="D142" s="257" t="s">
        <v>270</v>
      </c>
      <c r="E142" s="285" t="s">
        <v>1</v>
      </c>
      <c r="F142" s="286" t="s">
        <v>1561</v>
      </c>
      <c r="G142" s="284"/>
      <c r="H142" s="285" t="s">
        <v>1</v>
      </c>
      <c r="I142" s="287"/>
      <c r="J142" s="284"/>
      <c r="K142" s="284"/>
      <c r="L142" s="288"/>
      <c r="M142" s="289"/>
      <c r="N142" s="290"/>
      <c r="O142" s="290"/>
      <c r="P142" s="290"/>
      <c r="Q142" s="290"/>
      <c r="R142" s="290"/>
      <c r="S142" s="290"/>
      <c r="T142" s="29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2" t="s">
        <v>270</v>
      </c>
      <c r="AU142" s="292" t="s">
        <v>80</v>
      </c>
      <c r="AV142" s="15" t="s">
        <v>80</v>
      </c>
      <c r="AW142" s="15" t="s">
        <v>30</v>
      </c>
      <c r="AX142" s="15" t="s">
        <v>73</v>
      </c>
      <c r="AY142" s="292" t="s">
        <v>226</v>
      </c>
    </row>
    <row r="143" spans="1:51" s="13" customFormat="1" ht="12">
      <c r="A143" s="13"/>
      <c r="B143" s="255"/>
      <c r="C143" s="256"/>
      <c r="D143" s="257" t="s">
        <v>270</v>
      </c>
      <c r="E143" s="258" t="s">
        <v>782</v>
      </c>
      <c r="F143" s="259" t="s">
        <v>1562</v>
      </c>
      <c r="G143" s="256"/>
      <c r="H143" s="260">
        <v>54</v>
      </c>
      <c r="I143" s="261"/>
      <c r="J143" s="256"/>
      <c r="K143" s="256"/>
      <c r="L143" s="262"/>
      <c r="M143" s="263"/>
      <c r="N143" s="264"/>
      <c r="O143" s="264"/>
      <c r="P143" s="264"/>
      <c r="Q143" s="264"/>
      <c r="R143" s="264"/>
      <c r="S143" s="264"/>
      <c r="T143" s="26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6" t="s">
        <v>270</v>
      </c>
      <c r="AU143" s="266" t="s">
        <v>80</v>
      </c>
      <c r="AV143" s="13" t="s">
        <v>82</v>
      </c>
      <c r="AW143" s="13" t="s">
        <v>30</v>
      </c>
      <c r="AX143" s="13" t="s">
        <v>73</v>
      </c>
      <c r="AY143" s="266" t="s">
        <v>226</v>
      </c>
    </row>
    <row r="144" spans="1:51" s="13" customFormat="1" ht="12">
      <c r="A144" s="13"/>
      <c r="B144" s="255"/>
      <c r="C144" s="256"/>
      <c r="D144" s="257" t="s">
        <v>270</v>
      </c>
      <c r="E144" s="258" t="s">
        <v>784</v>
      </c>
      <c r="F144" s="259" t="s">
        <v>1563</v>
      </c>
      <c r="G144" s="256"/>
      <c r="H144" s="260">
        <v>432</v>
      </c>
      <c r="I144" s="261"/>
      <c r="J144" s="256"/>
      <c r="K144" s="256"/>
      <c r="L144" s="262"/>
      <c r="M144" s="263"/>
      <c r="N144" s="264"/>
      <c r="O144" s="264"/>
      <c r="P144" s="264"/>
      <c r="Q144" s="264"/>
      <c r="R144" s="264"/>
      <c r="S144" s="264"/>
      <c r="T144" s="26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6" t="s">
        <v>270</v>
      </c>
      <c r="AU144" s="266" t="s">
        <v>80</v>
      </c>
      <c r="AV144" s="13" t="s">
        <v>82</v>
      </c>
      <c r="AW144" s="13" t="s">
        <v>30</v>
      </c>
      <c r="AX144" s="13" t="s">
        <v>80</v>
      </c>
      <c r="AY144" s="266" t="s">
        <v>226</v>
      </c>
    </row>
    <row r="145" spans="1:65" s="2" customFormat="1" ht="16.5" customHeight="1">
      <c r="A145" s="38"/>
      <c r="B145" s="39"/>
      <c r="C145" s="242" t="s">
        <v>108</v>
      </c>
      <c r="D145" s="242" t="s">
        <v>227</v>
      </c>
      <c r="E145" s="243" t="s">
        <v>1564</v>
      </c>
      <c r="F145" s="244" t="s">
        <v>1565</v>
      </c>
      <c r="G145" s="245" t="s">
        <v>434</v>
      </c>
      <c r="H145" s="246">
        <v>542</v>
      </c>
      <c r="I145" s="247"/>
      <c r="J145" s="248">
        <f>ROUND(I145*H145,2)</f>
        <v>0</v>
      </c>
      <c r="K145" s="244" t="s">
        <v>545</v>
      </c>
      <c r="L145" s="44"/>
      <c r="M145" s="249" t="s">
        <v>1</v>
      </c>
      <c r="N145" s="250" t="s">
        <v>38</v>
      </c>
      <c r="O145" s="91"/>
      <c r="P145" s="251">
        <f>O145*H145</f>
        <v>0</v>
      </c>
      <c r="Q145" s="251">
        <v>0</v>
      </c>
      <c r="R145" s="251">
        <f>Q145*H145</f>
        <v>0</v>
      </c>
      <c r="S145" s="251">
        <v>0</v>
      </c>
      <c r="T145" s="25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3" t="s">
        <v>231</v>
      </c>
      <c r="AT145" s="253" t="s">
        <v>227</v>
      </c>
      <c r="AU145" s="253" t="s">
        <v>80</v>
      </c>
      <c r="AY145" s="17" t="s">
        <v>226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7" t="s">
        <v>80</v>
      </c>
      <c r="BK145" s="254">
        <f>ROUND(I145*H145,2)</f>
        <v>0</v>
      </c>
      <c r="BL145" s="17" t="s">
        <v>231</v>
      </c>
      <c r="BM145" s="253" t="s">
        <v>1566</v>
      </c>
    </row>
    <row r="146" spans="1:47" s="2" customFormat="1" ht="12">
      <c r="A146" s="38"/>
      <c r="B146" s="39"/>
      <c r="C146" s="40"/>
      <c r="D146" s="257" t="s">
        <v>277</v>
      </c>
      <c r="E146" s="40"/>
      <c r="F146" s="269" t="s">
        <v>1567</v>
      </c>
      <c r="G146" s="40"/>
      <c r="H146" s="40"/>
      <c r="I146" s="155"/>
      <c r="J146" s="40"/>
      <c r="K146" s="40"/>
      <c r="L146" s="44"/>
      <c r="M146" s="270"/>
      <c r="N146" s="271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277</v>
      </c>
      <c r="AU146" s="17" t="s">
        <v>80</v>
      </c>
    </row>
    <row r="147" spans="1:51" s="13" customFormat="1" ht="12">
      <c r="A147" s="13"/>
      <c r="B147" s="255"/>
      <c r="C147" s="256"/>
      <c r="D147" s="257" t="s">
        <v>270</v>
      </c>
      <c r="E147" s="258" t="s">
        <v>557</v>
      </c>
      <c r="F147" s="259" t="s">
        <v>1568</v>
      </c>
      <c r="G147" s="256"/>
      <c r="H147" s="260">
        <v>542</v>
      </c>
      <c r="I147" s="261"/>
      <c r="J147" s="256"/>
      <c r="K147" s="256"/>
      <c r="L147" s="262"/>
      <c r="M147" s="263"/>
      <c r="N147" s="264"/>
      <c r="O147" s="264"/>
      <c r="P147" s="264"/>
      <c r="Q147" s="264"/>
      <c r="R147" s="264"/>
      <c r="S147" s="264"/>
      <c r="T147" s="26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6" t="s">
        <v>270</v>
      </c>
      <c r="AU147" s="266" t="s">
        <v>80</v>
      </c>
      <c r="AV147" s="13" t="s">
        <v>82</v>
      </c>
      <c r="AW147" s="13" t="s">
        <v>30</v>
      </c>
      <c r="AX147" s="13" t="s">
        <v>80</v>
      </c>
      <c r="AY147" s="266" t="s">
        <v>226</v>
      </c>
    </row>
    <row r="148" spans="1:65" s="2" customFormat="1" ht="16.5" customHeight="1">
      <c r="A148" s="38"/>
      <c r="B148" s="39"/>
      <c r="C148" s="242" t="s">
        <v>231</v>
      </c>
      <c r="D148" s="242" t="s">
        <v>227</v>
      </c>
      <c r="E148" s="243" t="s">
        <v>1569</v>
      </c>
      <c r="F148" s="244" t="s">
        <v>1570</v>
      </c>
      <c r="G148" s="245" t="s">
        <v>434</v>
      </c>
      <c r="H148" s="246">
        <v>18</v>
      </c>
      <c r="I148" s="247"/>
      <c r="J148" s="248">
        <f>ROUND(I148*H148,2)</f>
        <v>0</v>
      </c>
      <c r="K148" s="244" t="s">
        <v>545</v>
      </c>
      <c r="L148" s="44"/>
      <c r="M148" s="249" t="s">
        <v>1</v>
      </c>
      <c r="N148" s="250" t="s">
        <v>38</v>
      </c>
      <c r="O148" s="91"/>
      <c r="P148" s="251">
        <f>O148*H148</f>
        <v>0</v>
      </c>
      <c r="Q148" s="251">
        <v>0</v>
      </c>
      <c r="R148" s="251">
        <f>Q148*H148</f>
        <v>0</v>
      </c>
      <c r="S148" s="251">
        <v>0</v>
      </c>
      <c r="T148" s="25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3" t="s">
        <v>231</v>
      </c>
      <c r="AT148" s="253" t="s">
        <v>227</v>
      </c>
      <c r="AU148" s="253" t="s">
        <v>80</v>
      </c>
      <c r="AY148" s="17" t="s">
        <v>226</v>
      </c>
      <c r="BE148" s="254">
        <f>IF(N148="základní",J148,0)</f>
        <v>0</v>
      </c>
      <c r="BF148" s="254">
        <f>IF(N148="snížená",J148,0)</f>
        <v>0</v>
      </c>
      <c r="BG148" s="254">
        <f>IF(N148="zákl. přenesená",J148,0)</f>
        <v>0</v>
      </c>
      <c r="BH148" s="254">
        <f>IF(N148="sníž. přenesená",J148,0)</f>
        <v>0</v>
      </c>
      <c r="BI148" s="254">
        <f>IF(N148="nulová",J148,0)</f>
        <v>0</v>
      </c>
      <c r="BJ148" s="17" t="s">
        <v>80</v>
      </c>
      <c r="BK148" s="254">
        <f>ROUND(I148*H148,2)</f>
        <v>0</v>
      </c>
      <c r="BL148" s="17" t="s">
        <v>231</v>
      </c>
      <c r="BM148" s="253" t="s">
        <v>1571</v>
      </c>
    </row>
    <row r="149" spans="1:47" s="2" customFormat="1" ht="12">
      <c r="A149" s="38"/>
      <c r="B149" s="39"/>
      <c r="C149" s="40"/>
      <c r="D149" s="257" t="s">
        <v>277</v>
      </c>
      <c r="E149" s="40"/>
      <c r="F149" s="269" t="s">
        <v>1572</v>
      </c>
      <c r="G149" s="40"/>
      <c r="H149" s="40"/>
      <c r="I149" s="155"/>
      <c r="J149" s="40"/>
      <c r="K149" s="40"/>
      <c r="L149" s="44"/>
      <c r="M149" s="270"/>
      <c r="N149" s="271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277</v>
      </c>
      <c r="AU149" s="17" t="s">
        <v>80</v>
      </c>
    </row>
    <row r="150" spans="1:51" s="15" customFormat="1" ht="12">
      <c r="A150" s="15"/>
      <c r="B150" s="283"/>
      <c r="C150" s="284"/>
      <c r="D150" s="257" t="s">
        <v>270</v>
      </c>
      <c r="E150" s="285" t="s">
        <v>1</v>
      </c>
      <c r="F150" s="286" t="s">
        <v>1573</v>
      </c>
      <c r="G150" s="284"/>
      <c r="H150" s="285" t="s">
        <v>1</v>
      </c>
      <c r="I150" s="287"/>
      <c r="J150" s="284"/>
      <c r="K150" s="284"/>
      <c r="L150" s="288"/>
      <c r="M150" s="289"/>
      <c r="N150" s="290"/>
      <c r="O150" s="290"/>
      <c r="P150" s="290"/>
      <c r="Q150" s="290"/>
      <c r="R150" s="290"/>
      <c r="S150" s="290"/>
      <c r="T150" s="29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2" t="s">
        <v>270</v>
      </c>
      <c r="AU150" s="292" t="s">
        <v>80</v>
      </c>
      <c r="AV150" s="15" t="s">
        <v>80</v>
      </c>
      <c r="AW150" s="15" t="s">
        <v>30</v>
      </c>
      <c r="AX150" s="15" t="s">
        <v>73</v>
      </c>
      <c r="AY150" s="292" t="s">
        <v>226</v>
      </c>
    </row>
    <row r="151" spans="1:51" s="15" customFormat="1" ht="12">
      <c r="A151" s="15"/>
      <c r="B151" s="283"/>
      <c r="C151" s="284"/>
      <c r="D151" s="257" t="s">
        <v>270</v>
      </c>
      <c r="E151" s="285" t="s">
        <v>1</v>
      </c>
      <c r="F151" s="286" t="s">
        <v>1574</v>
      </c>
      <c r="G151" s="284"/>
      <c r="H151" s="285" t="s">
        <v>1</v>
      </c>
      <c r="I151" s="287"/>
      <c r="J151" s="284"/>
      <c r="K151" s="284"/>
      <c r="L151" s="288"/>
      <c r="M151" s="289"/>
      <c r="N151" s="290"/>
      <c r="O151" s="290"/>
      <c r="P151" s="290"/>
      <c r="Q151" s="290"/>
      <c r="R151" s="290"/>
      <c r="S151" s="290"/>
      <c r="T151" s="291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2" t="s">
        <v>270</v>
      </c>
      <c r="AU151" s="292" t="s">
        <v>80</v>
      </c>
      <c r="AV151" s="15" t="s">
        <v>80</v>
      </c>
      <c r="AW151" s="15" t="s">
        <v>30</v>
      </c>
      <c r="AX151" s="15" t="s">
        <v>73</v>
      </c>
      <c r="AY151" s="292" t="s">
        <v>226</v>
      </c>
    </row>
    <row r="152" spans="1:51" s="15" customFormat="1" ht="12">
      <c r="A152" s="15"/>
      <c r="B152" s="283"/>
      <c r="C152" s="284"/>
      <c r="D152" s="257" t="s">
        <v>270</v>
      </c>
      <c r="E152" s="285" t="s">
        <v>1</v>
      </c>
      <c r="F152" s="286" t="s">
        <v>1575</v>
      </c>
      <c r="G152" s="284"/>
      <c r="H152" s="285" t="s">
        <v>1</v>
      </c>
      <c r="I152" s="287"/>
      <c r="J152" s="284"/>
      <c r="K152" s="284"/>
      <c r="L152" s="288"/>
      <c r="M152" s="289"/>
      <c r="N152" s="290"/>
      <c r="O152" s="290"/>
      <c r="P152" s="290"/>
      <c r="Q152" s="290"/>
      <c r="R152" s="290"/>
      <c r="S152" s="290"/>
      <c r="T152" s="291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2" t="s">
        <v>270</v>
      </c>
      <c r="AU152" s="292" t="s">
        <v>80</v>
      </c>
      <c r="AV152" s="15" t="s">
        <v>80</v>
      </c>
      <c r="AW152" s="15" t="s">
        <v>30</v>
      </c>
      <c r="AX152" s="15" t="s">
        <v>73</v>
      </c>
      <c r="AY152" s="292" t="s">
        <v>226</v>
      </c>
    </row>
    <row r="153" spans="1:51" s="15" customFormat="1" ht="12">
      <c r="A153" s="15"/>
      <c r="B153" s="283"/>
      <c r="C153" s="284"/>
      <c r="D153" s="257" t="s">
        <v>270</v>
      </c>
      <c r="E153" s="285" t="s">
        <v>1</v>
      </c>
      <c r="F153" s="286" t="s">
        <v>1576</v>
      </c>
      <c r="G153" s="284"/>
      <c r="H153" s="285" t="s">
        <v>1</v>
      </c>
      <c r="I153" s="287"/>
      <c r="J153" s="284"/>
      <c r="K153" s="284"/>
      <c r="L153" s="288"/>
      <c r="M153" s="289"/>
      <c r="N153" s="290"/>
      <c r="O153" s="290"/>
      <c r="P153" s="290"/>
      <c r="Q153" s="290"/>
      <c r="R153" s="290"/>
      <c r="S153" s="290"/>
      <c r="T153" s="291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2" t="s">
        <v>270</v>
      </c>
      <c r="AU153" s="292" t="s">
        <v>80</v>
      </c>
      <c r="AV153" s="15" t="s">
        <v>80</v>
      </c>
      <c r="AW153" s="15" t="s">
        <v>30</v>
      </c>
      <c r="AX153" s="15" t="s">
        <v>73</v>
      </c>
      <c r="AY153" s="292" t="s">
        <v>226</v>
      </c>
    </row>
    <row r="154" spans="1:51" s="15" customFormat="1" ht="12">
      <c r="A154" s="15"/>
      <c r="B154" s="283"/>
      <c r="C154" s="284"/>
      <c r="D154" s="257" t="s">
        <v>270</v>
      </c>
      <c r="E154" s="285" t="s">
        <v>1</v>
      </c>
      <c r="F154" s="286" t="s">
        <v>1577</v>
      </c>
      <c r="G154" s="284"/>
      <c r="H154" s="285" t="s">
        <v>1</v>
      </c>
      <c r="I154" s="287"/>
      <c r="J154" s="284"/>
      <c r="K154" s="284"/>
      <c r="L154" s="288"/>
      <c r="M154" s="289"/>
      <c r="N154" s="290"/>
      <c r="O154" s="290"/>
      <c r="P154" s="290"/>
      <c r="Q154" s="290"/>
      <c r="R154" s="290"/>
      <c r="S154" s="290"/>
      <c r="T154" s="29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2" t="s">
        <v>270</v>
      </c>
      <c r="AU154" s="292" t="s">
        <v>80</v>
      </c>
      <c r="AV154" s="15" t="s">
        <v>80</v>
      </c>
      <c r="AW154" s="15" t="s">
        <v>30</v>
      </c>
      <c r="AX154" s="15" t="s">
        <v>73</v>
      </c>
      <c r="AY154" s="292" t="s">
        <v>226</v>
      </c>
    </row>
    <row r="155" spans="1:51" s="15" customFormat="1" ht="12">
      <c r="A155" s="15"/>
      <c r="B155" s="283"/>
      <c r="C155" s="284"/>
      <c r="D155" s="257" t="s">
        <v>270</v>
      </c>
      <c r="E155" s="285" t="s">
        <v>1</v>
      </c>
      <c r="F155" s="286" t="s">
        <v>1578</v>
      </c>
      <c r="G155" s="284"/>
      <c r="H155" s="285" t="s">
        <v>1</v>
      </c>
      <c r="I155" s="287"/>
      <c r="J155" s="284"/>
      <c r="K155" s="284"/>
      <c r="L155" s="288"/>
      <c r="M155" s="289"/>
      <c r="N155" s="290"/>
      <c r="O155" s="290"/>
      <c r="P155" s="290"/>
      <c r="Q155" s="290"/>
      <c r="R155" s="290"/>
      <c r="S155" s="290"/>
      <c r="T155" s="29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2" t="s">
        <v>270</v>
      </c>
      <c r="AU155" s="292" t="s">
        <v>80</v>
      </c>
      <c r="AV155" s="15" t="s">
        <v>80</v>
      </c>
      <c r="AW155" s="15" t="s">
        <v>30</v>
      </c>
      <c r="AX155" s="15" t="s">
        <v>73</v>
      </c>
      <c r="AY155" s="292" t="s">
        <v>226</v>
      </c>
    </row>
    <row r="156" spans="1:51" s="15" customFormat="1" ht="12">
      <c r="A156" s="15"/>
      <c r="B156" s="283"/>
      <c r="C156" s="284"/>
      <c r="D156" s="257" t="s">
        <v>270</v>
      </c>
      <c r="E156" s="285" t="s">
        <v>1</v>
      </c>
      <c r="F156" s="286" t="s">
        <v>1579</v>
      </c>
      <c r="G156" s="284"/>
      <c r="H156" s="285" t="s">
        <v>1</v>
      </c>
      <c r="I156" s="287"/>
      <c r="J156" s="284"/>
      <c r="K156" s="284"/>
      <c r="L156" s="288"/>
      <c r="M156" s="289"/>
      <c r="N156" s="290"/>
      <c r="O156" s="290"/>
      <c r="P156" s="290"/>
      <c r="Q156" s="290"/>
      <c r="R156" s="290"/>
      <c r="S156" s="290"/>
      <c r="T156" s="29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2" t="s">
        <v>270</v>
      </c>
      <c r="AU156" s="292" t="s">
        <v>80</v>
      </c>
      <c r="AV156" s="15" t="s">
        <v>80</v>
      </c>
      <c r="AW156" s="15" t="s">
        <v>30</v>
      </c>
      <c r="AX156" s="15" t="s">
        <v>73</v>
      </c>
      <c r="AY156" s="292" t="s">
        <v>226</v>
      </c>
    </row>
    <row r="157" spans="1:51" s="15" customFormat="1" ht="12">
      <c r="A157" s="15"/>
      <c r="B157" s="283"/>
      <c r="C157" s="284"/>
      <c r="D157" s="257" t="s">
        <v>270</v>
      </c>
      <c r="E157" s="285" t="s">
        <v>1</v>
      </c>
      <c r="F157" s="286" t="s">
        <v>1580</v>
      </c>
      <c r="G157" s="284"/>
      <c r="H157" s="285" t="s">
        <v>1</v>
      </c>
      <c r="I157" s="287"/>
      <c r="J157" s="284"/>
      <c r="K157" s="284"/>
      <c r="L157" s="288"/>
      <c r="M157" s="289"/>
      <c r="N157" s="290"/>
      <c r="O157" s="290"/>
      <c r="P157" s="290"/>
      <c r="Q157" s="290"/>
      <c r="R157" s="290"/>
      <c r="S157" s="290"/>
      <c r="T157" s="291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2" t="s">
        <v>270</v>
      </c>
      <c r="AU157" s="292" t="s">
        <v>80</v>
      </c>
      <c r="AV157" s="15" t="s">
        <v>80</v>
      </c>
      <c r="AW157" s="15" t="s">
        <v>30</v>
      </c>
      <c r="AX157" s="15" t="s">
        <v>73</v>
      </c>
      <c r="AY157" s="292" t="s">
        <v>226</v>
      </c>
    </row>
    <row r="158" spans="1:51" s="15" customFormat="1" ht="12">
      <c r="A158" s="15"/>
      <c r="B158" s="283"/>
      <c r="C158" s="284"/>
      <c r="D158" s="257" t="s">
        <v>270</v>
      </c>
      <c r="E158" s="285" t="s">
        <v>1</v>
      </c>
      <c r="F158" s="286" t="s">
        <v>1581</v>
      </c>
      <c r="G158" s="284"/>
      <c r="H158" s="285" t="s">
        <v>1</v>
      </c>
      <c r="I158" s="287"/>
      <c r="J158" s="284"/>
      <c r="K158" s="284"/>
      <c r="L158" s="288"/>
      <c r="M158" s="289"/>
      <c r="N158" s="290"/>
      <c r="O158" s="290"/>
      <c r="P158" s="290"/>
      <c r="Q158" s="290"/>
      <c r="R158" s="290"/>
      <c r="S158" s="290"/>
      <c r="T158" s="29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2" t="s">
        <v>270</v>
      </c>
      <c r="AU158" s="292" t="s">
        <v>80</v>
      </c>
      <c r="AV158" s="15" t="s">
        <v>80</v>
      </c>
      <c r="AW158" s="15" t="s">
        <v>30</v>
      </c>
      <c r="AX158" s="15" t="s">
        <v>73</v>
      </c>
      <c r="AY158" s="292" t="s">
        <v>226</v>
      </c>
    </row>
    <row r="159" spans="1:51" s="15" customFormat="1" ht="12">
      <c r="A159" s="15"/>
      <c r="B159" s="283"/>
      <c r="C159" s="284"/>
      <c r="D159" s="257" t="s">
        <v>270</v>
      </c>
      <c r="E159" s="285" t="s">
        <v>1</v>
      </c>
      <c r="F159" s="286" t="s">
        <v>1582</v>
      </c>
      <c r="G159" s="284"/>
      <c r="H159" s="285" t="s">
        <v>1</v>
      </c>
      <c r="I159" s="287"/>
      <c r="J159" s="284"/>
      <c r="K159" s="284"/>
      <c r="L159" s="288"/>
      <c r="M159" s="289"/>
      <c r="N159" s="290"/>
      <c r="O159" s="290"/>
      <c r="P159" s="290"/>
      <c r="Q159" s="290"/>
      <c r="R159" s="290"/>
      <c r="S159" s="290"/>
      <c r="T159" s="29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2" t="s">
        <v>270</v>
      </c>
      <c r="AU159" s="292" t="s">
        <v>80</v>
      </c>
      <c r="AV159" s="15" t="s">
        <v>80</v>
      </c>
      <c r="AW159" s="15" t="s">
        <v>30</v>
      </c>
      <c r="AX159" s="15" t="s">
        <v>73</v>
      </c>
      <c r="AY159" s="292" t="s">
        <v>226</v>
      </c>
    </row>
    <row r="160" spans="1:51" s="15" customFormat="1" ht="12">
      <c r="A160" s="15"/>
      <c r="B160" s="283"/>
      <c r="C160" s="284"/>
      <c r="D160" s="257" t="s">
        <v>270</v>
      </c>
      <c r="E160" s="285" t="s">
        <v>1</v>
      </c>
      <c r="F160" s="286" t="s">
        <v>1583</v>
      </c>
      <c r="G160" s="284"/>
      <c r="H160" s="285" t="s">
        <v>1</v>
      </c>
      <c r="I160" s="287"/>
      <c r="J160" s="284"/>
      <c r="K160" s="284"/>
      <c r="L160" s="288"/>
      <c r="M160" s="289"/>
      <c r="N160" s="290"/>
      <c r="O160" s="290"/>
      <c r="P160" s="290"/>
      <c r="Q160" s="290"/>
      <c r="R160" s="290"/>
      <c r="S160" s="290"/>
      <c r="T160" s="29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2" t="s">
        <v>270</v>
      </c>
      <c r="AU160" s="292" t="s">
        <v>80</v>
      </c>
      <c r="AV160" s="15" t="s">
        <v>80</v>
      </c>
      <c r="AW160" s="15" t="s">
        <v>30</v>
      </c>
      <c r="AX160" s="15" t="s">
        <v>73</v>
      </c>
      <c r="AY160" s="292" t="s">
        <v>226</v>
      </c>
    </row>
    <row r="161" spans="1:51" s="15" customFormat="1" ht="12">
      <c r="A161" s="15"/>
      <c r="B161" s="283"/>
      <c r="C161" s="284"/>
      <c r="D161" s="257" t="s">
        <v>270</v>
      </c>
      <c r="E161" s="285" t="s">
        <v>1</v>
      </c>
      <c r="F161" s="286" t="s">
        <v>1584</v>
      </c>
      <c r="G161" s="284"/>
      <c r="H161" s="285" t="s">
        <v>1</v>
      </c>
      <c r="I161" s="287"/>
      <c r="J161" s="284"/>
      <c r="K161" s="284"/>
      <c r="L161" s="288"/>
      <c r="M161" s="289"/>
      <c r="N161" s="290"/>
      <c r="O161" s="290"/>
      <c r="P161" s="290"/>
      <c r="Q161" s="290"/>
      <c r="R161" s="290"/>
      <c r="S161" s="290"/>
      <c r="T161" s="291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2" t="s">
        <v>270</v>
      </c>
      <c r="AU161" s="292" t="s">
        <v>80</v>
      </c>
      <c r="AV161" s="15" t="s">
        <v>80</v>
      </c>
      <c r="AW161" s="15" t="s">
        <v>30</v>
      </c>
      <c r="AX161" s="15" t="s">
        <v>73</v>
      </c>
      <c r="AY161" s="292" t="s">
        <v>226</v>
      </c>
    </row>
    <row r="162" spans="1:51" s="15" customFormat="1" ht="12">
      <c r="A162" s="15"/>
      <c r="B162" s="283"/>
      <c r="C162" s="284"/>
      <c r="D162" s="257" t="s">
        <v>270</v>
      </c>
      <c r="E162" s="285" t="s">
        <v>1</v>
      </c>
      <c r="F162" s="286" t="s">
        <v>1585</v>
      </c>
      <c r="G162" s="284"/>
      <c r="H162" s="285" t="s">
        <v>1</v>
      </c>
      <c r="I162" s="287"/>
      <c r="J162" s="284"/>
      <c r="K162" s="284"/>
      <c r="L162" s="288"/>
      <c r="M162" s="289"/>
      <c r="N162" s="290"/>
      <c r="O162" s="290"/>
      <c r="P162" s="290"/>
      <c r="Q162" s="290"/>
      <c r="R162" s="290"/>
      <c r="S162" s="290"/>
      <c r="T162" s="29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2" t="s">
        <v>270</v>
      </c>
      <c r="AU162" s="292" t="s">
        <v>80</v>
      </c>
      <c r="AV162" s="15" t="s">
        <v>80</v>
      </c>
      <c r="AW162" s="15" t="s">
        <v>30</v>
      </c>
      <c r="AX162" s="15" t="s">
        <v>73</v>
      </c>
      <c r="AY162" s="292" t="s">
        <v>226</v>
      </c>
    </row>
    <row r="163" spans="1:51" s="15" customFormat="1" ht="12">
      <c r="A163" s="15"/>
      <c r="B163" s="283"/>
      <c r="C163" s="284"/>
      <c r="D163" s="257" t="s">
        <v>270</v>
      </c>
      <c r="E163" s="285" t="s">
        <v>1</v>
      </c>
      <c r="F163" s="286" t="s">
        <v>1586</v>
      </c>
      <c r="G163" s="284"/>
      <c r="H163" s="285" t="s">
        <v>1</v>
      </c>
      <c r="I163" s="287"/>
      <c r="J163" s="284"/>
      <c r="K163" s="284"/>
      <c r="L163" s="288"/>
      <c r="M163" s="289"/>
      <c r="N163" s="290"/>
      <c r="O163" s="290"/>
      <c r="P163" s="290"/>
      <c r="Q163" s="290"/>
      <c r="R163" s="290"/>
      <c r="S163" s="290"/>
      <c r="T163" s="29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2" t="s">
        <v>270</v>
      </c>
      <c r="AU163" s="292" t="s">
        <v>80</v>
      </c>
      <c r="AV163" s="15" t="s">
        <v>80</v>
      </c>
      <c r="AW163" s="15" t="s">
        <v>30</v>
      </c>
      <c r="AX163" s="15" t="s">
        <v>73</v>
      </c>
      <c r="AY163" s="292" t="s">
        <v>226</v>
      </c>
    </row>
    <row r="164" spans="1:51" s="15" customFormat="1" ht="12">
      <c r="A164" s="15"/>
      <c r="B164" s="283"/>
      <c r="C164" s="284"/>
      <c r="D164" s="257" t="s">
        <v>270</v>
      </c>
      <c r="E164" s="285" t="s">
        <v>1</v>
      </c>
      <c r="F164" s="286" t="s">
        <v>1587</v>
      </c>
      <c r="G164" s="284"/>
      <c r="H164" s="285" t="s">
        <v>1</v>
      </c>
      <c r="I164" s="287"/>
      <c r="J164" s="284"/>
      <c r="K164" s="284"/>
      <c r="L164" s="288"/>
      <c r="M164" s="289"/>
      <c r="N164" s="290"/>
      <c r="O164" s="290"/>
      <c r="P164" s="290"/>
      <c r="Q164" s="290"/>
      <c r="R164" s="290"/>
      <c r="S164" s="290"/>
      <c r="T164" s="29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2" t="s">
        <v>270</v>
      </c>
      <c r="AU164" s="292" t="s">
        <v>80</v>
      </c>
      <c r="AV164" s="15" t="s">
        <v>80</v>
      </c>
      <c r="AW164" s="15" t="s">
        <v>30</v>
      </c>
      <c r="AX164" s="15" t="s">
        <v>73</v>
      </c>
      <c r="AY164" s="292" t="s">
        <v>226</v>
      </c>
    </row>
    <row r="165" spans="1:51" s="13" customFormat="1" ht="12">
      <c r="A165" s="13"/>
      <c r="B165" s="255"/>
      <c r="C165" s="256"/>
      <c r="D165" s="257" t="s">
        <v>270</v>
      </c>
      <c r="E165" s="258" t="s">
        <v>562</v>
      </c>
      <c r="F165" s="259" t="s">
        <v>1588</v>
      </c>
      <c r="G165" s="256"/>
      <c r="H165" s="260">
        <v>18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270</v>
      </c>
      <c r="AU165" s="266" t="s">
        <v>80</v>
      </c>
      <c r="AV165" s="13" t="s">
        <v>82</v>
      </c>
      <c r="AW165" s="13" t="s">
        <v>30</v>
      </c>
      <c r="AX165" s="13" t="s">
        <v>80</v>
      </c>
      <c r="AY165" s="266" t="s">
        <v>226</v>
      </c>
    </row>
    <row r="166" spans="1:65" s="2" customFormat="1" ht="16.5" customHeight="1">
      <c r="A166" s="38"/>
      <c r="B166" s="39"/>
      <c r="C166" s="242" t="s">
        <v>242</v>
      </c>
      <c r="D166" s="242" t="s">
        <v>227</v>
      </c>
      <c r="E166" s="243" t="s">
        <v>1589</v>
      </c>
      <c r="F166" s="244" t="s">
        <v>1590</v>
      </c>
      <c r="G166" s="245" t="s">
        <v>434</v>
      </c>
      <c r="H166" s="246">
        <v>7</v>
      </c>
      <c r="I166" s="247"/>
      <c r="J166" s="248">
        <f>ROUND(I166*H166,2)</f>
        <v>0</v>
      </c>
      <c r="K166" s="244" t="s">
        <v>545</v>
      </c>
      <c r="L166" s="44"/>
      <c r="M166" s="249" t="s">
        <v>1</v>
      </c>
      <c r="N166" s="250" t="s">
        <v>38</v>
      </c>
      <c r="O166" s="91"/>
      <c r="P166" s="251">
        <f>O166*H166</f>
        <v>0</v>
      </c>
      <c r="Q166" s="251">
        <v>0</v>
      </c>
      <c r="R166" s="251">
        <f>Q166*H166</f>
        <v>0</v>
      </c>
      <c r="S166" s="251">
        <v>0</v>
      </c>
      <c r="T166" s="25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3" t="s">
        <v>231</v>
      </c>
      <c r="AT166" s="253" t="s">
        <v>227</v>
      </c>
      <c r="AU166" s="253" t="s">
        <v>80</v>
      </c>
      <c r="AY166" s="17" t="s">
        <v>226</v>
      </c>
      <c r="BE166" s="254">
        <f>IF(N166="základní",J166,0)</f>
        <v>0</v>
      </c>
      <c r="BF166" s="254">
        <f>IF(N166="snížená",J166,0)</f>
        <v>0</v>
      </c>
      <c r="BG166" s="254">
        <f>IF(N166="zákl. přenesená",J166,0)</f>
        <v>0</v>
      </c>
      <c r="BH166" s="254">
        <f>IF(N166="sníž. přenesená",J166,0)</f>
        <v>0</v>
      </c>
      <c r="BI166" s="254">
        <f>IF(N166="nulová",J166,0)</f>
        <v>0</v>
      </c>
      <c r="BJ166" s="17" t="s">
        <v>80</v>
      </c>
      <c r="BK166" s="254">
        <f>ROUND(I166*H166,2)</f>
        <v>0</v>
      </c>
      <c r="BL166" s="17" t="s">
        <v>231</v>
      </c>
      <c r="BM166" s="253" t="s">
        <v>1591</v>
      </c>
    </row>
    <row r="167" spans="1:47" s="2" customFormat="1" ht="12">
      <c r="A167" s="38"/>
      <c r="B167" s="39"/>
      <c r="C167" s="40"/>
      <c r="D167" s="257" t="s">
        <v>277</v>
      </c>
      <c r="E167" s="40"/>
      <c r="F167" s="269" t="s">
        <v>1592</v>
      </c>
      <c r="G167" s="40"/>
      <c r="H167" s="40"/>
      <c r="I167" s="155"/>
      <c r="J167" s="40"/>
      <c r="K167" s="40"/>
      <c r="L167" s="44"/>
      <c r="M167" s="270"/>
      <c r="N167" s="27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277</v>
      </c>
      <c r="AU167" s="17" t="s">
        <v>80</v>
      </c>
    </row>
    <row r="168" spans="1:51" s="13" customFormat="1" ht="12">
      <c r="A168" s="13"/>
      <c r="B168" s="255"/>
      <c r="C168" s="256"/>
      <c r="D168" s="257" t="s">
        <v>270</v>
      </c>
      <c r="E168" s="258" t="s">
        <v>567</v>
      </c>
      <c r="F168" s="259" t="s">
        <v>1593</v>
      </c>
      <c r="G168" s="256"/>
      <c r="H168" s="260">
        <v>7</v>
      </c>
      <c r="I168" s="261"/>
      <c r="J168" s="256"/>
      <c r="K168" s="256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270</v>
      </c>
      <c r="AU168" s="266" t="s">
        <v>80</v>
      </c>
      <c r="AV168" s="13" t="s">
        <v>82</v>
      </c>
      <c r="AW168" s="13" t="s">
        <v>30</v>
      </c>
      <c r="AX168" s="13" t="s">
        <v>80</v>
      </c>
      <c r="AY168" s="266" t="s">
        <v>226</v>
      </c>
    </row>
    <row r="169" spans="1:65" s="2" customFormat="1" ht="16.5" customHeight="1">
      <c r="A169" s="38"/>
      <c r="B169" s="39"/>
      <c r="C169" s="242" t="s">
        <v>246</v>
      </c>
      <c r="D169" s="242" t="s">
        <v>227</v>
      </c>
      <c r="E169" s="243" t="s">
        <v>1594</v>
      </c>
      <c r="F169" s="244" t="s">
        <v>1595</v>
      </c>
      <c r="G169" s="245" t="s">
        <v>434</v>
      </c>
      <c r="H169" s="246">
        <v>14</v>
      </c>
      <c r="I169" s="247"/>
      <c r="J169" s="248">
        <f>ROUND(I169*H169,2)</f>
        <v>0</v>
      </c>
      <c r="K169" s="244" t="s">
        <v>545</v>
      </c>
      <c r="L169" s="44"/>
      <c r="M169" s="249" t="s">
        <v>1</v>
      </c>
      <c r="N169" s="250" t="s">
        <v>38</v>
      </c>
      <c r="O169" s="91"/>
      <c r="P169" s="251">
        <f>O169*H169</f>
        <v>0</v>
      </c>
      <c r="Q169" s="251">
        <v>0</v>
      </c>
      <c r="R169" s="251">
        <f>Q169*H169</f>
        <v>0</v>
      </c>
      <c r="S169" s="251">
        <v>0</v>
      </c>
      <c r="T169" s="25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3" t="s">
        <v>231</v>
      </c>
      <c r="AT169" s="253" t="s">
        <v>227</v>
      </c>
      <c r="AU169" s="253" t="s">
        <v>80</v>
      </c>
      <c r="AY169" s="17" t="s">
        <v>226</v>
      </c>
      <c r="BE169" s="254">
        <f>IF(N169="základní",J169,0)</f>
        <v>0</v>
      </c>
      <c r="BF169" s="254">
        <f>IF(N169="snížená",J169,0)</f>
        <v>0</v>
      </c>
      <c r="BG169" s="254">
        <f>IF(N169="zákl. přenesená",J169,0)</f>
        <v>0</v>
      </c>
      <c r="BH169" s="254">
        <f>IF(N169="sníž. přenesená",J169,0)</f>
        <v>0</v>
      </c>
      <c r="BI169" s="254">
        <f>IF(N169="nulová",J169,0)</f>
        <v>0</v>
      </c>
      <c r="BJ169" s="17" t="s">
        <v>80</v>
      </c>
      <c r="BK169" s="254">
        <f>ROUND(I169*H169,2)</f>
        <v>0</v>
      </c>
      <c r="BL169" s="17" t="s">
        <v>231</v>
      </c>
      <c r="BM169" s="253" t="s">
        <v>1596</v>
      </c>
    </row>
    <row r="170" spans="1:47" s="2" customFormat="1" ht="12">
      <c r="A170" s="38"/>
      <c r="B170" s="39"/>
      <c r="C170" s="40"/>
      <c r="D170" s="257" t="s">
        <v>277</v>
      </c>
      <c r="E170" s="40"/>
      <c r="F170" s="269" t="s">
        <v>1597</v>
      </c>
      <c r="G170" s="40"/>
      <c r="H170" s="40"/>
      <c r="I170" s="155"/>
      <c r="J170" s="40"/>
      <c r="K170" s="40"/>
      <c r="L170" s="44"/>
      <c r="M170" s="270"/>
      <c r="N170" s="271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277</v>
      </c>
      <c r="AU170" s="17" t="s">
        <v>80</v>
      </c>
    </row>
    <row r="171" spans="1:51" s="13" customFormat="1" ht="12">
      <c r="A171" s="13"/>
      <c r="B171" s="255"/>
      <c r="C171" s="256"/>
      <c r="D171" s="257" t="s">
        <v>270</v>
      </c>
      <c r="E171" s="258" t="s">
        <v>577</v>
      </c>
      <c r="F171" s="259" t="s">
        <v>499</v>
      </c>
      <c r="G171" s="256"/>
      <c r="H171" s="260">
        <v>14</v>
      </c>
      <c r="I171" s="261"/>
      <c r="J171" s="256"/>
      <c r="K171" s="256"/>
      <c r="L171" s="262"/>
      <c r="M171" s="263"/>
      <c r="N171" s="264"/>
      <c r="O171" s="264"/>
      <c r="P171" s="264"/>
      <c r="Q171" s="264"/>
      <c r="R171" s="264"/>
      <c r="S171" s="264"/>
      <c r="T171" s="26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6" t="s">
        <v>270</v>
      </c>
      <c r="AU171" s="266" t="s">
        <v>80</v>
      </c>
      <c r="AV171" s="13" t="s">
        <v>82</v>
      </c>
      <c r="AW171" s="13" t="s">
        <v>30</v>
      </c>
      <c r="AX171" s="13" t="s">
        <v>80</v>
      </c>
      <c r="AY171" s="266" t="s">
        <v>226</v>
      </c>
    </row>
    <row r="172" spans="1:65" s="2" customFormat="1" ht="16.5" customHeight="1">
      <c r="A172" s="38"/>
      <c r="B172" s="39"/>
      <c r="C172" s="242" t="s">
        <v>250</v>
      </c>
      <c r="D172" s="242" t="s">
        <v>227</v>
      </c>
      <c r="E172" s="243" t="s">
        <v>1598</v>
      </c>
      <c r="F172" s="244" t="s">
        <v>1599</v>
      </c>
      <c r="G172" s="245" t="s">
        <v>380</v>
      </c>
      <c r="H172" s="246">
        <v>2213.86</v>
      </c>
      <c r="I172" s="247"/>
      <c r="J172" s="248">
        <f>ROUND(I172*H172,2)</f>
        <v>0</v>
      </c>
      <c r="K172" s="244" t="s">
        <v>545</v>
      </c>
      <c r="L172" s="44"/>
      <c r="M172" s="249" t="s">
        <v>1</v>
      </c>
      <c r="N172" s="250" t="s">
        <v>38</v>
      </c>
      <c r="O172" s="91"/>
      <c r="P172" s="251">
        <f>O172*H172</f>
        <v>0</v>
      </c>
      <c r="Q172" s="251">
        <v>0</v>
      </c>
      <c r="R172" s="251">
        <f>Q172*H172</f>
        <v>0</v>
      </c>
      <c r="S172" s="251">
        <v>0</v>
      </c>
      <c r="T172" s="25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3" t="s">
        <v>231</v>
      </c>
      <c r="AT172" s="253" t="s">
        <v>227</v>
      </c>
      <c r="AU172" s="253" t="s">
        <v>80</v>
      </c>
      <c r="AY172" s="17" t="s">
        <v>226</v>
      </c>
      <c r="BE172" s="254">
        <f>IF(N172="základní",J172,0)</f>
        <v>0</v>
      </c>
      <c r="BF172" s="254">
        <f>IF(N172="snížená",J172,0)</f>
        <v>0</v>
      </c>
      <c r="BG172" s="254">
        <f>IF(N172="zákl. přenesená",J172,0)</f>
        <v>0</v>
      </c>
      <c r="BH172" s="254">
        <f>IF(N172="sníž. přenesená",J172,0)</f>
        <v>0</v>
      </c>
      <c r="BI172" s="254">
        <f>IF(N172="nulová",J172,0)</f>
        <v>0</v>
      </c>
      <c r="BJ172" s="17" t="s">
        <v>80</v>
      </c>
      <c r="BK172" s="254">
        <f>ROUND(I172*H172,2)</f>
        <v>0</v>
      </c>
      <c r="BL172" s="17" t="s">
        <v>231</v>
      </c>
      <c r="BM172" s="253" t="s">
        <v>1600</v>
      </c>
    </row>
    <row r="173" spans="1:47" s="2" customFormat="1" ht="12">
      <c r="A173" s="38"/>
      <c r="B173" s="39"/>
      <c r="C173" s="40"/>
      <c r="D173" s="257" t="s">
        <v>277</v>
      </c>
      <c r="E173" s="40"/>
      <c r="F173" s="269" t="s">
        <v>1601</v>
      </c>
      <c r="G173" s="40"/>
      <c r="H173" s="40"/>
      <c r="I173" s="155"/>
      <c r="J173" s="40"/>
      <c r="K173" s="40"/>
      <c r="L173" s="44"/>
      <c r="M173" s="270"/>
      <c r="N173" s="27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277</v>
      </c>
      <c r="AU173" s="17" t="s">
        <v>80</v>
      </c>
    </row>
    <row r="174" spans="1:51" s="15" customFormat="1" ht="12">
      <c r="A174" s="15"/>
      <c r="B174" s="283"/>
      <c r="C174" s="284"/>
      <c r="D174" s="257" t="s">
        <v>270</v>
      </c>
      <c r="E174" s="285" t="s">
        <v>1</v>
      </c>
      <c r="F174" s="286" t="s">
        <v>1602</v>
      </c>
      <c r="G174" s="284"/>
      <c r="H174" s="285" t="s">
        <v>1</v>
      </c>
      <c r="I174" s="287"/>
      <c r="J174" s="284"/>
      <c r="K174" s="284"/>
      <c r="L174" s="288"/>
      <c r="M174" s="289"/>
      <c r="N174" s="290"/>
      <c r="O174" s="290"/>
      <c r="P174" s="290"/>
      <c r="Q174" s="290"/>
      <c r="R174" s="290"/>
      <c r="S174" s="290"/>
      <c r="T174" s="29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92" t="s">
        <v>270</v>
      </c>
      <c r="AU174" s="292" t="s">
        <v>80</v>
      </c>
      <c r="AV174" s="15" t="s">
        <v>80</v>
      </c>
      <c r="AW174" s="15" t="s">
        <v>30</v>
      </c>
      <c r="AX174" s="15" t="s">
        <v>73</v>
      </c>
      <c r="AY174" s="292" t="s">
        <v>226</v>
      </c>
    </row>
    <row r="175" spans="1:51" s="15" customFormat="1" ht="12">
      <c r="A175" s="15"/>
      <c r="B175" s="283"/>
      <c r="C175" s="284"/>
      <c r="D175" s="257" t="s">
        <v>270</v>
      </c>
      <c r="E175" s="285" t="s">
        <v>1</v>
      </c>
      <c r="F175" s="286" t="s">
        <v>1603</v>
      </c>
      <c r="G175" s="284"/>
      <c r="H175" s="285" t="s">
        <v>1</v>
      </c>
      <c r="I175" s="287"/>
      <c r="J175" s="284"/>
      <c r="K175" s="284"/>
      <c r="L175" s="288"/>
      <c r="M175" s="289"/>
      <c r="N175" s="290"/>
      <c r="O175" s="290"/>
      <c r="P175" s="290"/>
      <c r="Q175" s="290"/>
      <c r="R175" s="290"/>
      <c r="S175" s="290"/>
      <c r="T175" s="291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2" t="s">
        <v>270</v>
      </c>
      <c r="AU175" s="292" t="s">
        <v>80</v>
      </c>
      <c r="AV175" s="15" t="s">
        <v>80</v>
      </c>
      <c r="AW175" s="15" t="s">
        <v>30</v>
      </c>
      <c r="AX175" s="15" t="s">
        <v>73</v>
      </c>
      <c r="AY175" s="292" t="s">
        <v>226</v>
      </c>
    </row>
    <row r="176" spans="1:51" s="15" customFormat="1" ht="12">
      <c r="A176" s="15"/>
      <c r="B176" s="283"/>
      <c r="C176" s="284"/>
      <c r="D176" s="257" t="s">
        <v>270</v>
      </c>
      <c r="E176" s="285" t="s">
        <v>1</v>
      </c>
      <c r="F176" s="286" t="s">
        <v>1604</v>
      </c>
      <c r="G176" s="284"/>
      <c r="H176" s="285" t="s">
        <v>1</v>
      </c>
      <c r="I176" s="287"/>
      <c r="J176" s="284"/>
      <c r="K176" s="284"/>
      <c r="L176" s="288"/>
      <c r="M176" s="289"/>
      <c r="N176" s="290"/>
      <c r="O176" s="290"/>
      <c r="P176" s="290"/>
      <c r="Q176" s="290"/>
      <c r="R176" s="290"/>
      <c r="S176" s="290"/>
      <c r="T176" s="29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2" t="s">
        <v>270</v>
      </c>
      <c r="AU176" s="292" t="s">
        <v>80</v>
      </c>
      <c r="AV176" s="15" t="s">
        <v>80</v>
      </c>
      <c r="AW176" s="15" t="s">
        <v>30</v>
      </c>
      <c r="AX176" s="15" t="s">
        <v>73</v>
      </c>
      <c r="AY176" s="292" t="s">
        <v>226</v>
      </c>
    </row>
    <row r="177" spans="1:51" s="15" customFormat="1" ht="12">
      <c r="A177" s="15"/>
      <c r="B177" s="283"/>
      <c r="C177" s="284"/>
      <c r="D177" s="257" t="s">
        <v>270</v>
      </c>
      <c r="E177" s="285" t="s">
        <v>1</v>
      </c>
      <c r="F177" s="286" t="s">
        <v>1605</v>
      </c>
      <c r="G177" s="284"/>
      <c r="H177" s="285" t="s">
        <v>1</v>
      </c>
      <c r="I177" s="287"/>
      <c r="J177" s="284"/>
      <c r="K177" s="284"/>
      <c r="L177" s="288"/>
      <c r="M177" s="289"/>
      <c r="N177" s="290"/>
      <c r="O177" s="290"/>
      <c r="P177" s="290"/>
      <c r="Q177" s="290"/>
      <c r="R177" s="290"/>
      <c r="S177" s="290"/>
      <c r="T177" s="29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92" t="s">
        <v>270</v>
      </c>
      <c r="AU177" s="292" t="s">
        <v>80</v>
      </c>
      <c r="AV177" s="15" t="s">
        <v>80</v>
      </c>
      <c r="AW177" s="15" t="s">
        <v>30</v>
      </c>
      <c r="AX177" s="15" t="s">
        <v>73</v>
      </c>
      <c r="AY177" s="292" t="s">
        <v>226</v>
      </c>
    </row>
    <row r="178" spans="1:51" s="15" customFormat="1" ht="12">
      <c r="A178" s="15"/>
      <c r="B178" s="283"/>
      <c r="C178" s="284"/>
      <c r="D178" s="257" t="s">
        <v>270</v>
      </c>
      <c r="E178" s="285" t="s">
        <v>1</v>
      </c>
      <c r="F178" s="286" t="s">
        <v>1606</v>
      </c>
      <c r="G178" s="284"/>
      <c r="H178" s="285" t="s">
        <v>1</v>
      </c>
      <c r="I178" s="287"/>
      <c r="J178" s="284"/>
      <c r="K178" s="284"/>
      <c r="L178" s="288"/>
      <c r="M178" s="289"/>
      <c r="N178" s="290"/>
      <c r="O178" s="290"/>
      <c r="P178" s="290"/>
      <c r="Q178" s="290"/>
      <c r="R178" s="290"/>
      <c r="S178" s="290"/>
      <c r="T178" s="291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2" t="s">
        <v>270</v>
      </c>
      <c r="AU178" s="292" t="s">
        <v>80</v>
      </c>
      <c r="AV178" s="15" t="s">
        <v>80</v>
      </c>
      <c r="AW178" s="15" t="s">
        <v>30</v>
      </c>
      <c r="AX178" s="15" t="s">
        <v>73</v>
      </c>
      <c r="AY178" s="292" t="s">
        <v>226</v>
      </c>
    </row>
    <row r="179" spans="1:51" s="15" customFormat="1" ht="12">
      <c r="A179" s="15"/>
      <c r="B179" s="283"/>
      <c r="C179" s="284"/>
      <c r="D179" s="257" t="s">
        <v>270</v>
      </c>
      <c r="E179" s="285" t="s">
        <v>1</v>
      </c>
      <c r="F179" s="286" t="s">
        <v>1607</v>
      </c>
      <c r="G179" s="284"/>
      <c r="H179" s="285" t="s">
        <v>1</v>
      </c>
      <c r="I179" s="287"/>
      <c r="J179" s="284"/>
      <c r="K179" s="284"/>
      <c r="L179" s="288"/>
      <c r="M179" s="289"/>
      <c r="N179" s="290"/>
      <c r="O179" s="290"/>
      <c r="P179" s="290"/>
      <c r="Q179" s="290"/>
      <c r="R179" s="290"/>
      <c r="S179" s="290"/>
      <c r="T179" s="29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2" t="s">
        <v>270</v>
      </c>
      <c r="AU179" s="292" t="s">
        <v>80</v>
      </c>
      <c r="AV179" s="15" t="s">
        <v>80</v>
      </c>
      <c r="AW179" s="15" t="s">
        <v>30</v>
      </c>
      <c r="AX179" s="15" t="s">
        <v>73</v>
      </c>
      <c r="AY179" s="292" t="s">
        <v>226</v>
      </c>
    </row>
    <row r="180" spans="1:51" s="15" customFormat="1" ht="12">
      <c r="A180" s="15"/>
      <c r="B180" s="283"/>
      <c r="C180" s="284"/>
      <c r="D180" s="257" t="s">
        <v>270</v>
      </c>
      <c r="E180" s="285" t="s">
        <v>1</v>
      </c>
      <c r="F180" s="286" t="s">
        <v>1608</v>
      </c>
      <c r="G180" s="284"/>
      <c r="H180" s="285" t="s">
        <v>1</v>
      </c>
      <c r="I180" s="287"/>
      <c r="J180" s="284"/>
      <c r="K180" s="284"/>
      <c r="L180" s="288"/>
      <c r="M180" s="289"/>
      <c r="N180" s="290"/>
      <c r="O180" s="290"/>
      <c r="P180" s="290"/>
      <c r="Q180" s="290"/>
      <c r="R180" s="290"/>
      <c r="S180" s="290"/>
      <c r="T180" s="29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2" t="s">
        <v>270</v>
      </c>
      <c r="AU180" s="292" t="s">
        <v>80</v>
      </c>
      <c r="AV180" s="15" t="s">
        <v>80</v>
      </c>
      <c r="AW180" s="15" t="s">
        <v>30</v>
      </c>
      <c r="AX180" s="15" t="s">
        <v>73</v>
      </c>
      <c r="AY180" s="292" t="s">
        <v>226</v>
      </c>
    </row>
    <row r="181" spans="1:51" s="15" customFormat="1" ht="12">
      <c r="A181" s="15"/>
      <c r="B181" s="283"/>
      <c r="C181" s="284"/>
      <c r="D181" s="257" t="s">
        <v>270</v>
      </c>
      <c r="E181" s="285" t="s">
        <v>1</v>
      </c>
      <c r="F181" s="286" t="s">
        <v>1609</v>
      </c>
      <c r="G181" s="284"/>
      <c r="H181" s="285" t="s">
        <v>1</v>
      </c>
      <c r="I181" s="287"/>
      <c r="J181" s="284"/>
      <c r="K181" s="284"/>
      <c r="L181" s="288"/>
      <c r="M181" s="289"/>
      <c r="N181" s="290"/>
      <c r="O181" s="290"/>
      <c r="P181" s="290"/>
      <c r="Q181" s="290"/>
      <c r="R181" s="290"/>
      <c r="S181" s="290"/>
      <c r="T181" s="291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2" t="s">
        <v>270</v>
      </c>
      <c r="AU181" s="292" t="s">
        <v>80</v>
      </c>
      <c r="AV181" s="15" t="s">
        <v>80</v>
      </c>
      <c r="AW181" s="15" t="s">
        <v>30</v>
      </c>
      <c r="AX181" s="15" t="s">
        <v>73</v>
      </c>
      <c r="AY181" s="292" t="s">
        <v>226</v>
      </c>
    </row>
    <row r="182" spans="1:51" s="15" customFormat="1" ht="12">
      <c r="A182" s="15"/>
      <c r="B182" s="283"/>
      <c r="C182" s="284"/>
      <c r="D182" s="257" t="s">
        <v>270</v>
      </c>
      <c r="E182" s="285" t="s">
        <v>1</v>
      </c>
      <c r="F182" s="286" t="s">
        <v>1610</v>
      </c>
      <c r="G182" s="284"/>
      <c r="H182" s="285" t="s">
        <v>1</v>
      </c>
      <c r="I182" s="287"/>
      <c r="J182" s="284"/>
      <c r="K182" s="284"/>
      <c r="L182" s="288"/>
      <c r="M182" s="289"/>
      <c r="N182" s="290"/>
      <c r="O182" s="290"/>
      <c r="P182" s="290"/>
      <c r="Q182" s="290"/>
      <c r="R182" s="290"/>
      <c r="S182" s="290"/>
      <c r="T182" s="29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2" t="s">
        <v>270</v>
      </c>
      <c r="AU182" s="292" t="s">
        <v>80</v>
      </c>
      <c r="AV182" s="15" t="s">
        <v>80</v>
      </c>
      <c r="AW182" s="15" t="s">
        <v>30</v>
      </c>
      <c r="AX182" s="15" t="s">
        <v>73</v>
      </c>
      <c r="AY182" s="292" t="s">
        <v>226</v>
      </c>
    </row>
    <row r="183" spans="1:51" s="13" customFormat="1" ht="12">
      <c r="A183" s="13"/>
      <c r="B183" s="255"/>
      <c r="C183" s="256"/>
      <c r="D183" s="257" t="s">
        <v>270</v>
      </c>
      <c r="E183" s="258" t="s">
        <v>582</v>
      </c>
      <c r="F183" s="259" t="s">
        <v>1611</v>
      </c>
      <c r="G183" s="256"/>
      <c r="H183" s="260">
        <v>2213.86</v>
      </c>
      <c r="I183" s="261"/>
      <c r="J183" s="256"/>
      <c r="K183" s="256"/>
      <c r="L183" s="262"/>
      <c r="M183" s="263"/>
      <c r="N183" s="264"/>
      <c r="O183" s="264"/>
      <c r="P183" s="264"/>
      <c r="Q183" s="264"/>
      <c r="R183" s="264"/>
      <c r="S183" s="264"/>
      <c r="T183" s="26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6" t="s">
        <v>270</v>
      </c>
      <c r="AU183" s="266" t="s">
        <v>80</v>
      </c>
      <c r="AV183" s="13" t="s">
        <v>82</v>
      </c>
      <c r="AW183" s="13" t="s">
        <v>30</v>
      </c>
      <c r="AX183" s="13" t="s">
        <v>80</v>
      </c>
      <c r="AY183" s="266" t="s">
        <v>226</v>
      </c>
    </row>
    <row r="184" spans="1:65" s="2" customFormat="1" ht="16.5" customHeight="1">
      <c r="A184" s="38"/>
      <c r="B184" s="39"/>
      <c r="C184" s="242" t="s">
        <v>254</v>
      </c>
      <c r="D184" s="242" t="s">
        <v>227</v>
      </c>
      <c r="E184" s="243" t="s">
        <v>1612</v>
      </c>
      <c r="F184" s="244" t="s">
        <v>1613</v>
      </c>
      <c r="G184" s="245" t="s">
        <v>380</v>
      </c>
      <c r="H184" s="246">
        <v>2213.86</v>
      </c>
      <c r="I184" s="247"/>
      <c r="J184" s="248">
        <f>ROUND(I184*H184,2)</f>
        <v>0</v>
      </c>
      <c r="K184" s="244" t="s">
        <v>545</v>
      </c>
      <c r="L184" s="44"/>
      <c r="M184" s="249" t="s">
        <v>1</v>
      </c>
      <c r="N184" s="250" t="s">
        <v>38</v>
      </c>
      <c r="O184" s="91"/>
      <c r="P184" s="251">
        <f>O184*H184</f>
        <v>0</v>
      </c>
      <c r="Q184" s="251">
        <v>0</v>
      </c>
      <c r="R184" s="251">
        <f>Q184*H184</f>
        <v>0</v>
      </c>
      <c r="S184" s="251">
        <v>0</v>
      </c>
      <c r="T184" s="25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3" t="s">
        <v>231</v>
      </c>
      <c r="AT184" s="253" t="s">
        <v>227</v>
      </c>
      <c r="AU184" s="253" t="s">
        <v>80</v>
      </c>
      <c r="AY184" s="17" t="s">
        <v>226</v>
      </c>
      <c r="BE184" s="254">
        <f>IF(N184="základní",J184,0)</f>
        <v>0</v>
      </c>
      <c r="BF184" s="254">
        <f>IF(N184="snížená",J184,0)</f>
        <v>0</v>
      </c>
      <c r="BG184" s="254">
        <f>IF(N184="zákl. přenesená",J184,0)</f>
        <v>0</v>
      </c>
      <c r="BH184" s="254">
        <f>IF(N184="sníž. přenesená",J184,0)</f>
        <v>0</v>
      </c>
      <c r="BI184" s="254">
        <f>IF(N184="nulová",J184,0)</f>
        <v>0</v>
      </c>
      <c r="BJ184" s="17" t="s">
        <v>80</v>
      </c>
      <c r="BK184" s="254">
        <f>ROUND(I184*H184,2)</f>
        <v>0</v>
      </c>
      <c r="BL184" s="17" t="s">
        <v>231</v>
      </c>
      <c r="BM184" s="253" t="s">
        <v>1614</v>
      </c>
    </row>
    <row r="185" spans="1:47" s="2" customFormat="1" ht="12">
      <c r="A185" s="38"/>
      <c r="B185" s="39"/>
      <c r="C185" s="40"/>
      <c r="D185" s="257" t="s">
        <v>277</v>
      </c>
      <c r="E185" s="40"/>
      <c r="F185" s="269" t="s">
        <v>1601</v>
      </c>
      <c r="G185" s="40"/>
      <c r="H185" s="40"/>
      <c r="I185" s="155"/>
      <c r="J185" s="40"/>
      <c r="K185" s="40"/>
      <c r="L185" s="44"/>
      <c r="M185" s="270"/>
      <c r="N185" s="271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277</v>
      </c>
      <c r="AU185" s="17" t="s">
        <v>80</v>
      </c>
    </row>
    <row r="186" spans="1:51" s="15" customFormat="1" ht="12">
      <c r="A186" s="15"/>
      <c r="B186" s="283"/>
      <c r="C186" s="284"/>
      <c r="D186" s="257" t="s">
        <v>270</v>
      </c>
      <c r="E186" s="285" t="s">
        <v>1</v>
      </c>
      <c r="F186" s="286" t="s">
        <v>1602</v>
      </c>
      <c r="G186" s="284"/>
      <c r="H186" s="285" t="s">
        <v>1</v>
      </c>
      <c r="I186" s="287"/>
      <c r="J186" s="284"/>
      <c r="K186" s="284"/>
      <c r="L186" s="288"/>
      <c r="M186" s="289"/>
      <c r="N186" s="290"/>
      <c r="O186" s="290"/>
      <c r="P186" s="290"/>
      <c r="Q186" s="290"/>
      <c r="R186" s="290"/>
      <c r="S186" s="290"/>
      <c r="T186" s="291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2" t="s">
        <v>270</v>
      </c>
      <c r="AU186" s="292" t="s">
        <v>80</v>
      </c>
      <c r="AV186" s="15" t="s">
        <v>80</v>
      </c>
      <c r="AW186" s="15" t="s">
        <v>30</v>
      </c>
      <c r="AX186" s="15" t="s">
        <v>73</v>
      </c>
      <c r="AY186" s="292" t="s">
        <v>226</v>
      </c>
    </row>
    <row r="187" spans="1:51" s="15" customFormat="1" ht="12">
      <c r="A187" s="15"/>
      <c r="B187" s="283"/>
      <c r="C187" s="284"/>
      <c r="D187" s="257" t="s">
        <v>270</v>
      </c>
      <c r="E187" s="285" t="s">
        <v>1</v>
      </c>
      <c r="F187" s="286" t="s">
        <v>1603</v>
      </c>
      <c r="G187" s="284"/>
      <c r="H187" s="285" t="s">
        <v>1</v>
      </c>
      <c r="I187" s="287"/>
      <c r="J187" s="284"/>
      <c r="K187" s="284"/>
      <c r="L187" s="288"/>
      <c r="M187" s="289"/>
      <c r="N187" s="290"/>
      <c r="O187" s="290"/>
      <c r="P187" s="290"/>
      <c r="Q187" s="290"/>
      <c r="R187" s="290"/>
      <c r="S187" s="290"/>
      <c r="T187" s="29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2" t="s">
        <v>270</v>
      </c>
      <c r="AU187" s="292" t="s">
        <v>80</v>
      </c>
      <c r="AV187" s="15" t="s">
        <v>80</v>
      </c>
      <c r="AW187" s="15" t="s">
        <v>30</v>
      </c>
      <c r="AX187" s="15" t="s">
        <v>73</v>
      </c>
      <c r="AY187" s="292" t="s">
        <v>226</v>
      </c>
    </row>
    <row r="188" spans="1:51" s="15" customFormat="1" ht="12">
      <c r="A188" s="15"/>
      <c r="B188" s="283"/>
      <c r="C188" s="284"/>
      <c r="D188" s="257" t="s">
        <v>270</v>
      </c>
      <c r="E188" s="285" t="s">
        <v>1</v>
      </c>
      <c r="F188" s="286" t="s">
        <v>1604</v>
      </c>
      <c r="G188" s="284"/>
      <c r="H188" s="285" t="s">
        <v>1</v>
      </c>
      <c r="I188" s="287"/>
      <c r="J188" s="284"/>
      <c r="K188" s="284"/>
      <c r="L188" s="288"/>
      <c r="M188" s="289"/>
      <c r="N188" s="290"/>
      <c r="O188" s="290"/>
      <c r="P188" s="290"/>
      <c r="Q188" s="290"/>
      <c r="R188" s="290"/>
      <c r="S188" s="290"/>
      <c r="T188" s="291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2" t="s">
        <v>270</v>
      </c>
      <c r="AU188" s="292" t="s">
        <v>80</v>
      </c>
      <c r="AV188" s="15" t="s">
        <v>80</v>
      </c>
      <c r="AW188" s="15" t="s">
        <v>30</v>
      </c>
      <c r="AX188" s="15" t="s">
        <v>73</v>
      </c>
      <c r="AY188" s="292" t="s">
        <v>226</v>
      </c>
    </row>
    <row r="189" spans="1:51" s="15" customFormat="1" ht="12">
      <c r="A189" s="15"/>
      <c r="B189" s="283"/>
      <c r="C189" s="284"/>
      <c r="D189" s="257" t="s">
        <v>270</v>
      </c>
      <c r="E189" s="285" t="s">
        <v>1</v>
      </c>
      <c r="F189" s="286" t="s">
        <v>1605</v>
      </c>
      <c r="G189" s="284"/>
      <c r="H189" s="285" t="s">
        <v>1</v>
      </c>
      <c r="I189" s="287"/>
      <c r="J189" s="284"/>
      <c r="K189" s="284"/>
      <c r="L189" s="288"/>
      <c r="M189" s="289"/>
      <c r="N189" s="290"/>
      <c r="O189" s="290"/>
      <c r="P189" s="290"/>
      <c r="Q189" s="290"/>
      <c r="R189" s="290"/>
      <c r="S189" s="290"/>
      <c r="T189" s="291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2" t="s">
        <v>270</v>
      </c>
      <c r="AU189" s="292" t="s">
        <v>80</v>
      </c>
      <c r="AV189" s="15" t="s">
        <v>80</v>
      </c>
      <c r="AW189" s="15" t="s">
        <v>30</v>
      </c>
      <c r="AX189" s="15" t="s">
        <v>73</v>
      </c>
      <c r="AY189" s="292" t="s">
        <v>226</v>
      </c>
    </row>
    <row r="190" spans="1:51" s="15" customFormat="1" ht="12">
      <c r="A190" s="15"/>
      <c r="B190" s="283"/>
      <c r="C190" s="284"/>
      <c r="D190" s="257" t="s">
        <v>270</v>
      </c>
      <c r="E190" s="285" t="s">
        <v>1</v>
      </c>
      <c r="F190" s="286" t="s">
        <v>1606</v>
      </c>
      <c r="G190" s="284"/>
      <c r="H190" s="285" t="s">
        <v>1</v>
      </c>
      <c r="I190" s="287"/>
      <c r="J190" s="284"/>
      <c r="K190" s="284"/>
      <c r="L190" s="288"/>
      <c r="M190" s="289"/>
      <c r="N190" s="290"/>
      <c r="O190" s="290"/>
      <c r="P190" s="290"/>
      <c r="Q190" s="290"/>
      <c r="R190" s="290"/>
      <c r="S190" s="290"/>
      <c r="T190" s="291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2" t="s">
        <v>270</v>
      </c>
      <c r="AU190" s="292" t="s">
        <v>80</v>
      </c>
      <c r="AV190" s="15" t="s">
        <v>80</v>
      </c>
      <c r="AW190" s="15" t="s">
        <v>30</v>
      </c>
      <c r="AX190" s="15" t="s">
        <v>73</v>
      </c>
      <c r="AY190" s="292" t="s">
        <v>226</v>
      </c>
    </row>
    <row r="191" spans="1:51" s="15" customFormat="1" ht="12">
      <c r="A191" s="15"/>
      <c r="B191" s="283"/>
      <c r="C191" s="284"/>
      <c r="D191" s="257" t="s">
        <v>270</v>
      </c>
      <c r="E191" s="285" t="s">
        <v>1</v>
      </c>
      <c r="F191" s="286" t="s">
        <v>1607</v>
      </c>
      <c r="G191" s="284"/>
      <c r="H191" s="285" t="s">
        <v>1</v>
      </c>
      <c r="I191" s="287"/>
      <c r="J191" s="284"/>
      <c r="K191" s="284"/>
      <c r="L191" s="288"/>
      <c r="M191" s="289"/>
      <c r="N191" s="290"/>
      <c r="O191" s="290"/>
      <c r="P191" s="290"/>
      <c r="Q191" s="290"/>
      <c r="R191" s="290"/>
      <c r="S191" s="290"/>
      <c r="T191" s="291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2" t="s">
        <v>270</v>
      </c>
      <c r="AU191" s="292" t="s">
        <v>80</v>
      </c>
      <c r="AV191" s="15" t="s">
        <v>80</v>
      </c>
      <c r="AW191" s="15" t="s">
        <v>30</v>
      </c>
      <c r="AX191" s="15" t="s">
        <v>73</v>
      </c>
      <c r="AY191" s="292" t="s">
        <v>226</v>
      </c>
    </row>
    <row r="192" spans="1:51" s="15" customFormat="1" ht="12">
      <c r="A192" s="15"/>
      <c r="B192" s="283"/>
      <c r="C192" s="284"/>
      <c r="D192" s="257" t="s">
        <v>270</v>
      </c>
      <c r="E192" s="285" t="s">
        <v>1</v>
      </c>
      <c r="F192" s="286" t="s">
        <v>1608</v>
      </c>
      <c r="G192" s="284"/>
      <c r="H192" s="285" t="s">
        <v>1</v>
      </c>
      <c r="I192" s="287"/>
      <c r="J192" s="284"/>
      <c r="K192" s="284"/>
      <c r="L192" s="288"/>
      <c r="M192" s="289"/>
      <c r="N192" s="290"/>
      <c r="O192" s="290"/>
      <c r="P192" s="290"/>
      <c r="Q192" s="290"/>
      <c r="R192" s="290"/>
      <c r="S192" s="290"/>
      <c r="T192" s="291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2" t="s">
        <v>270</v>
      </c>
      <c r="AU192" s="292" t="s">
        <v>80</v>
      </c>
      <c r="AV192" s="15" t="s">
        <v>80</v>
      </c>
      <c r="AW192" s="15" t="s">
        <v>30</v>
      </c>
      <c r="AX192" s="15" t="s">
        <v>73</v>
      </c>
      <c r="AY192" s="292" t="s">
        <v>226</v>
      </c>
    </row>
    <row r="193" spans="1:51" s="15" customFormat="1" ht="12">
      <c r="A193" s="15"/>
      <c r="B193" s="283"/>
      <c r="C193" s="284"/>
      <c r="D193" s="257" t="s">
        <v>270</v>
      </c>
      <c r="E193" s="285" t="s">
        <v>1</v>
      </c>
      <c r="F193" s="286" t="s">
        <v>1609</v>
      </c>
      <c r="G193" s="284"/>
      <c r="H193" s="285" t="s">
        <v>1</v>
      </c>
      <c r="I193" s="287"/>
      <c r="J193" s="284"/>
      <c r="K193" s="284"/>
      <c r="L193" s="288"/>
      <c r="M193" s="289"/>
      <c r="N193" s="290"/>
      <c r="O193" s="290"/>
      <c r="P193" s="290"/>
      <c r="Q193" s="290"/>
      <c r="R193" s="290"/>
      <c r="S193" s="290"/>
      <c r="T193" s="291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2" t="s">
        <v>270</v>
      </c>
      <c r="AU193" s="292" t="s">
        <v>80</v>
      </c>
      <c r="AV193" s="15" t="s">
        <v>80</v>
      </c>
      <c r="AW193" s="15" t="s">
        <v>30</v>
      </c>
      <c r="AX193" s="15" t="s">
        <v>73</v>
      </c>
      <c r="AY193" s="292" t="s">
        <v>226</v>
      </c>
    </row>
    <row r="194" spans="1:51" s="15" customFormat="1" ht="12">
      <c r="A194" s="15"/>
      <c r="B194" s="283"/>
      <c r="C194" s="284"/>
      <c r="D194" s="257" t="s">
        <v>270</v>
      </c>
      <c r="E194" s="285" t="s">
        <v>1</v>
      </c>
      <c r="F194" s="286" t="s">
        <v>1610</v>
      </c>
      <c r="G194" s="284"/>
      <c r="H194" s="285" t="s">
        <v>1</v>
      </c>
      <c r="I194" s="287"/>
      <c r="J194" s="284"/>
      <c r="K194" s="284"/>
      <c r="L194" s="288"/>
      <c r="M194" s="289"/>
      <c r="N194" s="290"/>
      <c r="O194" s="290"/>
      <c r="P194" s="290"/>
      <c r="Q194" s="290"/>
      <c r="R194" s="290"/>
      <c r="S194" s="290"/>
      <c r="T194" s="291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2" t="s">
        <v>270</v>
      </c>
      <c r="AU194" s="292" t="s">
        <v>80</v>
      </c>
      <c r="AV194" s="15" t="s">
        <v>80</v>
      </c>
      <c r="AW194" s="15" t="s">
        <v>30</v>
      </c>
      <c r="AX194" s="15" t="s">
        <v>73</v>
      </c>
      <c r="AY194" s="292" t="s">
        <v>226</v>
      </c>
    </row>
    <row r="195" spans="1:51" s="13" customFormat="1" ht="12">
      <c r="A195" s="13"/>
      <c r="B195" s="255"/>
      <c r="C195" s="256"/>
      <c r="D195" s="257" t="s">
        <v>270</v>
      </c>
      <c r="E195" s="258" t="s">
        <v>659</v>
      </c>
      <c r="F195" s="259" t="s">
        <v>1611</v>
      </c>
      <c r="G195" s="256"/>
      <c r="H195" s="260">
        <v>2213.86</v>
      </c>
      <c r="I195" s="261"/>
      <c r="J195" s="256"/>
      <c r="K195" s="256"/>
      <c r="L195" s="262"/>
      <c r="M195" s="297"/>
      <c r="N195" s="298"/>
      <c r="O195" s="298"/>
      <c r="P195" s="298"/>
      <c r="Q195" s="298"/>
      <c r="R195" s="298"/>
      <c r="S195" s="298"/>
      <c r="T195" s="29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6" t="s">
        <v>270</v>
      </c>
      <c r="AU195" s="266" t="s">
        <v>80</v>
      </c>
      <c r="AV195" s="13" t="s">
        <v>82</v>
      </c>
      <c r="AW195" s="13" t="s">
        <v>30</v>
      </c>
      <c r="AX195" s="13" t="s">
        <v>80</v>
      </c>
      <c r="AY195" s="266" t="s">
        <v>226</v>
      </c>
    </row>
    <row r="196" spans="1:31" s="2" customFormat="1" ht="6.95" customHeight="1">
      <c r="A196" s="38"/>
      <c r="B196" s="66"/>
      <c r="C196" s="67"/>
      <c r="D196" s="67"/>
      <c r="E196" s="67"/>
      <c r="F196" s="67"/>
      <c r="G196" s="67"/>
      <c r="H196" s="67"/>
      <c r="I196" s="193"/>
      <c r="J196" s="67"/>
      <c r="K196" s="67"/>
      <c r="L196" s="44"/>
      <c r="M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</row>
  </sheetData>
  <sheetProtection password="CC35" sheet="1" objects="1" scenarios="1" formatColumns="0" formatRows="0" autoFilter="0"/>
  <autoFilter ref="C121:K19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163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1615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537</v>
      </c>
      <c r="E15" s="38"/>
      <c r="F15" s="301" t="s">
        <v>1201</v>
      </c>
      <c r="G15" s="38"/>
      <c r="H15" s="38"/>
      <c r="I15" s="302" t="s">
        <v>539</v>
      </c>
      <c r="J15" s="301" t="s">
        <v>540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ROUND((SUM(BE120:BE124)),2)</f>
        <v>0</v>
      </c>
      <c r="G35" s="38"/>
      <c r="H35" s="38"/>
      <c r="I35" s="172">
        <v>0.21</v>
      </c>
      <c r="J35" s="171">
        <f>ROUND(((SUM(BE120:BE124))*I35),2)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ROUND((SUM(BF120:BF124)),2)</f>
        <v>0</v>
      </c>
      <c r="G36" s="38"/>
      <c r="H36" s="38"/>
      <c r="I36" s="172">
        <v>0.15</v>
      </c>
      <c r="J36" s="171">
        <f>ROUND(((SUM(BF120:BF124))*I36),2)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ROUND((SUM(BG120:BG124)),2)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ROUND((SUM(BH120:BH124)),2)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ROUND((SUM(BI120:BI124)),2)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535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301 - Ochrana stávajícího vodovodu - způsobilé výdaje na vedlejší aktivity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774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535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301 - Ochrana stávajícího vodovodu - způsobilé výdaje na vedlejší aktivity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254</v>
      </c>
      <c r="F121" s="231" t="s">
        <v>857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SUM(P122:P124)</f>
        <v>0</v>
      </c>
      <c r="Q121" s="236"/>
      <c r="R121" s="237">
        <f>SUM(R122:R124)</f>
        <v>0</v>
      </c>
      <c r="S121" s="236"/>
      <c r="T121" s="238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SUM(BK122:BK124)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1616</v>
      </c>
      <c r="F122" s="244" t="s">
        <v>1617</v>
      </c>
      <c r="G122" s="245" t="s">
        <v>544</v>
      </c>
      <c r="H122" s="246">
        <v>1</v>
      </c>
      <c r="I122" s="247"/>
      <c r="J122" s="248">
        <f>ROUND(I122*H122,2)</f>
        <v>0</v>
      </c>
      <c r="K122" s="244" t="s">
        <v>748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1618</v>
      </c>
    </row>
    <row r="123" spans="1:47" s="2" customFormat="1" ht="12">
      <c r="A123" s="38"/>
      <c r="B123" s="39"/>
      <c r="C123" s="40"/>
      <c r="D123" s="257" t="s">
        <v>277</v>
      </c>
      <c r="E123" s="40"/>
      <c r="F123" s="269" t="s">
        <v>1619</v>
      </c>
      <c r="G123" s="40"/>
      <c r="H123" s="40"/>
      <c r="I123" s="155"/>
      <c r="J123" s="40"/>
      <c r="K123" s="40"/>
      <c r="L123" s="44"/>
      <c r="M123" s="270"/>
      <c r="N123" s="271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277</v>
      </c>
      <c r="AU123" s="17" t="s">
        <v>80</v>
      </c>
    </row>
    <row r="124" spans="1:51" s="13" customFormat="1" ht="12">
      <c r="A124" s="13"/>
      <c r="B124" s="255"/>
      <c r="C124" s="256"/>
      <c r="D124" s="257" t="s">
        <v>270</v>
      </c>
      <c r="E124" s="258" t="s">
        <v>279</v>
      </c>
      <c r="F124" s="259" t="s">
        <v>1620</v>
      </c>
      <c r="G124" s="256"/>
      <c r="H124" s="260">
        <v>1</v>
      </c>
      <c r="I124" s="261"/>
      <c r="J124" s="256"/>
      <c r="K124" s="256"/>
      <c r="L124" s="262"/>
      <c r="M124" s="297"/>
      <c r="N124" s="298"/>
      <c r="O124" s="298"/>
      <c r="P124" s="298"/>
      <c r="Q124" s="298"/>
      <c r="R124" s="298"/>
      <c r="S124" s="298"/>
      <c r="T124" s="29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270</v>
      </c>
      <c r="AU124" s="266" t="s">
        <v>80</v>
      </c>
      <c r="AV124" s="13" t="s">
        <v>82</v>
      </c>
      <c r="AW124" s="13" t="s">
        <v>30</v>
      </c>
      <c r="AX124" s="13" t="s">
        <v>80</v>
      </c>
      <c r="AY124" s="266" t="s">
        <v>226</v>
      </c>
    </row>
    <row r="125" spans="1:31" s="2" customFormat="1" ht="6.95" customHeight="1">
      <c r="A125" s="38"/>
      <c r="B125" s="66"/>
      <c r="C125" s="67"/>
      <c r="D125" s="67"/>
      <c r="E125" s="67"/>
      <c r="F125" s="67"/>
      <c r="G125" s="67"/>
      <c r="H125" s="67"/>
      <c r="I125" s="193"/>
      <c r="J125" s="67"/>
      <c r="K125" s="67"/>
      <c r="L125" s="44"/>
      <c r="M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</sheetData>
  <sheetProtection password="CC35" sheet="1" objects="1" scenarios="1" formatColumns="0" formatRows="0" autoFilter="0"/>
  <autoFilter ref="C119:K124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166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1621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537</v>
      </c>
      <c r="E15" s="38"/>
      <c r="F15" s="301" t="s">
        <v>1622</v>
      </c>
      <c r="G15" s="38"/>
      <c r="H15" s="38"/>
      <c r="I15" s="302" t="s">
        <v>539</v>
      </c>
      <c r="J15" s="301" t="s">
        <v>540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ROUND((SUM(BE126:BE199)),2)</f>
        <v>0</v>
      </c>
      <c r="G35" s="38"/>
      <c r="H35" s="38"/>
      <c r="I35" s="172">
        <v>0.21</v>
      </c>
      <c r="J35" s="171">
        <f>ROUND(((SUM(BE126:BE199))*I35),2)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ROUND((SUM(BF126:BF199)),2)</f>
        <v>0</v>
      </c>
      <c r="G36" s="38"/>
      <c r="H36" s="38"/>
      <c r="I36" s="172">
        <v>0.15</v>
      </c>
      <c r="J36" s="171">
        <f>ROUND(((SUM(BF126:BF199))*I36),2)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ROUND((SUM(BG126:BG199)),2)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ROUND((SUM(BH126:BH199)),2)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ROUND((SUM(BI126:BI199)),2)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535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310 - Odvodnění Bělečko - způsobilé výdaje na hlavní aktivitu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J126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541</v>
      </c>
      <c r="E98" s="206"/>
      <c r="F98" s="206"/>
      <c r="G98" s="206"/>
      <c r="H98" s="206"/>
      <c r="I98" s="207"/>
      <c r="J98" s="208">
        <f>J127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203"/>
      <c r="C99" s="204"/>
      <c r="D99" s="205" t="s">
        <v>585</v>
      </c>
      <c r="E99" s="206"/>
      <c r="F99" s="206"/>
      <c r="G99" s="206"/>
      <c r="H99" s="206"/>
      <c r="I99" s="207"/>
      <c r="J99" s="208">
        <f>J131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1623</v>
      </c>
      <c r="E100" s="206"/>
      <c r="F100" s="206"/>
      <c r="G100" s="206"/>
      <c r="H100" s="206"/>
      <c r="I100" s="207"/>
      <c r="J100" s="208">
        <f>J156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773</v>
      </c>
      <c r="E101" s="206"/>
      <c r="F101" s="206"/>
      <c r="G101" s="206"/>
      <c r="H101" s="206"/>
      <c r="I101" s="207"/>
      <c r="J101" s="208">
        <f>J160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620</v>
      </c>
      <c r="E102" s="206"/>
      <c r="F102" s="206"/>
      <c r="G102" s="206"/>
      <c r="H102" s="206"/>
      <c r="I102" s="207"/>
      <c r="J102" s="208">
        <f>J181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774</v>
      </c>
      <c r="E103" s="206"/>
      <c r="F103" s="206"/>
      <c r="G103" s="206"/>
      <c r="H103" s="206"/>
      <c r="I103" s="207"/>
      <c r="J103" s="208">
        <f>J185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586</v>
      </c>
      <c r="E104" s="206"/>
      <c r="F104" s="206"/>
      <c r="G104" s="206"/>
      <c r="H104" s="206"/>
      <c r="I104" s="207"/>
      <c r="J104" s="208">
        <f>J196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3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6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211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7" t="str">
        <f>E7</f>
        <v>Býšť</v>
      </c>
      <c r="F114" s="32"/>
      <c r="G114" s="32"/>
      <c r="H114" s="32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194</v>
      </c>
      <c r="D115" s="22"/>
      <c r="E115" s="22"/>
      <c r="F115" s="22"/>
      <c r="G115" s="22"/>
      <c r="H115" s="22"/>
      <c r="I115" s="147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97" t="s">
        <v>535</v>
      </c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196</v>
      </c>
      <c r="D117" s="40"/>
      <c r="E117" s="40"/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SO 310 - Odvodnění Bělečko - způsobilé výdaje na hlavní aktivitu projektu</v>
      </c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 xml:space="preserve"> </v>
      </c>
      <c r="G120" s="40"/>
      <c r="H120" s="40"/>
      <c r="I120" s="157" t="s">
        <v>22</v>
      </c>
      <c r="J120" s="79" t="str">
        <f>IF(J14="","",J14)</f>
        <v>7. 5. 2020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E17</f>
        <v xml:space="preserve"> </v>
      </c>
      <c r="G122" s="40"/>
      <c r="H122" s="40"/>
      <c r="I122" s="157" t="s">
        <v>29</v>
      </c>
      <c r="J122" s="36" t="str">
        <f>E23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27</v>
      </c>
      <c r="D123" s="40"/>
      <c r="E123" s="40"/>
      <c r="F123" s="27" t="str">
        <f>IF(E20="","",E20)</f>
        <v>Vyplň údaj</v>
      </c>
      <c r="G123" s="40"/>
      <c r="H123" s="40"/>
      <c r="I123" s="157" t="s">
        <v>31</v>
      </c>
      <c r="J123" s="36" t="str">
        <f>E26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5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6"/>
      <c r="B125" s="217"/>
      <c r="C125" s="218" t="s">
        <v>212</v>
      </c>
      <c r="D125" s="219" t="s">
        <v>58</v>
      </c>
      <c r="E125" s="219" t="s">
        <v>54</v>
      </c>
      <c r="F125" s="219" t="s">
        <v>55</v>
      </c>
      <c r="G125" s="219" t="s">
        <v>213</v>
      </c>
      <c r="H125" s="219" t="s">
        <v>214</v>
      </c>
      <c r="I125" s="220" t="s">
        <v>215</v>
      </c>
      <c r="J125" s="219" t="s">
        <v>200</v>
      </c>
      <c r="K125" s="221" t="s">
        <v>216</v>
      </c>
      <c r="L125" s="222"/>
      <c r="M125" s="100" t="s">
        <v>1</v>
      </c>
      <c r="N125" s="101" t="s">
        <v>37</v>
      </c>
      <c r="O125" s="101" t="s">
        <v>217</v>
      </c>
      <c r="P125" s="101" t="s">
        <v>218</v>
      </c>
      <c r="Q125" s="101" t="s">
        <v>219</v>
      </c>
      <c r="R125" s="101" t="s">
        <v>220</v>
      </c>
      <c r="S125" s="101" t="s">
        <v>221</v>
      </c>
      <c r="T125" s="102" t="s">
        <v>222</v>
      </c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</row>
    <row r="126" spans="1:63" s="2" customFormat="1" ht="22.8" customHeight="1">
      <c r="A126" s="38"/>
      <c r="B126" s="39"/>
      <c r="C126" s="107" t="s">
        <v>223</v>
      </c>
      <c r="D126" s="40"/>
      <c r="E126" s="40"/>
      <c r="F126" s="40"/>
      <c r="G126" s="40"/>
      <c r="H126" s="40"/>
      <c r="I126" s="155"/>
      <c r="J126" s="223">
        <f>BK126</f>
        <v>0</v>
      </c>
      <c r="K126" s="40"/>
      <c r="L126" s="44"/>
      <c r="M126" s="103"/>
      <c r="N126" s="224"/>
      <c r="O126" s="104"/>
      <c r="P126" s="225">
        <f>P127+P131+P156+P160+P181+P185+P196</f>
        <v>0</v>
      </c>
      <c r="Q126" s="104"/>
      <c r="R126" s="225">
        <f>R127+R131+R156+R160+R181+R185+R196</f>
        <v>0</v>
      </c>
      <c r="S126" s="104"/>
      <c r="T126" s="226">
        <f>T127+T131+T156+T160+T181+T185+T196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72</v>
      </c>
      <c r="AU126" s="17" t="s">
        <v>202</v>
      </c>
      <c r="BK126" s="227">
        <f>BK127+BK131+BK156+BK160+BK181+BK185+BK196</f>
        <v>0</v>
      </c>
    </row>
    <row r="127" spans="1:63" s="12" customFormat="1" ht="25.9" customHeight="1">
      <c r="A127" s="12"/>
      <c r="B127" s="228"/>
      <c r="C127" s="229"/>
      <c r="D127" s="230" t="s">
        <v>72</v>
      </c>
      <c r="E127" s="231" t="s">
        <v>73</v>
      </c>
      <c r="F127" s="231" t="s">
        <v>271</v>
      </c>
      <c r="G127" s="229"/>
      <c r="H127" s="229"/>
      <c r="I127" s="232"/>
      <c r="J127" s="233">
        <f>BK127</f>
        <v>0</v>
      </c>
      <c r="K127" s="229"/>
      <c r="L127" s="234"/>
      <c r="M127" s="235"/>
      <c r="N127" s="236"/>
      <c r="O127" s="236"/>
      <c r="P127" s="237">
        <f>SUM(P128:P130)</f>
        <v>0</v>
      </c>
      <c r="Q127" s="236"/>
      <c r="R127" s="237">
        <f>SUM(R128:R130)</f>
        <v>0</v>
      </c>
      <c r="S127" s="236"/>
      <c r="T127" s="238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9" t="s">
        <v>231</v>
      </c>
      <c r="AT127" s="240" t="s">
        <v>72</v>
      </c>
      <c r="AU127" s="240" t="s">
        <v>73</v>
      </c>
      <c r="AY127" s="239" t="s">
        <v>226</v>
      </c>
      <c r="BK127" s="241">
        <f>SUM(BK128:BK130)</f>
        <v>0</v>
      </c>
    </row>
    <row r="128" spans="1:65" s="2" customFormat="1" ht="16.5" customHeight="1">
      <c r="A128" s="38"/>
      <c r="B128" s="39"/>
      <c r="C128" s="242" t="s">
        <v>80</v>
      </c>
      <c r="D128" s="242" t="s">
        <v>227</v>
      </c>
      <c r="E128" s="243" t="s">
        <v>273</v>
      </c>
      <c r="F128" s="244" t="s">
        <v>274</v>
      </c>
      <c r="G128" s="245" t="s">
        <v>275</v>
      </c>
      <c r="H128" s="246">
        <v>101.77</v>
      </c>
      <c r="I128" s="247"/>
      <c r="J128" s="248">
        <f>ROUND(I128*H128,2)</f>
        <v>0</v>
      </c>
      <c r="K128" s="244" t="s">
        <v>545</v>
      </c>
      <c r="L128" s="44"/>
      <c r="M128" s="249" t="s">
        <v>1</v>
      </c>
      <c r="N128" s="250" t="s">
        <v>38</v>
      </c>
      <c r="O128" s="91"/>
      <c r="P128" s="251">
        <f>O128*H128</f>
        <v>0</v>
      </c>
      <c r="Q128" s="251">
        <v>0</v>
      </c>
      <c r="R128" s="251">
        <f>Q128*H128</f>
        <v>0</v>
      </c>
      <c r="S128" s="251">
        <v>0</v>
      </c>
      <c r="T128" s="25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3" t="s">
        <v>231</v>
      </c>
      <c r="AT128" s="253" t="s">
        <v>227</v>
      </c>
      <c r="AU128" s="253" t="s">
        <v>80</v>
      </c>
      <c r="AY128" s="17" t="s">
        <v>226</v>
      </c>
      <c r="BE128" s="254">
        <f>IF(N128="základní",J128,0)</f>
        <v>0</v>
      </c>
      <c r="BF128" s="254">
        <f>IF(N128="snížená",J128,0)</f>
        <v>0</v>
      </c>
      <c r="BG128" s="254">
        <f>IF(N128="zákl. přenesená",J128,0)</f>
        <v>0</v>
      </c>
      <c r="BH128" s="254">
        <f>IF(N128="sníž. přenesená",J128,0)</f>
        <v>0</v>
      </c>
      <c r="BI128" s="254">
        <f>IF(N128="nulová",J128,0)</f>
        <v>0</v>
      </c>
      <c r="BJ128" s="17" t="s">
        <v>80</v>
      </c>
      <c r="BK128" s="254">
        <f>ROUND(I128*H128,2)</f>
        <v>0</v>
      </c>
      <c r="BL128" s="17" t="s">
        <v>231</v>
      </c>
      <c r="BM128" s="253" t="s">
        <v>1624</v>
      </c>
    </row>
    <row r="129" spans="1:47" s="2" customFormat="1" ht="12">
      <c r="A129" s="38"/>
      <c r="B129" s="39"/>
      <c r="C129" s="40"/>
      <c r="D129" s="257" t="s">
        <v>277</v>
      </c>
      <c r="E129" s="40"/>
      <c r="F129" s="269" t="s">
        <v>278</v>
      </c>
      <c r="G129" s="40"/>
      <c r="H129" s="40"/>
      <c r="I129" s="155"/>
      <c r="J129" s="40"/>
      <c r="K129" s="40"/>
      <c r="L129" s="44"/>
      <c r="M129" s="270"/>
      <c r="N129" s="271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277</v>
      </c>
      <c r="AU129" s="17" t="s">
        <v>80</v>
      </c>
    </row>
    <row r="130" spans="1:51" s="13" customFormat="1" ht="12">
      <c r="A130" s="13"/>
      <c r="B130" s="255"/>
      <c r="C130" s="256"/>
      <c r="D130" s="257" t="s">
        <v>270</v>
      </c>
      <c r="E130" s="258" t="s">
        <v>279</v>
      </c>
      <c r="F130" s="259" t="s">
        <v>1625</v>
      </c>
      <c r="G130" s="256"/>
      <c r="H130" s="260">
        <v>101.77</v>
      </c>
      <c r="I130" s="261"/>
      <c r="J130" s="256"/>
      <c r="K130" s="256"/>
      <c r="L130" s="262"/>
      <c r="M130" s="263"/>
      <c r="N130" s="264"/>
      <c r="O130" s="264"/>
      <c r="P130" s="264"/>
      <c r="Q130" s="264"/>
      <c r="R130" s="264"/>
      <c r="S130" s="264"/>
      <c r="T130" s="26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6" t="s">
        <v>270</v>
      </c>
      <c r="AU130" s="266" t="s">
        <v>80</v>
      </c>
      <c r="AV130" s="13" t="s">
        <v>82</v>
      </c>
      <c r="AW130" s="13" t="s">
        <v>30</v>
      </c>
      <c r="AX130" s="13" t="s">
        <v>80</v>
      </c>
      <c r="AY130" s="266" t="s">
        <v>226</v>
      </c>
    </row>
    <row r="131" spans="1:63" s="12" customFormat="1" ht="25.9" customHeight="1">
      <c r="A131" s="12"/>
      <c r="B131" s="228"/>
      <c r="C131" s="229"/>
      <c r="D131" s="230" t="s">
        <v>72</v>
      </c>
      <c r="E131" s="231" t="s">
        <v>80</v>
      </c>
      <c r="F131" s="231" t="s">
        <v>291</v>
      </c>
      <c r="G131" s="229"/>
      <c r="H131" s="229"/>
      <c r="I131" s="232"/>
      <c r="J131" s="233">
        <f>BK131</f>
        <v>0</v>
      </c>
      <c r="K131" s="229"/>
      <c r="L131" s="234"/>
      <c r="M131" s="235"/>
      <c r="N131" s="236"/>
      <c r="O131" s="236"/>
      <c r="P131" s="237">
        <f>SUM(P132:P155)</f>
        <v>0</v>
      </c>
      <c r="Q131" s="236"/>
      <c r="R131" s="237">
        <f>SUM(R132:R155)</f>
        <v>0</v>
      </c>
      <c r="S131" s="236"/>
      <c r="T131" s="238">
        <f>SUM(T132:T155)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9" t="s">
        <v>231</v>
      </c>
      <c r="AT131" s="240" t="s">
        <v>72</v>
      </c>
      <c r="AU131" s="240" t="s">
        <v>73</v>
      </c>
      <c r="AY131" s="239" t="s">
        <v>226</v>
      </c>
      <c r="BK131" s="241">
        <f>SUM(BK132:BK155)</f>
        <v>0</v>
      </c>
    </row>
    <row r="132" spans="1:65" s="2" customFormat="1" ht="16.5" customHeight="1">
      <c r="A132" s="38"/>
      <c r="B132" s="39"/>
      <c r="C132" s="242" t="s">
        <v>82</v>
      </c>
      <c r="D132" s="242" t="s">
        <v>227</v>
      </c>
      <c r="E132" s="243" t="s">
        <v>647</v>
      </c>
      <c r="F132" s="244" t="s">
        <v>648</v>
      </c>
      <c r="G132" s="245" t="s">
        <v>275</v>
      </c>
      <c r="H132" s="246">
        <v>15.23</v>
      </c>
      <c r="I132" s="247"/>
      <c r="J132" s="248">
        <f>ROUND(I132*H132,2)</f>
        <v>0</v>
      </c>
      <c r="K132" s="244" t="s">
        <v>748</v>
      </c>
      <c r="L132" s="44"/>
      <c r="M132" s="249" t="s">
        <v>1</v>
      </c>
      <c r="N132" s="250" t="s">
        <v>38</v>
      </c>
      <c r="O132" s="91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3" t="s">
        <v>231</v>
      </c>
      <c r="AT132" s="253" t="s">
        <v>227</v>
      </c>
      <c r="AU132" s="253" t="s">
        <v>80</v>
      </c>
      <c r="AY132" s="17" t="s">
        <v>226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7" t="s">
        <v>80</v>
      </c>
      <c r="BK132" s="254">
        <f>ROUND(I132*H132,2)</f>
        <v>0</v>
      </c>
      <c r="BL132" s="17" t="s">
        <v>231</v>
      </c>
      <c r="BM132" s="253" t="s">
        <v>1626</v>
      </c>
    </row>
    <row r="133" spans="1:47" s="2" customFormat="1" ht="12">
      <c r="A133" s="38"/>
      <c r="B133" s="39"/>
      <c r="C133" s="40"/>
      <c r="D133" s="257" t="s">
        <v>277</v>
      </c>
      <c r="E133" s="40"/>
      <c r="F133" s="269" t="s">
        <v>650</v>
      </c>
      <c r="G133" s="40"/>
      <c r="H133" s="40"/>
      <c r="I133" s="155"/>
      <c r="J133" s="40"/>
      <c r="K133" s="40"/>
      <c r="L133" s="44"/>
      <c r="M133" s="270"/>
      <c r="N133" s="27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277</v>
      </c>
      <c r="AU133" s="17" t="s">
        <v>80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284</v>
      </c>
      <c r="F134" s="259" t="s">
        <v>1627</v>
      </c>
      <c r="G134" s="256"/>
      <c r="H134" s="260">
        <v>15.23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80</v>
      </c>
      <c r="AY134" s="266" t="s">
        <v>226</v>
      </c>
    </row>
    <row r="135" spans="1:65" s="2" customFormat="1" ht="16.5" customHeight="1">
      <c r="A135" s="38"/>
      <c r="B135" s="39"/>
      <c r="C135" s="242" t="s">
        <v>108</v>
      </c>
      <c r="D135" s="242" t="s">
        <v>227</v>
      </c>
      <c r="E135" s="243" t="s">
        <v>1628</v>
      </c>
      <c r="F135" s="244" t="s">
        <v>1629</v>
      </c>
      <c r="G135" s="245" t="s">
        <v>275</v>
      </c>
      <c r="H135" s="246">
        <v>15.23</v>
      </c>
      <c r="I135" s="247"/>
      <c r="J135" s="248">
        <f>ROUND(I135*H135,2)</f>
        <v>0</v>
      </c>
      <c r="K135" s="244" t="s">
        <v>545</v>
      </c>
      <c r="L135" s="44"/>
      <c r="M135" s="249" t="s">
        <v>1</v>
      </c>
      <c r="N135" s="250" t="s">
        <v>38</v>
      </c>
      <c r="O135" s="91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3" t="s">
        <v>231</v>
      </c>
      <c r="AT135" s="253" t="s">
        <v>227</v>
      </c>
      <c r="AU135" s="253" t="s">
        <v>80</v>
      </c>
      <c r="AY135" s="17" t="s">
        <v>226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7" t="s">
        <v>80</v>
      </c>
      <c r="BK135" s="254">
        <f>ROUND(I135*H135,2)</f>
        <v>0</v>
      </c>
      <c r="BL135" s="17" t="s">
        <v>231</v>
      </c>
      <c r="BM135" s="253" t="s">
        <v>1630</v>
      </c>
    </row>
    <row r="136" spans="1:47" s="2" customFormat="1" ht="12">
      <c r="A136" s="38"/>
      <c r="B136" s="39"/>
      <c r="C136" s="40"/>
      <c r="D136" s="257" t="s">
        <v>277</v>
      </c>
      <c r="E136" s="40"/>
      <c r="F136" s="269" t="s">
        <v>328</v>
      </c>
      <c r="G136" s="40"/>
      <c r="H136" s="40"/>
      <c r="I136" s="155"/>
      <c r="J136" s="40"/>
      <c r="K136" s="40"/>
      <c r="L136" s="44"/>
      <c r="M136" s="270"/>
      <c r="N136" s="271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277</v>
      </c>
      <c r="AU136" s="17" t="s">
        <v>80</v>
      </c>
    </row>
    <row r="137" spans="1:51" s="13" customFormat="1" ht="12">
      <c r="A137" s="13"/>
      <c r="B137" s="255"/>
      <c r="C137" s="256"/>
      <c r="D137" s="257" t="s">
        <v>270</v>
      </c>
      <c r="E137" s="258" t="s">
        <v>557</v>
      </c>
      <c r="F137" s="259" t="s">
        <v>1631</v>
      </c>
      <c r="G137" s="256"/>
      <c r="H137" s="260">
        <v>15.23</v>
      </c>
      <c r="I137" s="261"/>
      <c r="J137" s="256"/>
      <c r="K137" s="256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270</v>
      </c>
      <c r="AU137" s="266" t="s">
        <v>80</v>
      </c>
      <c r="AV137" s="13" t="s">
        <v>82</v>
      </c>
      <c r="AW137" s="13" t="s">
        <v>30</v>
      </c>
      <c r="AX137" s="13" t="s">
        <v>80</v>
      </c>
      <c r="AY137" s="266" t="s">
        <v>226</v>
      </c>
    </row>
    <row r="138" spans="1:65" s="2" customFormat="1" ht="16.5" customHeight="1">
      <c r="A138" s="38"/>
      <c r="B138" s="39"/>
      <c r="C138" s="242" t="s">
        <v>231</v>
      </c>
      <c r="D138" s="242" t="s">
        <v>227</v>
      </c>
      <c r="E138" s="243" t="s">
        <v>325</v>
      </c>
      <c r="F138" s="244" t="s">
        <v>326</v>
      </c>
      <c r="G138" s="245" t="s">
        <v>275</v>
      </c>
      <c r="H138" s="246">
        <v>101.77</v>
      </c>
      <c r="I138" s="247"/>
      <c r="J138" s="248">
        <f>ROUND(I138*H138,2)</f>
        <v>0</v>
      </c>
      <c r="K138" s="244" t="s">
        <v>545</v>
      </c>
      <c r="L138" s="44"/>
      <c r="M138" s="249" t="s">
        <v>1</v>
      </c>
      <c r="N138" s="250" t="s">
        <v>38</v>
      </c>
      <c r="O138" s="91"/>
      <c r="P138" s="251">
        <f>O138*H138</f>
        <v>0</v>
      </c>
      <c r="Q138" s="251">
        <v>0</v>
      </c>
      <c r="R138" s="251">
        <f>Q138*H138</f>
        <v>0</v>
      </c>
      <c r="S138" s="251">
        <v>0</v>
      </c>
      <c r="T138" s="25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3" t="s">
        <v>231</v>
      </c>
      <c r="AT138" s="253" t="s">
        <v>227</v>
      </c>
      <c r="AU138" s="253" t="s">
        <v>80</v>
      </c>
      <c r="AY138" s="17" t="s">
        <v>226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7" t="s">
        <v>80</v>
      </c>
      <c r="BK138" s="254">
        <f>ROUND(I138*H138,2)</f>
        <v>0</v>
      </c>
      <c r="BL138" s="17" t="s">
        <v>231</v>
      </c>
      <c r="BM138" s="253" t="s">
        <v>1632</v>
      </c>
    </row>
    <row r="139" spans="1:47" s="2" customFormat="1" ht="12">
      <c r="A139" s="38"/>
      <c r="B139" s="39"/>
      <c r="C139" s="40"/>
      <c r="D139" s="257" t="s">
        <v>277</v>
      </c>
      <c r="E139" s="40"/>
      <c r="F139" s="269" t="s">
        <v>328</v>
      </c>
      <c r="G139" s="40"/>
      <c r="H139" s="40"/>
      <c r="I139" s="155"/>
      <c r="J139" s="40"/>
      <c r="K139" s="40"/>
      <c r="L139" s="44"/>
      <c r="M139" s="270"/>
      <c r="N139" s="271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277</v>
      </c>
      <c r="AU139" s="17" t="s">
        <v>80</v>
      </c>
    </row>
    <row r="140" spans="1:51" s="13" customFormat="1" ht="12">
      <c r="A140" s="13"/>
      <c r="B140" s="255"/>
      <c r="C140" s="256"/>
      <c r="D140" s="257" t="s">
        <v>270</v>
      </c>
      <c r="E140" s="258" t="s">
        <v>562</v>
      </c>
      <c r="F140" s="259" t="s">
        <v>1633</v>
      </c>
      <c r="G140" s="256"/>
      <c r="H140" s="260">
        <v>101.77</v>
      </c>
      <c r="I140" s="261"/>
      <c r="J140" s="256"/>
      <c r="K140" s="256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270</v>
      </c>
      <c r="AU140" s="266" t="s">
        <v>80</v>
      </c>
      <c r="AV140" s="13" t="s">
        <v>82</v>
      </c>
      <c r="AW140" s="13" t="s">
        <v>30</v>
      </c>
      <c r="AX140" s="13" t="s">
        <v>80</v>
      </c>
      <c r="AY140" s="266" t="s">
        <v>226</v>
      </c>
    </row>
    <row r="141" spans="1:65" s="2" customFormat="1" ht="16.5" customHeight="1">
      <c r="A141" s="38"/>
      <c r="B141" s="39"/>
      <c r="C141" s="242" t="s">
        <v>242</v>
      </c>
      <c r="D141" s="242" t="s">
        <v>227</v>
      </c>
      <c r="E141" s="243" t="s">
        <v>337</v>
      </c>
      <c r="F141" s="244" t="s">
        <v>338</v>
      </c>
      <c r="G141" s="245" t="s">
        <v>275</v>
      </c>
      <c r="H141" s="246">
        <v>15.23</v>
      </c>
      <c r="I141" s="247"/>
      <c r="J141" s="248">
        <f>ROUND(I141*H141,2)</f>
        <v>0</v>
      </c>
      <c r="K141" s="244" t="s">
        <v>545</v>
      </c>
      <c r="L141" s="44"/>
      <c r="M141" s="249" t="s">
        <v>1</v>
      </c>
      <c r="N141" s="250" t="s">
        <v>38</v>
      </c>
      <c r="O141" s="91"/>
      <c r="P141" s="251">
        <f>O141*H141</f>
        <v>0</v>
      </c>
      <c r="Q141" s="251">
        <v>0</v>
      </c>
      <c r="R141" s="251">
        <f>Q141*H141</f>
        <v>0</v>
      </c>
      <c r="S141" s="251">
        <v>0</v>
      </c>
      <c r="T141" s="25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3" t="s">
        <v>231</v>
      </c>
      <c r="AT141" s="253" t="s">
        <v>227</v>
      </c>
      <c r="AU141" s="253" t="s">
        <v>80</v>
      </c>
      <c r="AY141" s="17" t="s">
        <v>226</v>
      </c>
      <c r="BE141" s="254">
        <f>IF(N141="základní",J141,0)</f>
        <v>0</v>
      </c>
      <c r="BF141" s="254">
        <f>IF(N141="snížená",J141,0)</f>
        <v>0</v>
      </c>
      <c r="BG141" s="254">
        <f>IF(N141="zákl. přenesená",J141,0)</f>
        <v>0</v>
      </c>
      <c r="BH141" s="254">
        <f>IF(N141="sníž. přenesená",J141,0)</f>
        <v>0</v>
      </c>
      <c r="BI141" s="254">
        <f>IF(N141="nulová",J141,0)</f>
        <v>0</v>
      </c>
      <c r="BJ141" s="17" t="s">
        <v>80</v>
      </c>
      <c r="BK141" s="254">
        <f>ROUND(I141*H141,2)</f>
        <v>0</v>
      </c>
      <c r="BL141" s="17" t="s">
        <v>231</v>
      </c>
      <c r="BM141" s="253" t="s">
        <v>1634</v>
      </c>
    </row>
    <row r="142" spans="1:47" s="2" customFormat="1" ht="12">
      <c r="A142" s="38"/>
      <c r="B142" s="39"/>
      <c r="C142" s="40"/>
      <c r="D142" s="257" t="s">
        <v>277</v>
      </c>
      <c r="E142" s="40"/>
      <c r="F142" s="269" t="s">
        <v>340</v>
      </c>
      <c r="G142" s="40"/>
      <c r="H142" s="40"/>
      <c r="I142" s="155"/>
      <c r="J142" s="40"/>
      <c r="K142" s="40"/>
      <c r="L142" s="44"/>
      <c r="M142" s="270"/>
      <c r="N142" s="271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277</v>
      </c>
      <c r="AU142" s="17" t="s">
        <v>80</v>
      </c>
    </row>
    <row r="143" spans="1:51" s="13" customFormat="1" ht="12">
      <c r="A143" s="13"/>
      <c r="B143" s="255"/>
      <c r="C143" s="256"/>
      <c r="D143" s="257" t="s">
        <v>270</v>
      </c>
      <c r="E143" s="258" t="s">
        <v>567</v>
      </c>
      <c r="F143" s="259" t="s">
        <v>1627</v>
      </c>
      <c r="G143" s="256"/>
      <c r="H143" s="260">
        <v>15.23</v>
      </c>
      <c r="I143" s="261"/>
      <c r="J143" s="256"/>
      <c r="K143" s="256"/>
      <c r="L143" s="262"/>
      <c r="M143" s="263"/>
      <c r="N143" s="264"/>
      <c r="O143" s="264"/>
      <c r="P143" s="264"/>
      <c r="Q143" s="264"/>
      <c r="R143" s="264"/>
      <c r="S143" s="264"/>
      <c r="T143" s="26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6" t="s">
        <v>270</v>
      </c>
      <c r="AU143" s="266" t="s">
        <v>80</v>
      </c>
      <c r="AV143" s="13" t="s">
        <v>82</v>
      </c>
      <c r="AW143" s="13" t="s">
        <v>30</v>
      </c>
      <c r="AX143" s="13" t="s">
        <v>80</v>
      </c>
      <c r="AY143" s="266" t="s">
        <v>226</v>
      </c>
    </row>
    <row r="144" spans="1:65" s="2" customFormat="1" ht="16.5" customHeight="1">
      <c r="A144" s="38"/>
      <c r="B144" s="39"/>
      <c r="C144" s="242" t="s">
        <v>246</v>
      </c>
      <c r="D144" s="242" t="s">
        <v>227</v>
      </c>
      <c r="E144" s="243" t="s">
        <v>1234</v>
      </c>
      <c r="F144" s="244" t="s">
        <v>1235</v>
      </c>
      <c r="G144" s="245" t="s">
        <v>275</v>
      </c>
      <c r="H144" s="246">
        <v>15.23</v>
      </c>
      <c r="I144" s="247"/>
      <c r="J144" s="248">
        <f>ROUND(I144*H144,2)</f>
        <v>0</v>
      </c>
      <c r="K144" s="244" t="s">
        <v>545</v>
      </c>
      <c r="L144" s="44"/>
      <c r="M144" s="249" t="s">
        <v>1</v>
      </c>
      <c r="N144" s="250" t="s">
        <v>38</v>
      </c>
      <c r="O144" s="91"/>
      <c r="P144" s="251">
        <f>O144*H144</f>
        <v>0</v>
      </c>
      <c r="Q144" s="251">
        <v>0</v>
      </c>
      <c r="R144" s="251">
        <f>Q144*H144</f>
        <v>0</v>
      </c>
      <c r="S144" s="251">
        <v>0</v>
      </c>
      <c r="T144" s="25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3" t="s">
        <v>231</v>
      </c>
      <c r="AT144" s="253" t="s">
        <v>227</v>
      </c>
      <c r="AU144" s="253" t="s">
        <v>80</v>
      </c>
      <c r="AY144" s="17" t="s">
        <v>226</v>
      </c>
      <c r="BE144" s="254">
        <f>IF(N144="základní",J144,0)</f>
        <v>0</v>
      </c>
      <c r="BF144" s="254">
        <f>IF(N144="snížená",J144,0)</f>
        <v>0</v>
      </c>
      <c r="BG144" s="254">
        <f>IF(N144="zákl. přenesená",J144,0)</f>
        <v>0</v>
      </c>
      <c r="BH144" s="254">
        <f>IF(N144="sníž. přenesená",J144,0)</f>
        <v>0</v>
      </c>
      <c r="BI144" s="254">
        <f>IF(N144="nulová",J144,0)</f>
        <v>0</v>
      </c>
      <c r="BJ144" s="17" t="s">
        <v>80</v>
      </c>
      <c r="BK144" s="254">
        <f>ROUND(I144*H144,2)</f>
        <v>0</v>
      </c>
      <c r="BL144" s="17" t="s">
        <v>231</v>
      </c>
      <c r="BM144" s="253" t="s">
        <v>1635</v>
      </c>
    </row>
    <row r="145" spans="1:47" s="2" customFormat="1" ht="12">
      <c r="A145" s="38"/>
      <c r="B145" s="39"/>
      <c r="C145" s="40"/>
      <c r="D145" s="257" t="s">
        <v>277</v>
      </c>
      <c r="E145" s="40"/>
      <c r="F145" s="269" t="s">
        <v>1237</v>
      </c>
      <c r="G145" s="40"/>
      <c r="H145" s="40"/>
      <c r="I145" s="155"/>
      <c r="J145" s="40"/>
      <c r="K145" s="40"/>
      <c r="L145" s="44"/>
      <c r="M145" s="270"/>
      <c r="N145" s="271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277</v>
      </c>
      <c r="AU145" s="17" t="s">
        <v>80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577</v>
      </c>
      <c r="F146" s="259" t="s">
        <v>1627</v>
      </c>
      <c r="G146" s="256"/>
      <c r="H146" s="260">
        <v>15.23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65" s="2" customFormat="1" ht="16.5" customHeight="1">
      <c r="A147" s="38"/>
      <c r="B147" s="39"/>
      <c r="C147" s="242" t="s">
        <v>250</v>
      </c>
      <c r="D147" s="242" t="s">
        <v>227</v>
      </c>
      <c r="E147" s="243" t="s">
        <v>350</v>
      </c>
      <c r="F147" s="244" t="s">
        <v>351</v>
      </c>
      <c r="G147" s="245" t="s">
        <v>275</v>
      </c>
      <c r="H147" s="246">
        <v>58.5</v>
      </c>
      <c r="I147" s="247"/>
      <c r="J147" s="248">
        <f>ROUND(I147*H147,2)</f>
        <v>0</v>
      </c>
      <c r="K147" s="244" t="s">
        <v>545</v>
      </c>
      <c r="L147" s="44"/>
      <c r="M147" s="249" t="s">
        <v>1</v>
      </c>
      <c r="N147" s="250" t="s">
        <v>38</v>
      </c>
      <c r="O147" s="91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3" t="s">
        <v>231</v>
      </c>
      <c r="AT147" s="253" t="s">
        <v>227</v>
      </c>
      <c r="AU147" s="253" t="s">
        <v>80</v>
      </c>
      <c r="AY147" s="17" t="s">
        <v>226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7" t="s">
        <v>80</v>
      </c>
      <c r="BK147" s="254">
        <f>ROUND(I147*H147,2)</f>
        <v>0</v>
      </c>
      <c r="BL147" s="17" t="s">
        <v>231</v>
      </c>
      <c r="BM147" s="253" t="s">
        <v>1636</v>
      </c>
    </row>
    <row r="148" spans="1:47" s="2" customFormat="1" ht="12">
      <c r="A148" s="38"/>
      <c r="B148" s="39"/>
      <c r="C148" s="40"/>
      <c r="D148" s="257" t="s">
        <v>277</v>
      </c>
      <c r="E148" s="40"/>
      <c r="F148" s="269" t="s">
        <v>353</v>
      </c>
      <c r="G148" s="40"/>
      <c r="H148" s="40"/>
      <c r="I148" s="155"/>
      <c r="J148" s="40"/>
      <c r="K148" s="40"/>
      <c r="L148" s="44"/>
      <c r="M148" s="270"/>
      <c r="N148" s="27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277</v>
      </c>
      <c r="AU148" s="17" t="s">
        <v>80</v>
      </c>
    </row>
    <row r="149" spans="1:51" s="13" customFormat="1" ht="12">
      <c r="A149" s="13"/>
      <c r="B149" s="255"/>
      <c r="C149" s="256"/>
      <c r="D149" s="257" t="s">
        <v>270</v>
      </c>
      <c r="E149" s="258" t="s">
        <v>582</v>
      </c>
      <c r="F149" s="259" t="s">
        <v>1637</v>
      </c>
      <c r="G149" s="256"/>
      <c r="H149" s="260">
        <v>58.5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270</v>
      </c>
      <c r="AU149" s="266" t="s">
        <v>80</v>
      </c>
      <c r="AV149" s="13" t="s">
        <v>82</v>
      </c>
      <c r="AW149" s="13" t="s">
        <v>30</v>
      </c>
      <c r="AX149" s="13" t="s">
        <v>80</v>
      </c>
      <c r="AY149" s="266" t="s">
        <v>226</v>
      </c>
    </row>
    <row r="150" spans="1:65" s="2" customFormat="1" ht="16.5" customHeight="1">
      <c r="A150" s="38"/>
      <c r="B150" s="39"/>
      <c r="C150" s="242" t="s">
        <v>254</v>
      </c>
      <c r="D150" s="242" t="s">
        <v>227</v>
      </c>
      <c r="E150" s="243" t="s">
        <v>1638</v>
      </c>
      <c r="F150" s="244" t="s">
        <v>1639</v>
      </c>
      <c r="G150" s="245" t="s">
        <v>275</v>
      </c>
      <c r="H150" s="246">
        <v>34.28</v>
      </c>
      <c r="I150" s="247"/>
      <c r="J150" s="248">
        <f>ROUND(I150*H150,2)</f>
        <v>0</v>
      </c>
      <c r="K150" s="244" t="s">
        <v>545</v>
      </c>
      <c r="L150" s="44"/>
      <c r="M150" s="249" t="s">
        <v>1</v>
      </c>
      <c r="N150" s="250" t="s">
        <v>38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231</v>
      </c>
      <c r="AT150" s="253" t="s">
        <v>227</v>
      </c>
      <c r="AU150" s="253" t="s">
        <v>80</v>
      </c>
      <c r="AY150" s="17" t="s">
        <v>226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80</v>
      </c>
      <c r="BK150" s="254">
        <f>ROUND(I150*H150,2)</f>
        <v>0</v>
      </c>
      <c r="BL150" s="17" t="s">
        <v>231</v>
      </c>
      <c r="BM150" s="253" t="s">
        <v>1640</v>
      </c>
    </row>
    <row r="151" spans="1:47" s="2" customFormat="1" ht="12">
      <c r="A151" s="38"/>
      <c r="B151" s="39"/>
      <c r="C151" s="40"/>
      <c r="D151" s="257" t="s">
        <v>277</v>
      </c>
      <c r="E151" s="40"/>
      <c r="F151" s="269" t="s">
        <v>1641</v>
      </c>
      <c r="G151" s="40"/>
      <c r="H151" s="40"/>
      <c r="I151" s="155"/>
      <c r="J151" s="40"/>
      <c r="K151" s="40"/>
      <c r="L151" s="44"/>
      <c r="M151" s="270"/>
      <c r="N151" s="27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277</v>
      </c>
      <c r="AU151" s="17" t="s">
        <v>80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659</v>
      </c>
      <c r="F152" s="259" t="s">
        <v>1642</v>
      </c>
      <c r="G152" s="256"/>
      <c r="H152" s="260">
        <v>34.28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80</v>
      </c>
      <c r="AV152" s="13" t="s">
        <v>82</v>
      </c>
      <c r="AW152" s="13" t="s">
        <v>30</v>
      </c>
      <c r="AX152" s="13" t="s">
        <v>80</v>
      </c>
      <c r="AY152" s="266" t="s">
        <v>226</v>
      </c>
    </row>
    <row r="153" spans="1:65" s="2" customFormat="1" ht="16.5" customHeight="1">
      <c r="A153" s="38"/>
      <c r="B153" s="39"/>
      <c r="C153" s="242" t="s">
        <v>258</v>
      </c>
      <c r="D153" s="242" t="s">
        <v>227</v>
      </c>
      <c r="E153" s="243" t="s">
        <v>1643</v>
      </c>
      <c r="F153" s="244" t="s">
        <v>1644</v>
      </c>
      <c r="G153" s="245" t="s">
        <v>380</v>
      </c>
      <c r="H153" s="246">
        <v>171.38</v>
      </c>
      <c r="I153" s="247"/>
      <c r="J153" s="248">
        <f>ROUND(I153*H153,2)</f>
        <v>0</v>
      </c>
      <c r="K153" s="244" t="s">
        <v>545</v>
      </c>
      <c r="L153" s="44"/>
      <c r="M153" s="249" t="s">
        <v>1</v>
      </c>
      <c r="N153" s="250" t="s">
        <v>38</v>
      </c>
      <c r="O153" s="91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231</v>
      </c>
      <c r="AT153" s="253" t="s">
        <v>227</v>
      </c>
      <c r="AU153" s="253" t="s">
        <v>80</v>
      </c>
      <c r="AY153" s="17" t="s">
        <v>226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80</v>
      </c>
      <c r="BK153" s="254">
        <f>ROUND(I153*H153,2)</f>
        <v>0</v>
      </c>
      <c r="BL153" s="17" t="s">
        <v>231</v>
      </c>
      <c r="BM153" s="253" t="s">
        <v>1645</v>
      </c>
    </row>
    <row r="154" spans="1:47" s="2" customFormat="1" ht="12">
      <c r="A154" s="38"/>
      <c r="B154" s="39"/>
      <c r="C154" s="40"/>
      <c r="D154" s="257" t="s">
        <v>277</v>
      </c>
      <c r="E154" s="40"/>
      <c r="F154" s="269" t="s">
        <v>1646</v>
      </c>
      <c r="G154" s="40"/>
      <c r="H154" s="40"/>
      <c r="I154" s="155"/>
      <c r="J154" s="40"/>
      <c r="K154" s="40"/>
      <c r="L154" s="44"/>
      <c r="M154" s="270"/>
      <c r="N154" s="27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277</v>
      </c>
      <c r="AU154" s="17" t="s">
        <v>80</v>
      </c>
    </row>
    <row r="155" spans="1:51" s="13" customFormat="1" ht="12">
      <c r="A155" s="13"/>
      <c r="B155" s="255"/>
      <c r="C155" s="256"/>
      <c r="D155" s="257" t="s">
        <v>270</v>
      </c>
      <c r="E155" s="258" t="s">
        <v>665</v>
      </c>
      <c r="F155" s="259" t="s">
        <v>1647</v>
      </c>
      <c r="G155" s="256"/>
      <c r="H155" s="260">
        <v>171.38</v>
      </c>
      <c r="I155" s="261"/>
      <c r="J155" s="256"/>
      <c r="K155" s="256"/>
      <c r="L155" s="262"/>
      <c r="M155" s="263"/>
      <c r="N155" s="264"/>
      <c r="O155" s="264"/>
      <c r="P155" s="264"/>
      <c r="Q155" s="264"/>
      <c r="R155" s="264"/>
      <c r="S155" s="264"/>
      <c r="T155" s="26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6" t="s">
        <v>270</v>
      </c>
      <c r="AU155" s="266" t="s">
        <v>80</v>
      </c>
      <c r="AV155" s="13" t="s">
        <v>82</v>
      </c>
      <c r="AW155" s="13" t="s">
        <v>30</v>
      </c>
      <c r="AX155" s="13" t="s">
        <v>80</v>
      </c>
      <c r="AY155" s="266" t="s">
        <v>226</v>
      </c>
    </row>
    <row r="156" spans="1:63" s="12" customFormat="1" ht="25.9" customHeight="1">
      <c r="A156" s="12"/>
      <c r="B156" s="228"/>
      <c r="C156" s="229"/>
      <c r="D156" s="230" t="s">
        <v>72</v>
      </c>
      <c r="E156" s="231" t="s">
        <v>82</v>
      </c>
      <c r="F156" s="231" t="s">
        <v>1648</v>
      </c>
      <c r="G156" s="229"/>
      <c r="H156" s="229"/>
      <c r="I156" s="232"/>
      <c r="J156" s="233">
        <f>BK156</f>
        <v>0</v>
      </c>
      <c r="K156" s="229"/>
      <c r="L156" s="234"/>
      <c r="M156" s="235"/>
      <c r="N156" s="236"/>
      <c r="O156" s="236"/>
      <c r="P156" s="237">
        <f>SUM(P157:P159)</f>
        <v>0</v>
      </c>
      <c r="Q156" s="236"/>
      <c r="R156" s="237">
        <f>SUM(R157:R159)</f>
        <v>0</v>
      </c>
      <c r="S156" s="236"/>
      <c r="T156" s="238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9" t="s">
        <v>231</v>
      </c>
      <c r="AT156" s="240" t="s">
        <v>72</v>
      </c>
      <c r="AU156" s="240" t="s">
        <v>73</v>
      </c>
      <c r="AY156" s="239" t="s">
        <v>226</v>
      </c>
      <c r="BK156" s="241">
        <f>SUM(BK157:BK159)</f>
        <v>0</v>
      </c>
    </row>
    <row r="157" spans="1:65" s="2" customFormat="1" ht="16.5" customHeight="1">
      <c r="A157" s="38"/>
      <c r="B157" s="39"/>
      <c r="C157" s="242" t="s">
        <v>262</v>
      </c>
      <c r="D157" s="242" t="s">
        <v>227</v>
      </c>
      <c r="E157" s="243" t="s">
        <v>1649</v>
      </c>
      <c r="F157" s="244" t="s">
        <v>1650</v>
      </c>
      <c r="G157" s="245" t="s">
        <v>380</v>
      </c>
      <c r="H157" s="246">
        <v>288</v>
      </c>
      <c r="I157" s="247"/>
      <c r="J157" s="248">
        <f>ROUND(I157*H157,2)</f>
        <v>0</v>
      </c>
      <c r="K157" s="244" t="s">
        <v>545</v>
      </c>
      <c r="L157" s="44"/>
      <c r="M157" s="249" t="s">
        <v>1</v>
      </c>
      <c r="N157" s="250" t="s">
        <v>38</v>
      </c>
      <c r="O157" s="91"/>
      <c r="P157" s="251">
        <f>O157*H157</f>
        <v>0</v>
      </c>
      <c r="Q157" s="251">
        <v>0</v>
      </c>
      <c r="R157" s="251">
        <f>Q157*H157</f>
        <v>0</v>
      </c>
      <c r="S157" s="251">
        <v>0</v>
      </c>
      <c r="T157" s="25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3" t="s">
        <v>231</v>
      </c>
      <c r="AT157" s="253" t="s">
        <v>227</v>
      </c>
      <c r="AU157" s="253" t="s">
        <v>80</v>
      </c>
      <c r="AY157" s="17" t="s">
        <v>226</v>
      </c>
      <c r="BE157" s="254">
        <f>IF(N157="základní",J157,0)</f>
        <v>0</v>
      </c>
      <c r="BF157" s="254">
        <f>IF(N157="snížená",J157,0)</f>
        <v>0</v>
      </c>
      <c r="BG157" s="254">
        <f>IF(N157="zákl. přenesená",J157,0)</f>
        <v>0</v>
      </c>
      <c r="BH157" s="254">
        <f>IF(N157="sníž. přenesená",J157,0)</f>
        <v>0</v>
      </c>
      <c r="BI157" s="254">
        <f>IF(N157="nulová",J157,0)</f>
        <v>0</v>
      </c>
      <c r="BJ157" s="17" t="s">
        <v>80</v>
      </c>
      <c r="BK157" s="254">
        <f>ROUND(I157*H157,2)</f>
        <v>0</v>
      </c>
      <c r="BL157" s="17" t="s">
        <v>231</v>
      </c>
      <c r="BM157" s="253" t="s">
        <v>1651</v>
      </c>
    </row>
    <row r="158" spans="1:47" s="2" customFormat="1" ht="12">
      <c r="A158" s="38"/>
      <c r="B158" s="39"/>
      <c r="C158" s="40"/>
      <c r="D158" s="257" t="s">
        <v>277</v>
      </c>
      <c r="E158" s="40"/>
      <c r="F158" s="269" t="s">
        <v>1652</v>
      </c>
      <c r="G158" s="40"/>
      <c r="H158" s="40"/>
      <c r="I158" s="155"/>
      <c r="J158" s="40"/>
      <c r="K158" s="40"/>
      <c r="L158" s="44"/>
      <c r="M158" s="270"/>
      <c r="N158" s="271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277</v>
      </c>
      <c r="AU158" s="17" t="s">
        <v>80</v>
      </c>
    </row>
    <row r="159" spans="1:51" s="13" customFormat="1" ht="12">
      <c r="A159" s="13"/>
      <c r="B159" s="255"/>
      <c r="C159" s="256"/>
      <c r="D159" s="257" t="s">
        <v>270</v>
      </c>
      <c r="E159" s="258" t="s">
        <v>672</v>
      </c>
      <c r="F159" s="259" t="s">
        <v>1653</v>
      </c>
      <c r="G159" s="256"/>
      <c r="H159" s="260">
        <v>288</v>
      </c>
      <c r="I159" s="261"/>
      <c r="J159" s="256"/>
      <c r="K159" s="256"/>
      <c r="L159" s="262"/>
      <c r="M159" s="263"/>
      <c r="N159" s="264"/>
      <c r="O159" s="264"/>
      <c r="P159" s="264"/>
      <c r="Q159" s="264"/>
      <c r="R159" s="264"/>
      <c r="S159" s="264"/>
      <c r="T159" s="26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6" t="s">
        <v>270</v>
      </c>
      <c r="AU159" s="266" t="s">
        <v>80</v>
      </c>
      <c r="AV159" s="13" t="s">
        <v>82</v>
      </c>
      <c r="AW159" s="13" t="s">
        <v>30</v>
      </c>
      <c r="AX159" s="13" t="s">
        <v>80</v>
      </c>
      <c r="AY159" s="266" t="s">
        <v>226</v>
      </c>
    </row>
    <row r="160" spans="1:63" s="12" customFormat="1" ht="25.9" customHeight="1">
      <c r="A160" s="12"/>
      <c r="B160" s="228"/>
      <c r="C160" s="229"/>
      <c r="D160" s="230" t="s">
        <v>72</v>
      </c>
      <c r="E160" s="231" t="s">
        <v>231</v>
      </c>
      <c r="F160" s="231" t="s">
        <v>363</v>
      </c>
      <c r="G160" s="229"/>
      <c r="H160" s="229"/>
      <c r="I160" s="232"/>
      <c r="J160" s="233">
        <f>BK160</f>
        <v>0</v>
      </c>
      <c r="K160" s="229"/>
      <c r="L160" s="234"/>
      <c r="M160" s="235"/>
      <c r="N160" s="236"/>
      <c r="O160" s="236"/>
      <c r="P160" s="237">
        <f>SUM(P161:P180)</f>
        <v>0</v>
      </c>
      <c r="Q160" s="236"/>
      <c r="R160" s="237">
        <f>SUM(R161:R180)</f>
        <v>0</v>
      </c>
      <c r="S160" s="236"/>
      <c r="T160" s="238">
        <f>SUM(T161:T180)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9" t="s">
        <v>231</v>
      </c>
      <c r="AT160" s="240" t="s">
        <v>72</v>
      </c>
      <c r="AU160" s="240" t="s">
        <v>73</v>
      </c>
      <c r="AY160" s="239" t="s">
        <v>226</v>
      </c>
      <c r="BK160" s="241">
        <f>SUM(BK161:BK180)</f>
        <v>0</v>
      </c>
    </row>
    <row r="161" spans="1:65" s="2" customFormat="1" ht="16.5" customHeight="1">
      <c r="A161" s="38"/>
      <c r="B161" s="39"/>
      <c r="C161" s="242" t="s">
        <v>266</v>
      </c>
      <c r="D161" s="242" t="s">
        <v>227</v>
      </c>
      <c r="E161" s="243" t="s">
        <v>816</v>
      </c>
      <c r="F161" s="244" t="s">
        <v>817</v>
      </c>
      <c r="G161" s="245" t="s">
        <v>275</v>
      </c>
      <c r="H161" s="246">
        <v>0.38</v>
      </c>
      <c r="I161" s="247"/>
      <c r="J161" s="248">
        <f>ROUND(I161*H161,2)</f>
        <v>0</v>
      </c>
      <c r="K161" s="244" t="s">
        <v>545</v>
      </c>
      <c r="L161" s="44"/>
      <c r="M161" s="249" t="s">
        <v>1</v>
      </c>
      <c r="N161" s="250" t="s">
        <v>38</v>
      </c>
      <c r="O161" s="91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3" t="s">
        <v>231</v>
      </c>
      <c r="AT161" s="253" t="s">
        <v>227</v>
      </c>
      <c r="AU161" s="253" t="s">
        <v>80</v>
      </c>
      <c r="AY161" s="17" t="s">
        <v>226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7" t="s">
        <v>80</v>
      </c>
      <c r="BK161" s="254">
        <f>ROUND(I161*H161,2)</f>
        <v>0</v>
      </c>
      <c r="BL161" s="17" t="s">
        <v>231</v>
      </c>
      <c r="BM161" s="253" t="s">
        <v>1654</v>
      </c>
    </row>
    <row r="162" spans="1:47" s="2" customFormat="1" ht="12">
      <c r="A162" s="38"/>
      <c r="B162" s="39"/>
      <c r="C162" s="40"/>
      <c r="D162" s="257" t="s">
        <v>277</v>
      </c>
      <c r="E162" s="40"/>
      <c r="F162" s="269" t="s">
        <v>368</v>
      </c>
      <c r="G162" s="40"/>
      <c r="H162" s="40"/>
      <c r="I162" s="155"/>
      <c r="J162" s="40"/>
      <c r="K162" s="40"/>
      <c r="L162" s="44"/>
      <c r="M162" s="270"/>
      <c r="N162" s="27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277</v>
      </c>
      <c r="AU162" s="17" t="s">
        <v>80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678</v>
      </c>
      <c r="F163" s="259" t="s">
        <v>1655</v>
      </c>
      <c r="G163" s="256"/>
      <c r="H163" s="260">
        <v>0.38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80</v>
      </c>
      <c r="AV163" s="13" t="s">
        <v>82</v>
      </c>
      <c r="AW163" s="13" t="s">
        <v>30</v>
      </c>
      <c r="AX163" s="13" t="s">
        <v>80</v>
      </c>
      <c r="AY163" s="266" t="s">
        <v>226</v>
      </c>
    </row>
    <row r="164" spans="1:65" s="2" customFormat="1" ht="16.5" customHeight="1">
      <c r="A164" s="38"/>
      <c r="B164" s="39"/>
      <c r="C164" s="242" t="s">
        <v>272</v>
      </c>
      <c r="D164" s="242" t="s">
        <v>227</v>
      </c>
      <c r="E164" s="243" t="s">
        <v>1253</v>
      </c>
      <c r="F164" s="244" t="s">
        <v>1254</v>
      </c>
      <c r="G164" s="245" t="s">
        <v>275</v>
      </c>
      <c r="H164" s="246">
        <v>0.25</v>
      </c>
      <c r="I164" s="247"/>
      <c r="J164" s="248">
        <f>ROUND(I164*H164,2)</f>
        <v>0</v>
      </c>
      <c r="K164" s="244" t="s">
        <v>545</v>
      </c>
      <c r="L164" s="44"/>
      <c r="M164" s="249" t="s">
        <v>1</v>
      </c>
      <c r="N164" s="250" t="s">
        <v>38</v>
      </c>
      <c r="O164" s="91"/>
      <c r="P164" s="251">
        <f>O164*H164</f>
        <v>0</v>
      </c>
      <c r="Q164" s="251">
        <v>0</v>
      </c>
      <c r="R164" s="251">
        <f>Q164*H164</f>
        <v>0</v>
      </c>
      <c r="S164" s="251">
        <v>0</v>
      </c>
      <c r="T164" s="25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3" t="s">
        <v>231</v>
      </c>
      <c r="AT164" s="253" t="s">
        <v>227</v>
      </c>
      <c r="AU164" s="253" t="s">
        <v>80</v>
      </c>
      <c r="AY164" s="17" t="s">
        <v>226</v>
      </c>
      <c r="BE164" s="254">
        <f>IF(N164="základní",J164,0)</f>
        <v>0</v>
      </c>
      <c r="BF164" s="254">
        <f>IF(N164="snížená",J164,0)</f>
        <v>0</v>
      </c>
      <c r="BG164" s="254">
        <f>IF(N164="zákl. přenesená",J164,0)</f>
        <v>0</v>
      </c>
      <c r="BH164" s="254">
        <f>IF(N164="sníž. přenesená",J164,0)</f>
        <v>0</v>
      </c>
      <c r="BI164" s="254">
        <f>IF(N164="nulová",J164,0)</f>
        <v>0</v>
      </c>
      <c r="BJ164" s="17" t="s">
        <v>80</v>
      </c>
      <c r="BK164" s="254">
        <f>ROUND(I164*H164,2)</f>
        <v>0</v>
      </c>
      <c r="BL164" s="17" t="s">
        <v>231</v>
      </c>
      <c r="BM164" s="253" t="s">
        <v>1656</v>
      </c>
    </row>
    <row r="165" spans="1:47" s="2" customFormat="1" ht="12">
      <c r="A165" s="38"/>
      <c r="B165" s="39"/>
      <c r="C165" s="40"/>
      <c r="D165" s="257" t="s">
        <v>277</v>
      </c>
      <c r="E165" s="40"/>
      <c r="F165" s="269" t="s">
        <v>374</v>
      </c>
      <c r="G165" s="40"/>
      <c r="H165" s="40"/>
      <c r="I165" s="155"/>
      <c r="J165" s="40"/>
      <c r="K165" s="40"/>
      <c r="L165" s="44"/>
      <c r="M165" s="270"/>
      <c r="N165" s="271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277</v>
      </c>
      <c r="AU165" s="17" t="s">
        <v>80</v>
      </c>
    </row>
    <row r="166" spans="1:51" s="13" customFormat="1" ht="12">
      <c r="A166" s="13"/>
      <c r="B166" s="255"/>
      <c r="C166" s="256"/>
      <c r="D166" s="257" t="s">
        <v>270</v>
      </c>
      <c r="E166" s="258" t="s">
        <v>684</v>
      </c>
      <c r="F166" s="259" t="s">
        <v>1657</v>
      </c>
      <c r="G166" s="256"/>
      <c r="H166" s="260">
        <v>0.25</v>
      </c>
      <c r="I166" s="261"/>
      <c r="J166" s="256"/>
      <c r="K166" s="256"/>
      <c r="L166" s="262"/>
      <c r="M166" s="263"/>
      <c r="N166" s="264"/>
      <c r="O166" s="264"/>
      <c r="P166" s="264"/>
      <c r="Q166" s="264"/>
      <c r="R166" s="264"/>
      <c r="S166" s="264"/>
      <c r="T166" s="26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6" t="s">
        <v>270</v>
      </c>
      <c r="AU166" s="266" t="s">
        <v>80</v>
      </c>
      <c r="AV166" s="13" t="s">
        <v>82</v>
      </c>
      <c r="AW166" s="13" t="s">
        <v>30</v>
      </c>
      <c r="AX166" s="13" t="s">
        <v>80</v>
      </c>
      <c r="AY166" s="266" t="s">
        <v>226</v>
      </c>
    </row>
    <row r="167" spans="1:65" s="2" customFormat="1" ht="16.5" customHeight="1">
      <c r="A167" s="38"/>
      <c r="B167" s="39"/>
      <c r="C167" s="242" t="s">
        <v>281</v>
      </c>
      <c r="D167" s="242" t="s">
        <v>227</v>
      </c>
      <c r="E167" s="243" t="s">
        <v>371</v>
      </c>
      <c r="F167" s="244" t="s">
        <v>372</v>
      </c>
      <c r="G167" s="245" t="s">
        <v>275</v>
      </c>
      <c r="H167" s="246">
        <v>10.01</v>
      </c>
      <c r="I167" s="247"/>
      <c r="J167" s="248">
        <f>ROUND(I167*H167,2)</f>
        <v>0</v>
      </c>
      <c r="K167" s="244" t="s">
        <v>545</v>
      </c>
      <c r="L167" s="44"/>
      <c r="M167" s="249" t="s">
        <v>1</v>
      </c>
      <c r="N167" s="250" t="s">
        <v>38</v>
      </c>
      <c r="O167" s="91"/>
      <c r="P167" s="251">
        <f>O167*H167</f>
        <v>0</v>
      </c>
      <c r="Q167" s="251">
        <v>0</v>
      </c>
      <c r="R167" s="251">
        <f>Q167*H167</f>
        <v>0</v>
      </c>
      <c r="S167" s="251">
        <v>0</v>
      </c>
      <c r="T167" s="25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3" t="s">
        <v>231</v>
      </c>
      <c r="AT167" s="253" t="s">
        <v>227</v>
      </c>
      <c r="AU167" s="253" t="s">
        <v>80</v>
      </c>
      <c r="AY167" s="17" t="s">
        <v>226</v>
      </c>
      <c r="BE167" s="254">
        <f>IF(N167="základní",J167,0)</f>
        <v>0</v>
      </c>
      <c r="BF167" s="254">
        <f>IF(N167="snížená",J167,0)</f>
        <v>0</v>
      </c>
      <c r="BG167" s="254">
        <f>IF(N167="zákl. přenesená",J167,0)</f>
        <v>0</v>
      </c>
      <c r="BH167" s="254">
        <f>IF(N167="sníž. přenesená",J167,0)</f>
        <v>0</v>
      </c>
      <c r="BI167" s="254">
        <f>IF(N167="nulová",J167,0)</f>
        <v>0</v>
      </c>
      <c r="BJ167" s="17" t="s">
        <v>80</v>
      </c>
      <c r="BK167" s="254">
        <f>ROUND(I167*H167,2)</f>
        <v>0</v>
      </c>
      <c r="BL167" s="17" t="s">
        <v>231</v>
      </c>
      <c r="BM167" s="253" t="s">
        <v>1658</v>
      </c>
    </row>
    <row r="168" spans="1:47" s="2" customFormat="1" ht="12">
      <c r="A168" s="38"/>
      <c r="B168" s="39"/>
      <c r="C168" s="40"/>
      <c r="D168" s="257" t="s">
        <v>277</v>
      </c>
      <c r="E168" s="40"/>
      <c r="F168" s="269" t="s">
        <v>374</v>
      </c>
      <c r="G168" s="40"/>
      <c r="H168" s="40"/>
      <c r="I168" s="155"/>
      <c r="J168" s="40"/>
      <c r="K168" s="40"/>
      <c r="L168" s="44"/>
      <c r="M168" s="270"/>
      <c r="N168" s="27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277</v>
      </c>
      <c r="AU168" s="17" t="s">
        <v>80</v>
      </c>
    </row>
    <row r="169" spans="1:51" s="15" customFormat="1" ht="12">
      <c r="A169" s="15"/>
      <c r="B169" s="283"/>
      <c r="C169" s="284"/>
      <c r="D169" s="257" t="s">
        <v>270</v>
      </c>
      <c r="E169" s="285" t="s">
        <v>1</v>
      </c>
      <c r="F169" s="286" t="s">
        <v>1659</v>
      </c>
      <c r="G169" s="284"/>
      <c r="H169" s="285" t="s">
        <v>1</v>
      </c>
      <c r="I169" s="287"/>
      <c r="J169" s="284"/>
      <c r="K169" s="284"/>
      <c r="L169" s="288"/>
      <c r="M169" s="289"/>
      <c r="N169" s="290"/>
      <c r="O169" s="290"/>
      <c r="P169" s="290"/>
      <c r="Q169" s="290"/>
      <c r="R169" s="290"/>
      <c r="S169" s="290"/>
      <c r="T169" s="291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92" t="s">
        <v>270</v>
      </c>
      <c r="AU169" s="292" t="s">
        <v>80</v>
      </c>
      <c r="AV169" s="15" t="s">
        <v>80</v>
      </c>
      <c r="AW169" s="15" t="s">
        <v>30</v>
      </c>
      <c r="AX169" s="15" t="s">
        <v>73</v>
      </c>
      <c r="AY169" s="292" t="s">
        <v>226</v>
      </c>
    </row>
    <row r="170" spans="1:51" s="13" customFormat="1" ht="12">
      <c r="A170" s="13"/>
      <c r="B170" s="255"/>
      <c r="C170" s="256"/>
      <c r="D170" s="257" t="s">
        <v>270</v>
      </c>
      <c r="E170" s="258" t="s">
        <v>691</v>
      </c>
      <c r="F170" s="259" t="s">
        <v>1660</v>
      </c>
      <c r="G170" s="256"/>
      <c r="H170" s="260">
        <v>1.01</v>
      </c>
      <c r="I170" s="261"/>
      <c r="J170" s="256"/>
      <c r="K170" s="256"/>
      <c r="L170" s="262"/>
      <c r="M170" s="263"/>
      <c r="N170" s="264"/>
      <c r="O170" s="264"/>
      <c r="P170" s="264"/>
      <c r="Q170" s="264"/>
      <c r="R170" s="264"/>
      <c r="S170" s="264"/>
      <c r="T170" s="26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6" t="s">
        <v>270</v>
      </c>
      <c r="AU170" s="266" t="s">
        <v>80</v>
      </c>
      <c r="AV170" s="13" t="s">
        <v>82</v>
      </c>
      <c r="AW170" s="13" t="s">
        <v>30</v>
      </c>
      <c r="AX170" s="13" t="s">
        <v>73</v>
      </c>
      <c r="AY170" s="266" t="s">
        <v>226</v>
      </c>
    </row>
    <row r="171" spans="1:51" s="13" customFormat="1" ht="12">
      <c r="A171" s="13"/>
      <c r="B171" s="255"/>
      <c r="C171" s="256"/>
      <c r="D171" s="257" t="s">
        <v>270</v>
      </c>
      <c r="E171" s="258" t="s">
        <v>1043</v>
      </c>
      <c r="F171" s="259" t="s">
        <v>1661</v>
      </c>
      <c r="G171" s="256"/>
      <c r="H171" s="260">
        <v>9</v>
      </c>
      <c r="I171" s="261"/>
      <c r="J171" s="256"/>
      <c r="K171" s="256"/>
      <c r="L171" s="262"/>
      <c r="M171" s="263"/>
      <c r="N171" s="264"/>
      <c r="O171" s="264"/>
      <c r="P171" s="264"/>
      <c r="Q171" s="264"/>
      <c r="R171" s="264"/>
      <c r="S171" s="264"/>
      <c r="T171" s="26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6" t="s">
        <v>270</v>
      </c>
      <c r="AU171" s="266" t="s">
        <v>80</v>
      </c>
      <c r="AV171" s="13" t="s">
        <v>82</v>
      </c>
      <c r="AW171" s="13" t="s">
        <v>30</v>
      </c>
      <c r="AX171" s="13" t="s">
        <v>73</v>
      </c>
      <c r="AY171" s="266" t="s">
        <v>226</v>
      </c>
    </row>
    <row r="172" spans="1:51" s="13" customFormat="1" ht="12">
      <c r="A172" s="13"/>
      <c r="B172" s="255"/>
      <c r="C172" s="256"/>
      <c r="D172" s="257" t="s">
        <v>270</v>
      </c>
      <c r="E172" s="258" t="s">
        <v>1044</v>
      </c>
      <c r="F172" s="259" t="s">
        <v>1662</v>
      </c>
      <c r="G172" s="256"/>
      <c r="H172" s="260">
        <v>10.01</v>
      </c>
      <c r="I172" s="261"/>
      <c r="J172" s="256"/>
      <c r="K172" s="256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270</v>
      </c>
      <c r="AU172" s="266" t="s">
        <v>80</v>
      </c>
      <c r="AV172" s="13" t="s">
        <v>82</v>
      </c>
      <c r="AW172" s="13" t="s">
        <v>30</v>
      </c>
      <c r="AX172" s="13" t="s">
        <v>80</v>
      </c>
      <c r="AY172" s="266" t="s">
        <v>226</v>
      </c>
    </row>
    <row r="173" spans="1:65" s="2" customFormat="1" ht="16.5" customHeight="1">
      <c r="A173" s="38"/>
      <c r="B173" s="39"/>
      <c r="C173" s="242" t="s">
        <v>499</v>
      </c>
      <c r="D173" s="242" t="s">
        <v>227</v>
      </c>
      <c r="E173" s="243" t="s">
        <v>820</v>
      </c>
      <c r="F173" s="244" t="s">
        <v>821</v>
      </c>
      <c r="G173" s="245" t="s">
        <v>275</v>
      </c>
      <c r="H173" s="246">
        <v>0.5</v>
      </c>
      <c r="I173" s="247"/>
      <c r="J173" s="248">
        <f>ROUND(I173*H173,2)</f>
        <v>0</v>
      </c>
      <c r="K173" s="244" t="s">
        <v>545</v>
      </c>
      <c r="L173" s="44"/>
      <c r="M173" s="249" t="s">
        <v>1</v>
      </c>
      <c r="N173" s="250" t="s">
        <v>38</v>
      </c>
      <c r="O173" s="91"/>
      <c r="P173" s="251">
        <f>O173*H173</f>
        <v>0</v>
      </c>
      <c r="Q173" s="251">
        <v>0</v>
      </c>
      <c r="R173" s="251">
        <f>Q173*H173</f>
        <v>0</v>
      </c>
      <c r="S173" s="251">
        <v>0</v>
      </c>
      <c r="T173" s="25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3" t="s">
        <v>231</v>
      </c>
      <c r="AT173" s="253" t="s">
        <v>227</v>
      </c>
      <c r="AU173" s="253" t="s">
        <v>80</v>
      </c>
      <c r="AY173" s="17" t="s">
        <v>226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7" t="s">
        <v>80</v>
      </c>
      <c r="BK173" s="254">
        <f>ROUND(I173*H173,2)</f>
        <v>0</v>
      </c>
      <c r="BL173" s="17" t="s">
        <v>231</v>
      </c>
      <c r="BM173" s="253" t="s">
        <v>1663</v>
      </c>
    </row>
    <row r="174" spans="1:47" s="2" customFormat="1" ht="12">
      <c r="A174" s="38"/>
      <c r="B174" s="39"/>
      <c r="C174" s="40"/>
      <c r="D174" s="257" t="s">
        <v>277</v>
      </c>
      <c r="E174" s="40"/>
      <c r="F174" s="269" t="s">
        <v>823</v>
      </c>
      <c r="G174" s="40"/>
      <c r="H174" s="40"/>
      <c r="I174" s="155"/>
      <c r="J174" s="40"/>
      <c r="K174" s="40"/>
      <c r="L174" s="44"/>
      <c r="M174" s="270"/>
      <c r="N174" s="271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277</v>
      </c>
      <c r="AU174" s="17" t="s">
        <v>80</v>
      </c>
    </row>
    <row r="175" spans="1:51" s="13" customFormat="1" ht="12">
      <c r="A175" s="13"/>
      <c r="B175" s="255"/>
      <c r="C175" s="256"/>
      <c r="D175" s="257" t="s">
        <v>270</v>
      </c>
      <c r="E175" s="258" t="s">
        <v>697</v>
      </c>
      <c r="F175" s="259" t="s">
        <v>1664</v>
      </c>
      <c r="G175" s="256"/>
      <c r="H175" s="260">
        <v>0.5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270</v>
      </c>
      <c r="AU175" s="266" t="s">
        <v>80</v>
      </c>
      <c r="AV175" s="13" t="s">
        <v>82</v>
      </c>
      <c r="AW175" s="13" t="s">
        <v>30</v>
      </c>
      <c r="AX175" s="13" t="s">
        <v>80</v>
      </c>
      <c r="AY175" s="266" t="s">
        <v>226</v>
      </c>
    </row>
    <row r="176" spans="1:65" s="2" customFormat="1" ht="16.5" customHeight="1">
      <c r="A176" s="38"/>
      <c r="B176" s="39"/>
      <c r="C176" s="242" t="s">
        <v>8</v>
      </c>
      <c r="D176" s="242" t="s">
        <v>227</v>
      </c>
      <c r="E176" s="243" t="s">
        <v>825</v>
      </c>
      <c r="F176" s="244" t="s">
        <v>826</v>
      </c>
      <c r="G176" s="245" t="s">
        <v>275</v>
      </c>
      <c r="H176" s="246">
        <v>0.45</v>
      </c>
      <c r="I176" s="247"/>
      <c r="J176" s="248">
        <f>ROUND(I176*H176,2)</f>
        <v>0</v>
      </c>
      <c r="K176" s="244" t="s">
        <v>545</v>
      </c>
      <c r="L176" s="44"/>
      <c r="M176" s="249" t="s">
        <v>1</v>
      </c>
      <c r="N176" s="250" t="s">
        <v>38</v>
      </c>
      <c r="O176" s="91"/>
      <c r="P176" s="251">
        <f>O176*H176</f>
        <v>0</v>
      </c>
      <c r="Q176" s="251">
        <v>0</v>
      </c>
      <c r="R176" s="251">
        <f>Q176*H176</f>
        <v>0</v>
      </c>
      <c r="S176" s="251">
        <v>0</v>
      </c>
      <c r="T176" s="25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3" t="s">
        <v>231</v>
      </c>
      <c r="AT176" s="253" t="s">
        <v>227</v>
      </c>
      <c r="AU176" s="253" t="s">
        <v>80</v>
      </c>
      <c r="AY176" s="17" t="s">
        <v>226</v>
      </c>
      <c r="BE176" s="254">
        <f>IF(N176="základní",J176,0)</f>
        <v>0</v>
      </c>
      <c r="BF176" s="254">
        <f>IF(N176="snížená",J176,0)</f>
        <v>0</v>
      </c>
      <c r="BG176" s="254">
        <f>IF(N176="zákl. přenesená",J176,0)</f>
        <v>0</v>
      </c>
      <c r="BH176" s="254">
        <f>IF(N176="sníž. přenesená",J176,0)</f>
        <v>0</v>
      </c>
      <c r="BI176" s="254">
        <f>IF(N176="nulová",J176,0)</f>
        <v>0</v>
      </c>
      <c r="BJ176" s="17" t="s">
        <v>80</v>
      </c>
      <c r="BK176" s="254">
        <f>ROUND(I176*H176,2)</f>
        <v>0</v>
      </c>
      <c r="BL176" s="17" t="s">
        <v>231</v>
      </c>
      <c r="BM176" s="253" t="s">
        <v>1665</v>
      </c>
    </row>
    <row r="177" spans="1:47" s="2" customFormat="1" ht="12">
      <c r="A177" s="38"/>
      <c r="B177" s="39"/>
      <c r="C177" s="40"/>
      <c r="D177" s="257" t="s">
        <v>277</v>
      </c>
      <c r="E177" s="40"/>
      <c r="F177" s="269" t="s">
        <v>828</v>
      </c>
      <c r="G177" s="40"/>
      <c r="H177" s="40"/>
      <c r="I177" s="155"/>
      <c r="J177" s="40"/>
      <c r="K177" s="40"/>
      <c r="L177" s="44"/>
      <c r="M177" s="270"/>
      <c r="N177" s="271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277</v>
      </c>
      <c r="AU177" s="17" t="s">
        <v>80</v>
      </c>
    </row>
    <row r="178" spans="1:51" s="13" customFormat="1" ht="12">
      <c r="A178" s="13"/>
      <c r="B178" s="255"/>
      <c r="C178" s="256"/>
      <c r="D178" s="257" t="s">
        <v>270</v>
      </c>
      <c r="E178" s="258" t="s">
        <v>703</v>
      </c>
      <c r="F178" s="259" t="s">
        <v>1666</v>
      </c>
      <c r="G178" s="256"/>
      <c r="H178" s="260">
        <v>0.2</v>
      </c>
      <c r="I178" s="261"/>
      <c r="J178" s="256"/>
      <c r="K178" s="256"/>
      <c r="L178" s="262"/>
      <c r="M178" s="263"/>
      <c r="N178" s="264"/>
      <c r="O178" s="264"/>
      <c r="P178" s="264"/>
      <c r="Q178" s="264"/>
      <c r="R178" s="264"/>
      <c r="S178" s="264"/>
      <c r="T178" s="26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6" t="s">
        <v>270</v>
      </c>
      <c r="AU178" s="266" t="s">
        <v>80</v>
      </c>
      <c r="AV178" s="13" t="s">
        <v>82</v>
      </c>
      <c r="AW178" s="13" t="s">
        <v>30</v>
      </c>
      <c r="AX178" s="13" t="s">
        <v>73</v>
      </c>
      <c r="AY178" s="266" t="s">
        <v>226</v>
      </c>
    </row>
    <row r="179" spans="1:51" s="13" customFormat="1" ht="12">
      <c r="A179" s="13"/>
      <c r="B179" s="255"/>
      <c r="C179" s="256"/>
      <c r="D179" s="257" t="s">
        <v>270</v>
      </c>
      <c r="E179" s="258" t="s">
        <v>1667</v>
      </c>
      <c r="F179" s="259" t="s">
        <v>1668</v>
      </c>
      <c r="G179" s="256"/>
      <c r="H179" s="260">
        <v>0.25</v>
      </c>
      <c r="I179" s="261"/>
      <c r="J179" s="256"/>
      <c r="K179" s="256"/>
      <c r="L179" s="262"/>
      <c r="M179" s="263"/>
      <c r="N179" s="264"/>
      <c r="O179" s="264"/>
      <c r="P179" s="264"/>
      <c r="Q179" s="264"/>
      <c r="R179" s="264"/>
      <c r="S179" s="264"/>
      <c r="T179" s="26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6" t="s">
        <v>270</v>
      </c>
      <c r="AU179" s="266" t="s">
        <v>80</v>
      </c>
      <c r="AV179" s="13" t="s">
        <v>82</v>
      </c>
      <c r="AW179" s="13" t="s">
        <v>30</v>
      </c>
      <c r="AX179" s="13" t="s">
        <v>73</v>
      </c>
      <c r="AY179" s="266" t="s">
        <v>226</v>
      </c>
    </row>
    <row r="180" spans="1:51" s="13" customFormat="1" ht="12">
      <c r="A180" s="13"/>
      <c r="B180" s="255"/>
      <c r="C180" s="256"/>
      <c r="D180" s="257" t="s">
        <v>270</v>
      </c>
      <c r="E180" s="258" t="s">
        <v>1669</v>
      </c>
      <c r="F180" s="259" t="s">
        <v>1670</v>
      </c>
      <c r="G180" s="256"/>
      <c r="H180" s="260">
        <v>0.45</v>
      </c>
      <c r="I180" s="261"/>
      <c r="J180" s="256"/>
      <c r="K180" s="256"/>
      <c r="L180" s="262"/>
      <c r="M180" s="263"/>
      <c r="N180" s="264"/>
      <c r="O180" s="264"/>
      <c r="P180" s="264"/>
      <c r="Q180" s="264"/>
      <c r="R180" s="264"/>
      <c r="S180" s="264"/>
      <c r="T180" s="26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6" t="s">
        <v>270</v>
      </c>
      <c r="AU180" s="266" t="s">
        <v>80</v>
      </c>
      <c r="AV180" s="13" t="s">
        <v>82</v>
      </c>
      <c r="AW180" s="13" t="s">
        <v>30</v>
      </c>
      <c r="AX180" s="13" t="s">
        <v>80</v>
      </c>
      <c r="AY180" s="266" t="s">
        <v>226</v>
      </c>
    </row>
    <row r="181" spans="1:63" s="12" customFormat="1" ht="25.9" customHeight="1">
      <c r="A181" s="12"/>
      <c r="B181" s="228"/>
      <c r="C181" s="229"/>
      <c r="D181" s="230" t="s">
        <v>72</v>
      </c>
      <c r="E181" s="231" t="s">
        <v>242</v>
      </c>
      <c r="F181" s="231" t="s">
        <v>711</v>
      </c>
      <c r="G181" s="229"/>
      <c r="H181" s="229"/>
      <c r="I181" s="232"/>
      <c r="J181" s="233">
        <f>BK181</f>
        <v>0</v>
      </c>
      <c r="K181" s="229"/>
      <c r="L181" s="234"/>
      <c r="M181" s="235"/>
      <c r="N181" s="236"/>
      <c r="O181" s="236"/>
      <c r="P181" s="237">
        <f>SUM(P182:P184)</f>
        <v>0</v>
      </c>
      <c r="Q181" s="236"/>
      <c r="R181" s="237">
        <f>SUM(R182:R184)</f>
        <v>0</v>
      </c>
      <c r="S181" s="236"/>
      <c r="T181" s="238">
        <f>SUM(T182:T184)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9" t="s">
        <v>231</v>
      </c>
      <c r="AT181" s="240" t="s">
        <v>72</v>
      </c>
      <c r="AU181" s="240" t="s">
        <v>73</v>
      </c>
      <c r="AY181" s="239" t="s">
        <v>226</v>
      </c>
      <c r="BK181" s="241">
        <f>SUM(BK182:BK184)</f>
        <v>0</v>
      </c>
    </row>
    <row r="182" spans="1:65" s="2" customFormat="1" ht="16.5" customHeight="1">
      <c r="A182" s="38"/>
      <c r="B182" s="39"/>
      <c r="C182" s="242" t="s">
        <v>292</v>
      </c>
      <c r="D182" s="242" t="s">
        <v>227</v>
      </c>
      <c r="E182" s="243" t="s">
        <v>1671</v>
      </c>
      <c r="F182" s="244" t="s">
        <v>1672</v>
      </c>
      <c r="G182" s="245" t="s">
        <v>380</v>
      </c>
      <c r="H182" s="246">
        <v>6.72</v>
      </c>
      <c r="I182" s="247"/>
      <c r="J182" s="248">
        <f>ROUND(I182*H182,2)</f>
        <v>0</v>
      </c>
      <c r="K182" s="244" t="s">
        <v>545</v>
      </c>
      <c r="L182" s="44"/>
      <c r="M182" s="249" t="s">
        <v>1</v>
      </c>
      <c r="N182" s="250" t="s">
        <v>38</v>
      </c>
      <c r="O182" s="91"/>
      <c r="P182" s="251">
        <f>O182*H182</f>
        <v>0</v>
      </c>
      <c r="Q182" s="251">
        <v>0</v>
      </c>
      <c r="R182" s="251">
        <f>Q182*H182</f>
        <v>0</v>
      </c>
      <c r="S182" s="251">
        <v>0</v>
      </c>
      <c r="T182" s="25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3" t="s">
        <v>231</v>
      </c>
      <c r="AT182" s="253" t="s">
        <v>227</v>
      </c>
      <c r="AU182" s="253" t="s">
        <v>80</v>
      </c>
      <c r="AY182" s="17" t="s">
        <v>226</v>
      </c>
      <c r="BE182" s="254">
        <f>IF(N182="základní",J182,0)</f>
        <v>0</v>
      </c>
      <c r="BF182" s="254">
        <f>IF(N182="snížená",J182,0)</f>
        <v>0</v>
      </c>
      <c r="BG182" s="254">
        <f>IF(N182="zákl. přenesená",J182,0)</f>
        <v>0</v>
      </c>
      <c r="BH182" s="254">
        <f>IF(N182="sníž. přenesená",J182,0)</f>
        <v>0</v>
      </c>
      <c r="BI182" s="254">
        <f>IF(N182="nulová",J182,0)</f>
        <v>0</v>
      </c>
      <c r="BJ182" s="17" t="s">
        <v>80</v>
      </c>
      <c r="BK182" s="254">
        <f>ROUND(I182*H182,2)</f>
        <v>0</v>
      </c>
      <c r="BL182" s="17" t="s">
        <v>231</v>
      </c>
      <c r="BM182" s="253" t="s">
        <v>1673</v>
      </c>
    </row>
    <row r="183" spans="1:47" s="2" customFormat="1" ht="12">
      <c r="A183" s="38"/>
      <c r="B183" s="39"/>
      <c r="C183" s="40"/>
      <c r="D183" s="257" t="s">
        <v>277</v>
      </c>
      <c r="E183" s="40"/>
      <c r="F183" s="269" t="s">
        <v>1189</v>
      </c>
      <c r="G183" s="40"/>
      <c r="H183" s="40"/>
      <c r="I183" s="155"/>
      <c r="J183" s="40"/>
      <c r="K183" s="40"/>
      <c r="L183" s="44"/>
      <c r="M183" s="270"/>
      <c r="N183" s="27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277</v>
      </c>
      <c r="AU183" s="17" t="s">
        <v>80</v>
      </c>
    </row>
    <row r="184" spans="1:51" s="13" customFormat="1" ht="12">
      <c r="A184" s="13"/>
      <c r="B184" s="255"/>
      <c r="C184" s="256"/>
      <c r="D184" s="257" t="s">
        <v>270</v>
      </c>
      <c r="E184" s="258" t="s">
        <v>709</v>
      </c>
      <c r="F184" s="259" t="s">
        <v>1674</v>
      </c>
      <c r="G184" s="256"/>
      <c r="H184" s="260">
        <v>6.72</v>
      </c>
      <c r="I184" s="261"/>
      <c r="J184" s="256"/>
      <c r="K184" s="256"/>
      <c r="L184" s="262"/>
      <c r="M184" s="263"/>
      <c r="N184" s="264"/>
      <c r="O184" s="264"/>
      <c r="P184" s="264"/>
      <c r="Q184" s="264"/>
      <c r="R184" s="264"/>
      <c r="S184" s="264"/>
      <c r="T184" s="26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6" t="s">
        <v>270</v>
      </c>
      <c r="AU184" s="266" t="s">
        <v>80</v>
      </c>
      <c r="AV184" s="13" t="s">
        <v>82</v>
      </c>
      <c r="AW184" s="13" t="s">
        <v>30</v>
      </c>
      <c r="AX184" s="13" t="s">
        <v>80</v>
      </c>
      <c r="AY184" s="266" t="s">
        <v>226</v>
      </c>
    </row>
    <row r="185" spans="1:63" s="12" customFormat="1" ht="25.9" customHeight="1">
      <c r="A185" s="12"/>
      <c r="B185" s="228"/>
      <c r="C185" s="229"/>
      <c r="D185" s="230" t="s">
        <v>72</v>
      </c>
      <c r="E185" s="231" t="s">
        <v>254</v>
      </c>
      <c r="F185" s="231" t="s">
        <v>857</v>
      </c>
      <c r="G185" s="229"/>
      <c r="H185" s="229"/>
      <c r="I185" s="232"/>
      <c r="J185" s="233">
        <f>BK185</f>
        <v>0</v>
      </c>
      <c r="K185" s="229"/>
      <c r="L185" s="234"/>
      <c r="M185" s="235"/>
      <c r="N185" s="236"/>
      <c r="O185" s="236"/>
      <c r="P185" s="237">
        <f>SUM(P186:P195)</f>
        <v>0</v>
      </c>
      <c r="Q185" s="236"/>
      <c r="R185" s="237">
        <f>SUM(R186:R195)</f>
        <v>0</v>
      </c>
      <c r="S185" s="236"/>
      <c r="T185" s="238">
        <f>SUM(T186:T195)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39" t="s">
        <v>231</v>
      </c>
      <c r="AT185" s="240" t="s">
        <v>72</v>
      </c>
      <c r="AU185" s="240" t="s">
        <v>73</v>
      </c>
      <c r="AY185" s="239" t="s">
        <v>226</v>
      </c>
      <c r="BK185" s="241">
        <f>SUM(BK186:BK195)</f>
        <v>0</v>
      </c>
    </row>
    <row r="186" spans="1:65" s="2" customFormat="1" ht="16.5" customHeight="1">
      <c r="A186" s="38"/>
      <c r="B186" s="39"/>
      <c r="C186" s="242" t="s">
        <v>299</v>
      </c>
      <c r="D186" s="242" t="s">
        <v>227</v>
      </c>
      <c r="E186" s="243" t="s">
        <v>426</v>
      </c>
      <c r="F186" s="244" t="s">
        <v>427</v>
      </c>
      <c r="G186" s="245" t="s">
        <v>317</v>
      </c>
      <c r="H186" s="246">
        <v>172</v>
      </c>
      <c r="I186" s="247"/>
      <c r="J186" s="248">
        <f>ROUND(I186*H186,2)</f>
        <v>0</v>
      </c>
      <c r="K186" s="244" t="s">
        <v>545</v>
      </c>
      <c r="L186" s="44"/>
      <c r="M186" s="249" t="s">
        <v>1</v>
      </c>
      <c r="N186" s="250" t="s">
        <v>38</v>
      </c>
      <c r="O186" s="91"/>
      <c r="P186" s="251">
        <f>O186*H186</f>
        <v>0</v>
      </c>
      <c r="Q186" s="251">
        <v>0</v>
      </c>
      <c r="R186" s="251">
        <f>Q186*H186</f>
        <v>0</v>
      </c>
      <c r="S186" s="251">
        <v>0</v>
      </c>
      <c r="T186" s="25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3" t="s">
        <v>231</v>
      </c>
      <c r="AT186" s="253" t="s">
        <v>227</v>
      </c>
      <c r="AU186" s="253" t="s">
        <v>80</v>
      </c>
      <c r="AY186" s="17" t="s">
        <v>226</v>
      </c>
      <c r="BE186" s="254">
        <f>IF(N186="základní",J186,0)</f>
        <v>0</v>
      </c>
      <c r="BF186" s="254">
        <f>IF(N186="snížená",J186,0)</f>
        <v>0</v>
      </c>
      <c r="BG186" s="254">
        <f>IF(N186="zákl. přenesená",J186,0)</f>
        <v>0</v>
      </c>
      <c r="BH186" s="254">
        <f>IF(N186="sníž. přenesená",J186,0)</f>
        <v>0</v>
      </c>
      <c r="BI186" s="254">
        <f>IF(N186="nulová",J186,0)</f>
        <v>0</v>
      </c>
      <c r="BJ186" s="17" t="s">
        <v>80</v>
      </c>
      <c r="BK186" s="254">
        <f>ROUND(I186*H186,2)</f>
        <v>0</v>
      </c>
      <c r="BL186" s="17" t="s">
        <v>231</v>
      </c>
      <c r="BM186" s="253" t="s">
        <v>1675</v>
      </c>
    </row>
    <row r="187" spans="1:47" s="2" customFormat="1" ht="12">
      <c r="A187" s="38"/>
      <c r="B187" s="39"/>
      <c r="C187" s="40"/>
      <c r="D187" s="257" t="s">
        <v>277</v>
      </c>
      <c r="E187" s="40"/>
      <c r="F187" s="269" t="s">
        <v>423</v>
      </c>
      <c r="G187" s="40"/>
      <c r="H187" s="40"/>
      <c r="I187" s="155"/>
      <c r="J187" s="40"/>
      <c r="K187" s="40"/>
      <c r="L187" s="44"/>
      <c r="M187" s="270"/>
      <c r="N187" s="27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277</v>
      </c>
      <c r="AU187" s="17" t="s">
        <v>80</v>
      </c>
    </row>
    <row r="188" spans="1:51" s="13" customFormat="1" ht="12">
      <c r="A188" s="13"/>
      <c r="B188" s="255"/>
      <c r="C188" s="256"/>
      <c r="D188" s="257" t="s">
        <v>270</v>
      </c>
      <c r="E188" s="258" t="s">
        <v>716</v>
      </c>
      <c r="F188" s="259" t="s">
        <v>1676</v>
      </c>
      <c r="G188" s="256"/>
      <c r="H188" s="260">
        <v>57.75</v>
      </c>
      <c r="I188" s="261"/>
      <c r="J188" s="256"/>
      <c r="K188" s="256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270</v>
      </c>
      <c r="AU188" s="266" t="s">
        <v>80</v>
      </c>
      <c r="AV188" s="13" t="s">
        <v>82</v>
      </c>
      <c r="AW188" s="13" t="s">
        <v>30</v>
      </c>
      <c r="AX188" s="13" t="s">
        <v>73</v>
      </c>
      <c r="AY188" s="266" t="s">
        <v>226</v>
      </c>
    </row>
    <row r="189" spans="1:51" s="13" customFormat="1" ht="12">
      <c r="A189" s="13"/>
      <c r="B189" s="255"/>
      <c r="C189" s="256"/>
      <c r="D189" s="257" t="s">
        <v>270</v>
      </c>
      <c r="E189" s="258" t="s">
        <v>1677</v>
      </c>
      <c r="F189" s="259" t="s">
        <v>1678</v>
      </c>
      <c r="G189" s="256"/>
      <c r="H189" s="260">
        <v>114.25</v>
      </c>
      <c r="I189" s="261"/>
      <c r="J189" s="256"/>
      <c r="K189" s="256"/>
      <c r="L189" s="262"/>
      <c r="M189" s="263"/>
      <c r="N189" s="264"/>
      <c r="O189" s="264"/>
      <c r="P189" s="264"/>
      <c r="Q189" s="264"/>
      <c r="R189" s="264"/>
      <c r="S189" s="264"/>
      <c r="T189" s="26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6" t="s">
        <v>270</v>
      </c>
      <c r="AU189" s="266" t="s">
        <v>80</v>
      </c>
      <c r="AV189" s="13" t="s">
        <v>82</v>
      </c>
      <c r="AW189" s="13" t="s">
        <v>30</v>
      </c>
      <c r="AX189" s="13" t="s">
        <v>73</v>
      </c>
      <c r="AY189" s="266" t="s">
        <v>226</v>
      </c>
    </row>
    <row r="190" spans="1:51" s="13" customFormat="1" ht="12">
      <c r="A190" s="13"/>
      <c r="B190" s="255"/>
      <c r="C190" s="256"/>
      <c r="D190" s="257" t="s">
        <v>270</v>
      </c>
      <c r="E190" s="258" t="s">
        <v>1679</v>
      </c>
      <c r="F190" s="259" t="s">
        <v>1680</v>
      </c>
      <c r="G190" s="256"/>
      <c r="H190" s="260">
        <v>172</v>
      </c>
      <c r="I190" s="261"/>
      <c r="J190" s="256"/>
      <c r="K190" s="256"/>
      <c r="L190" s="262"/>
      <c r="M190" s="263"/>
      <c r="N190" s="264"/>
      <c r="O190" s="264"/>
      <c r="P190" s="264"/>
      <c r="Q190" s="264"/>
      <c r="R190" s="264"/>
      <c r="S190" s="264"/>
      <c r="T190" s="26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6" t="s">
        <v>270</v>
      </c>
      <c r="AU190" s="266" t="s">
        <v>80</v>
      </c>
      <c r="AV190" s="13" t="s">
        <v>82</v>
      </c>
      <c r="AW190" s="13" t="s">
        <v>30</v>
      </c>
      <c r="AX190" s="13" t="s">
        <v>80</v>
      </c>
      <c r="AY190" s="266" t="s">
        <v>226</v>
      </c>
    </row>
    <row r="191" spans="1:65" s="2" customFormat="1" ht="16.5" customHeight="1">
      <c r="A191" s="38"/>
      <c r="B191" s="39"/>
      <c r="C191" s="242" t="s">
        <v>304</v>
      </c>
      <c r="D191" s="242" t="s">
        <v>227</v>
      </c>
      <c r="E191" s="243" t="s">
        <v>1681</v>
      </c>
      <c r="F191" s="244" t="s">
        <v>1682</v>
      </c>
      <c r="G191" s="245" t="s">
        <v>434</v>
      </c>
      <c r="H191" s="246">
        <v>8</v>
      </c>
      <c r="I191" s="247"/>
      <c r="J191" s="248">
        <f>ROUND(I191*H191,2)</f>
        <v>0</v>
      </c>
      <c r="K191" s="244" t="s">
        <v>545</v>
      </c>
      <c r="L191" s="44"/>
      <c r="M191" s="249" t="s">
        <v>1</v>
      </c>
      <c r="N191" s="250" t="s">
        <v>38</v>
      </c>
      <c r="O191" s="91"/>
      <c r="P191" s="251">
        <f>O191*H191</f>
        <v>0</v>
      </c>
      <c r="Q191" s="251">
        <v>0</v>
      </c>
      <c r="R191" s="251">
        <f>Q191*H191</f>
        <v>0</v>
      </c>
      <c r="S191" s="251">
        <v>0</v>
      </c>
      <c r="T191" s="25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3" t="s">
        <v>231</v>
      </c>
      <c r="AT191" s="253" t="s">
        <v>227</v>
      </c>
      <c r="AU191" s="253" t="s">
        <v>80</v>
      </c>
      <c r="AY191" s="17" t="s">
        <v>226</v>
      </c>
      <c r="BE191" s="254">
        <f>IF(N191="základní",J191,0)</f>
        <v>0</v>
      </c>
      <c r="BF191" s="254">
        <f>IF(N191="snížená",J191,0)</f>
        <v>0</v>
      </c>
      <c r="BG191" s="254">
        <f>IF(N191="zákl. přenesená",J191,0)</f>
        <v>0</v>
      </c>
      <c r="BH191" s="254">
        <f>IF(N191="sníž. přenesená",J191,0)</f>
        <v>0</v>
      </c>
      <c r="BI191" s="254">
        <f>IF(N191="nulová",J191,0)</f>
        <v>0</v>
      </c>
      <c r="BJ191" s="17" t="s">
        <v>80</v>
      </c>
      <c r="BK191" s="254">
        <f>ROUND(I191*H191,2)</f>
        <v>0</v>
      </c>
      <c r="BL191" s="17" t="s">
        <v>231</v>
      </c>
      <c r="BM191" s="253" t="s">
        <v>1683</v>
      </c>
    </row>
    <row r="192" spans="1:47" s="2" customFormat="1" ht="12">
      <c r="A192" s="38"/>
      <c r="B192" s="39"/>
      <c r="C192" s="40"/>
      <c r="D192" s="257" t="s">
        <v>277</v>
      </c>
      <c r="E192" s="40"/>
      <c r="F192" s="269" t="s">
        <v>1684</v>
      </c>
      <c r="G192" s="40"/>
      <c r="H192" s="40"/>
      <c r="I192" s="155"/>
      <c r="J192" s="40"/>
      <c r="K192" s="40"/>
      <c r="L192" s="44"/>
      <c r="M192" s="270"/>
      <c r="N192" s="271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277</v>
      </c>
      <c r="AU192" s="17" t="s">
        <v>80</v>
      </c>
    </row>
    <row r="193" spans="1:51" s="13" customFormat="1" ht="12">
      <c r="A193" s="13"/>
      <c r="B193" s="255"/>
      <c r="C193" s="256"/>
      <c r="D193" s="257" t="s">
        <v>270</v>
      </c>
      <c r="E193" s="258" t="s">
        <v>721</v>
      </c>
      <c r="F193" s="259" t="s">
        <v>1685</v>
      </c>
      <c r="G193" s="256"/>
      <c r="H193" s="260">
        <v>4</v>
      </c>
      <c r="I193" s="261"/>
      <c r="J193" s="256"/>
      <c r="K193" s="256"/>
      <c r="L193" s="262"/>
      <c r="M193" s="263"/>
      <c r="N193" s="264"/>
      <c r="O193" s="264"/>
      <c r="P193" s="264"/>
      <c r="Q193" s="264"/>
      <c r="R193" s="264"/>
      <c r="S193" s="264"/>
      <c r="T193" s="26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6" t="s">
        <v>270</v>
      </c>
      <c r="AU193" s="266" t="s">
        <v>80</v>
      </c>
      <c r="AV193" s="13" t="s">
        <v>82</v>
      </c>
      <c r="AW193" s="13" t="s">
        <v>30</v>
      </c>
      <c r="AX193" s="13" t="s">
        <v>73</v>
      </c>
      <c r="AY193" s="266" t="s">
        <v>226</v>
      </c>
    </row>
    <row r="194" spans="1:51" s="13" customFormat="1" ht="12">
      <c r="A194" s="13"/>
      <c r="B194" s="255"/>
      <c r="C194" s="256"/>
      <c r="D194" s="257" t="s">
        <v>270</v>
      </c>
      <c r="E194" s="258" t="s">
        <v>1686</v>
      </c>
      <c r="F194" s="259" t="s">
        <v>1687</v>
      </c>
      <c r="G194" s="256"/>
      <c r="H194" s="260">
        <v>4</v>
      </c>
      <c r="I194" s="261"/>
      <c r="J194" s="256"/>
      <c r="K194" s="256"/>
      <c r="L194" s="262"/>
      <c r="M194" s="263"/>
      <c r="N194" s="264"/>
      <c r="O194" s="264"/>
      <c r="P194" s="264"/>
      <c r="Q194" s="264"/>
      <c r="R194" s="264"/>
      <c r="S194" s="264"/>
      <c r="T194" s="26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6" t="s">
        <v>270</v>
      </c>
      <c r="AU194" s="266" t="s">
        <v>80</v>
      </c>
      <c r="AV194" s="13" t="s">
        <v>82</v>
      </c>
      <c r="AW194" s="13" t="s">
        <v>30</v>
      </c>
      <c r="AX194" s="13" t="s">
        <v>73</v>
      </c>
      <c r="AY194" s="266" t="s">
        <v>226</v>
      </c>
    </row>
    <row r="195" spans="1:51" s="13" customFormat="1" ht="12">
      <c r="A195" s="13"/>
      <c r="B195" s="255"/>
      <c r="C195" s="256"/>
      <c r="D195" s="257" t="s">
        <v>270</v>
      </c>
      <c r="E195" s="258" t="s">
        <v>1688</v>
      </c>
      <c r="F195" s="259" t="s">
        <v>1689</v>
      </c>
      <c r="G195" s="256"/>
      <c r="H195" s="260">
        <v>8</v>
      </c>
      <c r="I195" s="261"/>
      <c r="J195" s="256"/>
      <c r="K195" s="256"/>
      <c r="L195" s="262"/>
      <c r="M195" s="263"/>
      <c r="N195" s="264"/>
      <c r="O195" s="264"/>
      <c r="P195" s="264"/>
      <c r="Q195" s="264"/>
      <c r="R195" s="264"/>
      <c r="S195" s="264"/>
      <c r="T195" s="26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6" t="s">
        <v>270</v>
      </c>
      <c r="AU195" s="266" t="s">
        <v>80</v>
      </c>
      <c r="AV195" s="13" t="s">
        <v>82</v>
      </c>
      <c r="AW195" s="13" t="s">
        <v>30</v>
      </c>
      <c r="AX195" s="13" t="s">
        <v>80</v>
      </c>
      <c r="AY195" s="266" t="s">
        <v>226</v>
      </c>
    </row>
    <row r="196" spans="1:63" s="12" customFormat="1" ht="25.9" customHeight="1">
      <c r="A196" s="12"/>
      <c r="B196" s="228"/>
      <c r="C196" s="229"/>
      <c r="D196" s="230" t="s">
        <v>72</v>
      </c>
      <c r="E196" s="231" t="s">
        <v>258</v>
      </c>
      <c r="F196" s="231" t="s">
        <v>606</v>
      </c>
      <c r="G196" s="229"/>
      <c r="H196" s="229"/>
      <c r="I196" s="232"/>
      <c r="J196" s="233">
        <f>BK196</f>
        <v>0</v>
      </c>
      <c r="K196" s="229"/>
      <c r="L196" s="234"/>
      <c r="M196" s="235"/>
      <c r="N196" s="236"/>
      <c r="O196" s="236"/>
      <c r="P196" s="237">
        <f>SUM(P197:P199)</f>
        <v>0</v>
      </c>
      <c r="Q196" s="236"/>
      <c r="R196" s="237">
        <f>SUM(R197:R199)</f>
        <v>0</v>
      </c>
      <c r="S196" s="236"/>
      <c r="T196" s="238">
        <f>SUM(T197:T199)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39" t="s">
        <v>231</v>
      </c>
      <c r="AT196" s="240" t="s">
        <v>72</v>
      </c>
      <c r="AU196" s="240" t="s">
        <v>73</v>
      </c>
      <c r="AY196" s="239" t="s">
        <v>226</v>
      </c>
      <c r="BK196" s="241">
        <f>SUM(BK197:BK199)</f>
        <v>0</v>
      </c>
    </row>
    <row r="197" spans="1:65" s="2" customFormat="1" ht="16.5" customHeight="1">
      <c r="A197" s="38"/>
      <c r="B197" s="39"/>
      <c r="C197" s="242" t="s">
        <v>310</v>
      </c>
      <c r="D197" s="242" t="s">
        <v>227</v>
      </c>
      <c r="E197" s="243" t="s">
        <v>1690</v>
      </c>
      <c r="F197" s="244" t="s">
        <v>1691</v>
      </c>
      <c r="G197" s="245" t="s">
        <v>434</v>
      </c>
      <c r="H197" s="246">
        <v>1</v>
      </c>
      <c r="I197" s="247"/>
      <c r="J197" s="248">
        <f>ROUND(I197*H197,2)</f>
        <v>0</v>
      </c>
      <c r="K197" s="244" t="s">
        <v>545</v>
      </c>
      <c r="L197" s="44"/>
      <c r="M197" s="249" t="s">
        <v>1</v>
      </c>
      <c r="N197" s="250" t="s">
        <v>38</v>
      </c>
      <c r="O197" s="91"/>
      <c r="P197" s="251">
        <f>O197*H197</f>
        <v>0</v>
      </c>
      <c r="Q197" s="251">
        <v>0</v>
      </c>
      <c r="R197" s="251">
        <f>Q197*H197</f>
        <v>0</v>
      </c>
      <c r="S197" s="251">
        <v>0</v>
      </c>
      <c r="T197" s="25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3" t="s">
        <v>231</v>
      </c>
      <c r="AT197" s="253" t="s">
        <v>227</v>
      </c>
      <c r="AU197" s="253" t="s">
        <v>80</v>
      </c>
      <c r="AY197" s="17" t="s">
        <v>226</v>
      </c>
      <c r="BE197" s="254">
        <f>IF(N197="základní",J197,0)</f>
        <v>0</v>
      </c>
      <c r="BF197" s="254">
        <f>IF(N197="snížená",J197,0)</f>
        <v>0</v>
      </c>
      <c r="BG197" s="254">
        <f>IF(N197="zákl. přenesená",J197,0)</f>
        <v>0</v>
      </c>
      <c r="BH197" s="254">
        <f>IF(N197="sníž. přenesená",J197,0)</f>
        <v>0</v>
      </c>
      <c r="BI197" s="254">
        <f>IF(N197="nulová",J197,0)</f>
        <v>0</v>
      </c>
      <c r="BJ197" s="17" t="s">
        <v>80</v>
      </c>
      <c r="BK197" s="254">
        <f>ROUND(I197*H197,2)</f>
        <v>0</v>
      </c>
      <c r="BL197" s="17" t="s">
        <v>231</v>
      </c>
      <c r="BM197" s="253" t="s">
        <v>1692</v>
      </c>
    </row>
    <row r="198" spans="1:47" s="2" customFormat="1" ht="12">
      <c r="A198" s="38"/>
      <c r="B198" s="39"/>
      <c r="C198" s="40"/>
      <c r="D198" s="257" t="s">
        <v>277</v>
      </c>
      <c r="E198" s="40"/>
      <c r="F198" s="269" t="s">
        <v>1693</v>
      </c>
      <c r="G198" s="40"/>
      <c r="H198" s="40"/>
      <c r="I198" s="155"/>
      <c r="J198" s="40"/>
      <c r="K198" s="40"/>
      <c r="L198" s="44"/>
      <c r="M198" s="270"/>
      <c r="N198" s="271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277</v>
      </c>
      <c r="AU198" s="17" t="s">
        <v>80</v>
      </c>
    </row>
    <row r="199" spans="1:51" s="13" customFormat="1" ht="12">
      <c r="A199" s="13"/>
      <c r="B199" s="255"/>
      <c r="C199" s="256"/>
      <c r="D199" s="257" t="s">
        <v>270</v>
      </c>
      <c r="E199" s="258" t="s">
        <v>727</v>
      </c>
      <c r="F199" s="259" t="s">
        <v>1694</v>
      </c>
      <c r="G199" s="256"/>
      <c r="H199" s="260">
        <v>1</v>
      </c>
      <c r="I199" s="261"/>
      <c r="J199" s="256"/>
      <c r="K199" s="256"/>
      <c r="L199" s="262"/>
      <c r="M199" s="297"/>
      <c r="N199" s="298"/>
      <c r="O199" s="298"/>
      <c r="P199" s="298"/>
      <c r="Q199" s="298"/>
      <c r="R199" s="298"/>
      <c r="S199" s="298"/>
      <c r="T199" s="29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6" t="s">
        <v>270</v>
      </c>
      <c r="AU199" s="266" t="s">
        <v>80</v>
      </c>
      <c r="AV199" s="13" t="s">
        <v>82</v>
      </c>
      <c r="AW199" s="13" t="s">
        <v>30</v>
      </c>
      <c r="AX199" s="13" t="s">
        <v>80</v>
      </c>
      <c r="AY199" s="266" t="s">
        <v>226</v>
      </c>
    </row>
    <row r="200" spans="1:31" s="2" customFormat="1" ht="6.95" customHeight="1">
      <c r="A200" s="38"/>
      <c r="B200" s="66"/>
      <c r="C200" s="67"/>
      <c r="D200" s="67"/>
      <c r="E200" s="67"/>
      <c r="F200" s="67"/>
      <c r="G200" s="67"/>
      <c r="H200" s="67"/>
      <c r="I200" s="193"/>
      <c r="J200" s="67"/>
      <c r="K200" s="67"/>
      <c r="L200" s="44"/>
      <c r="M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</row>
  </sheetData>
  <sheetProtection password="CC35" sheet="1" objects="1" scenarios="1" formatColumns="0" formatRows="0" autoFilter="0"/>
  <autoFilter ref="C125:K199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169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1695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537</v>
      </c>
      <c r="E15" s="38"/>
      <c r="F15" s="301" t="s">
        <v>538</v>
      </c>
      <c r="G15" s="38"/>
      <c r="H15" s="38"/>
      <c r="I15" s="302" t="s">
        <v>539</v>
      </c>
      <c r="J15" s="301" t="s">
        <v>540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ROUND((SUM(BE120:BE127)),2)</f>
        <v>0</v>
      </c>
      <c r="G35" s="38"/>
      <c r="H35" s="38"/>
      <c r="I35" s="172">
        <v>0.21</v>
      </c>
      <c r="J35" s="171">
        <f>ROUND(((SUM(BE120:BE127))*I35),2)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ROUND((SUM(BF120:BF127)),2)</f>
        <v>0</v>
      </c>
      <c r="G36" s="38"/>
      <c r="H36" s="38"/>
      <c r="I36" s="172">
        <v>0.15</v>
      </c>
      <c r="J36" s="171">
        <f>ROUND(((SUM(BF120:BF127))*I36),2)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ROUND((SUM(BG120:BG127)),2)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ROUND((SUM(BH120:BH127)),2)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ROUND((SUM(BI120:BI127)),2)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535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311 H - Rektifikace povrchových znaků VAK – Býšť - způsobilé výdaje na hlavní aktivitu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774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535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311 H - Rektifikace povrchových znaků VAK – Býšť - způsobilé výdaje na hlavní aktivitu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254</v>
      </c>
      <c r="F121" s="231" t="s">
        <v>857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SUM(P122:P127)</f>
        <v>0</v>
      </c>
      <c r="Q121" s="236"/>
      <c r="R121" s="237">
        <f>SUM(R122:R127)</f>
        <v>0</v>
      </c>
      <c r="S121" s="236"/>
      <c r="T121" s="238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SUM(BK122:BK127)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1696</v>
      </c>
      <c r="F122" s="244" t="s">
        <v>1697</v>
      </c>
      <c r="G122" s="245" t="s">
        <v>434</v>
      </c>
      <c r="H122" s="246">
        <v>8</v>
      </c>
      <c r="I122" s="247"/>
      <c r="J122" s="248">
        <f>ROUND(I122*H122,2)</f>
        <v>0</v>
      </c>
      <c r="K122" s="244" t="s">
        <v>545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1698</v>
      </c>
    </row>
    <row r="123" spans="1:47" s="2" customFormat="1" ht="12">
      <c r="A123" s="38"/>
      <c r="B123" s="39"/>
      <c r="C123" s="40"/>
      <c r="D123" s="257" t="s">
        <v>277</v>
      </c>
      <c r="E123" s="40"/>
      <c r="F123" s="269" t="s">
        <v>1619</v>
      </c>
      <c r="G123" s="40"/>
      <c r="H123" s="40"/>
      <c r="I123" s="155"/>
      <c r="J123" s="40"/>
      <c r="K123" s="40"/>
      <c r="L123" s="44"/>
      <c r="M123" s="270"/>
      <c r="N123" s="271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277</v>
      </c>
      <c r="AU123" s="17" t="s">
        <v>80</v>
      </c>
    </row>
    <row r="124" spans="1:51" s="13" customFormat="1" ht="12">
      <c r="A124" s="13"/>
      <c r="B124" s="255"/>
      <c r="C124" s="256"/>
      <c r="D124" s="257" t="s">
        <v>270</v>
      </c>
      <c r="E124" s="258" t="s">
        <v>279</v>
      </c>
      <c r="F124" s="259" t="s">
        <v>254</v>
      </c>
      <c r="G124" s="256"/>
      <c r="H124" s="260">
        <v>8</v>
      </c>
      <c r="I124" s="261"/>
      <c r="J124" s="256"/>
      <c r="K124" s="256"/>
      <c r="L124" s="262"/>
      <c r="M124" s="263"/>
      <c r="N124" s="264"/>
      <c r="O124" s="264"/>
      <c r="P124" s="264"/>
      <c r="Q124" s="264"/>
      <c r="R124" s="264"/>
      <c r="S124" s="264"/>
      <c r="T124" s="26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270</v>
      </c>
      <c r="AU124" s="266" t="s">
        <v>80</v>
      </c>
      <c r="AV124" s="13" t="s">
        <v>82</v>
      </c>
      <c r="AW124" s="13" t="s">
        <v>30</v>
      </c>
      <c r="AX124" s="13" t="s">
        <v>80</v>
      </c>
      <c r="AY124" s="266" t="s">
        <v>226</v>
      </c>
    </row>
    <row r="125" spans="1:65" s="2" customFormat="1" ht="16.5" customHeight="1">
      <c r="A125" s="38"/>
      <c r="B125" s="39"/>
      <c r="C125" s="242" t="s">
        <v>82</v>
      </c>
      <c r="D125" s="242" t="s">
        <v>227</v>
      </c>
      <c r="E125" s="243" t="s">
        <v>1699</v>
      </c>
      <c r="F125" s="244" t="s">
        <v>1700</v>
      </c>
      <c r="G125" s="245" t="s">
        <v>434</v>
      </c>
      <c r="H125" s="246">
        <v>9</v>
      </c>
      <c r="I125" s="247"/>
      <c r="J125" s="248">
        <f>ROUND(I125*H125,2)</f>
        <v>0</v>
      </c>
      <c r="K125" s="244" t="s">
        <v>545</v>
      </c>
      <c r="L125" s="44"/>
      <c r="M125" s="249" t="s">
        <v>1</v>
      </c>
      <c r="N125" s="250" t="s">
        <v>38</v>
      </c>
      <c r="O125" s="91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3" t="s">
        <v>231</v>
      </c>
      <c r="AT125" s="253" t="s">
        <v>227</v>
      </c>
      <c r="AU125" s="253" t="s">
        <v>80</v>
      </c>
      <c r="AY125" s="17" t="s">
        <v>226</v>
      </c>
      <c r="BE125" s="254">
        <f>IF(N125="základní",J125,0)</f>
        <v>0</v>
      </c>
      <c r="BF125" s="254">
        <f>IF(N125="snížená",J125,0)</f>
        <v>0</v>
      </c>
      <c r="BG125" s="254">
        <f>IF(N125="zákl. přenesená",J125,0)</f>
        <v>0</v>
      </c>
      <c r="BH125" s="254">
        <f>IF(N125="sníž. přenesená",J125,0)</f>
        <v>0</v>
      </c>
      <c r="BI125" s="254">
        <f>IF(N125="nulová",J125,0)</f>
        <v>0</v>
      </c>
      <c r="BJ125" s="17" t="s">
        <v>80</v>
      </c>
      <c r="BK125" s="254">
        <f>ROUND(I125*H125,2)</f>
        <v>0</v>
      </c>
      <c r="BL125" s="17" t="s">
        <v>231</v>
      </c>
      <c r="BM125" s="253" t="s">
        <v>1701</v>
      </c>
    </row>
    <row r="126" spans="1:47" s="2" customFormat="1" ht="12">
      <c r="A126" s="38"/>
      <c r="B126" s="39"/>
      <c r="C126" s="40"/>
      <c r="D126" s="257" t="s">
        <v>277</v>
      </c>
      <c r="E126" s="40"/>
      <c r="F126" s="269" t="s">
        <v>1619</v>
      </c>
      <c r="G126" s="40"/>
      <c r="H126" s="40"/>
      <c r="I126" s="155"/>
      <c r="J126" s="40"/>
      <c r="K126" s="40"/>
      <c r="L126" s="44"/>
      <c r="M126" s="270"/>
      <c r="N126" s="271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277</v>
      </c>
      <c r="AU126" s="17" t="s">
        <v>80</v>
      </c>
    </row>
    <row r="127" spans="1:51" s="13" customFormat="1" ht="12">
      <c r="A127" s="13"/>
      <c r="B127" s="255"/>
      <c r="C127" s="256"/>
      <c r="D127" s="257" t="s">
        <v>270</v>
      </c>
      <c r="E127" s="258" t="s">
        <v>284</v>
      </c>
      <c r="F127" s="259" t="s">
        <v>258</v>
      </c>
      <c r="G127" s="256"/>
      <c r="H127" s="260">
        <v>9</v>
      </c>
      <c r="I127" s="261"/>
      <c r="J127" s="256"/>
      <c r="K127" s="256"/>
      <c r="L127" s="262"/>
      <c r="M127" s="297"/>
      <c r="N127" s="298"/>
      <c r="O127" s="298"/>
      <c r="P127" s="298"/>
      <c r="Q127" s="298"/>
      <c r="R127" s="298"/>
      <c r="S127" s="298"/>
      <c r="T127" s="29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6" t="s">
        <v>270</v>
      </c>
      <c r="AU127" s="266" t="s">
        <v>80</v>
      </c>
      <c r="AV127" s="13" t="s">
        <v>82</v>
      </c>
      <c r="AW127" s="13" t="s">
        <v>30</v>
      </c>
      <c r="AX127" s="13" t="s">
        <v>80</v>
      </c>
      <c r="AY127" s="266" t="s">
        <v>226</v>
      </c>
    </row>
    <row r="128" spans="1:31" s="2" customFormat="1" ht="6.95" customHeight="1">
      <c r="A128" s="38"/>
      <c r="B128" s="66"/>
      <c r="C128" s="67"/>
      <c r="D128" s="67"/>
      <c r="E128" s="67"/>
      <c r="F128" s="67"/>
      <c r="G128" s="67"/>
      <c r="H128" s="67"/>
      <c r="I128" s="193"/>
      <c r="J128" s="67"/>
      <c r="K128" s="67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password="CC35" sheet="1" objects="1" scenarios="1" formatColumns="0" formatRows="0" autoFilter="0"/>
  <autoFilter ref="C119:K127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172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1702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537</v>
      </c>
      <c r="E15" s="38"/>
      <c r="F15" s="301" t="s">
        <v>538</v>
      </c>
      <c r="G15" s="38"/>
      <c r="H15" s="38"/>
      <c r="I15" s="302" t="s">
        <v>539</v>
      </c>
      <c r="J15" s="301" t="s">
        <v>540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ROUND((SUM(BE120:BE127)),2)</f>
        <v>0</v>
      </c>
      <c r="G35" s="38"/>
      <c r="H35" s="38"/>
      <c r="I35" s="172">
        <v>0.21</v>
      </c>
      <c r="J35" s="171">
        <f>ROUND(((SUM(BE120:BE127))*I35),2)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ROUND((SUM(BF120:BF127)),2)</f>
        <v>0</v>
      </c>
      <c r="G36" s="38"/>
      <c r="H36" s="38"/>
      <c r="I36" s="172">
        <v>0.15</v>
      </c>
      <c r="J36" s="171">
        <f>ROUND(((SUM(BF120:BF127))*I36),2)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ROUND((SUM(BG120:BG127)),2)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ROUND((SUM(BH120:BH127)),2)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ROUND((SUM(BI120:BI127)),2)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535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311 V - Rektifikace povrchových znaků VAK – Býšť - způsobilé výdaje na vedlejší aktivitu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774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535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311 V - Rektifikace povrchových znaků VAK – Býšť - způsobilé výdaje na vedlejší aktivitu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254</v>
      </c>
      <c r="F121" s="231" t="s">
        <v>857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SUM(P122:P127)</f>
        <v>0</v>
      </c>
      <c r="Q121" s="236"/>
      <c r="R121" s="237">
        <f>SUM(R122:R127)</f>
        <v>0</v>
      </c>
      <c r="S121" s="236"/>
      <c r="T121" s="238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SUM(BK122:BK127)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1696</v>
      </c>
      <c r="F122" s="244" t="s">
        <v>1697</v>
      </c>
      <c r="G122" s="245" t="s">
        <v>434</v>
      </c>
      <c r="H122" s="246">
        <v>2</v>
      </c>
      <c r="I122" s="247"/>
      <c r="J122" s="248">
        <f>ROUND(I122*H122,2)</f>
        <v>0</v>
      </c>
      <c r="K122" s="244" t="s">
        <v>545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1703</v>
      </c>
    </row>
    <row r="123" spans="1:47" s="2" customFormat="1" ht="12">
      <c r="A123" s="38"/>
      <c r="B123" s="39"/>
      <c r="C123" s="40"/>
      <c r="D123" s="257" t="s">
        <v>277</v>
      </c>
      <c r="E123" s="40"/>
      <c r="F123" s="269" t="s">
        <v>1619</v>
      </c>
      <c r="G123" s="40"/>
      <c r="H123" s="40"/>
      <c r="I123" s="155"/>
      <c r="J123" s="40"/>
      <c r="K123" s="40"/>
      <c r="L123" s="44"/>
      <c r="M123" s="270"/>
      <c r="N123" s="271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277</v>
      </c>
      <c r="AU123" s="17" t="s">
        <v>80</v>
      </c>
    </row>
    <row r="124" spans="1:51" s="13" customFormat="1" ht="12">
      <c r="A124" s="13"/>
      <c r="B124" s="255"/>
      <c r="C124" s="256"/>
      <c r="D124" s="257" t="s">
        <v>270</v>
      </c>
      <c r="E124" s="258" t="s">
        <v>279</v>
      </c>
      <c r="F124" s="259" t="s">
        <v>82</v>
      </c>
      <c r="G124" s="256"/>
      <c r="H124" s="260">
        <v>2</v>
      </c>
      <c r="I124" s="261"/>
      <c r="J124" s="256"/>
      <c r="K124" s="256"/>
      <c r="L124" s="262"/>
      <c r="M124" s="263"/>
      <c r="N124" s="264"/>
      <c r="O124" s="264"/>
      <c r="P124" s="264"/>
      <c r="Q124" s="264"/>
      <c r="R124" s="264"/>
      <c r="S124" s="264"/>
      <c r="T124" s="26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270</v>
      </c>
      <c r="AU124" s="266" t="s">
        <v>80</v>
      </c>
      <c r="AV124" s="13" t="s">
        <v>82</v>
      </c>
      <c r="AW124" s="13" t="s">
        <v>30</v>
      </c>
      <c r="AX124" s="13" t="s">
        <v>80</v>
      </c>
      <c r="AY124" s="266" t="s">
        <v>226</v>
      </c>
    </row>
    <row r="125" spans="1:65" s="2" customFormat="1" ht="16.5" customHeight="1">
      <c r="A125" s="38"/>
      <c r="B125" s="39"/>
      <c r="C125" s="242" t="s">
        <v>82</v>
      </c>
      <c r="D125" s="242" t="s">
        <v>227</v>
      </c>
      <c r="E125" s="243" t="s">
        <v>1699</v>
      </c>
      <c r="F125" s="244" t="s">
        <v>1700</v>
      </c>
      <c r="G125" s="245" t="s">
        <v>434</v>
      </c>
      <c r="H125" s="246">
        <v>4</v>
      </c>
      <c r="I125" s="247"/>
      <c r="J125" s="248">
        <f>ROUND(I125*H125,2)</f>
        <v>0</v>
      </c>
      <c r="K125" s="244" t="s">
        <v>545</v>
      </c>
      <c r="L125" s="44"/>
      <c r="M125" s="249" t="s">
        <v>1</v>
      </c>
      <c r="N125" s="250" t="s">
        <v>38</v>
      </c>
      <c r="O125" s="91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3" t="s">
        <v>231</v>
      </c>
      <c r="AT125" s="253" t="s">
        <v>227</v>
      </c>
      <c r="AU125" s="253" t="s">
        <v>80</v>
      </c>
      <c r="AY125" s="17" t="s">
        <v>226</v>
      </c>
      <c r="BE125" s="254">
        <f>IF(N125="základní",J125,0)</f>
        <v>0</v>
      </c>
      <c r="BF125" s="254">
        <f>IF(N125="snížená",J125,0)</f>
        <v>0</v>
      </c>
      <c r="BG125" s="254">
        <f>IF(N125="zákl. přenesená",J125,0)</f>
        <v>0</v>
      </c>
      <c r="BH125" s="254">
        <f>IF(N125="sníž. přenesená",J125,0)</f>
        <v>0</v>
      </c>
      <c r="BI125" s="254">
        <f>IF(N125="nulová",J125,0)</f>
        <v>0</v>
      </c>
      <c r="BJ125" s="17" t="s">
        <v>80</v>
      </c>
      <c r="BK125" s="254">
        <f>ROUND(I125*H125,2)</f>
        <v>0</v>
      </c>
      <c r="BL125" s="17" t="s">
        <v>231</v>
      </c>
      <c r="BM125" s="253" t="s">
        <v>1704</v>
      </c>
    </row>
    <row r="126" spans="1:47" s="2" customFormat="1" ht="12">
      <c r="A126" s="38"/>
      <c r="B126" s="39"/>
      <c r="C126" s="40"/>
      <c r="D126" s="257" t="s">
        <v>277</v>
      </c>
      <c r="E126" s="40"/>
      <c r="F126" s="269" t="s">
        <v>1619</v>
      </c>
      <c r="G126" s="40"/>
      <c r="H126" s="40"/>
      <c r="I126" s="155"/>
      <c r="J126" s="40"/>
      <c r="K126" s="40"/>
      <c r="L126" s="44"/>
      <c r="M126" s="270"/>
      <c r="N126" s="271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277</v>
      </c>
      <c r="AU126" s="17" t="s">
        <v>80</v>
      </c>
    </row>
    <row r="127" spans="1:51" s="13" customFormat="1" ht="12">
      <c r="A127" s="13"/>
      <c r="B127" s="255"/>
      <c r="C127" s="256"/>
      <c r="D127" s="257" t="s">
        <v>270</v>
      </c>
      <c r="E127" s="258" t="s">
        <v>284</v>
      </c>
      <c r="F127" s="259" t="s">
        <v>231</v>
      </c>
      <c r="G127" s="256"/>
      <c r="H127" s="260">
        <v>4</v>
      </c>
      <c r="I127" s="261"/>
      <c r="J127" s="256"/>
      <c r="K127" s="256"/>
      <c r="L127" s="262"/>
      <c r="M127" s="297"/>
      <c r="N127" s="298"/>
      <c r="O127" s="298"/>
      <c r="P127" s="298"/>
      <c r="Q127" s="298"/>
      <c r="R127" s="298"/>
      <c r="S127" s="298"/>
      <c r="T127" s="29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6" t="s">
        <v>270</v>
      </c>
      <c r="AU127" s="266" t="s">
        <v>80</v>
      </c>
      <c r="AV127" s="13" t="s">
        <v>82</v>
      </c>
      <c r="AW127" s="13" t="s">
        <v>30</v>
      </c>
      <c r="AX127" s="13" t="s">
        <v>80</v>
      </c>
      <c r="AY127" s="266" t="s">
        <v>226</v>
      </c>
    </row>
    <row r="128" spans="1:31" s="2" customFormat="1" ht="6.95" customHeight="1">
      <c r="A128" s="38"/>
      <c r="B128" s="66"/>
      <c r="C128" s="67"/>
      <c r="D128" s="67"/>
      <c r="E128" s="67"/>
      <c r="F128" s="67"/>
      <c r="G128" s="67"/>
      <c r="H128" s="67"/>
      <c r="I128" s="193"/>
      <c r="J128" s="67"/>
      <c r="K128" s="67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password="CC35" sheet="1" objects="1" scenarios="1" formatColumns="0" formatRows="0" autoFilter="0"/>
  <autoFilter ref="C119:K127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175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1705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537</v>
      </c>
      <c r="E15" s="38"/>
      <c r="F15" s="301" t="s">
        <v>538</v>
      </c>
      <c r="G15" s="38"/>
      <c r="H15" s="38"/>
      <c r="I15" s="302" t="s">
        <v>539</v>
      </c>
      <c r="J15" s="301" t="s">
        <v>540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ROUND((SUM(BE120:BE127)),2)</f>
        <v>0</v>
      </c>
      <c r="G35" s="38"/>
      <c r="H35" s="38"/>
      <c r="I35" s="172">
        <v>0.21</v>
      </c>
      <c r="J35" s="171">
        <f>ROUND(((SUM(BE120:BE127))*I35),2)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ROUND((SUM(BF120:BF127)),2)</f>
        <v>0</v>
      </c>
      <c r="G36" s="38"/>
      <c r="H36" s="38"/>
      <c r="I36" s="172">
        <v>0.15</v>
      </c>
      <c r="J36" s="171">
        <f>ROUND(((SUM(BF120:BF127))*I36),2)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ROUND((SUM(BG120:BG127)),2)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ROUND((SUM(BH120:BH127)),2)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ROUND((SUM(BI120:BI127)),2)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535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312 - Rektifikace povrchových znaků VAK – Bělečko - způsobilé výdaje na hlavní aktivitu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774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535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312 - Rektifikace povrchových znaků VAK – Bělečko - způsobilé výdaje na hlavní aktivitu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254</v>
      </c>
      <c r="F121" s="231" t="s">
        <v>857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SUM(P122:P127)</f>
        <v>0</v>
      </c>
      <c r="Q121" s="236"/>
      <c r="R121" s="237">
        <f>SUM(R122:R127)</f>
        <v>0</v>
      </c>
      <c r="S121" s="236"/>
      <c r="T121" s="238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SUM(BK122:BK127)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1696</v>
      </c>
      <c r="F122" s="244" t="s">
        <v>1697</v>
      </c>
      <c r="G122" s="245" t="s">
        <v>434</v>
      </c>
      <c r="H122" s="246">
        <v>11</v>
      </c>
      <c r="I122" s="247"/>
      <c r="J122" s="248">
        <f>ROUND(I122*H122,2)</f>
        <v>0</v>
      </c>
      <c r="K122" s="244" t="s">
        <v>545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1706</v>
      </c>
    </row>
    <row r="123" spans="1:47" s="2" customFormat="1" ht="12">
      <c r="A123" s="38"/>
      <c r="B123" s="39"/>
      <c r="C123" s="40"/>
      <c r="D123" s="257" t="s">
        <v>277</v>
      </c>
      <c r="E123" s="40"/>
      <c r="F123" s="269" t="s">
        <v>1619</v>
      </c>
      <c r="G123" s="40"/>
      <c r="H123" s="40"/>
      <c r="I123" s="155"/>
      <c r="J123" s="40"/>
      <c r="K123" s="40"/>
      <c r="L123" s="44"/>
      <c r="M123" s="270"/>
      <c r="N123" s="271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277</v>
      </c>
      <c r="AU123" s="17" t="s">
        <v>80</v>
      </c>
    </row>
    <row r="124" spans="1:51" s="13" customFormat="1" ht="12">
      <c r="A124" s="13"/>
      <c r="B124" s="255"/>
      <c r="C124" s="256"/>
      <c r="D124" s="257" t="s">
        <v>270</v>
      </c>
      <c r="E124" s="258" t="s">
        <v>279</v>
      </c>
      <c r="F124" s="259" t="s">
        <v>266</v>
      </c>
      <c r="G124" s="256"/>
      <c r="H124" s="260">
        <v>11</v>
      </c>
      <c r="I124" s="261"/>
      <c r="J124" s="256"/>
      <c r="K124" s="256"/>
      <c r="L124" s="262"/>
      <c r="M124" s="263"/>
      <c r="N124" s="264"/>
      <c r="O124" s="264"/>
      <c r="P124" s="264"/>
      <c r="Q124" s="264"/>
      <c r="R124" s="264"/>
      <c r="S124" s="264"/>
      <c r="T124" s="26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270</v>
      </c>
      <c r="AU124" s="266" t="s">
        <v>80</v>
      </c>
      <c r="AV124" s="13" t="s">
        <v>82</v>
      </c>
      <c r="AW124" s="13" t="s">
        <v>30</v>
      </c>
      <c r="AX124" s="13" t="s">
        <v>80</v>
      </c>
      <c r="AY124" s="266" t="s">
        <v>226</v>
      </c>
    </row>
    <row r="125" spans="1:65" s="2" customFormat="1" ht="16.5" customHeight="1">
      <c r="A125" s="38"/>
      <c r="B125" s="39"/>
      <c r="C125" s="242" t="s">
        <v>82</v>
      </c>
      <c r="D125" s="242" t="s">
        <v>227</v>
      </c>
      <c r="E125" s="243" t="s">
        <v>1699</v>
      </c>
      <c r="F125" s="244" t="s">
        <v>1700</v>
      </c>
      <c r="G125" s="245" t="s">
        <v>434</v>
      </c>
      <c r="H125" s="246">
        <v>10</v>
      </c>
      <c r="I125" s="247"/>
      <c r="J125" s="248">
        <f>ROUND(I125*H125,2)</f>
        <v>0</v>
      </c>
      <c r="K125" s="244" t="s">
        <v>545</v>
      </c>
      <c r="L125" s="44"/>
      <c r="M125" s="249" t="s">
        <v>1</v>
      </c>
      <c r="N125" s="250" t="s">
        <v>38</v>
      </c>
      <c r="O125" s="91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3" t="s">
        <v>231</v>
      </c>
      <c r="AT125" s="253" t="s">
        <v>227</v>
      </c>
      <c r="AU125" s="253" t="s">
        <v>80</v>
      </c>
      <c r="AY125" s="17" t="s">
        <v>226</v>
      </c>
      <c r="BE125" s="254">
        <f>IF(N125="základní",J125,0)</f>
        <v>0</v>
      </c>
      <c r="BF125" s="254">
        <f>IF(N125="snížená",J125,0)</f>
        <v>0</v>
      </c>
      <c r="BG125" s="254">
        <f>IF(N125="zákl. přenesená",J125,0)</f>
        <v>0</v>
      </c>
      <c r="BH125" s="254">
        <f>IF(N125="sníž. přenesená",J125,0)</f>
        <v>0</v>
      </c>
      <c r="BI125" s="254">
        <f>IF(N125="nulová",J125,0)</f>
        <v>0</v>
      </c>
      <c r="BJ125" s="17" t="s">
        <v>80</v>
      </c>
      <c r="BK125" s="254">
        <f>ROUND(I125*H125,2)</f>
        <v>0</v>
      </c>
      <c r="BL125" s="17" t="s">
        <v>231</v>
      </c>
      <c r="BM125" s="253" t="s">
        <v>1707</v>
      </c>
    </row>
    <row r="126" spans="1:47" s="2" customFormat="1" ht="12">
      <c r="A126" s="38"/>
      <c r="B126" s="39"/>
      <c r="C126" s="40"/>
      <c r="D126" s="257" t="s">
        <v>277</v>
      </c>
      <c r="E126" s="40"/>
      <c r="F126" s="269" t="s">
        <v>1619</v>
      </c>
      <c r="G126" s="40"/>
      <c r="H126" s="40"/>
      <c r="I126" s="155"/>
      <c r="J126" s="40"/>
      <c r="K126" s="40"/>
      <c r="L126" s="44"/>
      <c r="M126" s="270"/>
      <c r="N126" s="271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277</v>
      </c>
      <c r="AU126" s="17" t="s">
        <v>80</v>
      </c>
    </row>
    <row r="127" spans="1:51" s="13" customFormat="1" ht="12">
      <c r="A127" s="13"/>
      <c r="B127" s="255"/>
      <c r="C127" s="256"/>
      <c r="D127" s="257" t="s">
        <v>270</v>
      </c>
      <c r="E127" s="258" t="s">
        <v>284</v>
      </c>
      <c r="F127" s="259" t="s">
        <v>262</v>
      </c>
      <c r="G127" s="256"/>
      <c r="H127" s="260">
        <v>10</v>
      </c>
      <c r="I127" s="261"/>
      <c r="J127" s="256"/>
      <c r="K127" s="256"/>
      <c r="L127" s="262"/>
      <c r="M127" s="297"/>
      <c r="N127" s="298"/>
      <c r="O127" s="298"/>
      <c r="P127" s="298"/>
      <c r="Q127" s="298"/>
      <c r="R127" s="298"/>
      <c r="S127" s="298"/>
      <c r="T127" s="29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6" t="s">
        <v>270</v>
      </c>
      <c r="AU127" s="266" t="s">
        <v>80</v>
      </c>
      <c r="AV127" s="13" t="s">
        <v>82</v>
      </c>
      <c r="AW127" s="13" t="s">
        <v>30</v>
      </c>
      <c r="AX127" s="13" t="s">
        <v>80</v>
      </c>
      <c r="AY127" s="266" t="s">
        <v>226</v>
      </c>
    </row>
    <row r="128" spans="1:31" s="2" customFormat="1" ht="6.95" customHeight="1">
      <c r="A128" s="38"/>
      <c r="B128" s="66"/>
      <c r="C128" s="67"/>
      <c r="D128" s="67"/>
      <c r="E128" s="67"/>
      <c r="F128" s="67"/>
      <c r="G128" s="67"/>
      <c r="H128" s="67"/>
      <c r="I128" s="193"/>
      <c r="J128" s="67"/>
      <c r="K128" s="67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password="CC35" sheet="1" objects="1" scenarios="1" formatColumns="0" formatRows="0" autoFilter="0"/>
  <autoFilter ref="C119:K127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178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1708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537</v>
      </c>
      <c r="E15" s="38"/>
      <c r="F15" s="301" t="s">
        <v>1709</v>
      </c>
      <c r="G15" s="38"/>
      <c r="H15" s="38"/>
      <c r="I15" s="302" t="s">
        <v>539</v>
      </c>
      <c r="J15" s="301" t="s">
        <v>540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ROUND((SUM(BE120:BE123)),2)</f>
        <v>0</v>
      </c>
      <c r="G35" s="38"/>
      <c r="H35" s="38"/>
      <c r="I35" s="172">
        <v>0.21</v>
      </c>
      <c r="J35" s="171">
        <f>ROUND(((SUM(BE120:BE123))*I35),2)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ROUND((SUM(BF120:BF123)),2)</f>
        <v>0</v>
      </c>
      <c r="G36" s="38"/>
      <c r="H36" s="38"/>
      <c r="I36" s="172">
        <v>0.15</v>
      </c>
      <c r="J36" s="171">
        <f>ROUND(((SUM(BF120:BF123))*I36),2)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ROUND((SUM(BG120:BG123)),2)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ROUND((SUM(BH120:BH123)),2)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ROUND((SUM(BI120:BI123)),2)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535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401 - Přeložka kabelu CETIN - způsobilé výdaje na vedlejší aktivity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1538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535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401 - Přeložka kabelu CETIN - způsobilé výdaje na vedlejší aktivity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250</v>
      </c>
      <c r="F121" s="231" t="s">
        <v>1539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SUM(P122:P123)</f>
        <v>0</v>
      </c>
      <c r="Q121" s="236"/>
      <c r="R121" s="237">
        <f>SUM(R122:R123)</f>
        <v>0</v>
      </c>
      <c r="S121" s="236"/>
      <c r="T121" s="238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SUM(BK122:BK123)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1710</v>
      </c>
      <c r="F122" s="244" t="s">
        <v>1711</v>
      </c>
      <c r="G122" s="245" t="s">
        <v>544</v>
      </c>
      <c r="H122" s="246">
        <v>1</v>
      </c>
      <c r="I122" s="247"/>
      <c r="J122" s="248">
        <f>ROUND(I122*H122,2)</f>
        <v>0</v>
      </c>
      <c r="K122" s="244" t="s">
        <v>748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1712</v>
      </c>
    </row>
    <row r="123" spans="1:51" s="13" customFormat="1" ht="12">
      <c r="A123" s="13"/>
      <c r="B123" s="255"/>
      <c r="C123" s="256"/>
      <c r="D123" s="257" t="s">
        <v>270</v>
      </c>
      <c r="E123" s="258" t="s">
        <v>279</v>
      </c>
      <c r="F123" s="259" t="s">
        <v>80</v>
      </c>
      <c r="G123" s="256"/>
      <c r="H123" s="260">
        <v>1</v>
      </c>
      <c r="I123" s="261"/>
      <c r="J123" s="256"/>
      <c r="K123" s="256"/>
      <c r="L123" s="262"/>
      <c r="M123" s="297"/>
      <c r="N123" s="298"/>
      <c r="O123" s="298"/>
      <c r="P123" s="298"/>
      <c r="Q123" s="298"/>
      <c r="R123" s="298"/>
      <c r="S123" s="298"/>
      <c r="T123" s="29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66" t="s">
        <v>270</v>
      </c>
      <c r="AU123" s="266" t="s">
        <v>80</v>
      </c>
      <c r="AV123" s="13" t="s">
        <v>82</v>
      </c>
      <c r="AW123" s="13" t="s">
        <v>30</v>
      </c>
      <c r="AX123" s="13" t="s">
        <v>80</v>
      </c>
      <c r="AY123" s="266" t="s">
        <v>226</v>
      </c>
    </row>
    <row r="124" spans="1:31" s="2" customFormat="1" ht="6.95" customHeight="1">
      <c r="A124" s="38"/>
      <c r="B124" s="66"/>
      <c r="C124" s="67"/>
      <c r="D124" s="67"/>
      <c r="E124" s="67"/>
      <c r="F124" s="67"/>
      <c r="G124" s="67"/>
      <c r="H124" s="67"/>
      <c r="I124" s="193"/>
      <c r="J124" s="67"/>
      <c r="K124" s="67"/>
      <c r="L124" s="44"/>
      <c r="M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password="CC35" sheet="1" objects="1" scenarios="1" formatColumns="0" formatRows="0" autoFilter="0"/>
  <autoFilter ref="C119:K123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181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1713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537</v>
      </c>
      <c r="E15" s="38"/>
      <c r="F15" s="301" t="s">
        <v>1714</v>
      </c>
      <c r="G15" s="38"/>
      <c r="H15" s="38"/>
      <c r="I15" s="302" t="s">
        <v>539</v>
      </c>
      <c r="J15" s="301" t="s">
        <v>540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ROUND((SUM(BE120:BE123)),2)</f>
        <v>0</v>
      </c>
      <c r="G35" s="38"/>
      <c r="H35" s="38"/>
      <c r="I35" s="172">
        <v>0.21</v>
      </c>
      <c r="J35" s="171">
        <f>ROUND(((SUM(BE120:BE123))*I35),2)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ROUND((SUM(BF120:BF123)),2)</f>
        <v>0</v>
      </c>
      <c r="G36" s="38"/>
      <c r="H36" s="38"/>
      <c r="I36" s="172">
        <v>0.15</v>
      </c>
      <c r="J36" s="171">
        <f>ROUND(((SUM(BF120:BF123))*I36),2)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ROUND((SUM(BG120:BG123)),2)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ROUND((SUM(BH120:BH123)),2)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ROUND((SUM(BI120:BI123)),2)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535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451 - Přeložka vedení 1kV spol. ČEZ Distribuce - způsobilé výdaje na vedlejší aktivity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1715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535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451 - Přeložka vedení 1kV spol. ČEZ Distribuce - způsobilé výdaje na vedlejší aktivity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1716</v>
      </c>
      <c r="F121" s="231" t="s">
        <v>1717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SUM(P122:P123)</f>
        <v>0</v>
      </c>
      <c r="Q121" s="236"/>
      <c r="R121" s="237">
        <f>SUM(R122:R123)</f>
        <v>0</v>
      </c>
      <c r="S121" s="236"/>
      <c r="T121" s="238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SUM(BK122:BK123)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1718</v>
      </c>
      <c r="F122" s="244" t="s">
        <v>1711</v>
      </c>
      <c r="G122" s="245" t="s">
        <v>230</v>
      </c>
      <c r="H122" s="246">
        <v>1</v>
      </c>
      <c r="I122" s="247"/>
      <c r="J122" s="248">
        <f>ROUND(I122*H122,2)</f>
        <v>0</v>
      </c>
      <c r="K122" s="244" t="s">
        <v>748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1719</v>
      </c>
    </row>
    <row r="123" spans="1:51" s="13" customFormat="1" ht="12">
      <c r="A123" s="13"/>
      <c r="B123" s="255"/>
      <c r="C123" s="256"/>
      <c r="D123" s="257" t="s">
        <v>270</v>
      </c>
      <c r="E123" s="258" t="s">
        <v>279</v>
      </c>
      <c r="F123" s="259" t="s">
        <v>568</v>
      </c>
      <c r="G123" s="256"/>
      <c r="H123" s="260">
        <v>1</v>
      </c>
      <c r="I123" s="261"/>
      <c r="J123" s="256"/>
      <c r="K123" s="256"/>
      <c r="L123" s="262"/>
      <c r="M123" s="297"/>
      <c r="N123" s="298"/>
      <c r="O123" s="298"/>
      <c r="P123" s="298"/>
      <c r="Q123" s="298"/>
      <c r="R123" s="298"/>
      <c r="S123" s="298"/>
      <c r="T123" s="29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66" t="s">
        <v>270</v>
      </c>
      <c r="AU123" s="266" t="s">
        <v>80</v>
      </c>
      <c r="AV123" s="13" t="s">
        <v>82</v>
      </c>
      <c r="AW123" s="13" t="s">
        <v>30</v>
      </c>
      <c r="AX123" s="13" t="s">
        <v>80</v>
      </c>
      <c r="AY123" s="266" t="s">
        <v>226</v>
      </c>
    </row>
    <row r="124" spans="1:31" s="2" customFormat="1" ht="6.95" customHeight="1">
      <c r="A124" s="38"/>
      <c r="B124" s="66"/>
      <c r="C124" s="67"/>
      <c r="D124" s="67"/>
      <c r="E124" s="67"/>
      <c r="F124" s="67"/>
      <c r="G124" s="67"/>
      <c r="H124" s="67"/>
      <c r="I124" s="193"/>
      <c r="J124" s="67"/>
      <c r="K124" s="67"/>
      <c r="L124" s="44"/>
      <c r="M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password="CC35" sheet="1" objects="1" scenarios="1" formatColumns="0" formatRows="0" autoFilter="0"/>
  <autoFilter ref="C119:K123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82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195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474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5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ROUND(J127,2)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ROUND((SUM(BE127:BE253)),2)</f>
        <v>0</v>
      </c>
      <c r="G35" s="38"/>
      <c r="H35" s="38"/>
      <c r="I35" s="172">
        <v>0.21</v>
      </c>
      <c r="J35" s="171">
        <f>ROUND(((SUM(BE127:BE253))*I35),2)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ROUND((SUM(BF127:BF253)),2)</f>
        <v>0</v>
      </c>
      <c r="G36" s="38"/>
      <c r="H36" s="38"/>
      <c r="I36" s="172">
        <v>0.15</v>
      </c>
      <c r="J36" s="171">
        <f>ROUND(((SUM(BF127:BF253))*I36),2)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ROUND((SUM(BG127:BG253)),2)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ROUND((SUM(BH127:BH253)),2)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ROUND((SUM(BI127:BI253)),2)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198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>Býšť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194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7" t="s">
        <v>195</v>
      </c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196</v>
      </c>
      <c r="D88" s="40"/>
      <c r="E88" s="40"/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02 - Splašková kanalizace - nezpůsobilé výdaje projektu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7" t="s">
        <v>22</v>
      </c>
      <c r="J91" s="79" t="str">
        <f>IF(J14="","",J14)</f>
        <v>7. 5. 2020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157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157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8" t="s">
        <v>199</v>
      </c>
      <c r="D96" s="199"/>
      <c r="E96" s="199"/>
      <c r="F96" s="199"/>
      <c r="G96" s="199"/>
      <c r="H96" s="199"/>
      <c r="I96" s="200"/>
      <c r="J96" s="201" t="s">
        <v>200</v>
      </c>
      <c r="K96" s="199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2" t="s">
        <v>201</v>
      </c>
      <c r="D98" s="40"/>
      <c r="E98" s="40"/>
      <c r="F98" s="40"/>
      <c r="G98" s="40"/>
      <c r="H98" s="40"/>
      <c r="I98" s="155"/>
      <c r="J98" s="110">
        <f>J127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202</v>
      </c>
    </row>
    <row r="99" spans="1:31" s="9" customFormat="1" ht="24.95" customHeight="1">
      <c r="A99" s="9"/>
      <c r="B99" s="203"/>
      <c r="C99" s="204"/>
      <c r="D99" s="205" t="s">
        <v>203</v>
      </c>
      <c r="E99" s="206"/>
      <c r="F99" s="206"/>
      <c r="G99" s="206"/>
      <c r="H99" s="206"/>
      <c r="I99" s="207"/>
      <c r="J99" s="208">
        <f>J128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10"/>
      <c r="C100" s="133"/>
      <c r="D100" s="211" t="s">
        <v>205</v>
      </c>
      <c r="E100" s="212"/>
      <c r="F100" s="212"/>
      <c r="G100" s="212"/>
      <c r="H100" s="212"/>
      <c r="I100" s="213"/>
      <c r="J100" s="214">
        <f>J140</f>
        <v>0</v>
      </c>
      <c r="K100" s="133"/>
      <c r="L100" s="21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10"/>
      <c r="C101" s="133"/>
      <c r="D101" s="211" t="s">
        <v>206</v>
      </c>
      <c r="E101" s="212"/>
      <c r="F101" s="212"/>
      <c r="G101" s="212"/>
      <c r="H101" s="212"/>
      <c r="I101" s="213"/>
      <c r="J101" s="214">
        <f>J182</f>
        <v>0</v>
      </c>
      <c r="K101" s="133"/>
      <c r="L101" s="21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10"/>
      <c r="C102" s="133"/>
      <c r="D102" s="211" t="s">
        <v>207</v>
      </c>
      <c r="E102" s="212"/>
      <c r="F102" s="212"/>
      <c r="G102" s="212"/>
      <c r="H102" s="212"/>
      <c r="I102" s="213"/>
      <c r="J102" s="214">
        <f>J186</f>
        <v>0</v>
      </c>
      <c r="K102" s="133"/>
      <c r="L102" s="21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10"/>
      <c r="C103" s="133"/>
      <c r="D103" s="211" t="s">
        <v>208</v>
      </c>
      <c r="E103" s="212"/>
      <c r="F103" s="212"/>
      <c r="G103" s="212"/>
      <c r="H103" s="212"/>
      <c r="I103" s="213"/>
      <c r="J103" s="214">
        <f>J195</f>
        <v>0</v>
      </c>
      <c r="K103" s="133"/>
      <c r="L103" s="21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10"/>
      <c r="C104" s="133"/>
      <c r="D104" s="211" t="s">
        <v>209</v>
      </c>
      <c r="E104" s="212"/>
      <c r="F104" s="212"/>
      <c r="G104" s="212"/>
      <c r="H104" s="212"/>
      <c r="I104" s="213"/>
      <c r="J104" s="214">
        <f>J222</f>
        <v>0</v>
      </c>
      <c r="K104" s="133"/>
      <c r="L104" s="21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10"/>
      <c r="C105" s="133"/>
      <c r="D105" s="211" t="s">
        <v>210</v>
      </c>
      <c r="E105" s="212"/>
      <c r="F105" s="212"/>
      <c r="G105" s="212"/>
      <c r="H105" s="212"/>
      <c r="I105" s="213"/>
      <c r="J105" s="214">
        <f>J243</f>
        <v>0</v>
      </c>
      <c r="K105" s="133"/>
      <c r="L105" s="21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193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196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211</v>
      </c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97" t="str">
        <f>E7</f>
        <v>Býšť</v>
      </c>
      <c r="F115" s="32"/>
      <c r="G115" s="32"/>
      <c r="H115" s="32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2" t="s">
        <v>194</v>
      </c>
      <c r="D116" s="22"/>
      <c r="E116" s="22"/>
      <c r="F116" s="22"/>
      <c r="G116" s="22"/>
      <c r="H116" s="22"/>
      <c r="I116" s="147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197" t="s">
        <v>195</v>
      </c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196</v>
      </c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E11</f>
        <v>SO 02 - Splašková kanalizace - nezpůsobilé výdaje projektu</v>
      </c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F14</f>
        <v xml:space="preserve"> </v>
      </c>
      <c r="G121" s="40"/>
      <c r="H121" s="40"/>
      <c r="I121" s="157" t="s">
        <v>22</v>
      </c>
      <c r="J121" s="79" t="str">
        <f>IF(J14="","",J14)</f>
        <v>7. 5. 2020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E17</f>
        <v xml:space="preserve"> </v>
      </c>
      <c r="G123" s="40"/>
      <c r="H123" s="40"/>
      <c r="I123" s="157" t="s">
        <v>29</v>
      </c>
      <c r="J123" s="36" t="str">
        <f>E23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27</v>
      </c>
      <c r="D124" s="40"/>
      <c r="E124" s="40"/>
      <c r="F124" s="27" t="str">
        <f>IF(E20="","",E20)</f>
        <v>Vyplň údaj</v>
      </c>
      <c r="G124" s="40"/>
      <c r="H124" s="40"/>
      <c r="I124" s="157" t="s">
        <v>31</v>
      </c>
      <c r="J124" s="36" t="str">
        <f>E26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6"/>
      <c r="B126" s="217"/>
      <c r="C126" s="218" t="s">
        <v>212</v>
      </c>
      <c r="D126" s="219" t="s">
        <v>58</v>
      </c>
      <c r="E126" s="219" t="s">
        <v>54</v>
      </c>
      <c r="F126" s="219" t="s">
        <v>55</v>
      </c>
      <c r="G126" s="219" t="s">
        <v>213</v>
      </c>
      <c r="H126" s="219" t="s">
        <v>214</v>
      </c>
      <c r="I126" s="220" t="s">
        <v>215</v>
      </c>
      <c r="J126" s="219" t="s">
        <v>200</v>
      </c>
      <c r="K126" s="221" t="s">
        <v>216</v>
      </c>
      <c r="L126" s="222"/>
      <c r="M126" s="100" t="s">
        <v>1</v>
      </c>
      <c r="N126" s="101" t="s">
        <v>37</v>
      </c>
      <c r="O126" s="101" t="s">
        <v>217</v>
      </c>
      <c r="P126" s="101" t="s">
        <v>218</v>
      </c>
      <c r="Q126" s="101" t="s">
        <v>219</v>
      </c>
      <c r="R126" s="101" t="s">
        <v>220</v>
      </c>
      <c r="S126" s="101" t="s">
        <v>221</v>
      </c>
      <c r="T126" s="102" t="s">
        <v>222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8"/>
      <c r="B127" s="39"/>
      <c r="C127" s="107" t="s">
        <v>223</v>
      </c>
      <c r="D127" s="40"/>
      <c r="E127" s="40"/>
      <c r="F127" s="40"/>
      <c r="G127" s="40"/>
      <c r="H127" s="40"/>
      <c r="I127" s="155"/>
      <c r="J127" s="223">
        <f>BK127</f>
        <v>0</v>
      </c>
      <c r="K127" s="40"/>
      <c r="L127" s="44"/>
      <c r="M127" s="103"/>
      <c r="N127" s="224"/>
      <c r="O127" s="104"/>
      <c r="P127" s="225">
        <f>P128</f>
        <v>0</v>
      </c>
      <c r="Q127" s="104"/>
      <c r="R127" s="225">
        <f>R128</f>
        <v>0</v>
      </c>
      <c r="S127" s="104"/>
      <c r="T127" s="226">
        <f>T128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72</v>
      </c>
      <c r="AU127" s="17" t="s">
        <v>202</v>
      </c>
      <c r="BK127" s="227">
        <f>BK128</f>
        <v>0</v>
      </c>
    </row>
    <row r="128" spans="1:63" s="12" customFormat="1" ht="25.9" customHeight="1">
      <c r="A128" s="12"/>
      <c r="B128" s="228"/>
      <c r="C128" s="229"/>
      <c r="D128" s="230" t="s">
        <v>72</v>
      </c>
      <c r="E128" s="231" t="s">
        <v>224</v>
      </c>
      <c r="F128" s="231" t="s">
        <v>225</v>
      </c>
      <c r="G128" s="229"/>
      <c r="H128" s="229"/>
      <c r="I128" s="232"/>
      <c r="J128" s="233">
        <f>BK128</f>
        <v>0</v>
      </c>
      <c r="K128" s="229"/>
      <c r="L128" s="234"/>
      <c r="M128" s="235"/>
      <c r="N128" s="236"/>
      <c r="O128" s="236"/>
      <c r="P128" s="237">
        <f>P129+SUM(P130:P140)+P182+P186+P195+P222+P243</f>
        <v>0</v>
      </c>
      <c r="Q128" s="236"/>
      <c r="R128" s="237">
        <f>R129+SUM(R130:R140)+R182+R186+R195+R222+R243</f>
        <v>0</v>
      </c>
      <c r="S128" s="236"/>
      <c r="T128" s="238">
        <f>T129+SUM(T130:T140)+T182+T186+T195+T222+T243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9" t="s">
        <v>80</v>
      </c>
      <c r="AT128" s="240" t="s">
        <v>72</v>
      </c>
      <c r="AU128" s="240" t="s">
        <v>73</v>
      </c>
      <c r="AY128" s="239" t="s">
        <v>226</v>
      </c>
      <c r="BK128" s="241">
        <f>BK129+SUM(BK130:BK140)+BK182+BK186+BK195+BK222+BK243</f>
        <v>0</v>
      </c>
    </row>
    <row r="129" spans="1:65" s="2" customFormat="1" ht="16.5" customHeight="1">
      <c r="A129" s="38"/>
      <c r="B129" s="39"/>
      <c r="C129" s="242" t="s">
        <v>80</v>
      </c>
      <c r="D129" s="242" t="s">
        <v>227</v>
      </c>
      <c r="E129" s="243" t="s">
        <v>273</v>
      </c>
      <c r="F129" s="244" t="s">
        <v>274</v>
      </c>
      <c r="G129" s="245" t="s">
        <v>275</v>
      </c>
      <c r="H129" s="246">
        <v>79.8</v>
      </c>
      <c r="I129" s="247"/>
      <c r="J129" s="248">
        <f>ROUND(I129*H129,2)</f>
        <v>0</v>
      </c>
      <c r="K129" s="244" t="s">
        <v>1</v>
      </c>
      <c r="L129" s="44"/>
      <c r="M129" s="249" t="s">
        <v>1</v>
      </c>
      <c r="N129" s="250" t="s">
        <v>38</v>
      </c>
      <c r="O129" s="91"/>
      <c r="P129" s="251">
        <f>O129*H129</f>
        <v>0</v>
      </c>
      <c r="Q129" s="251">
        <v>0</v>
      </c>
      <c r="R129" s="251">
        <f>Q129*H129</f>
        <v>0</v>
      </c>
      <c r="S129" s="251">
        <v>0</v>
      </c>
      <c r="T129" s="25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3" t="s">
        <v>231</v>
      </c>
      <c r="AT129" s="253" t="s">
        <v>227</v>
      </c>
      <c r="AU129" s="253" t="s">
        <v>80</v>
      </c>
      <c r="AY129" s="17" t="s">
        <v>226</v>
      </c>
      <c r="BE129" s="254">
        <f>IF(N129="základní",J129,0)</f>
        <v>0</v>
      </c>
      <c r="BF129" s="254">
        <f>IF(N129="snížená",J129,0)</f>
        <v>0</v>
      </c>
      <c r="BG129" s="254">
        <f>IF(N129="zákl. přenesená",J129,0)</f>
        <v>0</v>
      </c>
      <c r="BH129" s="254">
        <f>IF(N129="sníž. přenesená",J129,0)</f>
        <v>0</v>
      </c>
      <c r="BI129" s="254">
        <f>IF(N129="nulová",J129,0)</f>
        <v>0</v>
      </c>
      <c r="BJ129" s="17" t="s">
        <v>80</v>
      </c>
      <c r="BK129" s="254">
        <f>ROUND(I129*H129,2)</f>
        <v>0</v>
      </c>
      <c r="BL129" s="17" t="s">
        <v>231</v>
      </c>
      <c r="BM129" s="253" t="s">
        <v>475</v>
      </c>
    </row>
    <row r="130" spans="1:47" s="2" customFormat="1" ht="12">
      <c r="A130" s="38"/>
      <c r="B130" s="39"/>
      <c r="C130" s="40"/>
      <c r="D130" s="257" t="s">
        <v>277</v>
      </c>
      <c r="E130" s="40"/>
      <c r="F130" s="269" t="s">
        <v>278</v>
      </c>
      <c r="G130" s="40"/>
      <c r="H130" s="40"/>
      <c r="I130" s="155"/>
      <c r="J130" s="40"/>
      <c r="K130" s="40"/>
      <c r="L130" s="44"/>
      <c r="M130" s="270"/>
      <c r="N130" s="271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277</v>
      </c>
      <c r="AU130" s="17" t="s">
        <v>80</v>
      </c>
    </row>
    <row r="131" spans="1:51" s="13" customFormat="1" ht="12">
      <c r="A131" s="13"/>
      <c r="B131" s="255"/>
      <c r="C131" s="256"/>
      <c r="D131" s="257" t="s">
        <v>270</v>
      </c>
      <c r="E131" s="258" t="s">
        <v>279</v>
      </c>
      <c r="F131" s="259" t="s">
        <v>476</v>
      </c>
      <c r="G131" s="256"/>
      <c r="H131" s="260">
        <v>79.8</v>
      </c>
      <c r="I131" s="261"/>
      <c r="J131" s="256"/>
      <c r="K131" s="256"/>
      <c r="L131" s="262"/>
      <c r="M131" s="263"/>
      <c r="N131" s="264"/>
      <c r="O131" s="264"/>
      <c r="P131" s="264"/>
      <c r="Q131" s="264"/>
      <c r="R131" s="264"/>
      <c r="S131" s="264"/>
      <c r="T131" s="26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6" t="s">
        <v>270</v>
      </c>
      <c r="AU131" s="266" t="s">
        <v>80</v>
      </c>
      <c r="AV131" s="13" t="s">
        <v>82</v>
      </c>
      <c r="AW131" s="13" t="s">
        <v>30</v>
      </c>
      <c r="AX131" s="13" t="s">
        <v>80</v>
      </c>
      <c r="AY131" s="266" t="s">
        <v>226</v>
      </c>
    </row>
    <row r="132" spans="1:65" s="2" customFormat="1" ht="16.5" customHeight="1">
      <c r="A132" s="38"/>
      <c r="B132" s="39"/>
      <c r="C132" s="242" t="s">
        <v>82</v>
      </c>
      <c r="D132" s="242" t="s">
        <v>227</v>
      </c>
      <c r="E132" s="243" t="s">
        <v>282</v>
      </c>
      <c r="F132" s="244" t="s">
        <v>274</v>
      </c>
      <c r="G132" s="245" t="s">
        <v>275</v>
      </c>
      <c r="H132" s="246">
        <v>79.8</v>
      </c>
      <c r="I132" s="247"/>
      <c r="J132" s="248">
        <f>ROUND(I132*H132,2)</f>
        <v>0</v>
      </c>
      <c r="K132" s="244" t="s">
        <v>1</v>
      </c>
      <c r="L132" s="44"/>
      <c r="M132" s="249" t="s">
        <v>1</v>
      </c>
      <c r="N132" s="250" t="s">
        <v>38</v>
      </c>
      <c r="O132" s="91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3" t="s">
        <v>231</v>
      </c>
      <c r="AT132" s="253" t="s">
        <v>227</v>
      </c>
      <c r="AU132" s="253" t="s">
        <v>80</v>
      </c>
      <c r="AY132" s="17" t="s">
        <v>226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7" t="s">
        <v>80</v>
      </c>
      <c r="BK132" s="254">
        <f>ROUND(I132*H132,2)</f>
        <v>0</v>
      </c>
      <c r="BL132" s="17" t="s">
        <v>231</v>
      </c>
      <c r="BM132" s="253" t="s">
        <v>477</v>
      </c>
    </row>
    <row r="133" spans="1:47" s="2" customFormat="1" ht="12">
      <c r="A133" s="38"/>
      <c r="B133" s="39"/>
      <c r="C133" s="40"/>
      <c r="D133" s="257" t="s">
        <v>277</v>
      </c>
      <c r="E133" s="40"/>
      <c r="F133" s="269" t="s">
        <v>278</v>
      </c>
      <c r="G133" s="40"/>
      <c r="H133" s="40"/>
      <c r="I133" s="155"/>
      <c r="J133" s="40"/>
      <c r="K133" s="40"/>
      <c r="L133" s="44"/>
      <c r="M133" s="270"/>
      <c r="N133" s="27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277</v>
      </c>
      <c r="AU133" s="17" t="s">
        <v>80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284</v>
      </c>
      <c r="F134" s="259" t="s">
        <v>478</v>
      </c>
      <c r="G134" s="256"/>
      <c r="H134" s="260">
        <v>79.8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80</v>
      </c>
      <c r="AY134" s="266" t="s">
        <v>226</v>
      </c>
    </row>
    <row r="135" spans="1:65" s="2" customFormat="1" ht="16.5" customHeight="1">
      <c r="A135" s="38"/>
      <c r="B135" s="39"/>
      <c r="C135" s="242" t="s">
        <v>231</v>
      </c>
      <c r="D135" s="242" t="s">
        <v>227</v>
      </c>
      <c r="E135" s="243" t="s">
        <v>286</v>
      </c>
      <c r="F135" s="244" t="s">
        <v>274</v>
      </c>
      <c r="G135" s="245" t="s">
        <v>275</v>
      </c>
      <c r="H135" s="246">
        <v>625.6</v>
      </c>
      <c r="I135" s="247"/>
      <c r="J135" s="248">
        <f>ROUND(I135*H135,2)</f>
        <v>0</v>
      </c>
      <c r="K135" s="244" t="s">
        <v>1</v>
      </c>
      <c r="L135" s="44"/>
      <c r="M135" s="249" t="s">
        <v>1</v>
      </c>
      <c r="N135" s="250" t="s">
        <v>38</v>
      </c>
      <c r="O135" s="91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3" t="s">
        <v>231</v>
      </c>
      <c r="AT135" s="253" t="s">
        <v>227</v>
      </c>
      <c r="AU135" s="253" t="s">
        <v>80</v>
      </c>
      <c r="AY135" s="17" t="s">
        <v>226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7" t="s">
        <v>80</v>
      </c>
      <c r="BK135" s="254">
        <f>ROUND(I135*H135,2)</f>
        <v>0</v>
      </c>
      <c r="BL135" s="17" t="s">
        <v>231</v>
      </c>
      <c r="BM135" s="253" t="s">
        <v>479</v>
      </c>
    </row>
    <row r="136" spans="1:47" s="2" customFormat="1" ht="12">
      <c r="A136" s="38"/>
      <c r="B136" s="39"/>
      <c r="C136" s="40"/>
      <c r="D136" s="257" t="s">
        <v>277</v>
      </c>
      <c r="E136" s="40"/>
      <c r="F136" s="269" t="s">
        <v>278</v>
      </c>
      <c r="G136" s="40"/>
      <c r="H136" s="40"/>
      <c r="I136" s="155"/>
      <c r="J136" s="40"/>
      <c r="K136" s="40"/>
      <c r="L136" s="44"/>
      <c r="M136" s="270"/>
      <c r="N136" s="271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277</v>
      </c>
      <c r="AU136" s="17" t="s">
        <v>80</v>
      </c>
    </row>
    <row r="137" spans="1:51" s="13" customFormat="1" ht="12">
      <c r="A137" s="13"/>
      <c r="B137" s="255"/>
      <c r="C137" s="256"/>
      <c r="D137" s="257" t="s">
        <v>270</v>
      </c>
      <c r="E137" s="258" t="s">
        <v>1</v>
      </c>
      <c r="F137" s="259" t="s">
        <v>480</v>
      </c>
      <c r="G137" s="256"/>
      <c r="H137" s="260">
        <v>312.8</v>
      </c>
      <c r="I137" s="261"/>
      <c r="J137" s="256"/>
      <c r="K137" s="256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270</v>
      </c>
      <c r="AU137" s="266" t="s">
        <v>80</v>
      </c>
      <c r="AV137" s="13" t="s">
        <v>82</v>
      </c>
      <c r="AW137" s="13" t="s">
        <v>30</v>
      </c>
      <c r="AX137" s="13" t="s">
        <v>73</v>
      </c>
      <c r="AY137" s="266" t="s">
        <v>226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1</v>
      </c>
      <c r="F138" s="259" t="s">
        <v>481</v>
      </c>
      <c r="G138" s="256"/>
      <c r="H138" s="260">
        <v>312.8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73</v>
      </c>
      <c r="AY138" s="266" t="s">
        <v>226</v>
      </c>
    </row>
    <row r="139" spans="1:51" s="14" customFormat="1" ht="12">
      <c r="A139" s="14"/>
      <c r="B139" s="272"/>
      <c r="C139" s="273"/>
      <c r="D139" s="257" t="s">
        <v>270</v>
      </c>
      <c r="E139" s="274" t="s">
        <v>1</v>
      </c>
      <c r="F139" s="275" t="s">
        <v>290</v>
      </c>
      <c r="G139" s="273"/>
      <c r="H139" s="276">
        <v>625.6</v>
      </c>
      <c r="I139" s="277"/>
      <c r="J139" s="273"/>
      <c r="K139" s="273"/>
      <c r="L139" s="278"/>
      <c r="M139" s="279"/>
      <c r="N139" s="280"/>
      <c r="O139" s="280"/>
      <c r="P139" s="280"/>
      <c r="Q139" s="280"/>
      <c r="R139" s="280"/>
      <c r="S139" s="280"/>
      <c r="T139" s="28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82" t="s">
        <v>270</v>
      </c>
      <c r="AU139" s="282" t="s">
        <v>80</v>
      </c>
      <c r="AV139" s="14" t="s">
        <v>231</v>
      </c>
      <c r="AW139" s="14" t="s">
        <v>30</v>
      </c>
      <c r="AX139" s="14" t="s">
        <v>80</v>
      </c>
      <c r="AY139" s="282" t="s">
        <v>226</v>
      </c>
    </row>
    <row r="140" spans="1:63" s="12" customFormat="1" ht="22.8" customHeight="1">
      <c r="A140" s="12"/>
      <c r="B140" s="228"/>
      <c r="C140" s="229"/>
      <c r="D140" s="230" t="s">
        <v>72</v>
      </c>
      <c r="E140" s="267" t="s">
        <v>80</v>
      </c>
      <c r="F140" s="267" t="s">
        <v>291</v>
      </c>
      <c r="G140" s="229"/>
      <c r="H140" s="229"/>
      <c r="I140" s="232"/>
      <c r="J140" s="268">
        <f>BK140</f>
        <v>0</v>
      </c>
      <c r="K140" s="229"/>
      <c r="L140" s="234"/>
      <c r="M140" s="235"/>
      <c r="N140" s="236"/>
      <c r="O140" s="236"/>
      <c r="P140" s="237">
        <f>SUM(P141:P181)</f>
        <v>0</v>
      </c>
      <c r="Q140" s="236"/>
      <c r="R140" s="237">
        <f>SUM(R141:R181)</f>
        <v>0</v>
      </c>
      <c r="S140" s="236"/>
      <c r="T140" s="238">
        <f>SUM(T141:T181)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9" t="s">
        <v>80</v>
      </c>
      <c r="AT140" s="240" t="s">
        <v>72</v>
      </c>
      <c r="AU140" s="240" t="s">
        <v>80</v>
      </c>
      <c r="AY140" s="239" t="s">
        <v>226</v>
      </c>
      <c r="BK140" s="241">
        <f>SUM(BK141:BK181)</f>
        <v>0</v>
      </c>
    </row>
    <row r="141" spans="1:65" s="2" customFormat="1" ht="16.5" customHeight="1">
      <c r="A141" s="38"/>
      <c r="B141" s="39"/>
      <c r="C141" s="242" t="s">
        <v>242</v>
      </c>
      <c r="D141" s="242" t="s">
        <v>227</v>
      </c>
      <c r="E141" s="243" t="s">
        <v>300</v>
      </c>
      <c r="F141" s="244" t="s">
        <v>301</v>
      </c>
      <c r="G141" s="245" t="s">
        <v>275</v>
      </c>
      <c r="H141" s="246">
        <v>79.8</v>
      </c>
      <c r="I141" s="247"/>
      <c r="J141" s="248">
        <f>ROUND(I141*H141,2)</f>
        <v>0</v>
      </c>
      <c r="K141" s="244" t="s">
        <v>295</v>
      </c>
      <c r="L141" s="44"/>
      <c r="M141" s="249" t="s">
        <v>1</v>
      </c>
      <c r="N141" s="250" t="s">
        <v>38</v>
      </c>
      <c r="O141" s="91"/>
      <c r="P141" s="251">
        <f>O141*H141</f>
        <v>0</v>
      </c>
      <c r="Q141" s="251">
        <v>0</v>
      </c>
      <c r="R141" s="251">
        <f>Q141*H141</f>
        <v>0</v>
      </c>
      <c r="S141" s="251">
        <v>0</v>
      </c>
      <c r="T141" s="25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3" t="s">
        <v>231</v>
      </c>
      <c r="AT141" s="253" t="s">
        <v>227</v>
      </c>
      <c r="AU141" s="253" t="s">
        <v>82</v>
      </c>
      <c r="AY141" s="17" t="s">
        <v>226</v>
      </c>
      <c r="BE141" s="254">
        <f>IF(N141="základní",J141,0)</f>
        <v>0</v>
      </c>
      <c r="BF141" s="254">
        <f>IF(N141="snížená",J141,0)</f>
        <v>0</v>
      </c>
      <c r="BG141" s="254">
        <f>IF(N141="zákl. přenesená",J141,0)</f>
        <v>0</v>
      </c>
      <c r="BH141" s="254">
        <f>IF(N141="sníž. přenesená",J141,0)</f>
        <v>0</v>
      </c>
      <c r="BI141" s="254">
        <f>IF(N141="nulová",J141,0)</f>
        <v>0</v>
      </c>
      <c r="BJ141" s="17" t="s">
        <v>80</v>
      </c>
      <c r="BK141" s="254">
        <f>ROUND(I141*H141,2)</f>
        <v>0</v>
      </c>
      <c r="BL141" s="17" t="s">
        <v>231</v>
      </c>
      <c r="BM141" s="253" t="s">
        <v>482</v>
      </c>
    </row>
    <row r="142" spans="1:47" s="2" customFormat="1" ht="12">
      <c r="A142" s="38"/>
      <c r="B142" s="39"/>
      <c r="C142" s="40"/>
      <c r="D142" s="257" t="s">
        <v>277</v>
      </c>
      <c r="E142" s="40"/>
      <c r="F142" s="269" t="s">
        <v>297</v>
      </c>
      <c r="G142" s="40"/>
      <c r="H142" s="40"/>
      <c r="I142" s="155"/>
      <c r="J142" s="40"/>
      <c r="K142" s="40"/>
      <c r="L142" s="44"/>
      <c r="M142" s="270"/>
      <c r="N142" s="271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277</v>
      </c>
      <c r="AU142" s="17" t="s">
        <v>82</v>
      </c>
    </row>
    <row r="143" spans="1:51" s="13" customFormat="1" ht="12">
      <c r="A143" s="13"/>
      <c r="B143" s="255"/>
      <c r="C143" s="256"/>
      <c r="D143" s="257" t="s">
        <v>270</v>
      </c>
      <c r="E143" s="258" t="s">
        <v>1</v>
      </c>
      <c r="F143" s="259" t="s">
        <v>483</v>
      </c>
      <c r="G143" s="256"/>
      <c r="H143" s="260">
        <v>79.8</v>
      </c>
      <c r="I143" s="261"/>
      <c r="J143" s="256"/>
      <c r="K143" s="256"/>
      <c r="L143" s="262"/>
      <c r="M143" s="263"/>
      <c r="N143" s="264"/>
      <c r="O143" s="264"/>
      <c r="P143" s="264"/>
      <c r="Q143" s="264"/>
      <c r="R143" s="264"/>
      <c r="S143" s="264"/>
      <c r="T143" s="26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6" t="s">
        <v>270</v>
      </c>
      <c r="AU143" s="266" t="s">
        <v>82</v>
      </c>
      <c r="AV143" s="13" t="s">
        <v>82</v>
      </c>
      <c r="AW143" s="13" t="s">
        <v>30</v>
      </c>
      <c r="AX143" s="13" t="s">
        <v>80</v>
      </c>
      <c r="AY143" s="266" t="s">
        <v>226</v>
      </c>
    </row>
    <row r="144" spans="1:65" s="2" customFormat="1" ht="16.5" customHeight="1">
      <c r="A144" s="38"/>
      <c r="B144" s="39"/>
      <c r="C144" s="242" t="s">
        <v>246</v>
      </c>
      <c r="D144" s="242" t="s">
        <v>227</v>
      </c>
      <c r="E144" s="243" t="s">
        <v>305</v>
      </c>
      <c r="F144" s="244" t="s">
        <v>306</v>
      </c>
      <c r="G144" s="245" t="s">
        <v>275</v>
      </c>
      <c r="H144" s="246">
        <v>13.3</v>
      </c>
      <c r="I144" s="247"/>
      <c r="J144" s="248">
        <f>ROUND(I144*H144,2)</f>
        <v>0</v>
      </c>
      <c r="K144" s="244" t="s">
        <v>295</v>
      </c>
      <c r="L144" s="44"/>
      <c r="M144" s="249" t="s">
        <v>1</v>
      </c>
      <c r="N144" s="250" t="s">
        <v>38</v>
      </c>
      <c r="O144" s="91"/>
      <c r="P144" s="251">
        <f>O144*H144</f>
        <v>0</v>
      </c>
      <c r="Q144" s="251">
        <v>0</v>
      </c>
      <c r="R144" s="251">
        <f>Q144*H144</f>
        <v>0</v>
      </c>
      <c r="S144" s="251">
        <v>0</v>
      </c>
      <c r="T144" s="25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3" t="s">
        <v>231</v>
      </c>
      <c r="AT144" s="253" t="s">
        <v>227</v>
      </c>
      <c r="AU144" s="253" t="s">
        <v>82</v>
      </c>
      <c r="AY144" s="17" t="s">
        <v>226</v>
      </c>
      <c r="BE144" s="254">
        <f>IF(N144="základní",J144,0)</f>
        <v>0</v>
      </c>
      <c r="BF144" s="254">
        <f>IF(N144="snížená",J144,0)</f>
        <v>0</v>
      </c>
      <c r="BG144" s="254">
        <f>IF(N144="zákl. přenesená",J144,0)</f>
        <v>0</v>
      </c>
      <c r="BH144" s="254">
        <f>IF(N144="sníž. přenesená",J144,0)</f>
        <v>0</v>
      </c>
      <c r="BI144" s="254">
        <f>IF(N144="nulová",J144,0)</f>
        <v>0</v>
      </c>
      <c r="BJ144" s="17" t="s">
        <v>80</v>
      </c>
      <c r="BK144" s="254">
        <f>ROUND(I144*H144,2)</f>
        <v>0</v>
      </c>
      <c r="BL144" s="17" t="s">
        <v>231</v>
      </c>
      <c r="BM144" s="253" t="s">
        <v>484</v>
      </c>
    </row>
    <row r="145" spans="1:47" s="2" customFormat="1" ht="12">
      <c r="A145" s="38"/>
      <c r="B145" s="39"/>
      <c r="C145" s="40"/>
      <c r="D145" s="257" t="s">
        <v>277</v>
      </c>
      <c r="E145" s="40"/>
      <c r="F145" s="269" t="s">
        <v>297</v>
      </c>
      <c r="G145" s="40"/>
      <c r="H145" s="40"/>
      <c r="I145" s="155"/>
      <c r="J145" s="40"/>
      <c r="K145" s="40"/>
      <c r="L145" s="44"/>
      <c r="M145" s="270"/>
      <c r="N145" s="271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277</v>
      </c>
      <c r="AU145" s="17" t="s">
        <v>82</v>
      </c>
    </row>
    <row r="146" spans="1:51" s="15" customFormat="1" ht="12">
      <c r="A146" s="15"/>
      <c r="B146" s="283"/>
      <c r="C146" s="284"/>
      <c r="D146" s="257" t="s">
        <v>270</v>
      </c>
      <c r="E146" s="285" t="s">
        <v>1</v>
      </c>
      <c r="F146" s="286" t="s">
        <v>308</v>
      </c>
      <c r="G146" s="284"/>
      <c r="H146" s="285" t="s">
        <v>1</v>
      </c>
      <c r="I146" s="287"/>
      <c r="J146" s="284"/>
      <c r="K146" s="284"/>
      <c r="L146" s="288"/>
      <c r="M146" s="289"/>
      <c r="N146" s="290"/>
      <c r="O146" s="290"/>
      <c r="P146" s="290"/>
      <c r="Q146" s="290"/>
      <c r="R146" s="290"/>
      <c r="S146" s="290"/>
      <c r="T146" s="291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92" t="s">
        <v>270</v>
      </c>
      <c r="AU146" s="292" t="s">
        <v>82</v>
      </c>
      <c r="AV146" s="15" t="s">
        <v>80</v>
      </c>
      <c r="AW146" s="15" t="s">
        <v>30</v>
      </c>
      <c r="AX146" s="15" t="s">
        <v>73</v>
      </c>
      <c r="AY146" s="292" t="s">
        <v>226</v>
      </c>
    </row>
    <row r="147" spans="1:51" s="13" customFormat="1" ht="12">
      <c r="A147" s="13"/>
      <c r="B147" s="255"/>
      <c r="C147" s="256"/>
      <c r="D147" s="257" t="s">
        <v>270</v>
      </c>
      <c r="E147" s="258" t="s">
        <v>1</v>
      </c>
      <c r="F147" s="259" t="s">
        <v>485</v>
      </c>
      <c r="G147" s="256"/>
      <c r="H147" s="260">
        <v>13.3</v>
      </c>
      <c r="I147" s="261"/>
      <c r="J147" s="256"/>
      <c r="K147" s="256"/>
      <c r="L147" s="262"/>
      <c r="M147" s="263"/>
      <c r="N147" s="264"/>
      <c r="O147" s="264"/>
      <c r="P147" s="264"/>
      <c r="Q147" s="264"/>
      <c r="R147" s="264"/>
      <c r="S147" s="264"/>
      <c r="T147" s="26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6" t="s">
        <v>270</v>
      </c>
      <c r="AU147" s="266" t="s">
        <v>82</v>
      </c>
      <c r="AV147" s="13" t="s">
        <v>82</v>
      </c>
      <c r="AW147" s="13" t="s">
        <v>30</v>
      </c>
      <c r="AX147" s="13" t="s">
        <v>80</v>
      </c>
      <c r="AY147" s="266" t="s">
        <v>226</v>
      </c>
    </row>
    <row r="148" spans="1:65" s="2" customFormat="1" ht="16.5" customHeight="1">
      <c r="A148" s="38"/>
      <c r="B148" s="39"/>
      <c r="C148" s="242" t="s">
        <v>250</v>
      </c>
      <c r="D148" s="242" t="s">
        <v>227</v>
      </c>
      <c r="E148" s="243" t="s">
        <v>311</v>
      </c>
      <c r="F148" s="244" t="s">
        <v>312</v>
      </c>
      <c r="G148" s="245" t="s">
        <v>275</v>
      </c>
      <c r="H148" s="246">
        <v>79.8</v>
      </c>
      <c r="I148" s="247"/>
      <c r="J148" s="248">
        <f>ROUND(I148*H148,2)</f>
        <v>0</v>
      </c>
      <c r="K148" s="244" t="s">
        <v>295</v>
      </c>
      <c r="L148" s="44"/>
      <c r="M148" s="249" t="s">
        <v>1</v>
      </c>
      <c r="N148" s="250" t="s">
        <v>38</v>
      </c>
      <c r="O148" s="91"/>
      <c r="P148" s="251">
        <f>O148*H148</f>
        <v>0</v>
      </c>
      <c r="Q148" s="251">
        <v>0</v>
      </c>
      <c r="R148" s="251">
        <f>Q148*H148</f>
        <v>0</v>
      </c>
      <c r="S148" s="251">
        <v>0</v>
      </c>
      <c r="T148" s="25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3" t="s">
        <v>231</v>
      </c>
      <c r="AT148" s="253" t="s">
        <v>227</v>
      </c>
      <c r="AU148" s="253" t="s">
        <v>82</v>
      </c>
      <c r="AY148" s="17" t="s">
        <v>226</v>
      </c>
      <c r="BE148" s="254">
        <f>IF(N148="základní",J148,0)</f>
        <v>0</v>
      </c>
      <c r="BF148" s="254">
        <f>IF(N148="snížená",J148,0)</f>
        <v>0</v>
      </c>
      <c r="BG148" s="254">
        <f>IF(N148="zákl. přenesená",J148,0)</f>
        <v>0</v>
      </c>
      <c r="BH148" s="254">
        <f>IF(N148="sníž. přenesená",J148,0)</f>
        <v>0</v>
      </c>
      <c r="BI148" s="254">
        <f>IF(N148="nulová",J148,0)</f>
        <v>0</v>
      </c>
      <c r="BJ148" s="17" t="s">
        <v>80</v>
      </c>
      <c r="BK148" s="254">
        <f>ROUND(I148*H148,2)</f>
        <v>0</v>
      </c>
      <c r="BL148" s="17" t="s">
        <v>231</v>
      </c>
      <c r="BM148" s="253" t="s">
        <v>486</v>
      </c>
    </row>
    <row r="149" spans="1:47" s="2" customFormat="1" ht="12">
      <c r="A149" s="38"/>
      <c r="B149" s="39"/>
      <c r="C149" s="40"/>
      <c r="D149" s="257" t="s">
        <v>277</v>
      </c>
      <c r="E149" s="40"/>
      <c r="F149" s="269" t="s">
        <v>297</v>
      </c>
      <c r="G149" s="40"/>
      <c r="H149" s="40"/>
      <c r="I149" s="155"/>
      <c r="J149" s="40"/>
      <c r="K149" s="40"/>
      <c r="L149" s="44"/>
      <c r="M149" s="270"/>
      <c r="N149" s="271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277</v>
      </c>
      <c r="AU149" s="17" t="s">
        <v>82</v>
      </c>
    </row>
    <row r="150" spans="1:51" s="13" customFormat="1" ht="12">
      <c r="A150" s="13"/>
      <c r="B150" s="255"/>
      <c r="C150" s="256"/>
      <c r="D150" s="257" t="s">
        <v>270</v>
      </c>
      <c r="E150" s="258" t="s">
        <v>1</v>
      </c>
      <c r="F150" s="259" t="s">
        <v>483</v>
      </c>
      <c r="G150" s="256"/>
      <c r="H150" s="260">
        <v>79.8</v>
      </c>
      <c r="I150" s="261"/>
      <c r="J150" s="256"/>
      <c r="K150" s="256"/>
      <c r="L150" s="262"/>
      <c r="M150" s="263"/>
      <c r="N150" s="264"/>
      <c r="O150" s="264"/>
      <c r="P150" s="264"/>
      <c r="Q150" s="264"/>
      <c r="R150" s="264"/>
      <c r="S150" s="264"/>
      <c r="T150" s="26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6" t="s">
        <v>270</v>
      </c>
      <c r="AU150" s="266" t="s">
        <v>82</v>
      </c>
      <c r="AV150" s="13" t="s">
        <v>82</v>
      </c>
      <c r="AW150" s="13" t="s">
        <v>30</v>
      </c>
      <c r="AX150" s="13" t="s">
        <v>80</v>
      </c>
      <c r="AY150" s="266" t="s">
        <v>226</v>
      </c>
    </row>
    <row r="151" spans="1:65" s="2" customFormat="1" ht="16.5" customHeight="1">
      <c r="A151" s="38"/>
      <c r="B151" s="39"/>
      <c r="C151" s="242" t="s">
        <v>254</v>
      </c>
      <c r="D151" s="242" t="s">
        <v>227</v>
      </c>
      <c r="E151" s="243" t="s">
        <v>315</v>
      </c>
      <c r="F151" s="244" t="s">
        <v>316</v>
      </c>
      <c r="G151" s="245" t="s">
        <v>317</v>
      </c>
      <c r="H151" s="246">
        <v>30</v>
      </c>
      <c r="I151" s="247"/>
      <c r="J151" s="248">
        <f>ROUND(I151*H151,2)</f>
        <v>0</v>
      </c>
      <c r="K151" s="244" t="s">
        <v>295</v>
      </c>
      <c r="L151" s="44"/>
      <c r="M151" s="249" t="s">
        <v>1</v>
      </c>
      <c r="N151" s="250" t="s">
        <v>38</v>
      </c>
      <c r="O151" s="91"/>
      <c r="P151" s="251">
        <f>O151*H151</f>
        <v>0</v>
      </c>
      <c r="Q151" s="251">
        <v>0</v>
      </c>
      <c r="R151" s="251">
        <f>Q151*H151</f>
        <v>0</v>
      </c>
      <c r="S151" s="251">
        <v>0</v>
      </c>
      <c r="T151" s="25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3" t="s">
        <v>231</v>
      </c>
      <c r="AT151" s="253" t="s">
        <v>227</v>
      </c>
      <c r="AU151" s="253" t="s">
        <v>82</v>
      </c>
      <c r="AY151" s="17" t="s">
        <v>226</v>
      </c>
      <c r="BE151" s="254">
        <f>IF(N151="základní",J151,0)</f>
        <v>0</v>
      </c>
      <c r="BF151" s="254">
        <f>IF(N151="snížená",J151,0)</f>
        <v>0</v>
      </c>
      <c r="BG151" s="254">
        <f>IF(N151="zákl. přenesená",J151,0)</f>
        <v>0</v>
      </c>
      <c r="BH151" s="254">
        <f>IF(N151="sníž. přenesená",J151,0)</f>
        <v>0</v>
      </c>
      <c r="BI151" s="254">
        <f>IF(N151="nulová",J151,0)</f>
        <v>0</v>
      </c>
      <c r="BJ151" s="17" t="s">
        <v>80</v>
      </c>
      <c r="BK151" s="254">
        <f>ROUND(I151*H151,2)</f>
        <v>0</v>
      </c>
      <c r="BL151" s="17" t="s">
        <v>231</v>
      </c>
      <c r="BM151" s="253" t="s">
        <v>487</v>
      </c>
    </row>
    <row r="152" spans="1:47" s="2" customFormat="1" ht="12">
      <c r="A152" s="38"/>
      <c r="B152" s="39"/>
      <c r="C152" s="40"/>
      <c r="D152" s="257" t="s">
        <v>277</v>
      </c>
      <c r="E152" s="40"/>
      <c r="F152" s="269" t="s">
        <v>297</v>
      </c>
      <c r="G152" s="40"/>
      <c r="H152" s="40"/>
      <c r="I152" s="155"/>
      <c r="J152" s="40"/>
      <c r="K152" s="40"/>
      <c r="L152" s="44"/>
      <c r="M152" s="270"/>
      <c r="N152" s="271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277</v>
      </c>
      <c r="AU152" s="17" t="s">
        <v>82</v>
      </c>
    </row>
    <row r="153" spans="1:51" s="13" customFormat="1" ht="12">
      <c r="A153" s="13"/>
      <c r="B153" s="255"/>
      <c r="C153" s="256"/>
      <c r="D153" s="257" t="s">
        <v>270</v>
      </c>
      <c r="E153" s="258" t="s">
        <v>1</v>
      </c>
      <c r="F153" s="259" t="s">
        <v>377</v>
      </c>
      <c r="G153" s="256"/>
      <c r="H153" s="260">
        <v>30</v>
      </c>
      <c r="I153" s="261"/>
      <c r="J153" s="256"/>
      <c r="K153" s="256"/>
      <c r="L153" s="262"/>
      <c r="M153" s="263"/>
      <c r="N153" s="264"/>
      <c r="O153" s="264"/>
      <c r="P153" s="264"/>
      <c r="Q153" s="264"/>
      <c r="R153" s="264"/>
      <c r="S153" s="264"/>
      <c r="T153" s="26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6" t="s">
        <v>270</v>
      </c>
      <c r="AU153" s="266" t="s">
        <v>82</v>
      </c>
      <c r="AV153" s="13" t="s">
        <v>82</v>
      </c>
      <c r="AW153" s="13" t="s">
        <v>30</v>
      </c>
      <c r="AX153" s="13" t="s">
        <v>80</v>
      </c>
      <c r="AY153" s="266" t="s">
        <v>226</v>
      </c>
    </row>
    <row r="154" spans="1:65" s="2" customFormat="1" ht="16.5" customHeight="1">
      <c r="A154" s="38"/>
      <c r="B154" s="39"/>
      <c r="C154" s="242" t="s">
        <v>258</v>
      </c>
      <c r="D154" s="242" t="s">
        <v>227</v>
      </c>
      <c r="E154" s="243" t="s">
        <v>319</v>
      </c>
      <c r="F154" s="244" t="s">
        <v>320</v>
      </c>
      <c r="G154" s="245" t="s">
        <v>275</v>
      </c>
      <c r="H154" s="246">
        <v>19.8</v>
      </c>
      <c r="I154" s="247"/>
      <c r="J154" s="248">
        <f>ROUND(I154*H154,2)</f>
        <v>0</v>
      </c>
      <c r="K154" s="244" t="s">
        <v>295</v>
      </c>
      <c r="L154" s="44"/>
      <c r="M154" s="249" t="s">
        <v>1</v>
      </c>
      <c r="N154" s="250" t="s">
        <v>38</v>
      </c>
      <c r="O154" s="91"/>
      <c r="P154" s="251">
        <f>O154*H154</f>
        <v>0</v>
      </c>
      <c r="Q154" s="251">
        <v>0</v>
      </c>
      <c r="R154" s="251">
        <f>Q154*H154</f>
        <v>0</v>
      </c>
      <c r="S154" s="251">
        <v>0</v>
      </c>
      <c r="T154" s="252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3" t="s">
        <v>231</v>
      </c>
      <c r="AT154" s="253" t="s">
        <v>227</v>
      </c>
      <c r="AU154" s="253" t="s">
        <v>82</v>
      </c>
      <c r="AY154" s="17" t="s">
        <v>226</v>
      </c>
      <c r="BE154" s="254">
        <f>IF(N154="základní",J154,0)</f>
        <v>0</v>
      </c>
      <c r="BF154" s="254">
        <f>IF(N154="snížená",J154,0)</f>
        <v>0</v>
      </c>
      <c r="BG154" s="254">
        <f>IF(N154="zákl. přenesená",J154,0)</f>
        <v>0</v>
      </c>
      <c r="BH154" s="254">
        <f>IF(N154="sníž. přenesená",J154,0)</f>
        <v>0</v>
      </c>
      <c r="BI154" s="254">
        <f>IF(N154="nulová",J154,0)</f>
        <v>0</v>
      </c>
      <c r="BJ154" s="17" t="s">
        <v>80</v>
      </c>
      <c r="BK154" s="254">
        <f>ROUND(I154*H154,2)</f>
        <v>0</v>
      </c>
      <c r="BL154" s="17" t="s">
        <v>231</v>
      </c>
      <c r="BM154" s="253" t="s">
        <v>488</v>
      </c>
    </row>
    <row r="155" spans="1:47" s="2" customFormat="1" ht="12">
      <c r="A155" s="38"/>
      <c r="B155" s="39"/>
      <c r="C155" s="40"/>
      <c r="D155" s="257" t="s">
        <v>277</v>
      </c>
      <c r="E155" s="40"/>
      <c r="F155" s="269" t="s">
        <v>297</v>
      </c>
      <c r="G155" s="40"/>
      <c r="H155" s="40"/>
      <c r="I155" s="155"/>
      <c r="J155" s="40"/>
      <c r="K155" s="40"/>
      <c r="L155" s="44"/>
      <c r="M155" s="270"/>
      <c r="N155" s="271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277</v>
      </c>
      <c r="AU155" s="17" t="s">
        <v>82</v>
      </c>
    </row>
    <row r="156" spans="1:51" s="15" customFormat="1" ht="12">
      <c r="A156" s="15"/>
      <c r="B156" s="283"/>
      <c r="C156" s="284"/>
      <c r="D156" s="257" t="s">
        <v>270</v>
      </c>
      <c r="E156" s="285" t="s">
        <v>1</v>
      </c>
      <c r="F156" s="286" t="s">
        <v>308</v>
      </c>
      <c r="G156" s="284"/>
      <c r="H156" s="285" t="s">
        <v>1</v>
      </c>
      <c r="I156" s="287"/>
      <c r="J156" s="284"/>
      <c r="K156" s="284"/>
      <c r="L156" s="288"/>
      <c r="M156" s="289"/>
      <c r="N156" s="290"/>
      <c r="O156" s="290"/>
      <c r="P156" s="290"/>
      <c r="Q156" s="290"/>
      <c r="R156" s="290"/>
      <c r="S156" s="290"/>
      <c r="T156" s="29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2" t="s">
        <v>270</v>
      </c>
      <c r="AU156" s="292" t="s">
        <v>82</v>
      </c>
      <c r="AV156" s="15" t="s">
        <v>80</v>
      </c>
      <c r="AW156" s="15" t="s">
        <v>30</v>
      </c>
      <c r="AX156" s="15" t="s">
        <v>73</v>
      </c>
      <c r="AY156" s="292" t="s">
        <v>226</v>
      </c>
    </row>
    <row r="157" spans="1:51" s="13" customFormat="1" ht="12">
      <c r="A157" s="13"/>
      <c r="B157" s="255"/>
      <c r="C157" s="256"/>
      <c r="D157" s="257" t="s">
        <v>270</v>
      </c>
      <c r="E157" s="258" t="s">
        <v>1</v>
      </c>
      <c r="F157" s="259" t="s">
        <v>489</v>
      </c>
      <c r="G157" s="256"/>
      <c r="H157" s="260">
        <v>18.2</v>
      </c>
      <c r="I157" s="261"/>
      <c r="J157" s="256"/>
      <c r="K157" s="256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270</v>
      </c>
      <c r="AU157" s="266" t="s">
        <v>82</v>
      </c>
      <c r="AV157" s="13" t="s">
        <v>82</v>
      </c>
      <c r="AW157" s="13" t="s">
        <v>30</v>
      </c>
      <c r="AX157" s="13" t="s">
        <v>73</v>
      </c>
      <c r="AY157" s="266" t="s">
        <v>226</v>
      </c>
    </row>
    <row r="158" spans="1:51" s="13" customFormat="1" ht="12">
      <c r="A158" s="13"/>
      <c r="B158" s="255"/>
      <c r="C158" s="256"/>
      <c r="D158" s="257" t="s">
        <v>270</v>
      </c>
      <c r="E158" s="258" t="s">
        <v>1</v>
      </c>
      <c r="F158" s="259" t="s">
        <v>490</v>
      </c>
      <c r="G158" s="256"/>
      <c r="H158" s="260">
        <v>1.6</v>
      </c>
      <c r="I158" s="261"/>
      <c r="J158" s="256"/>
      <c r="K158" s="256"/>
      <c r="L158" s="262"/>
      <c r="M158" s="263"/>
      <c r="N158" s="264"/>
      <c r="O158" s="264"/>
      <c r="P158" s="264"/>
      <c r="Q158" s="264"/>
      <c r="R158" s="264"/>
      <c r="S158" s="264"/>
      <c r="T158" s="26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6" t="s">
        <v>270</v>
      </c>
      <c r="AU158" s="266" t="s">
        <v>82</v>
      </c>
      <c r="AV158" s="13" t="s">
        <v>82</v>
      </c>
      <c r="AW158" s="13" t="s">
        <v>30</v>
      </c>
      <c r="AX158" s="13" t="s">
        <v>73</v>
      </c>
      <c r="AY158" s="266" t="s">
        <v>226</v>
      </c>
    </row>
    <row r="159" spans="1:51" s="14" customFormat="1" ht="12">
      <c r="A159" s="14"/>
      <c r="B159" s="272"/>
      <c r="C159" s="273"/>
      <c r="D159" s="257" t="s">
        <v>270</v>
      </c>
      <c r="E159" s="274" t="s">
        <v>1</v>
      </c>
      <c r="F159" s="275" t="s">
        <v>290</v>
      </c>
      <c r="G159" s="273"/>
      <c r="H159" s="276">
        <v>19.8</v>
      </c>
      <c r="I159" s="277"/>
      <c r="J159" s="273"/>
      <c r="K159" s="273"/>
      <c r="L159" s="278"/>
      <c r="M159" s="279"/>
      <c r="N159" s="280"/>
      <c r="O159" s="280"/>
      <c r="P159" s="280"/>
      <c r="Q159" s="280"/>
      <c r="R159" s="280"/>
      <c r="S159" s="280"/>
      <c r="T159" s="28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2" t="s">
        <v>270</v>
      </c>
      <c r="AU159" s="282" t="s">
        <v>82</v>
      </c>
      <c r="AV159" s="14" t="s">
        <v>231</v>
      </c>
      <c r="AW159" s="14" t="s">
        <v>30</v>
      </c>
      <c r="AX159" s="14" t="s">
        <v>80</v>
      </c>
      <c r="AY159" s="282" t="s">
        <v>226</v>
      </c>
    </row>
    <row r="160" spans="1:65" s="2" customFormat="1" ht="16.5" customHeight="1">
      <c r="A160" s="38"/>
      <c r="B160" s="39"/>
      <c r="C160" s="242" t="s">
        <v>262</v>
      </c>
      <c r="D160" s="242" t="s">
        <v>227</v>
      </c>
      <c r="E160" s="243" t="s">
        <v>325</v>
      </c>
      <c r="F160" s="244" t="s">
        <v>326</v>
      </c>
      <c r="G160" s="245" t="s">
        <v>275</v>
      </c>
      <c r="H160" s="246">
        <v>312.8</v>
      </c>
      <c r="I160" s="247"/>
      <c r="J160" s="248">
        <f>ROUND(I160*H160,2)</f>
        <v>0</v>
      </c>
      <c r="K160" s="244" t="s">
        <v>295</v>
      </c>
      <c r="L160" s="44"/>
      <c r="M160" s="249" t="s">
        <v>1</v>
      </c>
      <c r="N160" s="250" t="s">
        <v>38</v>
      </c>
      <c r="O160" s="91"/>
      <c r="P160" s="251">
        <f>O160*H160</f>
        <v>0</v>
      </c>
      <c r="Q160" s="251">
        <v>0</v>
      </c>
      <c r="R160" s="251">
        <f>Q160*H160</f>
        <v>0</v>
      </c>
      <c r="S160" s="251">
        <v>0</v>
      </c>
      <c r="T160" s="25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3" t="s">
        <v>231</v>
      </c>
      <c r="AT160" s="253" t="s">
        <v>227</v>
      </c>
      <c r="AU160" s="253" t="s">
        <v>82</v>
      </c>
      <c r="AY160" s="17" t="s">
        <v>226</v>
      </c>
      <c r="BE160" s="254">
        <f>IF(N160="základní",J160,0)</f>
        <v>0</v>
      </c>
      <c r="BF160" s="254">
        <f>IF(N160="snížená",J160,0)</f>
        <v>0</v>
      </c>
      <c r="BG160" s="254">
        <f>IF(N160="zákl. přenesená",J160,0)</f>
        <v>0</v>
      </c>
      <c r="BH160" s="254">
        <f>IF(N160="sníž. přenesená",J160,0)</f>
        <v>0</v>
      </c>
      <c r="BI160" s="254">
        <f>IF(N160="nulová",J160,0)</f>
        <v>0</v>
      </c>
      <c r="BJ160" s="17" t="s">
        <v>80</v>
      </c>
      <c r="BK160" s="254">
        <f>ROUND(I160*H160,2)</f>
        <v>0</v>
      </c>
      <c r="BL160" s="17" t="s">
        <v>231</v>
      </c>
      <c r="BM160" s="253" t="s">
        <v>491</v>
      </c>
    </row>
    <row r="161" spans="1:47" s="2" customFormat="1" ht="12">
      <c r="A161" s="38"/>
      <c r="B161" s="39"/>
      <c r="C161" s="40"/>
      <c r="D161" s="257" t="s">
        <v>277</v>
      </c>
      <c r="E161" s="40"/>
      <c r="F161" s="269" t="s">
        <v>328</v>
      </c>
      <c r="G161" s="40"/>
      <c r="H161" s="40"/>
      <c r="I161" s="155"/>
      <c r="J161" s="40"/>
      <c r="K161" s="40"/>
      <c r="L161" s="44"/>
      <c r="M161" s="270"/>
      <c r="N161" s="271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277</v>
      </c>
      <c r="AU161" s="17" t="s">
        <v>82</v>
      </c>
    </row>
    <row r="162" spans="1:51" s="13" customFormat="1" ht="12">
      <c r="A162" s="13"/>
      <c r="B162" s="255"/>
      <c r="C162" s="256"/>
      <c r="D162" s="257" t="s">
        <v>270</v>
      </c>
      <c r="E162" s="258" t="s">
        <v>1</v>
      </c>
      <c r="F162" s="259" t="s">
        <v>492</v>
      </c>
      <c r="G162" s="256"/>
      <c r="H162" s="260">
        <v>280.8</v>
      </c>
      <c r="I162" s="261"/>
      <c r="J162" s="256"/>
      <c r="K162" s="256"/>
      <c r="L162" s="262"/>
      <c r="M162" s="263"/>
      <c r="N162" s="264"/>
      <c r="O162" s="264"/>
      <c r="P162" s="264"/>
      <c r="Q162" s="264"/>
      <c r="R162" s="264"/>
      <c r="S162" s="264"/>
      <c r="T162" s="26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6" t="s">
        <v>270</v>
      </c>
      <c r="AU162" s="266" t="s">
        <v>82</v>
      </c>
      <c r="AV162" s="13" t="s">
        <v>82</v>
      </c>
      <c r="AW162" s="13" t="s">
        <v>30</v>
      </c>
      <c r="AX162" s="13" t="s">
        <v>73</v>
      </c>
      <c r="AY162" s="266" t="s">
        <v>226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1</v>
      </c>
      <c r="F163" s="259" t="s">
        <v>493</v>
      </c>
      <c r="G163" s="256"/>
      <c r="H163" s="260">
        <v>32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82</v>
      </c>
      <c r="AV163" s="13" t="s">
        <v>82</v>
      </c>
      <c r="AW163" s="13" t="s">
        <v>30</v>
      </c>
      <c r="AX163" s="13" t="s">
        <v>73</v>
      </c>
      <c r="AY163" s="266" t="s">
        <v>226</v>
      </c>
    </row>
    <row r="164" spans="1:51" s="14" customFormat="1" ht="12">
      <c r="A164" s="14"/>
      <c r="B164" s="272"/>
      <c r="C164" s="273"/>
      <c r="D164" s="257" t="s">
        <v>270</v>
      </c>
      <c r="E164" s="274" t="s">
        <v>1</v>
      </c>
      <c r="F164" s="275" t="s">
        <v>290</v>
      </c>
      <c r="G164" s="273"/>
      <c r="H164" s="276">
        <v>312.8</v>
      </c>
      <c r="I164" s="277"/>
      <c r="J164" s="273"/>
      <c r="K164" s="273"/>
      <c r="L164" s="278"/>
      <c r="M164" s="279"/>
      <c r="N164" s="280"/>
      <c r="O164" s="280"/>
      <c r="P164" s="280"/>
      <c r="Q164" s="280"/>
      <c r="R164" s="280"/>
      <c r="S164" s="280"/>
      <c r="T164" s="28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2" t="s">
        <v>270</v>
      </c>
      <c r="AU164" s="282" t="s">
        <v>82</v>
      </c>
      <c r="AV164" s="14" t="s">
        <v>231</v>
      </c>
      <c r="AW164" s="14" t="s">
        <v>30</v>
      </c>
      <c r="AX164" s="14" t="s">
        <v>80</v>
      </c>
      <c r="AY164" s="282" t="s">
        <v>226</v>
      </c>
    </row>
    <row r="165" spans="1:65" s="2" customFormat="1" ht="16.5" customHeight="1">
      <c r="A165" s="38"/>
      <c r="B165" s="39"/>
      <c r="C165" s="242" t="s">
        <v>266</v>
      </c>
      <c r="D165" s="242" t="s">
        <v>227</v>
      </c>
      <c r="E165" s="243" t="s">
        <v>332</v>
      </c>
      <c r="F165" s="244" t="s">
        <v>333</v>
      </c>
      <c r="G165" s="245" t="s">
        <v>275</v>
      </c>
      <c r="H165" s="246">
        <v>312.8</v>
      </c>
      <c r="I165" s="247"/>
      <c r="J165" s="248">
        <f>ROUND(I165*H165,2)</f>
        <v>0</v>
      </c>
      <c r="K165" s="244" t="s">
        <v>295</v>
      </c>
      <c r="L165" s="44"/>
      <c r="M165" s="249" t="s">
        <v>1</v>
      </c>
      <c r="N165" s="250" t="s">
        <v>38</v>
      </c>
      <c r="O165" s="91"/>
      <c r="P165" s="251">
        <f>O165*H165</f>
        <v>0</v>
      </c>
      <c r="Q165" s="251">
        <v>0</v>
      </c>
      <c r="R165" s="251">
        <f>Q165*H165</f>
        <v>0</v>
      </c>
      <c r="S165" s="251">
        <v>0</v>
      </c>
      <c r="T165" s="25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3" t="s">
        <v>231</v>
      </c>
      <c r="AT165" s="253" t="s">
        <v>227</v>
      </c>
      <c r="AU165" s="253" t="s">
        <v>82</v>
      </c>
      <c r="AY165" s="17" t="s">
        <v>226</v>
      </c>
      <c r="BE165" s="254">
        <f>IF(N165="základní",J165,0)</f>
        <v>0</v>
      </c>
      <c r="BF165" s="254">
        <f>IF(N165="snížená",J165,0)</f>
        <v>0</v>
      </c>
      <c r="BG165" s="254">
        <f>IF(N165="zákl. přenesená",J165,0)</f>
        <v>0</v>
      </c>
      <c r="BH165" s="254">
        <f>IF(N165="sníž. přenesená",J165,0)</f>
        <v>0</v>
      </c>
      <c r="BI165" s="254">
        <f>IF(N165="nulová",J165,0)</f>
        <v>0</v>
      </c>
      <c r="BJ165" s="17" t="s">
        <v>80</v>
      </c>
      <c r="BK165" s="254">
        <f>ROUND(I165*H165,2)</f>
        <v>0</v>
      </c>
      <c r="BL165" s="17" t="s">
        <v>231</v>
      </c>
      <c r="BM165" s="253" t="s">
        <v>494</v>
      </c>
    </row>
    <row r="166" spans="1:47" s="2" customFormat="1" ht="12">
      <c r="A166" s="38"/>
      <c r="B166" s="39"/>
      <c r="C166" s="40"/>
      <c r="D166" s="257" t="s">
        <v>277</v>
      </c>
      <c r="E166" s="40"/>
      <c r="F166" s="269" t="s">
        <v>335</v>
      </c>
      <c r="G166" s="40"/>
      <c r="H166" s="40"/>
      <c r="I166" s="155"/>
      <c r="J166" s="40"/>
      <c r="K166" s="40"/>
      <c r="L166" s="44"/>
      <c r="M166" s="270"/>
      <c r="N166" s="271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277</v>
      </c>
      <c r="AU166" s="17" t="s">
        <v>82</v>
      </c>
    </row>
    <row r="167" spans="1:51" s="13" customFormat="1" ht="12">
      <c r="A167" s="13"/>
      <c r="B167" s="255"/>
      <c r="C167" s="256"/>
      <c r="D167" s="257" t="s">
        <v>270</v>
      </c>
      <c r="E167" s="258" t="s">
        <v>1</v>
      </c>
      <c r="F167" s="259" t="s">
        <v>492</v>
      </c>
      <c r="G167" s="256"/>
      <c r="H167" s="260">
        <v>280.8</v>
      </c>
      <c r="I167" s="261"/>
      <c r="J167" s="256"/>
      <c r="K167" s="256"/>
      <c r="L167" s="262"/>
      <c r="M167" s="263"/>
      <c r="N167" s="264"/>
      <c r="O167" s="264"/>
      <c r="P167" s="264"/>
      <c r="Q167" s="264"/>
      <c r="R167" s="264"/>
      <c r="S167" s="264"/>
      <c r="T167" s="26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6" t="s">
        <v>270</v>
      </c>
      <c r="AU167" s="266" t="s">
        <v>82</v>
      </c>
      <c r="AV167" s="13" t="s">
        <v>82</v>
      </c>
      <c r="AW167" s="13" t="s">
        <v>30</v>
      </c>
      <c r="AX167" s="13" t="s">
        <v>73</v>
      </c>
      <c r="AY167" s="266" t="s">
        <v>226</v>
      </c>
    </row>
    <row r="168" spans="1:51" s="13" customFormat="1" ht="12">
      <c r="A168" s="13"/>
      <c r="B168" s="255"/>
      <c r="C168" s="256"/>
      <c r="D168" s="257" t="s">
        <v>270</v>
      </c>
      <c r="E168" s="258" t="s">
        <v>1</v>
      </c>
      <c r="F168" s="259" t="s">
        <v>493</v>
      </c>
      <c r="G168" s="256"/>
      <c r="H168" s="260">
        <v>32</v>
      </c>
      <c r="I168" s="261"/>
      <c r="J168" s="256"/>
      <c r="K168" s="256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270</v>
      </c>
      <c r="AU168" s="266" t="s">
        <v>82</v>
      </c>
      <c r="AV168" s="13" t="s">
        <v>82</v>
      </c>
      <c r="AW168" s="13" t="s">
        <v>30</v>
      </c>
      <c r="AX168" s="13" t="s">
        <v>73</v>
      </c>
      <c r="AY168" s="266" t="s">
        <v>226</v>
      </c>
    </row>
    <row r="169" spans="1:51" s="14" customFormat="1" ht="12">
      <c r="A169" s="14"/>
      <c r="B169" s="272"/>
      <c r="C169" s="273"/>
      <c r="D169" s="257" t="s">
        <v>270</v>
      </c>
      <c r="E169" s="274" t="s">
        <v>1</v>
      </c>
      <c r="F169" s="275" t="s">
        <v>290</v>
      </c>
      <c r="G169" s="273"/>
      <c r="H169" s="276">
        <v>312.8</v>
      </c>
      <c r="I169" s="277"/>
      <c r="J169" s="273"/>
      <c r="K169" s="273"/>
      <c r="L169" s="278"/>
      <c r="M169" s="279"/>
      <c r="N169" s="280"/>
      <c r="O169" s="280"/>
      <c r="P169" s="280"/>
      <c r="Q169" s="280"/>
      <c r="R169" s="280"/>
      <c r="S169" s="280"/>
      <c r="T169" s="28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2" t="s">
        <v>270</v>
      </c>
      <c r="AU169" s="282" t="s">
        <v>82</v>
      </c>
      <c r="AV169" s="14" t="s">
        <v>231</v>
      </c>
      <c r="AW169" s="14" t="s">
        <v>30</v>
      </c>
      <c r="AX169" s="14" t="s">
        <v>80</v>
      </c>
      <c r="AY169" s="282" t="s">
        <v>226</v>
      </c>
    </row>
    <row r="170" spans="1:65" s="2" customFormat="1" ht="16.5" customHeight="1">
      <c r="A170" s="38"/>
      <c r="B170" s="39"/>
      <c r="C170" s="242" t="s">
        <v>272</v>
      </c>
      <c r="D170" s="242" t="s">
        <v>227</v>
      </c>
      <c r="E170" s="243" t="s">
        <v>337</v>
      </c>
      <c r="F170" s="244" t="s">
        <v>338</v>
      </c>
      <c r="G170" s="245" t="s">
        <v>275</v>
      </c>
      <c r="H170" s="246">
        <v>625.6</v>
      </c>
      <c r="I170" s="247"/>
      <c r="J170" s="248">
        <f>ROUND(I170*H170,2)</f>
        <v>0</v>
      </c>
      <c r="K170" s="244" t="s">
        <v>295</v>
      </c>
      <c r="L170" s="44"/>
      <c r="M170" s="249" t="s">
        <v>1</v>
      </c>
      <c r="N170" s="250" t="s">
        <v>38</v>
      </c>
      <c r="O170" s="91"/>
      <c r="P170" s="251">
        <f>O170*H170</f>
        <v>0</v>
      </c>
      <c r="Q170" s="251">
        <v>0</v>
      </c>
      <c r="R170" s="251">
        <f>Q170*H170</f>
        <v>0</v>
      </c>
      <c r="S170" s="251">
        <v>0</v>
      </c>
      <c r="T170" s="25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3" t="s">
        <v>231</v>
      </c>
      <c r="AT170" s="253" t="s">
        <v>227</v>
      </c>
      <c r="AU170" s="253" t="s">
        <v>82</v>
      </c>
      <c r="AY170" s="17" t="s">
        <v>226</v>
      </c>
      <c r="BE170" s="254">
        <f>IF(N170="základní",J170,0)</f>
        <v>0</v>
      </c>
      <c r="BF170" s="254">
        <f>IF(N170="snížená",J170,0)</f>
        <v>0</v>
      </c>
      <c r="BG170" s="254">
        <f>IF(N170="zákl. přenesená",J170,0)</f>
        <v>0</v>
      </c>
      <c r="BH170" s="254">
        <f>IF(N170="sníž. přenesená",J170,0)</f>
        <v>0</v>
      </c>
      <c r="BI170" s="254">
        <f>IF(N170="nulová",J170,0)</f>
        <v>0</v>
      </c>
      <c r="BJ170" s="17" t="s">
        <v>80</v>
      </c>
      <c r="BK170" s="254">
        <f>ROUND(I170*H170,2)</f>
        <v>0</v>
      </c>
      <c r="BL170" s="17" t="s">
        <v>231</v>
      </c>
      <c r="BM170" s="253" t="s">
        <v>495</v>
      </c>
    </row>
    <row r="171" spans="1:47" s="2" customFormat="1" ht="12">
      <c r="A171" s="38"/>
      <c r="B171" s="39"/>
      <c r="C171" s="40"/>
      <c r="D171" s="257" t="s">
        <v>277</v>
      </c>
      <c r="E171" s="40"/>
      <c r="F171" s="269" t="s">
        <v>340</v>
      </c>
      <c r="G171" s="40"/>
      <c r="H171" s="40"/>
      <c r="I171" s="155"/>
      <c r="J171" s="40"/>
      <c r="K171" s="40"/>
      <c r="L171" s="44"/>
      <c r="M171" s="270"/>
      <c r="N171" s="27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277</v>
      </c>
      <c r="AU171" s="17" t="s">
        <v>82</v>
      </c>
    </row>
    <row r="172" spans="1:51" s="13" customFormat="1" ht="12">
      <c r="A172" s="13"/>
      <c r="B172" s="255"/>
      <c r="C172" s="256"/>
      <c r="D172" s="257" t="s">
        <v>270</v>
      </c>
      <c r="E172" s="258" t="s">
        <v>1</v>
      </c>
      <c r="F172" s="259" t="s">
        <v>496</v>
      </c>
      <c r="G172" s="256"/>
      <c r="H172" s="260">
        <v>625.6</v>
      </c>
      <c r="I172" s="261"/>
      <c r="J172" s="256"/>
      <c r="K172" s="256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270</v>
      </c>
      <c r="AU172" s="266" t="s">
        <v>82</v>
      </c>
      <c r="AV172" s="13" t="s">
        <v>82</v>
      </c>
      <c r="AW172" s="13" t="s">
        <v>30</v>
      </c>
      <c r="AX172" s="13" t="s">
        <v>80</v>
      </c>
      <c r="AY172" s="266" t="s">
        <v>226</v>
      </c>
    </row>
    <row r="173" spans="1:65" s="2" customFormat="1" ht="16.5" customHeight="1">
      <c r="A173" s="38"/>
      <c r="B173" s="39"/>
      <c r="C173" s="242" t="s">
        <v>281</v>
      </c>
      <c r="D173" s="242" t="s">
        <v>227</v>
      </c>
      <c r="E173" s="243" t="s">
        <v>343</v>
      </c>
      <c r="F173" s="244" t="s">
        <v>344</v>
      </c>
      <c r="G173" s="245" t="s">
        <v>275</v>
      </c>
      <c r="H173" s="246">
        <v>335.2</v>
      </c>
      <c r="I173" s="247"/>
      <c r="J173" s="248">
        <f>ROUND(I173*H173,2)</f>
        <v>0</v>
      </c>
      <c r="K173" s="244" t="s">
        <v>295</v>
      </c>
      <c r="L173" s="44"/>
      <c r="M173" s="249" t="s">
        <v>1</v>
      </c>
      <c r="N173" s="250" t="s">
        <v>38</v>
      </c>
      <c r="O173" s="91"/>
      <c r="P173" s="251">
        <f>O173*H173</f>
        <v>0</v>
      </c>
      <c r="Q173" s="251">
        <v>0</v>
      </c>
      <c r="R173" s="251">
        <f>Q173*H173</f>
        <v>0</v>
      </c>
      <c r="S173" s="251">
        <v>0</v>
      </c>
      <c r="T173" s="25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3" t="s">
        <v>231</v>
      </c>
      <c r="AT173" s="253" t="s">
        <v>227</v>
      </c>
      <c r="AU173" s="253" t="s">
        <v>82</v>
      </c>
      <c r="AY173" s="17" t="s">
        <v>226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7" t="s">
        <v>80</v>
      </c>
      <c r="BK173" s="254">
        <f>ROUND(I173*H173,2)</f>
        <v>0</v>
      </c>
      <c r="BL173" s="17" t="s">
        <v>231</v>
      </c>
      <c r="BM173" s="253" t="s">
        <v>497</v>
      </c>
    </row>
    <row r="174" spans="1:47" s="2" customFormat="1" ht="12">
      <c r="A174" s="38"/>
      <c r="B174" s="39"/>
      <c r="C174" s="40"/>
      <c r="D174" s="257" t="s">
        <v>277</v>
      </c>
      <c r="E174" s="40"/>
      <c r="F174" s="269" t="s">
        <v>346</v>
      </c>
      <c r="G174" s="40"/>
      <c r="H174" s="40"/>
      <c r="I174" s="155"/>
      <c r="J174" s="40"/>
      <c r="K174" s="40"/>
      <c r="L174" s="44"/>
      <c r="M174" s="270"/>
      <c r="N174" s="271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277</v>
      </c>
      <c r="AU174" s="17" t="s">
        <v>82</v>
      </c>
    </row>
    <row r="175" spans="1:51" s="15" customFormat="1" ht="12">
      <c r="A175" s="15"/>
      <c r="B175" s="283"/>
      <c r="C175" s="284"/>
      <c r="D175" s="257" t="s">
        <v>270</v>
      </c>
      <c r="E175" s="285" t="s">
        <v>1</v>
      </c>
      <c r="F175" s="286" t="s">
        <v>347</v>
      </c>
      <c r="G175" s="284"/>
      <c r="H175" s="285" t="s">
        <v>1</v>
      </c>
      <c r="I175" s="287"/>
      <c r="J175" s="284"/>
      <c r="K175" s="284"/>
      <c r="L175" s="288"/>
      <c r="M175" s="289"/>
      <c r="N175" s="290"/>
      <c r="O175" s="290"/>
      <c r="P175" s="290"/>
      <c r="Q175" s="290"/>
      <c r="R175" s="290"/>
      <c r="S175" s="290"/>
      <c r="T175" s="291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2" t="s">
        <v>270</v>
      </c>
      <c r="AU175" s="292" t="s">
        <v>82</v>
      </c>
      <c r="AV175" s="15" t="s">
        <v>80</v>
      </c>
      <c r="AW175" s="15" t="s">
        <v>30</v>
      </c>
      <c r="AX175" s="15" t="s">
        <v>73</v>
      </c>
      <c r="AY175" s="292" t="s">
        <v>226</v>
      </c>
    </row>
    <row r="176" spans="1:51" s="13" customFormat="1" ht="12">
      <c r="A176" s="13"/>
      <c r="B176" s="255"/>
      <c r="C176" s="256"/>
      <c r="D176" s="257" t="s">
        <v>270</v>
      </c>
      <c r="E176" s="258" t="s">
        <v>1</v>
      </c>
      <c r="F176" s="259" t="s">
        <v>498</v>
      </c>
      <c r="G176" s="256"/>
      <c r="H176" s="260">
        <v>335.2</v>
      </c>
      <c r="I176" s="261"/>
      <c r="J176" s="256"/>
      <c r="K176" s="256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270</v>
      </c>
      <c r="AU176" s="266" t="s">
        <v>82</v>
      </c>
      <c r="AV176" s="13" t="s">
        <v>82</v>
      </c>
      <c r="AW176" s="13" t="s">
        <v>30</v>
      </c>
      <c r="AX176" s="13" t="s">
        <v>80</v>
      </c>
      <c r="AY176" s="266" t="s">
        <v>226</v>
      </c>
    </row>
    <row r="177" spans="1:65" s="2" customFormat="1" ht="16.5" customHeight="1">
      <c r="A177" s="38"/>
      <c r="B177" s="39"/>
      <c r="C177" s="242" t="s">
        <v>499</v>
      </c>
      <c r="D177" s="242" t="s">
        <v>227</v>
      </c>
      <c r="E177" s="243" t="s">
        <v>350</v>
      </c>
      <c r="F177" s="244" t="s">
        <v>351</v>
      </c>
      <c r="G177" s="245" t="s">
        <v>275</v>
      </c>
      <c r="H177" s="246">
        <v>131.9</v>
      </c>
      <c r="I177" s="247"/>
      <c r="J177" s="248">
        <f>ROUND(I177*H177,2)</f>
        <v>0</v>
      </c>
      <c r="K177" s="244" t="s">
        <v>295</v>
      </c>
      <c r="L177" s="44"/>
      <c r="M177" s="249" t="s">
        <v>1</v>
      </c>
      <c r="N177" s="250" t="s">
        <v>38</v>
      </c>
      <c r="O177" s="91"/>
      <c r="P177" s="251">
        <f>O177*H177</f>
        <v>0</v>
      </c>
      <c r="Q177" s="251">
        <v>0</v>
      </c>
      <c r="R177" s="251">
        <f>Q177*H177</f>
        <v>0</v>
      </c>
      <c r="S177" s="251">
        <v>0</v>
      </c>
      <c r="T177" s="25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3" t="s">
        <v>231</v>
      </c>
      <c r="AT177" s="253" t="s">
        <v>227</v>
      </c>
      <c r="AU177" s="253" t="s">
        <v>82</v>
      </c>
      <c r="AY177" s="17" t="s">
        <v>226</v>
      </c>
      <c r="BE177" s="254">
        <f>IF(N177="základní",J177,0)</f>
        <v>0</v>
      </c>
      <c r="BF177" s="254">
        <f>IF(N177="snížená",J177,0)</f>
        <v>0</v>
      </c>
      <c r="BG177" s="254">
        <f>IF(N177="zákl. přenesená",J177,0)</f>
        <v>0</v>
      </c>
      <c r="BH177" s="254">
        <f>IF(N177="sníž. přenesená",J177,0)</f>
        <v>0</v>
      </c>
      <c r="BI177" s="254">
        <f>IF(N177="nulová",J177,0)</f>
        <v>0</v>
      </c>
      <c r="BJ177" s="17" t="s">
        <v>80</v>
      </c>
      <c r="BK177" s="254">
        <f>ROUND(I177*H177,2)</f>
        <v>0</v>
      </c>
      <c r="BL177" s="17" t="s">
        <v>231</v>
      </c>
      <c r="BM177" s="253" t="s">
        <v>500</v>
      </c>
    </row>
    <row r="178" spans="1:47" s="2" customFormat="1" ht="12">
      <c r="A178" s="38"/>
      <c r="B178" s="39"/>
      <c r="C178" s="40"/>
      <c r="D178" s="257" t="s">
        <v>277</v>
      </c>
      <c r="E178" s="40"/>
      <c r="F178" s="269" t="s">
        <v>353</v>
      </c>
      <c r="G178" s="40"/>
      <c r="H178" s="40"/>
      <c r="I178" s="155"/>
      <c r="J178" s="40"/>
      <c r="K178" s="40"/>
      <c r="L178" s="44"/>
      <c r="M178" s="270"/>
      <c r="N178" s="271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277</v>
      </c>
      <c r="AU178" s="17" t="s">
        <v>82</v>
      </c>
    </row>
    <row r="179" spans="1:51" s="13" customFormat="1" ht="12">
      <c r="A179" s="13"/>
      <c r="B179" s="255"/>
      <c r="C179" s="256"/>
      <c r="D179" s="257" t="s">
        <v>270</v>
      </c>
      <c r="E179" s="258" t="s">
        <v>1</v>
      </c>
      <c r="F179" s="259" t="s">
        <v>501</v>
      </c>
      <c r="G179" s="256"/>
      <c r="H179" s="260">
        <v>128.7</v>
      </c>
      <c r="I179" s="261"/>
      <c r="J179" s="256"/>
      <c r="K179" s="256"/>
      <c r="L179" s="262"/>
      <c r="M179" s="263"/>
      <c r="N179" s="264"/>
      <c r="O179" s="264"/>
      <c r="P179" s="264"/>
      <c r="Q179" s="264"/>
      <c r="R179" s="264"/>
      <c r="S179" s="264"/>
      <c r="T179" s="26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6" t="s">
        <v>270</v>
      </c>
      <c r="AU179" s="266" t="s">
        <v>82</v>
      </c>
      <c r="AV179" s="13" t="s">
        <v>82</v>
      </c>
      <c r="AW179" s="13" t="s">
        <v>30</v>
      </c>
      <c r="AX179" s="13" t="s">
        <v>73</v>
      </c>
      <c r="AY179" s="266" t="s">
        <v>226</v>
      </c>
    </row>
    <row r="180" spans="1:51" s="13" customFormat="1" ht="12">
      <c r="A180" s="13"/>
      <c r="B180" s="255"/>
      <c r="C180" s="256"/>
      <c r="D180" s="257" t="s">
        <v>270</v>
      </c>
      <c r="E180" s="258" t="s">
        <v>1</v>
      </c>
      <c r="F180" s="259" t="s">
        <v>502</v>
      </c>
      <c r="G180" s="256"/>
      <c r="H180" s="260">
        <v>3.2</v>
      </c>
      <c r="I180" s="261"/>
      <c r="J180" s="256"/>
      <c r="K180" s="256"/>
      <c r="L180" s="262"/>
      <c r="M180" s="263"/>
      <c r="N180" s="264"/>
      <c r="O180" s="264"/>
      <c r="P180" s="264"/>
      <c r="Q180" s="264"/>
      <c r="R180" s="264"/>
      <c r="S180" s="264"/>
      <c r="T180" s="26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6" t="s">
        <v>270</v>
      </c>
      <c r="AU180" s="266" t="s">
        <v>82</v>
      </c>
      <c r="AV180" s="13" t="s">
        <v>82</v>
      </c>
      <c r="AW180" s="13" t="s">
        <v>30</v>
      </c>
      <c r="AX180" s="13" t="s">
        <v>73</v>
      </c>
      <c r="AY180" s="266" t="s">
        <v>226</v>
      </c>
    </row>
    <row r="181" spans="1:51" s="14" customFormat="1" ht="12">
      <c r="A181" s="14"/>
      <c r="B181" s="272"/>
      <c r="C181" s="273"/>
      <c r="D181" s="257" t="s">
        <v>270</v>
      </c>
      <c r="E181" s="274" t="s">
        <v>1</v>
      </c>
      <c r="F181" s="275" t="s">
        <v>290</v>
      </c>
      <c r="G181" s="273"/>
      <c r="H181" s="276">
        <v>131.9</v>
      </c>
      <c r="I181" s="277"/>
      <c r="J181" s="273"/>
      <c r="K181" s="273"/>
      <c r="L181" s="278"/>
      <c r="M181" s="279"/>
      <c r="N181" s="280"/>
      <c r="O181" s="280"/>
      <c r="P181" s="280"/>
      <c r="Q181" s="280"/>
      <c r="R181" s="280"/>
      <c r="S181" s="280"/>
      <c r="T181" s="28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82" t="s">
        <v>270</v>
      </c>
      <c r="AU181" s="282" t="s">
        <v>82</v>
      </c>
      <c r="AV181" s="14" t="s">
        <v>231</v>
      </c>
      <c r="AW181" s="14" t="s">
        <v>30</v>
      </c>
      <c r="AX181" s="14" t="s">
        <v>80</v>
      </c>
      <c r="AY181" s="282" t="s">
        <v>226</v>
      </c>
    </row>
    <row r="182" spans="1:63" s="12" customFormat="1" ht="22.8" customHeight="1">
      <c r="A182" s="12"/>
      <c r="B182" s="228"/>
      <c r="C182" s="229"/>
      <c r="D182" s="230" t="s">
        <v>72</v>
      </c>
      <c r="E182" s="267" t="s">
        <v>82</v>
      </c>
      <c r="F182" s="267" t="s">
        <v>356</v>
      </c>
      <c r="G182" s="229"/>
      <c r="H182" s="229"/>
      <c r="I182" s="232"/>
      <c r="J182" s="268">
        <f>BK182</f>
        <v>0</v>
      </c>
      <c r="K182" s="229"/>
      <c r="L182" s="234"/>
      <c r="M182" s="235"/>
      <c r="N182" s="236"/>
      <c r="O182" s="236"/>
      <c r="P182" s="237">
        <f>SUM(P183:P185)</f>
        <v>0</v>
      </c>
      <c r="Q182" s="236"/>
      <c r="R182" s="237">
        <f>SUM(R183:R185)</f>
        <v>0</v>
      </c>
      <c r="S182" s="236"/>
      <c r="T182" s="238">
        <f>SUM(T183:T185)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9" t="s">
        <v>80</v>
      </c>
      <c r="AT182" s="240" t="s">
        <v>72</v>
      </c>
      <c r="AU182" s="240" t="s">
        <v>80</v>
      </c>
      <c r="AY182" s="239" t="s">
        <v>226</v>
      </c>
      <c r="BK182" s="241">
        <f>SUM(BK183:BK185)</f>
        <v>0</v>
      </c>
    </row>
    <row r="183" spans="1:65" s="2" customFormat="1" ht="16.5" customHeight="1">
      <c r="A183" s="38"/>
      <c r="B183" s="39"/>
      <c r="C183" s="242" t="s">
        <v>8</v>
      </c>
      <c r="D183" s="242" t="s">
        <v>227</v>
      </c>
      <c r="E183" s="243" t="s">
        <v>358</v>
      </c>
      <c r="F183" s="244" t="s">
        <v>359</v>
      </c>
      <c r="G183" s="245" t="s">
        <v>317</v>
      </c>
      <c r="H183" s="246">
        <v>260</v>
      </c>
      <c r="I183" s="247"/>
      <c r="J183" s="248">
        <f>ROUND(I183*H183,2)</f>
        <v>0</v>
      </c>
      <c r="K183" s="244" t="s">
        <v>295</v>
      </c>
      <c r="L183" s="44"/>
      <c r="M183" s="249" t="s">
        <v>1</v>
      </c>
      <c r="N183" s="250" t="s">
        <v>38</v>
      </c>
      <c r="O183" s="91"/>
      <c r="P183" s="251">
        <f>O183*H183</f>
        <v>0</v>
      </c>
      <c r="Q183" s="251">
        <v>0</v>
      </c>
      <c r="R183" s="251">
        <f>Q183*H183</f>
        <v>0</v>
      </c>
      <c r="S183" s="251">
        <v>0</v>
      </c>
      <c r="T183" s="25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3" t="s">
        <v>231</v>
      </c>
      <c r="AT183" s="253" t="s">
        <v>227</v>
      </c>
      <c r="AU183" s="253" t="s">
        <v>82</v>
      </c>
      <c r="AY183" s="17" t="s">
        <v>226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7" t="s">
        <v>80</v>
      </c>
      <c r="BK183" s="254">
        <f>ROUND(I183*H183,2)</f>
        <v>0</v>
      </c>
      <c r="BL183" s="17" t="s">
        <v>231</v>
      </c>
      <c r="BM183" s="253" t="s">
        <v>503</v>
      </c>
    </row>
    <row r="184" spans="1:47" s="2" customFormat="1" ht="12">
      <c r="A184" s="38"/>
      <c r="B184" s="39"/>
      <c r="C184" s="40"/>
      <c r="D184" s="257" t="s">
        <v>277</v>
      </c>
      <c r="E184" s="40"/>
      <c r="F184" s="269" t="s">
        <v>361</v>
      </c>
      <c r="G184" s="40"/>
      <c r="H184" s="40"/>
      <c r="I184" s="155"/>
      <c r="J184" s="40"/>
      <c r="K184" s="40"/>
      <c r="L184" s="44"/>
      <c r="M184" s="270"/>
      <c r="N184" s="27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277</v>
      </c>
      <c r="AU184" s="17" t="s">
        <v>82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1</v>
      </c>
      <c r="F185" s="259" t="s">
        <v>504</v>
      </c>
      <c r="G185" s="256"/>
      <c r="H185" s="260">
        <v>260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82</v>
      </c>
      <c r="AV185" s="13" t="s">
        <v>82</v>
      </c>
      <c r="AW185" s="13" t="s">
        <v>30</v>
      </c>
      <c r="AX185" s="13" t="s">
        <v>80</v>
      </c>
      <c r="AY185" s="266" t="s">
        <v>226</v>
      </c>
    </row>
    <row r="186" spans="1:63" s="12" customFormat="1" ht="22.8" customHeight="1">
      <c r="A186" s="12"/>
      <c r="B186" s="228"/>
      <c r="C186" s="229"/>
      <c r="D186" s="230" t="s">
        <v>72</v>
      </c>
      <c r="E186" s="267" t="s">
        <v>231</v>
      </c>
      <c r="F186" s="267" t="s">
        <v>363</v>
      </c>
      <c r="G186" s="229"/>
      <c r="H186" s="229"/>
      <c r="I186" s="232"/>
      <c r="J186" s="268">
        <f>BK186</f>
        <v>0</v>
      </c>
      <c r="K186" s="229"/>
      <c r="L186" s="234"/>
      <c r="M186" s="235"/>
      <c r="N186" s="236"/>
      <c r="O186" s="236"/>
      <c r="P186" s="237">
        <f>SUM(P187:P194)</f>
        <v>0</v>
      </c>
      <c r="Q186" s="236"/>
      <c r="R186" s="237">
        <f>SUM(R187:R194)</f>
        <v>0</v>
      </c>
      <c r="S186" s="236"/>
      <c r="T186" s="238">
        <f>SUM(T187:T194)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9" t="s">
        <v>80</v>
      </c>
      <c r="AT186" s="240" t="s">
        <v>72</v>
      </c>
      <c r="AU186" s="240" t="s">
        <v>80</v>
      </c>
      <c r="AY186" s="239" t="s">
        <v>226</v>
      </c>
      <c r="BK186" s="241">
        <f>SUM(BK187:BK194)</f>
        <v>0</v>
      </c>
    </row>
    <row r="187" spans="1:65" s="2" customFormat="1" ht="16.5" customHeight="1">
      <c r="A187" s="38"/>
      <c r="B187" s="39"/>
      <c r="C187" s="242" t="s">
        <v>292</v>
      </c>
      <c r="D187" s="242" t="s">
        <v>227</v>
      </c>
      <c r="E187" s="243" t="s">
        <v>365</v>
      </c>
      <c r="F187" s="244" t="s">
        <v>366</v>
      </c>
      <c r="G187" s="245" t="s">
        <v>275</v>
      </c>
      <c r="H187" s="246">
        <v>1.575</v>
      </c>
      <c r="I187" s="247"/>
      <c r="J187" s="248">
        <f>ROUND(I187*H187,2)</f>
        <v>0</v>
      </c>
      <c r="K187" s="244" t="s">
        <v>295</v>
      </c>
      <c r="L187" s="44"/>
      <c r="M187" s="249" t="s">
        <v>1</v>
      </c>
      <c r="N187" s="250" t="s">
        <v>38</v>
      </c>
      <c r="O187" s="91"/>
      <c r="P187" s="251">
        <f>O187*H187</f>
        <v>0</v>
      </c>
      <c r="Q187" s="251">
        <v>0</v>
      </c>
      <c r="R187" s="251">
        <f>Q187*H187</f>
        <v>0</v>
      </c>
      <c r="S187" s="251">
        <v>0</v>
      </c>
      <c r="T187" s="252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3" t="s">
        <v>231</v>
      </c>
      <c r="AT187" s="253" t="s">
        <v>227</v>
      </c>
      <c r="AU187" s="253" t="s">
        <v>82</v>
      </c>
      <c r="AY187" s="17" t="s">
        <v>226</v>
      </c>
      <c r="BE187" s="254">
        <f>IF(N187="základní",J187,0)</f>
        <v>0</v>
      </c>
      <c r="BF187" s="254">
        <f>IF(N187="snížená",J187,0)</f>
        <v>0</v>
      </c>
      <c r="BG187" s="254">
        <f>IF(N187="zákl. přenesená",J187,0)</f>
        <v>0</v>
      </c>
      <c r="BH187" s="254">
        <f>IF(N187="sníž. přenesená",J187,0)</f>
        <v>0</v>
      </c>
      <c r="BI187" s="254">
        <f>IF(N187="nulová",J187,0)</f>
        <v>0</v>
      </c>
      <c r="BJ187" s="17" t="s">
        <v>80</v>
      </c>
      <c r="BK187" s="254">
        <f>ROUND(I187*H187,2)</f>
        <v>0</v>
      </c>
      <c r="BL187" s="17" t="s">
        <v>231</v>
      </c>
      <c r="BM187" s="253" t="s">
        <v>505</v>
      </c>
    </row>
    <row r="188" spans="1:47" s="2" customFormat="1" ht="12">
      <c r="A188" s="38"/>
      <c r="B188" s="39"/>
      <c r="C188" s="40"/>
      <c r="D188" s="257" t="s">
        <v>277</v>
      </c>
      <c r="E188" s="40"/>
      <c r="F188" s="269" t="s">
        <v>368</v>
      </c>
      <c r="G188" s="40"/>
      <c r="H188" s="40"/>
      <c r="I188" s="155"/>
      <c r="J188" s="40"/>
      <c r="K188" s="40"/>
      <c r="L188" s="44"/>
      <c r="M188" s="270"/>
      <c r="N188" s="271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277</v>
      </c>
      <c r="AU188" s="17" t="s">
        <v>82</v>
      </c>
    </row>
    <row r="189" spans="1:51" s="13" customFormat="1" ht="12">
      <c r="A189" s="13"/>
      <c r="B189" s="255"/>
      <c r="C189" s="256"/>
      <c r="D189" s="257" t="s">
        <v>270</v>
      </c>
      <c r="E189" s="258" t="s">
        <v>1</v>
      </c>
      <c r="F189" s="259" t="s">
        <v>369</v>
      </c>
      <c r="G189" s="256"/>
      <c r="H189" s="260">
        <v>1.575</v>
      </c>
      <c r="I189" s="261"/>
      <c r="J189" s="256"/>
      <c r="K189" s="256"/>
      <c r="L189" s="262"/>
      <c r="M189" s="263"/>
      <c r="N189" s="264"/>
      <c r="O189" s="264"/>
      <c r="P189" s="264"/>
      <c r="Q189" s="264"/>
      <c r="R189" s="264"/>
      <c r="S189" s="264"/>
      <c r="T189" s="26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6" t="s">
        <v>270</v>
      </c>
      <c r="AU189" s="266" t="s">
        <v>82</v>
      </c>
      <c r="AV189" s="13" t="s">
        <v>82</v>
      </c>
      <c r="AW189" s="13" t="s">
        <v>30</v>
      </c>
      <c r="AX189" s="13" t="s">
        <v>80</v>
      </c>
      <c r="AY189" s="266" t="s">
        <v>226</v>
      </c>
    </row>
    <row r="190" spans="1:65" s="2" customFormat="1" ht="16.5" customHeight="1">
      <c r="A190" s="38"/>
      <c r="B190" s="39"/>
      <c r="C190" s="242" t="s">
        <v>299</v>
      </c>
      <c r="D190" s="242" t="s">
        <v>227</v>
      </c>
      <c r="E190" s="243" t="s">
        <v>371</v>
      </c>
      <c r="F190" s="244" t="s">
        <v>372</v>
      </c>
      <c r="G190" s="245" t="s">
        <v>275</v>
      </c>
      <c r="H190" s="246">
        <v>26.6</v>
      </c>
      <c r="I190" s="247"/>
      <c r="J190" s="248">
        <f>ROUND(I190*H190,2)</f>
        <v>0</v>
      </c>
      <c r="K190" s="244" t="s">
        <v>295</v>
      </c>
      <c r="L190" s="44"/>
      <c r="M190" s="249" t="s">
        <v>1</v>
      </c>
      <c r="N190" s="250" t="s">
        <v>38</v>
      </c>
      <c r="O190" s="91"/>
      <c r="P190" s="251">
        <f>O190*H190</f>
        <v>0</v>
      </c>
      <c r="Q190" s="251">
        <v>0</v>
      </c>
      <c r="R190" s="251">
        <f>Q190*H190</f>
        <v>0</v>
      </c>
      <c r="S190" s="251">
        <v>0</v>
      </c>
      <c r="T190" s="25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3" t="s">
        <v>231</v>
      </c>
      <c r="AT190" s="253" t="s">
        <v>227</v>
      </c>
      <c r="AU190" s="253" t="s">
        <v>82</v>
      </c>
      <c r="AY190" s="17" t="s">
        <v>226</v>
      </c>
      <c r="BE190" s="254">
        <f>IF(N190="základní",J190,0)</f>
        <v>0</v>
      </c>
      <c r="BF190" s="254">
        <f>IF(N190="snížená",J190,0)</f>
        <v>0</v>
      </c>
      <c r="BG190" s="254">
        <f>IF(N190="zákl. přenesená",J190,0)</f>
        <v>0</v>
      </c>
      <c r="BH190" s="254">
        <f>IF(N190="sníž. přenesená",J190,0)</f>
        <v>0</v>
      </c>
      <c r="BI190" s="254">
        <f>IF(N190="nulová",J190,0)</f>
        <v>0</v>
      </c>
      <c r="BJ190" s="17" t="s">
        <v>80</v>
      </c>
      <c r="BK190" s="254">
        <f>ROUND(I190*H190,2)</f>
        <v>0</v>
      </c>
      <c r="BL190" s="17" t="s">
        <v>231</v>
      </c>
      <c r="BM190" s="253" t="s">
        <v>506</v>
      </c>
    </row>
    <row r="191" spans="1:47" s="2" customFormat="1" ht="12">
      <c r="A191" s="38"/>
      <c r="B191" s="39"/>
      <c r="C191" s="40"/>
      <c r="D191" s="257" t="s">
        <v>277</v>
      </c>
      <c r="E191" s="40"/>
      <c r="F191" s="269" t="s">
        <v>374</v>
      </c>
      <c r="G191" s="40"/>
      <c r="H191" s="40"/>
      <c r="I191" s="155"/>
      <c r="J191" s="40"/>
      <c r="K191" s="40"/>
      <c r="L191" s="44"/>
      <c r="M191" s="270"/>
      <c r="N191" s="271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277</v>
      </c>
      <c r="AU191" s="17" t="s">
        <v>82</v>
      </c>
    </row>
    <row r="192" spans="1:51" s="13" customFormat="1" ht="12">
      <c r="A192" s="13"/>
      <c r="B192" s="255"/>
      <c r="C192" s="256"/>
      <c r="D192" s="257" t="s">
        <v>270</v>
      </c>
      <c r="E192" s="258" t="s">
        <v>1</v>
      </c>
      <c r="F192" s="259" t="s">
        <v>507</v>
      </c>
      <c r="G192" s="256"/>
      <c r="H192" s="260">
        <v>23.4</v>
      </c>
      <c r="I192" s="261"/>
      <c r="J192" s="256"/>
      <c r="K192" s="256"/>
      <c r="L192" s="262"/>
      <c r="M192" s="263"/>
      <c r="N192" s="264"/>
      <c r="O192" s="264"/>
      <c r="P192" s="264"/>
      <c r="Q192" s="264"/>
      <c r="R192" s="264"/>
      <c r="S192" s="264"/>
      <c r="T192" s="26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6" t="s">
        <v>270</v>
      </c>
      <c r="AU192" s="266" t="s">
        <v>82</v>
      </c>
      <c r="AV192" s="13" t="s">
        <v>82</v>
      </c>
      <c r="AW192" s="13" t="s">
        <v>30</v>
      </c>
      <c r="AX192" s="13" t="s">
        <v>73</v>
      </c>
      <c r="AY192" s="266" t="s">
        <v>226</v>
      </c>
    </row>
    <row r="193" spans="1:51" s="13" customFormat="1" ht="12">
      <c r="A193" s="13"/>
      <c r="B193" s="255"/>
      <c r="C193" s="256"/>
      <c r="D193" s="257" t="s">
        <v>270</v>
      </c>
      <c r="E193" s="258" t="s">
        <v>1</v>
      </c>
      <c r="F193" s="259" t="s">
        <v>502</v>
      </c>
      <c r="G193" s="256"/>
      <c r="H193" s="260">
        <v>3.2</v>
      </c>
      <c r="I193" s="261"/>
      <c r="J193" s="256"/>
      <c r="K193" s="256"/>
      <c r="L193" s="262"/>
      <c r="M193" s="263"/>
      <c r="N193" s="264"/>
      <c r="O193" s="264"/>
      <c r="P193" s="264"/>
      <c r="Q193" s="264"/>
      <c r="R193" s="264"/>
      <c r="S193" s="264"/>
      <c r="T193" s="26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6" t="s">
        <v>270</v>
      </c>
      <c r="AU193" s="266" t="s">
        <v>82</v>
      </c>
      <c r="AV193" s="13" t="s">
        <v>82</v>
      </c>
      <c r="AW193" s="13" t="s">
        <v>30</v>
      </c>
      <c r="AX193" s="13" t="s">
        <v>73</v>
      </c>
      <c r="AY193" s="266" t="s">
        <v>226</v>
      </c>
    </row>
    <row r="194" spans="1:51" s="14" customFormat="1" ht="12">
      <c r="A194" s="14"/>
      <c r="B194" s="272"/>
      <c r="C194" s="273"/>
      <c r="D194" s="257" t="s">
        <v>270</v>
      </c>
      <c r="E194" s="274" t="s">
        <v>1</v>
      </c>
      <c r="F194" s="275" t="s">
        <v>290</v>
      </c>
      <c r="G194" s="273"/>
      <c r="H194" s="276">
        <v>26.6</v>
      </c>
      <c r="I194" s="277"/>
      <c r="J194" s="273"/>
      <c r="K194" s="273"/>
      <c r="L194" s="278"/>
      <c r="M194" s="279"/>
      <c r="N194" s="280"/>
      <c r="O194" s="280"/>
      <c r="P194" s="280"/>
      <c r="Q194" s="280"/>
      <c r="R194" s="280"/>
      <c r="S194" s="280"/>
      <c r="T194" s="28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82" t="s">
        <v>270</v>
      </c>
      <c r="AU194" s="282" t="s">
        <v>82</v>
      </c>
      <c r="AV194" s="14" t="s">
        <v>231</v>
      </c>
      <c r="AW194" s="14" t="s">
        <v>30</v>
      </c>
      <c r="AX194" s="14" t="s">
        <v>80</v>
      </c>
      <c r="AY194" s="282" t="s">
        <v>226</v>
      </c>
    </row>
    <row r="195" spans="1:63" s="12" customFormat="1" ht="22.8" customHeight="1">
      <c r="A195" s="12"/>
      <c r="B195" s="228"/>
      <c r="C195" s="229"/>
      <c r="D195" s="230" t="s">
        <v>72</v>
      </c>
      <c r="E195" s="267" t="s">
        <v>242</v>
      </c>
      <c r="F195" s="267" t="s">
        <v>376</v>
      </c>
      <c r="G195" s="229"/>
      <c r="H195" s="229"/>
      <c r="I195" s="232"/>
      <c r="J195" s="268">
        <f>BK195</f>
        <v>0</v>
      </c>
      <c r="K195" s="229"/>
      <c r="L195" s="234"/>
      <c r="M195" s="235"/>
      <c r="N195" s="236"/>
      <c r="O195" s="236"/>
      <c r="P195" s="237">
        <f>SUM(P196:P221)</f>
        <v>0</v>
      </c>
      <c r="Q195" s="236"/>
      <c r="R195" s="237">
        <f>SUM(R196:R221)</f>
        <v>0</v>
      </c>
      <c r="S195" s="236"/>
      <c r="T195" s="238">
        <f>SUM(T196:T221)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9" t="s">
        <v>80</v>
      </c>
      <c r="AT195" s="240" t="s">
        <v>72</v>
      </c>
      <c r="AU195" s="240" t="s">
        <v>80</v>
      </c>
      <c r="AY195" s="239" t="s">
        <v>226</v>
      </c>
      <c r="BK195" s="241">
        <f>SUM(BK196:BK221)</f>
        <v>0</v>
      </c>
    </row>
    <row r="196" spans="1:65" s="2" customFormat="1" ht="16.5" customHeight="1">
      <c r="A196" s="38"/>
      <c r="B196" s="39"/>
      <c r="C196" s="242" t="s">
        <v>304</v>
      </c>
      <c r="D196" s="242" t="s">
        <v>227</v>
      </c>
      <c r="E196" s="243" t="s">
        <v>378</v>
      </c>
      <c r="F196" s="244" t="s">
        <v>379</v>
      </c>
      <c r="G196" s="245" t="s">
        <v>380</v>
      </c>
      <c r="H196" s="246">
        <v>266</v>
      </c>
      <c r="I196" s="247"/>
      <c r="J196" s="248">
        <f>ROUND(I196*H196,2)</f>
        <v>0</v>
      </c>
      <c r="K196" s="244" t="s">
        <v>295</v>
      </c>
      <c r="L196" s="44"/>
      <c r="M196" s="249" t="s">
        <v>1</v>
      </c>
      <c r="N196" s="250" t="s">
        <v>38</v>
      </c>
      <c r="O196" s="91"/>
      <c r="P196" s="251">
        <f>O196*H196</f>
        <v>0</v>
      </c>
      <c r="Q196" s="251">
        <v>0</v>
      </c>
      <c r="R196" s="251">
        <f>Q196*H196</f>
        <v>0</v>
      </c>
      <c r="S196" s="251">
        <v>0</v>
      </c>
      <c r="T196" s="25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3" t="s">
        <v>231</v>
      </c>
      <c r="AT196" s="253" t="s">
        <v>227</v>
      </c>
      <c r="AU196" s="253" t="s">
        <v>82</v>
      </c>
      <c r="AY196" s="17" t="s">
        <v>226</v>
      </c>
      <c r="BE196" s="254">
        <f>IF(N196="základní",J196,0)</f>
        <v>0</v>
      </c>
      <c r="BF196" s="254">
        <f>IF(N196="snížená",J196,0)</f>
        <v>0</v>
      </c>
      <c r="BG196" s="254">
        <f>IF(N196="zákl. přenesená",J196,0)</f>
        <v>0</v>
      </c>
      <c r="BH196" s="254">
        <f>IF(N196="sníž. přenesená",J196,0)</f>
        <v>0</v>
      </c>
      <c r="BI196" s="254">
        <f>IF(N196="nulová",J196,0)</f>
        <v>0</v>
      </c>
      <c r="BJ196" s="17" t="s">
        <v>80</v>
      </c>
      <c r="BK196" s="254">
        <f>ROUND(I196*H196,2)</f>
        <v>0</v>
      </c>
      <c r="BL196" s="17" t="s">
        <v>231</v>
      </c>
      <c r="BM196" s="253" t="s">
        <v>508</v>
      </c>
    </row>
    <row r="197" spans="1:47" s="2" customFormat="1" ht="12">
      <c r="A197" s="38"/>
      <c r="B197" s="39"/>
      <c r="C197" s="40"/>
      <c r="D197" s="257" t="s">
        <v>277</v>
      </c>
      <c r="E197" s="40"/>
      <c r="F197" s="269" t="s">
        <v>382</v>
      </c>
      <c r="G197" s="40"/>
      <c r="H197" s="40"/>
      <c r="I197" s="155"/>
      <c r="J197" s="40"/>
      <c r="K197" s="40"/>
      <c r="L197" s="44"/>
      <c r="M197" s="270"/>
      <c r="N197" s="271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277</v>
      </c>
      <c r="AU197" s="17" t="s">
        <v>82</v>
      </c>
    </row>
    <row r="198" spans="1:51" s="13" customFormat="1" ht="12">
      <c r="A198" s="13"/>
      <c r="B198" s="255"/>
      <c r="C198" s="256"/>
      <c r="D198" s="257" t="s">
        <v>270</v>
      </c>
      <c r="E198" s="258" t="s">
        <v>1</v>
      </c>
      <c r="F198" s="259" t="s">
        <v>509</v>
      </c>
      <c r="G198" s="256"/>
      <c r="H198" s="260">
        <v>266</v>
      </c>
      <c r="I198" s="261"/>
      <c r="J198" s="256"/>
      <c r="K198" s="256"/>
      <c r="L198" s="26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6" t="s">
        <v>270</v>
      </c>
      <c r="AU198" s="266" t="s">
        <v>82</v>
      </c>
      <c r="AV198" s="13" t="s">
        <v>82</v>
      </c>
      <c r="AW198" s="13" t="s">
        <v>30</v>
      </c>
      <c r="AX198" s="13" t="s">
        <v>80</v>
      </c>
      <c r="AY198" s="266" t="s">
        <v>226</v>
      </c>
    </row>
    <row r="199" spans="1:65" s="2" customFormat="1" ht="16.5" customHeight="1">
      <c r="A199" s="38"/>
      <c r="B199" s="39"/>
      <c r="C199" s="242" t="s">
        <v>310</v>
      </c>
      <c r="D199" s="242" t="s">
        <v>227</v>
      </c>
      <c r="E199" s="243" t="s">
        <v>384</v>
      </c>
      <c r="F199" s="244" t="s">
        <v>385</v>
      </c>
      <c r="G199" s="245" t="s">
        <v>380</v>
      </c>
      <c r="H199" s="246">
        <v>266</v>
      </c>
      <c r="I199" s="247"/>
      <c r="J199" s="248">
        <f>ROUND(I199*H199,2)</f>
        <v>0</v>
      </c>
      <c r="K199" s="244" t="s">
        <v>295</v>
      </c>
      <c r="L199" s="44"/>
      <c r="M199" s="249" t="s">
        <v>1</v>
      </c>
      <c r="N199" s="250" t="s">
        <v>38</v>
      </c>
      <c r="O199" s="91"/>
      <c r="P199" s="251">
        <f>O199*H199</f>
        <v>0</v>
      </c>
      <c r="Q199" s="251">
        <v>0</v>
      </c>
      <c r="R199" s="251">
        <f>Q199*H199</f>
        <v>0</v>
      </c>
      <c r="S199" s="251">
        <v>0</v>
      </c>
      <c r="T199" s="25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3" t="s">
        <v>231</v>
      </c>
      <c r="AT199" s="253" t="s">
        <v>227</v>
      </c>
      <c r="AU199" s="253" t="s">
        <v>82</v>
      </c>
      <c r="AY199" s="17" t="s">
        <v>226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7" t="s">
        <v>80</v>
      </c>
      <c r="BK199" s="254">
        <f>ROUND(I199*H199,2)</f>
        <v>0</v>
      </c>
      <c r="BL199" s="17" t="s">
        <v>231</v>
      </c>
      <c r="BM199" s="253" t="s">
        <v>510</v>
      </c>
    </row>
    <row r="200" spans="1:47" s="2" customFormat="1" ht="12">
      <c r="A200" s="38"/>
      <c r="B200" s="39"/>
      <c r="C200" s="40"/>
      <c r="D200" s="257" t="s">
        <v>277</v>
      </c>
      <c r="E200" s="40"/>
      <c r="F200" s="269" t="s">
        <v>387</v>
      </c>
      <c r="G200" s="40"/>
      <c r="H200" s="40"/>
      <c r="I200" s="155"/>
      <c r="J200" s="40"/>
      <c r="K200" s="40"/>
      <c r="L200" s="44"/>
      <c r="M200" s="270"/>
      <c r="N200" s="27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277</v>
      </c>
      <c r="AU200" s="17" t="s">
        <v>82</v>
      </c>
    </row>
    <row r="201" spans="1:51" s="13" customFormat="1" ht="12">
      <c r="A201" s="13"/>
      <c r="B201" s="255"/>
      <c r="C201" s="256"/>
      <c r="D201" s="257" t="s">
        <v>270</v>
      </c>
      <c r="E201" s="258" t="s">
        <v>1</v>
      </c>
      <c r="F201" s="259" t="s">
        <v>511</v>
      </c>
      <c r="G201" s="256"/>
      <c r="H201" s="260">
        <v>234</v>
      </c>
      <c r="I201" s="261"/>
      <c r="J201" s="256"/>
      <c r="K201" s="256"/>
      <c r="L201" s="262"/>
      <c r="M201" s="263"/>
      <c r="N201" s="264"/>
      <c r="O201" s="264"/>
      <c r="P201" s="264"/>
      <c r="Q201" s="264"/>
      <c r="R201" s="264"/>
      <c r="S201" s="264"/>
      <c r="T201" s="26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6" t="s">
        <v>270</v>
      </c>
      <c r="AU201" s="266" t="s">
        <v>82</v>
      </c>
      <c r="AV201" s="13" t="s">
        <v>82</v>
      </c>
      <c r="AW201" s="13" t="s">
        <v>30</v>
      </c>
      <c r="AX201" s="13" t="s">
        <v>73</v>
      </c>
      <c r="AY201" s="266" t="s">
        <v>226</v>
      </c>
    </row>
    <row r="202" spans="1:51" s="13" customFormat="1" ht="12">
      <c r="A202" s="13"/>
      <c r="B202" s="255"/>
      <c r="C202" s="256"/>
      <c r="D202" s="257" t="s">
        <v>270</v>
      </c>
      <c r="E202" s="258" t="s">
        <v>1</v>
      </c>
      <c r="F202" s="259" t="s">
        <v>512</v>
      </c>
      <c r="G202" s="256"/>
      <c r="H202" s="260">
        <v>32</v>
      </c>
      <c r="I202" s="261"/>
      <c r="J202" s="256"/>
      <c r="K202" s="256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270</v>
      </c>
      <c r="AU202" s="266" t="s">
        <v>82</v>
      </c>
      <c r="AV202" s="13" t="s">
        <v>82</v>
      </c>
      <c r="AW202" s="13" t="s">
        <v>30</v>
      </c>
      <c r="AX202" s="13" t="s">
        <v>73</v>
      </c>
      <c r="AY202" s="266" t="s">
        <v>226</v>
      </c>
    </row>
    <row r="203" spans="1:51" s="14" customFormat="1" ht="12">
      <c r="A203" s="14"/>
      <c r="B203" s="272"/>
      <c r="C203" s="273"/>
      <c r="D203" s="257" t="s">
        <v>270</v>
      </c>
      <c r="E203" s="274" t="s">
        <v>1</v>
      </c>
      <c r="F203" s="275" t="s">
        <v>290</v>
      </c>
      <c r="G203" s="273"/>
      <c r="H203" s="276">
        <v>266</v>
      </c>
      <c r="I203" s="277"/>
      <c r="J203" s="273"/>
      <c r="K203" s="273"/>
      <c r="L203" s="278"/>
      <c r="M203" s="279"/>
      <c r="N203" s="280"/>
      <c r="O203" s="280"/>
      <c r="P203" s="280"/>
      <c r="Q203" s="280"/>
      <c r="R203" s="280"/>
      <c r="S203" s="280"/>
      <c r="T203" s="28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82" t="s">
        <v>270</v>
      </c>
      <c r="AU203" s="282" t="s">
        <v>82</v>
      </c>
      <c r="AV203" s="14" t="s">
        <v>231</v>
      </c>
      <c r="AW203" s="14" t="s">
        <v>30</v>
      </c>
      <c r="AX203" s="14" t="s">
        <v>80</v>
      </c>
      <c r="AY203" s="282" t="s">
        <v>226</v>
      </c>
    </row>
    <row r="204" spans="1:65" s="2" customFormat="1" ht="16.5" customHeight="1">
      <c r="A204" s="38"/>
      <c r="B204" s="39"/>
      <c r="C204" s="242" t="s">
        <v>314</v>
      </c>
      <c r="D204" s="242" t="s">
        <v>227</v>
      </c>
      <c r="E204" s="243" t="s">
        <v>391</v>
      </c>
      <c r="F204" s="244" t="s">
        <v>392</v>
      </c>
      <c r="G204" s="245" t="s">
        <v>380</v>
      </c>
      <c r="H204" s="246">
        <v>266</v>
      </c>
      <c r="I204" s="247"/>
      <c r="J204" s="248">
        <f>ROUND(I204*H204,2)</f>
        <v>0</v>
      </c>
      <c r="K204" s="244" t="s">
        <v>295</v>
      </c>
      <c r="L204" s="44"/>
      <c r="M204" s="249" t="s">
        <v>1</v>
      </c>
      <c r="N204" s="250" t="s">
        <v>38</v>
      </c>
      <c r="O204" s="91"/>
      <c r="P204" s="251">
        <f>O204*H204</f>
        <v>0</v>
      </c>
      <c r="Q204" s="251">
        <v>0</v>
      </c>
      <c r="R204" s="251">
        <f>Q204*H204</f>
        <v>0</v>
      </c>
      <c r="S204" s="251">
        <v>0</v>
      </c>
      <c r="T204" s="252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3" t="s">
        <v>231</v>
      </c>
      <c r="AT204" s="253" t="s">
        <v>227</v>
      </c>
      <c r="AU204" s="253" t="s">
        <v>82</v>
      </c>
      <c r="AY204" s="17" t="s">
        <v>226</v>
      </c>
      <c r="BE204" s="254">
        <f>IF(N204="základní",J204,0)</f>
        <v>0</v>
      </c>
      <c r="BF204" s="254">
        <f>IF(N204="snížená",J204,0)</f>
        <v>0</v>
      </c>
      <c r="BG204" s="254">
        <f>IF(N204="zákl. přenesená",J204,0)</f>
        <v>0</v>
      </c>
      <c r="BH204" s="254">
        <f>IF(N204="sníž. přenesená",J204,0)</f>
        <v>0</v>
      </c>
      <c r="BI204" s="254">
        <f>IF(N204="nulová",J204,0)</f>
        <v>0</v>
      </c>
      <c r="BJ204" s="17" t="s">
        <v>80</v>
      </c>
      <c r="BK204" s="254">
        <f>ROUND(I204*H204,2)</f>
        <v>0</v>
      </c>
      <c r="BL204" s="17" t="s">
        <v>231</v>
      </c>
      <c r="BM204" s="253" t="s">
        <v>513</v>
      </c>
    </row>
    <row r="205" spans="1:47" s="2" customFormat="1" ht="12">
      <c r="A205" s="38"/>
      <c r="B205" s="39"/>
      <c r="C205" s="40"/>
      <c r="D205" s="257" t="s">
        <v>277</v>
      </c>
      <c r="E205" s="40"/>
      <c r="F205" s="269" t="s">
        <v>394</v>
      </c>
      <c r="G205" s="40"/>
      <c r="H205" s="40"/>
      <c r="I205" s="155"/>
      <c r="J205" s="40"/>
      <c r="K205" s="40"/>
      <c r="L205" s="44"/>
      <c r="M205" s="270"/>
      <c r="N205" s="271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277</v>
      </c>
      <c r="AU205" s="17" t="s">
        <v>82</v>
      </c>
    </row>
    <row r="206" spans="1:51" s="13" customFormat="1" ht="12">
      <c r="A206" s="13"/>
      <c r="B206" s="255"/>
      <c r="C206" s="256"/>
      <c r="D206" s="257" t="s">
        <v>270</v>
      </c>
      <c r="E206" s="258" t="s">
        <v>1</v>
      </c>
      <c r="F206" s="259" t="s">
        <v>509</v>
      </c>
      <c r="G206" s="256"/>
      <c r="H206" s="260">
        <v>266</v>
      </c>
      <c r="I206" s="261"/>
      <c r="J206" s="256"/>
      <c r="K206" s="256"/>
      <c r="L206" s="262"/>
      <c r="M206" s="263"/>
      <c r="N206" s="264"/>
      <c r="O206" s="264"/>
      <c r="P206" s="264"/>
      <c r="Q206" s="264"/>
      <c r="R206" s="264"/>
      <c r="S206" s="264"/>
      <c r="T206" s="26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6" t="s">
        <v>270</v>
      </c>
      <c r="AU206" s="266" t="s">
        <v>82</v>
      </c>
      <c r="AV206" s="13" t="s">
        <v>82</v>
      </c>
      <c r="AW206" s="13" t="s">
        <v>30</v>
      </c>
      <c r="AX206" s="13" t="s">
        <v>80</v>
      </c>
      <c r="AY206" s="266" t="s">
        <v>226</v>
      </c>
    </row>
    <row r="207" spans="1:65" s="2" customFormat="1" ht="16.5" customHeight="1">
      <c r="A207" s="38"/>
      <c r="B207" s="39"/>
      <c r="C207" s="242" t="s">
        <v>7</v>
      </c>
      <c r="D207" s="242" t="s">
        <v>227</v>
      </c>
      <c r="E207" s="243" t="s">
        <v>396</v>
      </c>
      <c r="F207" s="244" t="s">
        <v>397</v>
      </c>
      <c r="G207" s="245" t="s">
        <v>380</v>
      </c>
      <c r="H207" s="246">
        <v>396</v>
      </c>
      <c r="I207" s="247"/>
      <c r="J207" s="248">
        <f>ROUND(I207*H207,2)</f>
        <v>0</v>
      </c>
      <c r="K207" s="244" t="s">
        <v>295</v>
      </c>
      <c r="L207" s="44"/>
      <c r="M207" s="249" t="s">
        <v>1</v>
      </c>
      <c r="N207" s="250" t="s">
        <v>38</v>
      </c>
      <c r="O207" s="91"/>
      <c r="P207" s="251">
        <f>O207*H207</f>
        <v>0</v>
      </c>
      <c r="Q207" s="251">
        <v>0</v>
      </c>
      <c r="R207" s="251">
        <f>Q207*H207</f>
        <v>0</v>
      </c>
      <c r="S207" s="251">
        <v>0</v>
      </c>
      <c r="T207" s="25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3" t="s">
        <v>231</v>
      </c>
      <c r="AT207" s="253" t="s">
        <v>227</v>
      </c>
      <c r="AU207" s="253" t="s">
        <v>82</v>
      </c>
      <c r="AY207" s="17" t="s">
        <v>226</v>
      </c>
      <c r="BE207" s="254">
        <f>IF(N207="základní",J207,0)</f>
        <v>0</v>
      </c>
      <c r="BF207" s="254">
        <f>IF(N207="snížená",J207,0)</f>
        <v>0</v>
      </c>
      <c r="BG207" s="254">
        <f>IF(N207="zákl. přenesená",J207,0)</f>
        <v>0</v>
      </c>
      <c r="BH207" s="254">
        <f>IF(N207="sníž. přenesená",J207,0)</f>
        <v>0</v>
      </c>
      <c r="BI207" s="254">
        <f>IF(N207="nulová",J207,0)</f>
        <v>0</v>
      </c>
      <c r="BJ207" s="17" t="s">
        <v>80</v>
      </c>
      <c r="BK207" s="254">
        <f>ROUND(I207*H207,2)</f>
        <v>0</v>
      </c>
      <c r="BL207" s="17" t="s">
        <v>231</v>
      </c>
      <c r="BM207" s="253" t="s">
        <v>514</v>
      </c>
    </row>
    <row r="208" spans="1:47" s="2" customFormat="1" ht="12">
      <c r="A208" s="38"/>
      <c r="B208" s="39"/>
      <c r="C208" s="40"/>
      <c r="D208" s="257" t="s">
        <v>277</v>
      </c>
      <c r="E208" s="40"/>
      <c r="F208" s="269" t="s">
        <v>394</v>
      </c>
      <c r="G208" s="40"/>
      <c r="H208" s="40"/>
      <c r="I208" s="155"/>
      <c r="J208" s="40"/>
      <c r="K208" s="40"/>
      <c r="L208" s="44"/>
      <c r="M208" s="270"/>
      <c r="N208" s="271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277</v>
      </c>
      <c r="AU208" s="17" t="s">
        <v>82</v>
      </c>
    </row>
    <row r="209" spans="1:51" s="13" customFormat="1" ht="12">
      <c r="A209" s="13"/>
      <c r="B209" s="255"/>
      <c r="C209" s="256"/>
      <c r="D209" s="257" t="s">
        <v>270</v>
      </c>
      <c r="E209" s="258" t="s">
        <v>1</v>
      </c>
      <c r="F209" s="259" t="s">
        <v>515</v>
      </c>
      <c r="G209" s="256"/>
      <c r="H209" s="260">
        <v>364</v>
      </c>
      <c r="I209" s="261"/>
      <c r="J209" s="256"/>
      <c r="K209" s="256"/>
      <c r="L209" s="262"/>
      <c r="M209" s="263"/>
      <c r="N209" s="264"/>
      <c r="O209" s="264"/>
      <c r="P209" s="264"/>
      <c r="Q209" s="264"/>
      <c r="R209" s="264"/>
      <c r="S209" s="264"/>
      <c r="T209" s="26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6" t="s">
        <v>270</v>
      </c>
      <c r="AU209" s="266" t="s">
        <v>82</v>
      </c>
      <c r="AV209" s="13" t="s">
        <v>82</v>
      </c>
      <c r="AW209" s="13" t="s">
        <v>30</v>
      </c>
      <c r="AX209" s="13" t="s">
        <v>73</v>
      </c>
      <c r="AY209" s="266" t="s">
        <v>226</v>
      </c>
    </row>
    <row r="210" spans="1:51" s="13" customFormat="1" ht="12">
      <c r="A210" s="13"/>
      <c r="B210" s="255"/>
      <c r="C210" s="256"/>
      <c r="D210" s="257" t="s">
        <v>270</v>
      </c>
      <c r="E210" s="258" t="s">
        <v>1</v>
      </c>
      <c r="F210" s="259" t="s">
        <v>512</v>
      </c>
      <c r="G210" s="256"/>
      <c r="H210" s="260">
        <v>32</v>
      </c>
      <c r="I210" s="261"/>
      <c r="J210" s="256"/>
      <c r="K210" s="256"/>
      <c r="L210" s="262"/>
      <c r="M210" s="263"/>
      <c r="N210" s="264"/>
      <c r="O210" s="264"/>
      <c r="P210" s="264"/>
      <c r="Q210" s="264"/>
      <c r="R210" s="264"/>
      <c r="S210" s="264"/>
      <c r="T210" s="26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6" t="s">
        <v>270</v>
      </c>
      <c r="AU210" s="266" t="s">
        <v>82</v>
      </c>
      <c r="AV210" s="13" t="s">
        <v>82</v>
      </c>
      <c r="AW210" s="13" t="s">
        <v>30</v>
      </c>
      <c r="AX210" s="13" t="s">
        <v>73</v>
      </c>
      <c r="AY210" s="266" t="s">
        <v>226</v>
      </c>
    </row>
    <row r="211" spans="1:51" s="14" customFormat="1" ht="12">
      <c r="A211" s="14"/>
      <c r="B211" s="272"/>
      <c r="C211" s="273"/>
      <c r="D211" s="257" t="s">
        <v>270</v>
      </c>
      <c r="E211" s="274" t="s">
        <v>1</v>
      </c>
      <c r="F211" s="275" t="s">
        <v>290</v>
      </c>
      <c r="G211" s="273"/>
      <c r="H211" s="276">
        <v>396</v>
      </c>
      <c r="I211" s="277"/>
      <c r="J211" s="273"/>
      <c r="K211" s="273"/>
      <c r="L211" s="278"/>
      <c r="M211" s="279"/>
      <c r="N211" s="280"/>
      <c r="O211" s="280"/>
      <c r="P211" s="280"/>
      <c r="Q211" s="280"/>
      <c r="R211" s="280"/>
      <c r="S211" s="280"/>
      <c r="T211" s="28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2" t="s">
        <v>270</v>
      </c>
      <c r="AU211" s="282" t="s">
        <v>82</v>
      </c>
      <c r="AV211" s="14" t="s">
        <v>231</v>
      </c>
      <c r="AW211" s="14" t="s">
        <v>30</v>
      </c>
      <c r="AX211" s="14" t="s">
        <v>80</v>
      </c>
      <c r="AY211" s="282" t="s">
        <v>226</v>
      </c>
    </row>
    <row r="212" spans="1:65" s="2" customFormat="1" ht="16.5" customHeight="1">
      <c r="A212" s="38"/>
      <c r="B212" s="39"/>
      <c r="C212" s="242" t="s">
        <v>324</v>
      </c>
      <c r="D212" s="242" t="s">
        <v>227</v>
      </c>
      <c r="E212" s="243" t="s">
        <v>401</v>
      </c>
      <c r="F212" s="244" t="s">
        <v>402</v>
      </c>
      <c r="G212" s="245" t="s">
        <v>380</v>
      </c>
      <c r="H212" s="246">
        <v>662</v>
      </c>
      <c r="I212" s="247"/>
      <c r="J212" s="248">
        <f>ROUND(I212*H212,2)</f>
        <v>0</v>
      </c>
      <c r="K212" s="244" t="s">
        <v>295</v>
      </c>
      <c r="L212" s="44"/>
      <c r="M212" s="249" t="s">
        <v>1</v>
      </c>
      <c r="N212" s="250" t="s">
        <v>38</v>
      </c>
      <c r="O212" s="91"/>
      <c r="P212" s="251">
        <f>O212*H212</f>
        <v>0</v>
      </c>
      <c r="Q212" s="251">
        <v>0</v>
      </c>
      <c r="R212" s="251">
        <f>Q212*H212</f>
        <v>0</v>
      </c>
      <c r="S212" s="251">
        <v>0</v>
      </c>
      <c r="T212" s="252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3" t="s">
        <v>231</v>
      </c>
      <c r="AT212" s="253" t="s">
        <v>227</v>
      </c>
      <c r="AU212" s="253" t="s">
        <v>82</v>
      </c>
      <c r="AY212" s="17" t="s">
        <v>226</v>
      </c>
      <c r="BE212" s="254">
        <f>IF(N212="základní",J212,0)</f>
        <v>0</v>
      </c>
      <c r="BF212" s="254">
        <f>IF(N212="snížená",J212,0)</f>
        <v>0</v>
      </c>
      <c r="BG212" s="254">
        <f>IF(N212="zákl. přenesená",J212,0)</f>
        <v>0</v>
      </c>
      <c r="BH212" s="254">
        <f>IF(N212="sníž. přenesená",J212,0)</f>
        <v>0</v>
      </c>
      <c r="BI212" s="254">
        <f>IF(N212="nulová",J212,0)</f>
        <v>0</v>
      </c>
      <c r="BJ212" s="17" t="s">
        <v>80</v>
      </c>
      <c r="BK212" s="254">
        <f>ROUND(I212*H212,2)</f>
        <v>0</v>
      </c>
      <c r="BL212" s="17" t="s">
        <v>231</v>
      </c>
      <c r="BM212" s="253" t="s">
        <v>516</v>
      </c>
    </row>
    <row r="213" spans="1:47" s="2" customFormat="1" ht="12">
      <c r="A213" s="38"/>
      <c r="B213" s="39"/>
      <c r="C213" s="40"/>
      <c r="D213" s="257" t="s">
        <v>277</v>
      </c>
      <c r="E213" s="40"/>
      <c r="F213" s="269" t="s">
        <v>404</v>
      </c>
      <c r="G213" s="40"/>
      <c r="H213" s="40"/>
      <c r="I213" s="155"/>
      <c r="J213" s="40"/>
      <c r="K213" s="40"/>
      <c r="L213" s="44"/>
      <c r="M213" s="270"/>
      <c r="N213" s="271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277</v>
      </c>
      <c r="AU213" s="17" t="s">
        <v>82</v>
      </c>
    </row>
    <row r="214" spans="1:51" s="13" customFormat="1" ht="12">
      <c r="A214" s="13"/>
      <c r="B214" s="255"/>
      <c r="C214" s="256"/>
      <c r="D214" s="257" t="s">
        <v>270</v>
      </c>
      <c r="E214" s="258" t="s">
        <v>1</v>
      </c>
      <c r="F214" s="259" t="s">
        <v>509</v>
      </c>
      <c r="G214" s="256"/>
      <c r="H214" s="260">
        <v>266</v>
      </c>
      <c r="I214" s="261"/>
      <c r="J214" s="256"/>
      <c r="K214" s="256"/>
      <c r="L214" s="262"/>
      <c r="M214" s="263"/>
      <c r="N214" s="264"/>
      <c r="O214" s="264"/>
      <c r="P214" s="264"/>
      <c r="Q214" s="264"/>
      <c r="R214" s="264"/>
      <c r="S214" s="264"/>
      <c r="T214" s="26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6" t="s">
        <v>270</v>
      </c>
      <c r="AU214" s="266" t="s">
        <v>82</v>
      </c>
      <c r="AV214" s="13" t="s">
        <v>82</v>
      </c>
      <c r="AW214" s="13" t="s">
        <v>30</v>
      </c>
      <c r="AX214" s="13" t="s">
        <v>73</v>
      </c>
      <c r="AY214" s="266" t="s">
        <v>226</v>
      </c>
    </row>
    <row r="215" spans="1:51" s="13" customFormat="1" ht="12">
      <c r="A215" s="13"/>
      <c r="B215" s="255"/>
      <c r="C215" s="256"/>
      <c r="D215" s="257" t="s">
        <v>270</v>
      </c>
      <c r="E215" s="258" t="s">
        <v>1</v>
      </c>
      <c r="F215" s="259" t="s">
        <v>517</v>
      </c>
      <c r="G215" s="256"/>
      <c r="H215" s="260">
        <v>396</v>
      </c>
      <c r="I215" s="261"/>
      <c r="J215" s="256"/>
      <c r="K215" s="256"/>
      <c r="L215" s="262"/>
      <c r="M215" s="263"/>
      <c r="N215" s="264"/>
      <c r="O215" s="264"/>
      <c r="P215" s="264"/>
      <c r="Q215" s="264"/>
      <c r="R215" s="264"/>
      <c r="S215" s="264"/>
      <c r="T215" s="26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6" t="s">
        <v>270</v>
      </c>
      <c r="AU215" s="266" t="s">
        <v>82</v>
      </c>
      <c r="AV215" s="13" t="s">
        <v>82</v>
      </c>
      <c r="AW215" s="13" t="s">
        <v>30</v>
      </c>
      <c r="AX215" s="13" t="s">
        <v>73</v>
      </c>
      <c r="AY215" s="266" t="s">
        <v>226</v>
      </c>
    </row>
    <row r="216" spans="1:51" s="14" customFormat="1" ht="12">
      <c r="A216" s="14"/>
      <c r="B216" s="272"/>
      <c r="C216" s="273"/>
      <c r="D216" s="257" t="s">
        <v>270</v>
      </c>
      <c r="E216" s="274" t="s">
        <v>1</v>
      </c>
      <c r="F216" s="275" t="s">
        <v>290</v>
      </c>
      <c r="G216" s="273"/>
      <c r="H216" s="276">
        <v>662</v>
      </c>
      <c r="I216" s="277"/>
      <c r="J216" s="273"/>
      <c r="K216" s="273"/>
      <c r="L216" s="278"/>
      <c r="M216" s="279"/>
      <c r="N216" s="280"/>
      <c r="O216" s="280"/>
      <c r="P216" s="280"/>
      <c r="Q216" s="280"/>
      <c r="R216" s="280"/>
      <c r="S216" s="280"/>
      <c r="T216" s="28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2" t="s">
        <v>270</v>
      </c>
      <c r="AU216" s="282" t="s">
        <v>82</v>
      </c>
      <c r="AV216" s="14" t="s">
        <v>231</v>
      </c>
      <c r="AW216" s="14" t="s">
        <v>30</v>
      </c>
      <c r="AX216" s="14" t="s">
        <v>80</v>
      </c>
      <c r="AY216" s="282" t="s">
        <v>226</v>
      </c>
    </row>
    <row r="217" spans="1:65" s="2" customFormat="1" ht="16.5" customHeight="1">
      <c r="A217" s="38"/>
      <c r="B217" s="39"/>
      <c r="C217" s="242" t="s">
        <v>331</v>
      </c>
      <c r="D217" s="242" t="s">
        <v>227</v>
      </c>
      <c r="E217" s="243" t="s">
        <v>412</v>
      </c>
      <c r="F217" s="244" t="s">
        <v>413</v>
      </c>
      <c r="G217" s="245" t="s">
        <v>317</v>
      </c>
      <c r="H217" s="246">
        <v>340</v>
      </c>
      <c r="I217" s="247"/>
      <c r="J217" s="248">
        <f>ROUND(I217*H217,2)</f>
        <v>0</v>
      </c>
      <c r="K217" s="244" t="s">
        <v>295</v>
      </c>
      <c r="L217" s="44"/>
      <c r="M217" s="249" t="s">
        <v>1</v>
      </c>
      <c r="N217" s="250" t="s">
        <v>38</v>
      </c>
      <c r="O217" s="91"/>
      <c r="P217" s="251">
        <f>O217*H217</f>
        <v>0</v>
      </c>
      <c r="Q217" s="251">
        <v>0</v>
      </c>
      <c r="R217" s="251">
        <f>Q217*H217</f>
        <v>0</v>
      </c>
      <c r="S217" s="251">
        <v>0</v>
      </c>
      <c r="T217" s="252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3" t="s">
        <v>231</v>
      </c>
      <c r="AT217" s="253" t="s">
        <v>227</v>
      </c>
      <c r="AU217" s="253" t="s">
        <v>82</v>
      </c>
      <c r="AY217" s="17" t="s">
        <v>226</v>
      </c>
      <c r="BE217" s="254">
        <f>IF(N217="základní",J217,0)</f>
        <v>0</v>
      </c>
      <c r="BF217" s="254">
        <f>IF(N217="snížená",J217,0)</f>
        <v>0</v>
      </c>
      <c r="BG217" s="254">
        <f>IF(N217="zákl. přenesená",J217,0)</f>
        <v>0</v>
      </c>
      <c r="BH217" s="254">
        <f>IF(N217="sníž. přenesená",J217,0)</f>
        <v>0</v>
      </c>
      <c r="BI217" s="254">
        <f>IF(N217="nulová",J217,0)</f>
        <v>0</v>
      </c>
      <c r="BJ217" s="17" t="s">
        <v>80</v>
      </c>
      <c r="BK217" s="254">
        <f>ROUND(I217*H217,2)</f>
        <v>0</v>
      </c>
      <c r="BL217" s="17" t="s">
        <v>231</v>
      </c>
      <c r="BM217" s="253" t="s">
        <v>518</v>
      </c>
    </row>
    <row r="218" spans="1:47" s="2" customFormat="1" ht="12">
      <c r="A218" s="38"/>
      <c r="B218" s="39"/>
      <c r="C218" s="40"/>
      <c r="D218" s="257" t="s">
        <v>277</v>
      </c>
      <c r="E218" s="40"/>
      <c r="F218" s="269" t="s">
        <v>415</v>
      </c>
      <c r="G218" s="40"/>
      <c r="H218" s="40"/>
      <c r="I218" s="155"/>
      <c r="J218" s="40"/>
      <c r="K218" s="40"/>
      <c r="L218" s="44"/>
      <c r="M218" s="270"/>
      <c r="N218" s="271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277</v>
      </c>
      <c r="AU218" s="17" t="s">
        <v>82</v>
      </c>
    </row>
    <row r="219" spans="1:51" s="13" customFormat="1" ht="12">
      <c r="A219" s="13"/>
      <c r="B219" s="255"/>
      <c r="C219" s="256"/>
      <c r="D219" s="257" t="s">
        <v>270</v>
      </c>
      <c r="E219" s="258" t="s">
        <v>1</v>
      </c>
      <c r="F219" s="259" t="s">
        <v>519</v>
      </c>
      <c r="G219" s="256"/>
      <c r="H219" s="260">
        <v>260</v>
      </c>
      <c r="I219" s="261"/>
      <c r="J219" s="256"/>
      <c r="K219" s="256"/>
      <c r="L219" s="262"/>
      <c r="M219" s="263"/>
      <c r="N219" s="264"/>
      <c r="O219" s="264"/>
      <c r="P219" s="264"/>
      <c r="Q219" s="264"/>
      <c r="R219" s="264"/>
      <c r="S219" s="264"/>
      <c r="T219" s="26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6" t="s">
        <v>270</v>
      </c>
      <c r="AU219" s="266" t="s">
        <v>82</v>
      </c>
      <c r="AV219" s="13" t="s">
        <v>82</v>
      </c>
      <c r="AW219" s="13" t="s">
        <v>30</v>
      </c>
      <c r="AX219" s="13" t="s">
        <v>73</v>
      </c>
      <c r="AY219" s="266" t="s">
        <v>226</v>
      </c>
    </row>
    <row r="220" spans="1:51" s="13" customFormat="1" ht="12">
      <c r="A220" s="13"/>
      <c r="B220" s="255"/>
      <c r="C220" s="256"/>
      <c r="D220" s="257" t="s">
        <v>270</v>
      </c>
      <c r="E220" s="258" t="s">
        <v>1</v>
      </c>
      <c r="F220" s="259" t="s">
        <v>520</v>
      </c>
      <c r="G220" s="256"/>
      <c r="H220" s="260">
        <v>80</v>
      </c>
      <c r="I220" s="261"/>
      <c r="J220" s="256"/>
      <c r="K220" s="256"/>
      <c r="L220" s="262"/>
      <c r="M220" s="263"/>
      <c r="N220" s="264"/>
      <c r="O220" s="264"/>
      <c r="P220" s="264"/>
      <c r="Q220" s="264"/>
      <c r="R220" s="264"/>
      <c r="S220" s="264"/>
      <c r="T220" s="26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6" t="s">
        <v>270</v>
      </c>
      <c r="AU220" s="266" t="s">
        <v>82</v>
      </c>
      <c r="AV220" s="13" t="s">
        <v>82</v>
      </c>
      <c r="AW220" s="13" t="s">
        <v>30</v>
      </c>
      <c r="AX220" s="13" t="s">
        <v>73</v>
      </c>
      <c r="AY220" s="266" t="s">
        <v>226</v>
      </c>
    </row>
    <row r="221" spans="1:51" s="14" customFormat="1" ht="12">
      <c r="A221" s="14"/>
      <c r="B221" s="272"/>
      <c r="C221" s="273"/>
      <c r="D221" s="257" t="s">
        <v>270</v>
      </c>
      <c r="E221" s="274" t="s">
        <v>1</v>
      </c>
      <c r="F221" s="275" t="s">
        <v>290</v>
      </c>
      <c r="G221" s="273"/>
      <c r="H221" s="276">
        <v>340</v>
      </c>
      <c r="I221" s="277"/>
      <c r="J221" s="273"/>
      <c r="K221" s="273"/>
      <c r="L221" s="278"/>
      <c r="M221" s="279"/>
      <c r="N221" s="280"/>
      <c r="O221" s="280"/>
      <c r="P221" s="280"/>
      <c r="Q221" s="280"/>
      <c r="R221" s="280"/>
      <c r="S221" s="280"/>
      <c r="T221" s="28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2" t="s">
        <v>270</v>
      </c>
      <c r="AU221" s="282" t="s">
        <v>82</v>
      </c>
      <c r="AV221" s="14" t="s">
        <v>231</v>
      </c>
      <c r="AW221" s="14" t="s">
        <v>30</v>
      </c>
      <c r="AX221" s="14" t="s">
        <v>80</v>
      </c>
      <c r="AY221" s="282" t="s">
        <v>226</v>
      </c>
    </row>
    <row r="222" spans="1:63" s="12" customFormat="1" ht="22.8" customHeight="1">
      <c r="A222" s="12"/>
      <c r="B222" s="228"/>
      <c r="C222" s="229"/>
      <c r="D222" s="230" t="s">
        <v>72</v>
      </c>
      <c r="E222" s="267" t="s">
        <v>254</v>
      </c>
      <c r="F222" s="267" t="s">
        <v>418</v>
      </c>
      <c r="G222" s="229"/>
      <c r="H222" s="229"/>
      <c r="I222" s="232"/>
      <c r="J222" s="268">
        <f>BK222</f>
        <v>0</v>
      </c>
      <c r="K222" s="229"/>
      <c r="L222" s="234"/>
      <c r="M222" s="235"/>
      <c r="N222" s="236"/>
      <c r="O222" s="236"/>
      <c r="P222" s="237">
        <f>SUM(P223:P242)</f>
        <v>0</v>
      </c>
      <c r="Q222" s="236"/>
      <c r="R222" s="237">
        <f>SUM(R223:R242)</f>
        <v>0</v>
      </c>
      <c r="S222" s="236"/>
      <c r="T222" s="238">
        <f>SUM(T223:T242)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39" t="s">
        <v>80</v>
      </c>
      <c r="AT222" s="240" t="s">
        <v>72</v>
      </c>
      <c r="AU222" s="240" t="s">
        <v>80</v>
      </c>
      <c r="AY222" s="239" t="s">
        <v>226</v>
      </c>
      <c r="BK222" s="241">
        <f>SUM(BK223:BK242)</f>
        <v>0</v>
      </c>
    </row>
    <row r="223" spans="1:65" s="2" customFormat="1" ht="16.5" customHeight="1">
      <c r="A223" s="38"/>
      <c r="B223" s="39"/>
      <c r="C223" s="242" t="s">
        <v>336</v>
      </c>
      <c r="D223" s="242" t="s">
        <v>227</v>
      </c>
      <c r="E223" s="243" t="s">
        <v>420</v>
      </c>
      <c r="F223" s="244" t="s">
        <v>421</v>
      </c>
      <c r="G223" s="245" t="s">
        <v>317</v>
      </c>
      <c r="H223" s="246">
        <v>40</v>
      </c>
      <c r="I223" s="247"/>
      <c r="J223" s="248">
        <f>ROUND(I223*H223,2)</f>
        <v>0</v>
      </c>
      <c r="K223" s="244" t="s">
        <v>295</v>
      </c>
      <c r="L223" s="44"/>
      <c r="M223" s="249" t="s">
        <v>1</v>
      </c>
      <c r="N223" s="250" t="s">
        <v>38</v>
      </c>
      <c r="O223" s="91"/>
      <c r="P223" s="251">
        <f>O223*H223</f>
        <v>0</v>
      </c>
      <c r="Q223" s="251">
        <v>0</v>
      </c>
      <c r="R223" s="251">
        <f>Q223*H223</f>
        <v>0</v>
      </c>
      <c r="S223" s="251">
        <v>0</v>
      </c>
      <c r="T223" s="25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3" t="s">
        <v>231</v>
      </c>
      <c r="AT223" s="253" t="s">
        <v>227</v>
      </c>
      <c r="AU223" s="253" t="s">
        <v>82</v>
      </c>
      <c r="AY223" s="17" t="s">
        <v>226</v>
      </c>
      <c r="BE223" s="254">
        <f>IF(N223="základní",J223,0)</f>
        <v>0</v>
      </c>
      <c r="BF223" s="254">
        <f>IF(N223="snížená",J223,0)</f>
        <v>0</v>
      </c>
      <c r="BG223" s="254">
        <f>IF(N223="zákl. přenesená",J223,0)</f>
        <v>0</v>
      </c>
      <c r="BH223" s="254">
        <f>IF(N223="sníž. přenesená",J223,0)</f>
        <v>0</v>
      </c>
      <c r="BI223" s="254">
        <f>IF(N223="nulová",J223,0)</f>
        <v>0</v>
      </c>
      <c r="BJ223" s="17" t="s">
        <v>80</v>
      </c>
      <c r="BK223" s="254">
        <f>ROUND(I223*H223,2)</f>
        <v>0</v>
      </c>
      <c r="BL223" s="17" t="s">
        <v>231</v>
      </c>
      <c r="BM223" s="253" t="s">
        <v>521</v>
      </c>
    </row>
    <row r="224" spans="1:47" s="2" customFormat="1" ht="12">
      <c r="A224" s="38"/>
      <c r="B224" s="39"/>
      <c r="C224" s="40"/>
      <c r="D224" s="257" t="s">
        <v>277</v>
      </c>
      <c r="E224" s="40"/>
      <c r="F224" s="269" t="s">
        <v>423</v>
      </c>
      <c r="G224" s="40"/>
      <c r="H224" s="40"/>
      <c r="I224" s="155"/>
      <c r="J224" s="40"/>
      <c r="K224" s="40"/>
      <c r="L224" s="44"/>
      <c r="M224" s="270"/>
      <c r="N224" s="271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277</v>
      </c>
      <c r="AU224" s="17" t="s">
        <v>82</v>
      </c>
    </row>
    <row r="225" spans="1:51" s="15" customFormat="1" ht="12">
      <c r="A225" s="15"/>
      <c r="B225" s="283"/>
      <c r="C225" s="284"/>
      <c r="D225" s="257" t="s">
        <v>270</v>
      </c>
      <c r="E225" s="285" t="s">
        <v>1</v>
      </c>
      <c r="F225" s="286" t="s">
        <v>522</v>
      </c>
      <c r="G225" s="284"/>
      <c r="H225" s="285" t="s">
        <v>1</v>
      </c>
      <c r="I225" s="287"/>
      <c r="J225" s="284"/>
      <c r="K225" s="284"/>
      <c r="L225" s="288"/>
      <c r="M225" s="289"/>
      <c r="N225" s="290"/>
      <c r="O225" s="290"/>
      <c r="P225" s="290"/>
      <c r="Q225" s="290"/>
      <c r="R225" s="290"/>
      <c r="S225" s="290"/>
      <c r="T225" s="291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92" t="s">
        <v>270</v>
      </c>
      <c r="AU225" s="292" t="s">
        <v>82</v>
      </c>
      <c r="AV225" s="15" t="s">
        <v>80</v>
      </c>
      <c r="AW225" s="15" t="s">
        <v>30</v>
      </c>
      <c r="AX225" s="15" t="s">
        <v>73</v>
      </c>
      <c r="AY225" s="292" t="s">
        <v>226</v>
      </c>
    </row>
    <row r="226" spans="1:51" s="13" customFormat="1" ht="12">
      <c r="A226" s="13"/>
      <c r="B226" s="255"/>
      <c r="C226" s="256"/>
      <c r="D226" s="257" t="s">
        <v>270</v>
      </c>
      <c r="E226" s="258" t="s">
        <v>1</v>
      </c>
      <c r="F226" s="259" t="s">
        <v>437</v>
      </c>
      <c r="G226" s="256"/>
      <c r="H226" s="260">
        <v>40</v>
      </c>
      <c r="I226" s="261"/>
      <c r="J226" s="256"/>
      <c r="K226" s="256"/>
      <c r="L226" s="262"/>
      <c r="M226" s="263"/>
      <c r="N226" s="264"/>
      <c r="O226" s="264"/>
      <c r="P226" s="264"/>
      <c r="Q226" s="264"/>
      <c r="R226" s="264"/>
      <c r="S226" s="264"/>
      <c r="T226" s="26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6" t="s">
        <v>270</v>
      </c>
      <c r="AU226" s="266" t="s">
        <v>82</v>
      </c>
      <c r="AV226" s="13" t="s">
        <v>82</v>
      </c>
      <c r="AW226" s="13" t="s">
        <v>30</v>
      </c>
      <c r="AX226" s="13" t="s">
        <v>80</v>
      </c>
      <c r="AY226" s="266" t="s">
        <v>226</v>
      </c>
    </row>
    <row r="227" spans="1:65" s="2" customFormat="1" ht="16.5" customHeight="1">
      <c r="A227" s="38"/>
      <c r="B227" s="39"/>
      <c r="C227" s="242" t="s">
        <v>342</v>
      </c>
      <c r="D227" s="242" t="s">
        <v>227</v>
      </c>
      <c r="E227" s="243" t="s">
        <v>523</v>
      </c>
      <c r="F227" s="244" t="s">
        <v>524</v>
      </c>
      <c r="G227" s="245" t="s">
        <v>317</v>
      </c>
      <c r="H227" s="246">
        <v>260</v>
      </c>
      <c r="I227" s="247"/>
      <c r="J227" s="248">
        <f>ROUND(I227*H227,2)</f>
        <v>0</v>
      </c>
      <c r="K227" s="244" t="s">
        <v>295</v>
      </c>
      <c r="L227" s="44"/>
      <c r="M227" s="249" t="s">
        <v>1</v>
      </c>
      <c r="N227" s="250" t="s">
        <v>38</v>
      </c>
      <c r="O227" s="91"/>
      <c r="P227" s="251">
        <f>O227*H227</f>
        <v>0</v>
      </c>
      <c r="Q227" s="251">
        <v>0</v>
      </c>
      <c r="R227" s="251">
        <f>Q227*H227</f>
        <v>0</v>
      </c>
      <c r="S227" s="251">
        <v>0</v>
      </c>
      <c r="T227" s="252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3" t="s">
        <v>231</v>
      </c>
      <c r="AT227" s="253" t="s">
        <v>227</v>
      </c>
      <c r="AU227" s="253" t="s">
        <v>82</v>
      </c>
      <c r="AY227" s="17" t="s">
        <v>226</v>
      </c>
      <c r="BE227" s="254">
        <f>IF(N227="základní",J227,0)</f>
        <v>0</v>
      </c>
      <c r="BF227" s="254">
        <f>IF(N227="snížená",J227,0)</f>
        <v>0</v>
      </c>
      <c r="BG227" s="254">
        <f>IF(N227="zákl. přenesená",J227,0)</f>
        <v>0</v>
      </c>
      <c r="BH227" s="254">
        <f>IF(N227="sníž. přenesená",J227,0)</f>
        <v>0</v>
      </c>
      <c r="BI227" s="254">
        <f>IF(N227="nulová",J227,0)</f>
        <v>0</v>
      </c>
      <c r="BJ227" s="17" t="s">
        <v>80</v>
      </c>
      <c r="BK227" s="254">
        <f>ROUND(I227*H227,2)</f>
        <v>0</v>
      </c>
      <c r="BL227" s="17" t="s">
        <v>231</v>
      </c>
      <c r="BM227" s="253" t="s">
        <v>525</v>
      </c>
    </row>
    <row r="228" spans="1:47" s="2" customFormat="1" ht="12">
      <c r="A228" s="38"/>
      <c r="B228" s="39"/>
      <c r="C228" s="40"/>
      <c r="D228" s="257" t="s">
        <v>277</v>
      </c>
      <c r="E228" s="40"/>
      <c r="F228" s="269" t="s">
        <v>423</v>
      </c>
      <c r="G228" s="40"/>
      <c r="H228" s="40"/>
      <c r="I228" s="155"/>
      <c r="J228" s="40"/>
      <c r="K228" s="40"/>
      <c r="L228" s="44"/>
      <c r="M228" s="270"/>
      <c r="N228" s="271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277</v>
      </c>
      <c r="AU228" s="17" t="s">
        <v>82</v>
      </c>
    </row>
    <row r="229" spans="1:51" s="15" customFormat="1" ht="12">
      <c r="A229" s="15"/>
      <c r="B229" s="283"/>
      <c r="C229" s="284"/>
      <c r="D229" s="257" t="s">
        <v>270</v>
      </c>
      <c r="E229" s="285" t="s">
        <v>1</v>
      </c>
      <c r="F229" s="286" t="s">
        <v>526</v>
      </c>
      <c r="G229" s="284"/>
      <c r="H229" s="285" t="s">
        <v>1</v>
      </c>
      <c r="I229" s="287"/>
      <c r="J229" s="284"/>
      <c r="K229" s="284"/>
      <c r="L229" s="288"/>
      <c r="M229" s="289"/>
      <c r="N229" s="290"/>
      <c r="O229" s="290"/>
      <c r="P229" s="290"/>
      <c r="Q229" s="290"/>
      <c r="R229" s="290"/>
      <c r="S229" s="290"/>
      <c r="T229" s="291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2" t="s">
        <v>270</v>
      </c>
      <c r="AU229" s="292" t="s">
        <v>82</v>
      </c>
      <c r="AV229" s="15" t="s">
        <v>80</v>
      </c>
      <c r="AW229" s="15" t="s">
        <v>30</v>
      </c>
      <c r="AX229" s="15" t="s">
        <v>73</v>
      </c>
      <c r="AY229" s="292" t="s">
        <v>226</v>
      </c>
    </row>
    <row r="230" spans="1:51" s="13" customFormat="1" ht="12">
      <c r="A230" s="13"/>
      <c r="B230" s="255"/>
      <c r="C230" s="256"/>
      <c r="D230" s="257" t="s">
        <v>270</v>
      </c>
      <c r="E230" s="258" t="s">
        <v>1</v>
      </c>
      <c r="F230" s="259" t="s">
        <v>504</v>
      </c>
      <c r="G230" s="256"/>
      <c r="H230" s="260">
        <v>260</v>
      </c>
      <c r="I230" s="261"/>
      <c r="J230" s="256"/>
      <c r="K230" s="256"/>
      <c r="L230" s="262"/>
      <c r="M230" s="263"/>
      <c r="N230" s="264"/>
      <c r="O230" s="264"/>
      <c r="P230" s="264"/>
      <c r="Q230" s="264"/>
      <c r="R230" s="264"/>
      <c r="S230" s="264"/>
      <c r="T230" s="26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6" t="s">
        <v>270</v>
      </c>
      <c r="AU230" s="266" t="s">
        <v>82</v>
      </c>
      <c r="AV230" s="13" t="s">
        <v>82</v>
      </c>
      <c r="AW230" s="13" t="s">
        <v>30</v>
      </c>
      <c r="AX230" s="13" t="s">
        <v>80</v>
      </c>
      <c r="AY230" s="266" t="s">
        <v>226</v>
      </c>
    </row>
    <row r="231" spans="1:65" s="2" customFormat="1" ht="16.5" customHeight="1">
      <c r="A231" s="38"/>
      <c r="B231" s="39"/>
      <c r="C231" s="242" t="s">
        <v>349</v>
      </c>
      <c r="D231" s="242" t="s">
        <v>227</v>
      </c>
      <c r="E231" s="243" t="s">
        <v>432</v>
      </c>
      <c r="F231" s="244" t="s">
        <v>433</v>
      </c>
      <c r="G231" s="245" t="s">
        <v>434</v>
      </c>
      <c r="H231" s="246">
        <v>7</v>
      </c>
      <c r="I231" s="247"/>
      <c r="J231" s="248">
        <f>ROUND(I231*H231,2)</f>
        <v>0</v>
      </c>
      <c r="K231" s="244" t="s">
        <v>295</v>
      </c>
      <c r="L231" s="44"/>
      <c r="M231" s="249" t="s">
        <v>1</v>
      </c>
      <c r="N231" s="250" t="s">
        <v>38</v>
      </c>
      <c r="O231" s="91"/>
      <c r="P231" s="251">
        <f>O231*H231</f>
        <v>0</v>
      </c>
      <c r="Q231" s="251">
        <v>0</v>
      </c>
      <c r="R231" s="251">
        <f>Q231*H231</f>
        <v>0</v>
      </c>
      <c r="S231" s="251">
        <v>0</v>
      </c>
      <c r="T231" s="252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3" t="s">
        <v>231</v>
      </c>
      <c r="AT231" s="253" t="s">
        <v>227</v>
      </c>
      <c r="AU231" s="253" t="s">
        <v>82</v>
      </c>
      <c r="AY231" s="17" t="s">
        <v>226</v>
      </c>
      <c r="BE231" s="254">
        <f>IF(N231="základní",J231,0)</f>
        <v>0</v>
      </c>
      <c r="BF231" s="254">
        <f>IF(N231="snížená",J231,0)</f>
        <v>0</v>
      </c>
      <c r="BG231" s="254">
        <f>IF(N231="zákl. přenesená",J231,0)</f>
        <v>0</v>
      </c>
      <c r="BH231" s="254">
        <f>IF(N231="sníž. přenesená",J231,0)</f>
        <v>0</v>
      </c>
      <c r="BI231" s="254">
        <f>IF(N231="nulová",J231,0)</f>
        <v>0</v>
      </c>
      <c r="BJ231" s="17" t="s">
        <v>80</v>
      </c>
      <c r="BK231" s="254">
        <f>ROUND(I231*H231,2)</f>
        <v>0</v>
      </c>
      <c r="BL231" s="17" t="s">
        <v>231</v>
      </c>
      <c r="BM231" s="253" t="s">
        <v>527</v>
      </c>
    </row>
    <row r="232" spans="1:47" s="2" customFormat="1" ht="12">
      <c r="A232" s="38"/>
      <c r="B232" s="39"/>
      <c r="C232" s="40"/>
      <c r="D232" s="257" t="s">
        <v>277</v>
      </c>
      <c r="E232" s="40"/>
      <c r="F232" s="269" t="s">
        <v>436</v>
      </c>
      <c r="G232" s="40"/>
      <c r="H232" s="40"/>
      <c r="I232" s="155"/>
      <c r="J232" s="40"/>
      <c r="K232" s="40"/>
      <c r="L232" s="44"/>
      <c r="M232" s="270"/>
      <c r="N232" s="271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277</v>
      </c>
      <c r="AU232" s="17" t="s">
        <v>82</v>
      </c>
    </row>
    <row r="233" spans="1:65" s="2" customFormat="1" ht="16.5" customHeight="1">
      <c r="A233" s="38"/>
      <c r="B233" s="39"/>
      <c r="C233" s="242" t="s">
        <v>357</v>
      </c>
      <c r="D233" s="242" t="s">
        <v>227</v>
      </c>
      <c r="E233" s="243" t="s">
        <v>443</v>
      </c>
      <c r="F233" s="244" t="s">
        <v>444</v>
      </c>
      <c r="G233" s="245" t="s">
        <v>317</v>
      </c>
      <c r="H233" s="246">
        <v>260</v>
      </c>
      <c r="I233" s="247"/>
      <c r="J233" s="248">
        <f>ROUND(I233*H233,2)</f>
        <v>0</v>
      </c>
      <c r="K233" s="244" t="s">
        <v>295</v>
      </c>
      <c r="L233" s="44"/>
      <c r="M233" s="249" t="s">
        <v>1</v>
      </c>
      <c r="N233" s="250" t="s">
        <v>38</v>
      </c>
      <c r="O233" s="91"/>
      <c r="P233" s="251">
        <f>O233*H233</f>
        <v>0</v>
      </c>
      <c r="Q233" s="251">
        <v>0</v>
      </c>
      <c r="R233" s="251">
        <f>Q233*H233</f>
        <v>0</v>
      </c>
      <c r="S233" s="251">
        <v>0</v>
      </c>
      <c r="T233" s="252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3" t="s">
        <v>231</v>
      </c>
      <c r="AT233" s="253" t="s">
        <v>227</v>
      </c>
      <c r="AU233" s="253" t="s">
        <v>82</v>
      </c>
      <c r="AY233" s="17" t="s">
        <v>226</v>
      </c>
      <c r="BE233" s="254">
        <f>IF(N233="základní",J233,0)</f>
        <v>0</v>
      </c>
      <c r="BF233" s="254">
        <f>IF(N233="snížená",J233,0)</f>
        <v>0</v>
      </c>
      <c r="BG233" s="254">
        <f>IF(N233="zákl. přenesená",J233,0)</f>
        <v>0</v>
      </c>
      <c r="BH233" s="254">
        <f>IF(N233="sníž. přenesená",J233,0)</f>
        <v>0</v>
      </c>
      <c r="BI233" s="254">
        <f>IF(N233="nulová",J233,0)</f>
        <v>0</v>
      </c>
      <c r="BJ233" s="17" t="s">
        <v>80</v>
      </c>
      <c r="BK233" s="254">
        <f>ROUND(I233*H233,2)</f>
        <v>0</v>
      </c>
      <c r="BL233" s="17" t="s">
        <v>231</v>
      </c>
      <c r="BM233" s="253" t="s">
        <v>528</v>
      </c>
    </row>
    <row r="234" spans="1:47" s="2" customFormat="1" ht="12">
      <c r="A234" s="38"/>
      <c r="B234" s="39"/>
      <c r="C234" s="40"/>
      <c r="D234" s="257" t="s">
        <v>277</v>
      </c>
      <c r="E234" s="40"/>
      <c r="F234" s="269" t="s">
        <v>446</v>
      </c>
      <c r="G234" s="40"/>
      <c r="H234" s="40"/>
      <c r="I234" s="155"/>
      <c r="J234" s="40"/>
      <c r="K234" s="40"/>
      <c r="L234" s="44"/>
      <c r="M234" s="270"/>
      <c r="N234" s="271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277</v>
      </c>
      <c r="AU234" s="17" t="s">
        <v>82</v>
      </c>
    </row>
    <row r="235" spans="1:51" s="13" customFormat="1" ht="12">
      <c r="A235" s="13"/>
      <c r="B235" s="255"/>
      <c r="C235" s="256"/>
      <c r="D235" s="257" t="s">
        <v>270</v>
      </c>
      <c r="E235" s="258" t="s">
        <v>1</v>
      </c>
      <c r="F235" s="259" t="s">
        <v>504</v>
      </c>
      <c r="G235" s="256"/>
      <c r="H235" s="260">
        <v>260</v>
      </c>
      <c r="I235" s="261"/>
      <c r="J235" s="256"/>
      <c r="K235" s="256"/>
      <c r="L235" s="262"/>
      <c r="M235" s="263"/>
      <c r="N235" s="264"/>
      <c r="O235" s="264"/>
      <c r="P235" s="264"/>
      <c r="Q235" s="264"/>
      <c r="R235" s="264"/>
      <c r="S235" s="264"/>
      <c r="T235" s="26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6" t="s">
        <v>270</v>
      </c>
      <c r="AU235" s="266" t="s">
        <v>82</v>
      </c>
      <c r="AV235" s="13" t="s">
        <v>82</v>
      </c>
      <c r="AW235" s="13" t="s">
        <v>30</v>
      </c>
      <c r="AX235" s="13" t="s">
        <v>80</v>
      </c>
      <c r="AY235" s="266" t="s">
        <v>226</v>
      </c>
    </row>
    <row r="236" spans="1:65" s="2" customFormat="1" ht="16.5" customHeight="1">
      <c r="A236" s="38"/>
      <c r="B236" s="39"/>
      <c r="C236" s="242" t="s">
        <v>364</v>
      </c>
      <c r="D236" s="242" t="s">
        <v>227</v>
      </c>
      <c r="E236" s="243" t="s">
        <v>448</v>
      </c>
      <c r="F236" s="244" t="s">
        <v>449</v>
      </c>
      <c r="G236" s="245" t="s">
        <v>317</v>
      </c>
      <c r="H236" s="246">
        <v>260</v>
      </c>
      <c r="I236" s="247"/>
      <c r="J236" s="248">
        <f>ROUND(I236*H236,2)</f>
        <v>0</v>
      </c>
      <c r="K236" s="244" t="s">
        <v>295</v>
      </c>
      <c r="L236" s="44"/>
      <c r="M236" s="249" t="s">
        <v>1</v>
      </c>
      <c r="N236" s="250" t="s">
        <v>38</v>
      </c>
      <c r="O236" s="91"/>
      <c r="P236" s="251">
        <f>O236*H236</f>
        <v>0</v>
      </c>
      <c r="Q236" s="251">
        <v>0</v>
      </c>
      <c r="R236" s="251">
        <f>Q236*H236</f>
        <v>0</v>
      </c>
      <c r="S236" s="251">
        <v>0</v>
      </c>
      <c r="T236" s="252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3" t="s">
        <v>231</v>
      </c>
      <c r="AT236" s="253" t="s">
        <v>227</v>
      </c>
      <c r="AU236" s="253" t="s">
        <v>82</v>
      </c>
      <c r="AY236" s="17" t="s">
        <v>226</v>
      </c>
      <c r="BE236" s="254">
        <f>IF(N236="základní",J236,0)</f>
        <v>0</v>
      </c>
      <c r="BF236" s="254">
        <f>IF(N236="snížená",J236,0)</f>
        <v>0</v>
      </c>
      <c r="BG236" s="254">
        <f>IF(N236="zákl. přenesená",J236,0)</f>
        <v>0</v>
      </c>
      <c r="BH236" s="254">
        <f>IF(N236="sníž. přenesená",J236,0)</f>
        <v>0</v>
      </c>
      <c r="BI236" s="254">
        <f>IF(N236="nulová",J236,0)</f>
        <v>0</v>
      </c>
      <c r="BJ236" s="17" t="s">
        <v>80</v>
      </c>
      <c r="BK236" s="254">
        <f>ROUND(I236*H236,2)</f>
        <v>0</v>
      </c>
      <c r="BL236" s="17" t="s">
        <v>231</v>
      </c>
      <c r="BM236" s="253" t="s">
        <v>529</v>
      </c>
    </row>
    <row r="237" spans="1:47" s="2" customFormat="1" ht="12">
      <c r="A237" s="38"/>
      <c r="B237" s="39"/>
      <c r="C237" s="40"/>
      <c r="D237" s="257" t="s">
        <v>277</v>
      </c>
      <c r="E237" s="40"/>
      <c r="F237" s="269" t="s">
        <v>451</v>
      </c>
      <c r="G237" s="40"/>
      <c r="H237" s="40"/>
      <c r="I237" s="155"/>
      <c r="J237" s="40"/>
      <c r="K237" s="40"/>
      <c r="L237" s="44"/>
      <c r="M237" s="270"/>
      <c r="N237" s="271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277</v>
      </c>
      <c r="AU237" s="17" t="s">
        <v>82</v>
      </c>
    </row>
    <row r="238" spans="1:51" s="13" customFormat="1" ht="12">
      <c r="A238" s="13"/>
      <c r="B238" s="255"/>
      <c r="C238" s="256"/>
      <c r="D238" s="257" t="s">
        <v>270</v>
      </c>
      <c r="E238" s="258" t="s">
        <v>1</v>
      </c>
      <c r="F238" s="259" t="s">
        <v>504</v>
      </c>
      <c r="G238" s="256"/>
      <c r="H238" s="260">
        <v>260</v>
      </c>
      <c r="I238" s="261"/>
      <c r="J238" s="256"/>
      <c r="K238" s="256"/>
      <c r="L238" s="262"/>
      <c r="M238" s="263"/>
      <c r="N238" s="264"/>
      <c r="O238" s="264"/>
      <c r="P238" s="264"/>
      <c r="Q238" s="264"/>
      <c r="R238" s="264"/>
      <c r="S238" s="264"/>
      <c r="T238" s="26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6" t="s">
        <v>270</v>
      </c>
      <c r="AU238" s="266" t="s">
        <v>82</v>
      </c>
      <c r="AV238" s="13" t="s">
        <v>82</v>
      </c>
      <c r="AW238" s="13" t="s">
        <v>30</v>
      </c>
      <c r="AX238" s="13" t="s">
        <v>80</v>
      </c>
      <c r="AY238" s="266" t="s">
        <v>226</v>
      </c>
    </row>
    <row r="239" spans="1:65" s="2" customFormat="1" ht="16.5" customHeight="1">
      <c r="A239" s="38"/>
      <c r="B239" s="39"/>
      <c r="C239" s="242" t="s">
        <v>370</v>
      </c>
      <c r="D239" s="242" t="s">
        <v>227</v>
      </c>
      <c r="E239" s="243" t="s">
        <v>453</v>
      </c>
      <c r="F239" s="244" t="s">
        <v>454</v>
      </c>
      <c r="G239" s="245" t="s">
        <v>434</v>
      </c>
      <c r="H239" s="246">
        <v>1</v>
      </c>
      <c r="I239" s="247"/>
      <c r="J239" s="248">
        <f>ROUND(I239*H239,2)</f>
        <v>0</v>
      </c>
      <c r="K239" s="244" t="s">
        <v>295</v>
      </c>
      <c r="L239" s="44"/>
      <c r="M239" s="249" t="s">
        <v>1</v>
      </c>
      <c r="N239" s="250" t="s">
        <v>38</v>
      </c>
      <c r="O239" s="91"/>
      <c r="P239" s="251">
        <f>O239*H239</f>
        <v>0</v>
      </c>
      <c r="Q239" s="251">
        <v>0</v>
      </c>
      <c r="R239" s="251">
        <f>Q239*H239</f>
        <v>0</v>
      </c>
      <c r="S239" s="251">
        <v>0</v>
      </c>
      <c r="T239" s="252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3" t="s">
        <v>231</v>
      </c>
      <c r="AT239" s="253" t="s">
        <v>227</v>
      </c>
      <c r="AU239" s="253" t="s">
        <v>82</v>
      </c>
      <c r="AY239" s="17" t="s">
        <v>226</v>
      </c>
      <c r="BE239" s="254">
        <f>IF(N239="základní",J239,0)</f>
        <v>0</v>
      </c>
      <c r="BF239" s="254">
        <f>IF(N239="snížená",J239,0)</f>
        <v>0</v>
      </c>
      <c r="BG239" s="254">
        <f>IF(N239="zákl. přenesená",J239,0)</f>
        <v>0</v>
      </c>
      <c r="BH239" s="254">
        <f>IF(N239="sníž. přenesená",J239,0)</f>
        <v>0</v>
      </c>
      <c r="BI239" s="254">
        <f>IF(N239="nulová",J239,0)</f>
        <v>0</v>
      </c>
      <c r="BJ239" s="17" t="s">
        <v>80</v>
      </c>
      <c r="BK239" s="254">
        <f>ROUND(I239*H239,2)</f>
        <v>0</v>
      </c>
      <c r="BL239" s="17" t="s">
        <v>231</v>
      </c>
      <c r="BM239" s="253" t="s">
        <v>530</v>
      </c>
    </row>
    <row r="240" spans="1:47" s="2" customFormat="1" ht="12">
      <c r="A240" s="38"/>
      <c r="B240" s="39"/>
      <c r="C240" s="40"/>
      <c r="D240" s="257" t="s">
        <v>277</v>
      </c>
      <c r="E240" s="40"/>
      <c r="F240" s="269" t="s">
        <v>456</v>
      </c>
      <c r="G240" s="40"/>
      <c r="H240" s="40"/>
      <c r="I240" s="155"/>
      <c r="J240" s="40"/>
      <c r="K240" s="40"/>
      <c r="L240" s="44"/>
      <c r="M240" s="270"/>
      <c r="N240" s="271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277</v>
      </c>
      <c r="AU240" s="17" t="s">
        <v>82</v>
      </c>
    </row>
    <row r="241" spans="1:51" s="15" customFormat="1" ht="12">
      <c r="A241" s="15"/>
      <c r="B241" s="283"/>
      <c r="C241" s="284"/>
      <c r="D241" s="257" t="s">
        <v>270</v>
      </c>
      <c r="E241" s="285" t="s">
        <v>1</v>
      </c>
      <c r="F241" s="286" t="s">
        <v>457</v>
      </c>
      <c r="G241" s="284"/>
      <c r="H241" s="285" t="s">
        <v>1</v>
      </c>
      <c r="I241" s="287"/>
      <c r="J241" s="284"/>
      <c r="K241" s="284"/>
      <c r="L241" s="288"/>
      <c r="M241" s="289"/>
      <c r="N241" s="290"/>
      <c r="O241" s="290"/>
      <c r="P241" s="290"/>
      <c r="Q241" s="290"/>
      <c r="R241" s="290"/>
      <c r="S241" s="290"/>
      <c r="T241" s="291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2" t="s">
        <v>270</v>
      </c>
      <c r="AU241" s="292" t="s">
        <v>82</v>
      </c>
      <c r="AV241" s="15" t="s">
        <v>80</v>
      </c>
      <c r="AW241" s="15" t="s">
        <v>30</v>
      </c>
      <c r="AX241" s="15" t="s">
        <v>73</v>
      </c>
      <c r="AY241" s="292" t="s">
        <v>226</v>
      </c>
    </row>
    <row r="242" spans="1:51" s="13" customFormat="1" ht="12">
      <c r="A242" s="13"/>
      <c r="B242" s="255"/>
      <c r="C242" s="256"/>
      <c r="D242" s="257" t="s">
        <v>270</v>
      </c>
      <c r="E242" s="258" t="s">
        <v>1</v>
      </c>
      <c r="F242" s="259" t="s">
        <v>80</v>
      </c>
      <c r="G242" s="256"/>
      <c r="H242" s="260">
        <v>1</v>
      </c>
      <c r="I242" s="261"/>
      <c r="J242" s="256"/>
      <c r="K242" s="256"/>
      <c r="L242" s="262"/>
      <c r="M242" s="263"/>
      <c r="N242" s="264"/>
      <c r="O242" s="264"/>
      <c r="P242" s="264"/>
      <c r="Q242" s="264"/>
      <c r="R242" s="264"/>
      <c r="S242" s="264"/>
      <c r="T242" s="26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6" t="s">
        <v>270</v>
      </c>
      <c r="AU242" s="266" t="s">
        <v>82</v>
      </c>
      <c r="AV242" s="13" t="s">
        <v>82</v>
      </c>
      <c r="AW242" s="13" t="s">
        <v>30</v>
      </c>
      <c r="AX242" s="13" t="s">
        <v>80</v>
      </c>
      <c r="AY242" s="266" t="s">
        <v>226</v>
      </c>
    </row>
    <row r="243" spans="1:63" s="12" customFormat="1" ht="22.8" customHeight="1">
      <c r="A243" s="12"/>
      <c r="B243" s="228"/>
      <c r="C243" s="229"/>
      <c r="D243" s="230" t="s">
        <v>72</v>
      </c>
      <c r="E243" s="267" t="s">
        <v>258</v>
      </c>
      <c r="F243" s="267" t="s">
        <v>458</v>
      </c>
      <c r="G243" s="229"/>
      <c r="H243" s="229"/>
      <c r="I243" s="232"/>
      <c r="J243" s="268">
        <f>BK243</f>
        <v>0</v>
      </c>
      <c r="K243" s="229"/>
      <c r="L243" s="234"/>
      <c r="M243" s="235"/>
      <c r="N243" s="236"/>
      <c r="O243" s="236"/>
      <c r="P243" s="237">
        <f>SUM(P244:P253)</f>
        <v>0</v>
      </c>
      <c r="Q243" s="236"/>
      <c r="R243" s="237">
        <f>SUM(R244:R253)</f>
        <v>0</v>
      </c>
      <c r="S243" s="236"/>
      <c r="T243" s="238">
        <f>SUM(T244:T253)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9" t="s">
        <v>80</v>
      </c>
      <c r="AT243" s="240" t="s">
        <v>72</v>
      </c>
      <c r="AU243" s="240" t="s">
        <v>80</v>
      </c>
      <c r="AY243" s="239" t="s">
        <v>226</v>
      </c>
      <c r="BK243" s="241">
        <f>SUM(BK244:BK253)</f>
        <v>0</v>
      </c>
    </row>
    <row r="244" spans="1:65" s="2" customFormat="1" ht="16.5" customHeight="1">
      <c r="A244" s="38"/>
      <c r="B244" s="39"/>
      <c r="C244" s="242" t="s">
        <v>377</v>
      </c>
      <c r="D244" s="242" t="s">
        <v>227</v>
      </c>
      <c r="E244" s="243" t="s">
        <v>460</v>
      </c>
      <c r="F244" s="244" t="s">
        <v>461</v>
      </c>
      <c r="G244" s="245" t="s">
        <v>317</v>
      </c>
      <c r="H244" s="246">
        <v>30</v>
      </c>
      <c r="I244" s="247"/>
      <c r="J244" s="248">
        <f>ROUND(I244*H244,2)</f>
        <v>0</v>
      </c>
      <c r="K244" s="244" t="s">
        <v>295</v>
      </c>
      <c r="L244" s="44"/>
      <c r="M244" s="249" t="s">
        <v>1</v>
      </c>
      <c r="N244" s="250" t="s">
        <v>38</v>
      </c>
      <c r="O244" s="91"/>
      <c r="P244" s="251">
        <f>O244*H244</f>
        <v>0</v>
      </c>
      <c r="Q244" s="251">
        <v>0</v>
      </c>
      <c r="R244" s="251">
        <f>Q244*H244</f>
        <v>0</v>
      </c>
      <c r="S244" s="251">
        <v>0</v>
      </c>
      <c r="T244" s="25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3" t="s">
        <v>231</v>
      </c>
      <c r="AT244" s="253" t="s">
        <v>227</v>
      </c>
      <c r="AU244" s="253" t="s">
        <v>82</v>
      </c>
      <c r="AY244" s="17" t="s">
        <v>226</v>
      </c>
      <c r="BE244" s="254">
        <f>IF(N244="základní",J244,0)</f>
        <v>0</v>
      </c>
      <c r="BF244" s="254">
        <f>IF(N244="snížená",J244,0)</f>
        <v>0</v>
      </c>
      <c r="BG244" s="254">
        <f>IF(N244="zákl. přenesená",J244,0)</f>
        <v>0</v>
      </c>
      <c r="BH244" s="254">
        <f>IF(N244="sníž. přenesená",J244,0)</f>
        <v>0</v>
      </c>
      <c r="BI244" s="254">
        <f>IF(N244="nulová",J244,0)</f>
        <v>0</v>
      </c>
      <c r="BJ244" s="17" t="s">
        <v>80</v>
      </c>
      <c r="BK244" s="254">
        <f>ROUND(I244*H244,2)</f>
        <v>0</v>
      </c>
      <c r="BL244" s="17" t="s">
        <v>231</v>
      </c>
      <c r="BM244" s="253" t="s">
        <v>531</v>
      </c>
    </row>
    <row r="245" spans="1:47" s="2" customFormat="1" ht="12">
      <c r="A245" s="38"/>
      <c r="B245" s="39"/>
      <c r="C245" s="40"/>
      <c r="D245" s="257" t="s">
        <v>277</v>
      </c>
      <c r="E245" s="40"/>
      <c r="F245" s="269" t="s">
        <v>463</v>
      </c>
      <c r="G245" s="40"/>
      <c r="H245" s="40"/>
      <c r="I245" s="155"/>
      <c r="J245" s="40"/>
      <c r="K245" s="40"/>
      <c r="L245" s="44"/>
      <c r="M245" s="270"/>
      <c r="N245" s="271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277</v>
      </c>
      <c r="AU245" s="17" t="s">
        <v>82</v>
      </c>
    </row>
    <row r="246" spans="1:51" s="15" customFormat="1" ht="12">
      <c r="A246" s="15"/>
      <c r="B246" s="283"/>
      <c r="C246" s="284"/>
      <c r="D246" s="257" t="s">
        <v>270</v>
      </c>
      <c r="E246" s="285" t="s">
        <v>1</v>
      </c>
      <c r="F246" s="286" t="s">
        <v>464</v>
      </c>
      <c r="G246" s="284"/>
      <c r="H246" s="285" t="s">
        <v>1</v>
      </c>
      <c r="I246" s="287"/>
      <c r="J246" s="284"/>
      <c r="K246" s="284"/>
      <c r="L246" s="288"/>
      <c r="M246" s="289"/>
      <c r="N246" s="290"/>
      <c r="O246" s="290"/>
      <c r="P246" s="290"/>
      <c r="Q246" s="290"/>
      <c r="R246" s="290"/>
      <c r="S246" s="290"/>
      <c r="T246" s="291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92" t="s">
        <v>270</v>
      </c>
      <c r="AU246" s="292" t="s">
        <v>82</v>
      </c>
      <c r="AV246" s="15" t="s">
        <v>80</v>
      </c>
      <c r="AW246" s="15" t="s">
        <v>30</v>
      </c>
      <c r="AX246" s="15" t="s">
        <v>73</v>
      </c>
      <c r="AY246" s="292" t="s">
        <v>226</v>
      </c>
    </row>
    <row r="247" spans="1:51" s="13" customFormat="1" ht="12">
      <c r="A247" s="13"/>
      <c r="B247" s="255"/>
      <c r="C247" s="256"/>
      <c r="D247" s="257" t="s">
        <v>270</v>
      </c>
      <c r="E247" s="258" t="s">
        <v>1</v>
      </c>
      <c r="F247" s="259" t="s">
        <v>377</v>
      </c>
      <c r="G247" s="256"/>
      <c r="H247" s="260">
        <v>30</v>
      </c>
      <c r="I247" s="261"/>
      <c r="J247" s="256"/>
      <c r="K247" s="256"/>
      <c r="L247" s="262"/>
      <c r="M247" s="263"/>
      <c r="N247" s="264"/>
      <c r="O247" s="264"/>
      <c r="P247" s="264"/>
      <c r="Q247" s="264"/>
      <c r="R247" s="264"/>
      <c r="S247" s="264"/>
      <c r="T247" s="26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6" t="s">
        <v>270</v>
      </c>
      <c r="AU247" s="266" t="s">
        <v>82</v>
      </c>
      <c r="AV247" s="13" t="s">
        <v>82</v>
      </c>
      <c r="AW247" s="13" t="s">
        <v>30</v>
      </c>
      <c r="AX247" s="13" t="s">
        <v>80</v>
      </c>
      <c r="AY247" s="266" t="s">
        <v>226</v>
      </c>
    </row>
    <row r="248" spans="1:65" s="2" customFormat="1" ht="16.5" customHeight="1">
      <c r="A248" s="38"/>
      <c r="B248" s="39"/>
      <c r="C248" s="242" t="s">
        <v>383</v>
      </c>
      <c r="D248" s="242" t="s">
        <v>227</v>
      </c>
      <c r="E248" s="243" t="s">
        <v>466</v>
      </c>
      <c r="F248" s="244" t="s">
        <v>467</v>
      </c>
      <c r="G248" s="245" t="s">
        <v>317</v>
      </c>
      <c r="H248" s="246">
        <v>340</v>
      </c>
      <c r="I248" s="247"/>
      <c r="J248" s="248">
        <f>ROUND(I248*H248,2)</f>
        <v>0</v>
      </c>
      <c r="K248" s="244" t="s">
        <v>295</v>
      </c>
      <c r="L248" s="44"/>
      <c r="M248" s="249" t="s">
        <v>1</v>
      </c>
      <c r="N248" s="250" t="s">
        <v>38</v>
      </c>
      <c r="O248" s="91"/>
      <c r="P248" s="251">
        <f>O248*H248</f>
        <v>0</v>
      </c>
      <c r="Q248" s="251">
        <v>0</v>
      </c>
      <c r="R248" s="251">
        <f>Q248*H248</f>
        <v>0</v>
      </c>
      <c r="S248" s="251">
        <v>0</v>
      </c>
      <c r="T248" s="252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53" t="s">
        <v>231</v>
      </c>
      <c r="AT248" s="253" t="s">
        <v>227</v>
      </c>
      <c r="AU248" s="253" t="s">
        <v>82</v>
      </c>
      <c r="AY248" s="17" t="s">
        <v>226</v>
      </c>
      <c r="BE248" s="254">
        <f>IF(N248="základní",J248,0)</f>
        <v>0</v>
      </c>
      <c r="BF248" s="254">
        <f>IF(N248="snížená",J248,0)</f>
        <v>0</v>
      </c>
      <c r="BG248" s="254">
        <f>IF(N248="zákl. přenesená",J248,0)</f>
        <v>0</v>
      </c>
      <c r="BH248" s="254">
        <f>IF(N248="sníž. přenesená",J248,0)</f>
        <v>0</v>
      </c>
      <c r="BI248" s="254">
        <f>IF(N248="nulová",J248,0)</f>
        <v>0</v>
      </c>
      <c r="BJ248" s="17" t="s">
        <v>80</v>
      </c>
      <c r="BK248" s="254">
        <f>ROUND(I248*H248,2)</f>
        <v>0</v>
      </c>
      <c r="BL248" s="17" t="s">
        <v>231</v>
      </c>
      <c r="BM248" s="253" t="s">
        <v>532</v>
      </c>
    </row>
    <row r="249" spans="1:47" s="2" customFormat="1" ht="12">
      <c r="A249" s="38"/>
      <c r="B249" s="39"/>
      <c r="C249" s="40"/>
      <c r="D249" s="257" t="s">
        <v>277</v>
      </c>
      <c r="E249" s="40"/>
      <c r="F249" s="269" t="s">
        <v>469</v>
      </c>
      <c r="G249" s="40"/>
      <c r="H249" s="40"/>
      <c r="I249" s="155"/>
      <c r="J249" s="40"/>
      <c r="K249" s="40"/>
      <c r="L249" s="44"/>
      <c r="M249" s="270"/>
      <c r="N249" s="271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277</v>
      </c>
      <c r="AU249" s="17" t="s">
        <v>82</v>
      </c>
    </row>
    <row r="250" spans="1:51" s="13" customFormat="1" ht="12">
      <c r="A250" s="13"/>
      <c r="B250" s="255"/>
      <c r="C250" s="256"/>
      <c r="D250" s="257" t="s">
        <v>270</v>
      </c>
      <c r="E250" s="258" t="s">
        <v>1</v>
      </c>
      <c r="F250" s="259" t="s">
        <v>533</v>
      </c>
      <c r="G250" s="256"/>
      <c r="H250" s="260">
        <v>340</v>
      </c>
      <c r="I250" s="261"/>
      <c r="J250" s="256"/>
      <c r="K250" s="256"/>
      <c r="L250" s="262"/>
      <c r="M250" s="263"/>
      <c r="N250" s="264"/>
      <c r="O250" s="264"/>
      <c r="P250" s="264"/>
      <c r="Q250" s="264"/>
      <c r="R250" s="264"/>
      <c r="S250" s="264"/>
      <c r="T250" s="26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6" t="s">
        <v>270</v>
      </c>
      <c r="AU250" s="266" t="s">
        <v>82</v>
      </c>
      <c r="AV250" s="13" t="s">
        <v>82</v>
      </c>
      <c r="AW250" s="13" t="s">
        <v>30</v>
      </c>
      <c r="AX250" s="13" t="s">
        <v>80</v>
      </c>
      <c r="AY250" s="266" t="s">
        <v>226</v>
      </c>
    </row>
    <row r="251" spans="1:65" s="2" customFormat="1" ht="16.5" customHeight="1">
      <c r="A251" s="38"/>
      <c r="B251" s="39"/>
      <c r="C251" s="242" t="s">
        <v>390</v>
      </c>
      <c r="D251" s="242" t="s">
        <v>227</v>
      </c>
      <c r="E251" s="243" t="s">
        <v>471</v>
      </c>
      <c r="F251" s="244" t="s">
        <v>472</v>
      </c>
      <c r="G251" s="245" t="s">
        <v>317</v>
      </c>
      <c r="H251" s="246">
        <v>340</v>
      </c>
      <c r="I251" s="247"/>
      <c r="J251" s="248">
        <f>ROUND(I251*H251,2)</f>
        <v>0</v>
      </c>
      <c r="K251" s="244" t="s">
        <v>295</v>
      </c>
      <c r="L251" s="44"/>
      <c r="M251" s="249" t="s">
        <v>1</v>
      </c>
      <c r="N251" s="250" t="s">
        <v>38</v>
      </c>
      <c r="O251" s="91"/>
      <c r="P251" s="251">
        <f>O251*H251</f>
        <v>0</v>
      </c>
      <c r="Q251" s="251">
        <v>0</v>
      </c>
      <c r="R251" s="251">
        <f>Q251*H251</f>
        <v>0</v>
      </c>
      <c r="S251" s="251">
        <v>0</v>
      </c>
      <c r="T251" s="252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3" t="s">
        <v>231</v>
      </c>
      <c r="AT251" s="253" t="s">
        <v>227</v>
      </c>
      <c r="AU251" s="253" t="s">
        <v>82</v>
      </c>
      <c r="AY251" s="17" t="s">
        <v>226</v>
      </c>
      <c r="BE251" s="254">
        <f>IF(N251="základní",J251,0)</f>
        <v>0</v>
      </c>
      <c r="BF251" s="254">
        <f>IF(N251="snížená",J251,0)</f>
        <v>0</v>
      </c>
      <c r="BG251" s="254">
        <f>IF(N251="zákl. přenesená",J251,0)</f>
        <v>0</v>
      </c>
      <c r="BH251" s="254">
        <f>IF(N251="sníž. přenesená",J251,0)</f>
        <v>0</v>
      </c>
      <c r="BI251" s="254">
        <f>IF(N251="nulová",J251,0)</f>
        <v>0</v>
      </c>
      <c r="BJ251" s="17" t="s">
        <v>80</v>
      </c>
      <c r="BK251" s="254">
        <f>ROUND(I251*H251,2)</f>
        <v>0</v>
      </c>
      <c r="BL251" s="17" t="s">
        <v>231</v>
      </c>
      <c r="BM251" s="253" t="s">
        <v>534</v>
      </c>
    </row>
    <row r="252" spans="1:47" s="2" customFormat="1" ht="12">
      <c r="A252" s="38"/>
      <c r="B252" s="39"/>
      <c r="C252" s="40"/>
      <c r="D252" s="257" t="s">
        <v>277</v>
      </c>
      <c r="E252" s="40"/>
      <c r="F252" s="269" t="s">
        <v>469</v>
      </c>
      <c r="G252" s="40"/>
      <c r="H252" s="40"/>
      <c r="I252" s="155"/>
      <c r="J252" s="40"/>
      <c r="K252" s="40"/>
      <c r="L252" s="44"/>
      <c r="M252" s="270"/>
      <c r="N252" s="271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277</v>
      </c>
      <c r="AU252" s="17" t="s">
        <v>82</v>
      </c>
    </row>
    <row r="253" spans="1:51" s="13" customFormat="1" ht="12">
      <c r="A253" s="13"/>
      <c r="B253" s="255"/>
      <c r="C253" s="256"/>
      <c r="D253" s="257" t="s">
        <v>270</v>
      </c>
      <c r="E253" s="258" t="s">
        <v>1</v>
      </c>
      <c r="F253" s="259" t="s">
        <v>533</v>
      </c>
      <c r="G253" s="256"/>
      <c r="H253" s="260">
        <v>340</v>
      </c>
      <c r="I253" s="261"/>
      <c r="J253" s="256"/>
      <c r="K253" s="256"/>
      <c r="L253" s="262"/>
      <c r="M253" s="297"/>
      <c r="N253" s="298"/>
      <c r="O253" s="298"/>
      <c r="P253" s="298"/>
      <c r="Q253" s="298"/>
      <c r="R253" s="298"/>
      <c r="S253" s="298"/>
      <c r="T253" s="29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6" t="s">
        <v>270</v>
      </c>
      <c r="AU253" s="266" t="s">
        <v>82</v>
      </c>
      <c r="AV253" s="13" t="s">
        <v>82</v>
      </c>
      <c r="AW253" s="13" t="s">
        <v>30</v>
      </c>
      <c r="AX253" s="13" t="s">
        <v>80</v>
      </c>
      <c r="AY253" s="266" t="s">
        <v>226</v>
      </c>
    </row>
    <row r="254" spans="1:31" s="2" customFormat="1" ht="6.95" customHeight="1">
      <c r="A254" s="38"/>
      <c r="B254" s="66"/>
      <c r="C254" s="67"/>
      <c r="D254" s="67"/>
      <c r="E254" s="67"/>
      <c r="F254" s="67"/>
      <c r="G254" s="67"/>
      <c r="H254" s="67"/>
      <c r="I254" s="193"/>
      <c r="J254" s="67"/>
      <c r="K254" s="67"/>
      <c r="L254" s="44"/>
      <c r="M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</row>
  </sheetData>
  <sheetProtection password="CC35" sheet="1" objects="1" scenarios="1" formatColumns="0" formatRows="0" autoFilter="0"/>
  <autoFilter ref="C126:K25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183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1720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537</v>
      </c>
      <c r="E15" s="38"/>
      <c r="F15" s="301" t="s">
        <v>1714</v>
      </c>
      <c r="G15" s="38"/>
      <c r="H15" s="38"/>
      <c r="I15" s="302" t="s">
        <v>539</v>
      </c>
      <c r="J15" s="301" t="s">
        <v>540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ROUND((SUM(BE120:BE123)),2)</f>
        <v>0</v>
      </c>
      <c r="G35" s="38"/>
      <c r="H35" s="38"/>
      <c r="I35" s="172">
        <v>0.21</v>
      </c>
      <c r="J35" s="171">
        <f>ROUND(((SUM(BE120:BE123))*I35),2)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ROUND((SUM(BF120:BF123)),2)</f>
        <v>0</v>
      </c>
      <c r="G36" s="38"/>
      <c r="H36" s="38"/>
      <c r="I36" s="172">
        <v>0.15</v>
      </c>
      <c r="J36" s="171">
        <f>ROUND(((SUM(BF120:BF123))*I36),2)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ROUND((SUM(BG120:BG123)),2)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ROUND((SUM(BH120:BH123)),2)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ROUND((SUM(BI120:BI123)),2)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535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452 - Přeložka vedení 1kV spol. ČEZ Distribuce - způsobilé výdaje na vedlejší aktivity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1715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535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452 - Přeložka vedení 1kV spol. ČEZ Distribuce - způsobilé výdaje na vedlejší aktivity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1716</v>
      </c>
      <c r="F121" s="231" t="s">
        <v>1717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SUM(P122:P123)</f>
        <v>0</v>
      </c>
      <c r="Q121" s="236"/>
      <c r="R121" s="237">
        <f>SUM(R122:R123)</f>
        <v>0</v>
      </c>
      <c r="S121" s="236"/>
      <c r="T121" s="238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SUM(BK122:BK123)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1721</v>
      </c>
      <c r="F122" s="244" t="s">
        <v>1711</v>
      </c>
      <c r="G122" s="245" t="s">
        <v>230</v>
      </c>
      <c r="H122" s="246">
        <v>1</v>
      </c>
      <c r="I122" s="247"/>
      <c r="J122" s="248">
        <f>ROUND(I122*H122,2)</f>
        <v>0</v>
      </c>
      <c r="K122" s="244" t="s">
        <v>748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1722</v>
      </c>
    </row>
    <row r="123" spans="1:51" s="13" customFormat="1" ht="12">
      <c r="A123" s="13"/>
      <c r="B123" s="255"/>
      <c r="C123" s="256"/>
      <c r="D123" s="257" t="s">
        <v>270</v>
      </c>
      <c r="E123" s="258" t="s">
        <v>279</v>
      </c>
      <c r="F123" s="259" t="s">
        <v>568</v>
      </c>
      <c r="G123" s="256"/>
      <c r="H123" s="260">
        <v>1</v>
      </c>
      <c r="I123" s="261"/>
      <c r="J123" s="256"/>
      <c r="K123" s="256"/>
      <c r="L123" s="262"/>
      <c r="M123" s="297"/>
      <c r="N123" s="298"/>
      <c r="O123" s="298"/>
      <c r="P123" s="298"/>
      <c r="Q123" s="298"/>
      <c r="R123" s="298"/>
      <c r="S123" s="298"/>
      <c r="T123" s="29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66" t="s">
        <v>270</v>
      </c>
      <c r="AU123" s="266" t="s">
        <v>80</v>
      </c>
      <c r="AV123" s="13" t="s">
        <v>82</v>
      </c>
      <c r="AW123" s="13" t="s">
        <v>30</v>
      </c>
      <c r="AX123" s="13" t="s">
        <v>80</v>
      </c>
      <c r="AY123" s="266" t="s">
        <v>226</v>
      </c>
    </row>
    <row r="124" spans="1:31" s="2" customFormat="1" ht="6.95" customHeight="1">
      <c r="A124" s="38"/>
      <c r="B124" s="66"/>
      <c r="C124" s="67"/>
      <c r="D124" s="67"/>
      <c r="E124" s="67"/>
      <c r="F124" s="67"/>
      <c r="G124" s="67"/>
      <c r="H124" s="67"/>
      <c r="I124" s="193"/>
      <c r="J124" s="67"/>
      <c r="K124" s="67"/>
      <c r="L124" s="44"/>
      <c r="M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password="CC35" sheet="1" objects="1" scenarios="1" formatColumns="0" formatRows="0" autoFilter="0"/>
  <autoFilter ref="C119:K123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186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82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1723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5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ROUND((SUM(BE121:BE124)),2)</f>
        <v>0</v>
      </c>
      <c r="G35" s="38"/>
      <c r="H35" s="38"/>
      <c r="I35" s="172">
        <v>0.21</v>
      </c>
      <c r="J35" s="171">
        <f>ROUND(((SUM(BE121:BE124))*I35),2)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ROUND((SUM(BF121:BF124)),2)</f>
        <v>0</v>
      </c>
      <c r="G36" s="38"/>
      <c r="H36" s="38"/>
      <c r="I36" s="172">
        <v>0.15</v>
      </c>
      <c r="J36" s="171">
        <f>ROUND(((SUM(BF121:BF124))*I36),2)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ROUND((SUM(BG121:BG124)),2)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ROUND((SUM(BH121:BH124)),2)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ROUND((SUM(BI121:BI124)),2)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198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>Býšť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194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7" t="s">
        <v>535</v>
      </c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196</v>
      </c>
      <c r="D88" s="40"/>
      <c r="E88" s="40"/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491 - Přeložka VO obce Býšť - způsobilé výdaje na vedlejší aktivity projektu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7" t="s">
        <v>22</v>
      </c>
      <c r="J91" s="79" t="str">
        <f>IF(J14="","",J14)</f>
        <v>7. 5. 2020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157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157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8" t="s">
        <v>199</v>
      </c>
      <c r="D96" s="199"/>
      <c r="E96" s="199"/>
      <c r="F96" s="199"/>
      <c r="G96" s="199"/>
      <c r="H96" s="199"/>
      <c r="I96" s="200"/>
      <c r="J96" s="201" t="s">
        <v>200</v>
      </c>
      <c r="K96" s="199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2" t="s">
        <v>201</v>
      </c>
      <c r="D98" s="40"/>
      <c r="E98" s="40"/>
      <c r="F98" s="40"/>
      <c r="G98" s="40"/>
      <c r="H98" s="40"/>
      <c r="I98" s="155"/>
      <c r="J98" s="110">
        <f>J121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202</v>
      </c>
    </row>
    <row r="99" spans="1:31" s="9" customFormat="1" ht="24.95" customHeight="1">
      <c r="A99" s="9"/>
      <c r="B99" s="203"/>
      <c r="C99" s="204"/>
      <c r="D99" s="205" t="s">
        <v>1715</v>
      </c>
      <c r="E99" s="206"/>
      <c r="F99" s="206"/>
      <c r="G99" s="206"/>
      <c r="H99" s="206"/>
      <c r="I99" s="207"/>
      <c r="J99" s="208">
        <f>J122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155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193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196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211</v>
      </c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97" t="str">
        <f>E7</f>
        <v>Býšť</v>
      </c>
      <c r="F109" s="32"/>
      <c r="G109" s="32"/>
      <c r="H109" s="32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1"/>
      <c r="C110" s="32" t="s">
        <v>194</v>
      </c>
      <c r="D110" s="22"/>
      <c r="E110" s="22"/>
      <c r="F110" s="22"/>
      <c r="G110" s="22"/>
      <c r="H110" s="22"/>
      <c r="I110" s="147"/>
      <c r="J110" s="22"/>
      <c r="K110" s="22"/>
      <c r="L110" s="20"/>
    </row>
    <row r="111" spans="1:31" s="2" customFormat="1" ht="16.5" customHeight="1">
      <c r="A111" s="38"/>
      <c r="B111" s="39"/>
      <c r="C111" s="40"/>
      <c r="D111" s="40"/>
      <c r="E111" s="197" t="s">
        <v>535</v>
      </c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196</v>
      </c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E11</f>
        <v>SO 491 - Přeložka VO obce Býšť - způsobilé výdaje na vedlejší aktivity projektu</v>
      </c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F14</f>
        <v xml:space="preserve"> </v>
      </c>
      <c r="G115" s="40"/>
      <c r="H115" s="40"/>
      <c r="I115" s="157" t="s">
        <v>22</v>
      </c>
      <c r="J115" s="79" t="str">
        <f>IF(J14="","",J14)</f>
        <v>7. 5. 2020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E17</f>
        <v xml:space="preserve"> </v>
      </c>
      <c r="G117" s="40"/>
      <c r="H117" s="40"/>
      <c r="I117" s="157" t="s">
        <v>29</v>
      </c>
      <c r="J117" s="36" t="str">
        <f>E23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27</v>
      </c>
      <c r="D118" s="40"/>
      <c r="E118" s="40"/>
      <c r="F118" s="27" t="str">
        <f>IF(E20="","",E20)</f>
        <v>Vyplň údaj</v>
      </c>
      <c r="G118" s="40"/>
      <c r="H118" s="40"/>
      <c r="I118" s="157" t="s">
        <v>31</v>
      </c>
      <c r="J118" s="36" t="str">
        <f>E26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16"/>
      <c r="B120" s="217"/>
      <c r="C120" s="218" t="s">
        <v>212</v>
      </c>
      <c r="D120" s="219" t="s">
        <v>58</v>
      </c>
      <c r="E120" s="219" t="s">
        <v>54</v>
      </c>
      <c r="F120" s="219" t="s">
        <v>55</v>
      </c>
      <c r="G120" s="219" t="s">
        <v>213</v>
      </c>
      <c r="H120" s="219" t="s">
        <v>214</v>
      </c>
      <c r="I120" s="220" t="s">
        <v>215</v>
      </c>
      <c r="J120" s="219" t="s">
        <v>200</v>
      </c>
      <c r="K120" s="221" t="s">
        <v>216</v>
      </c>
      <c r="L120" s="222"/>
      <c r="M120" s="100" t="s">
        <v>1</v>
      </c>
      <c r="N120" s="101" t="s">
        <v>37</v>
      </c>
      <c r="O120" s="101" t="s">
        <v>217</v>
      </c>
      <c r="P120" s="101" t="s">
        <v>218</v>
      </c>
      <c r="Q120" s="101" t="s">
        <v>219</v>
      </c>
      <c r="R120" s="101" t="s">
        <v>220</v>
      </c>
      <c r="S120" s="101" t="s">
        <v>221</v>
      </c>
      <c r="T120" s="102" t="s">
        <v>222</v>
      </c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</row>
    <row r="121" spans="1:63" s="2" customFormat="1" ht="22.8" customHeight="1">
      <c r="A121" s="38"/>
      <c r="B121" s="39"/>
      <c r="C121" s="107" t="s">
        <v>223</v>
      </c>
      <c r="D121" s="40"/>
      <c r="E121" s="40"/>
      <c r="F121" s="40"/>
      <c r="G121" s="40"/>
      <c r="H121" s="40"/>
      <c r="I121" s="155"/>
      <c r="J121" s="223">
        <f>BK121</f>
        <v>0</v>
      </c>
      <c r="K121" s="40"/>
      <c r="L121" s="44"/>
      <c r="M121" s="103"/>
      <c r="N121" s="224"/>
      <c r="O121" s="104"/>
      <c r="P121" s="225">
        <f>P122</f>
        <v>0</v>
      </c>
      <c r="Q121" s="104"/>
      <c r="R121" s="225">
        <f>R122</f>
        <v>0</v>
      </c>
      <c r="S121" s="104"/>
      <c r="T121" s="226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72</v>
      </c>
      <c r="AU121" s="17" t="s">
        <v>202</v>
      </c>
      <c r="BK121" s="227">
        <f>BK122</f>
        <v>0</v>
      </c>
    </row>
    <row r="122" spans="1:63" s="12" customFormat="1" ht="25.9" customHeight="1">
      <c r="A122" s="12"/>
      <c r="B122" s="228"/>
      <c r="C122" s="229"/>
      <c r="D122" s="230" t="s">
        <v>72</v>
      </c>
      <c r="E122" s="231" t="s">
        <v>1716</v>
      </c>
      <c r="F122" s="231" t="s">
        <v>1717</v>
      </c>
      <c r="G122" s="229"/>
      <c r="H122" s="229"/>
      <c r="I122" s="232"/>
      <c r="J122" s="233">
        <f>BK122</f>
        <v>0</v>
      </c>
      <c r="K122" s="229"/>
      <c r="L122" s="234"/>
      <c r="M122" s="235"/>
      <c r="N122" s="236"/>
      <c r="O122" s="236"/>
      <c r="P122" s="237">
        <f>SUM(P123:P124)</f>
        <v>0</v>
      </c>
      <c r="Q122" s="236"/>
      <c r="R122" s="237">
        <f>SUM(R123:R124)</f>
        <v>0</v>
      </c>
      <c r="S122" s="236"/>
      <c r="T122" s="238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9" t="s">
        <v>231</v>
      </c>
      <c r="AT122" s="240" t="s">
        <v>72</v>
      </c>
      <c r="AU122" s="240" t="s">
        <v>73</v>
      </c>
      <c r="AY122" s="239" t="s">
        <v>226</v>
      </c>
      <c r="BK122" s="241">
        <f>SUM(BK123:BK124)</f>
        <v>0</v>
      </c>
    </row>
    <row r="123" spans="1:65" s="2" customFormat="1" ht="16.5" customHeight="1">
      <c r="A123" s="38"/>
      <c r="B123" s="39"/>
      <c r="C123" s="242" t="s">
        <v>80</v>
      </c>
      <c r="D123" s="242" t="s">
        <v>227</v>
      </c>
      <c r="E123" s="243" t="s">
        <v>1721</v>
      </c>
      <c r="F123" s="244" t="s">
        <v>1711</v>
      </c>
      <c r="G123" s="245" t="s">
        <v>230</v>
      </c>
      <c r="H123" s="246">
        <v>1</v>
      </c>
      <c r="I123" s="247"/>
      <c r="J123" s="248">
        <f>ROUND(I123*H123,2)</f>
        <v>0</v>
      </c>
      <c r="K123" s="244" t="s">
        <v>1</v>
      </c>
      <c r="L123" s="44"/>
      <c r="M123" s="249" t="s">
        <v>1</v>
      </c>
      <c r="N123" s="250" t="s">
        <v>38</v>
      </c>
      <c r="O123" s="91"/>
      <c r="P123" s="251">
        <f>O123*H123</f>
        <v>0</v>
      </c>
      <c r="Q123" s="251">
        <v>0</v>
      </c>
      <c r="R123" s="251">
        <f>Q123*H123</f>
        <v>0</v>
      </c>
      <c r="S123" s="251">
        <v>0</v>
      </c>
      <c r="T123" s="25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3" t="s">
        <v>231</v>
      </c>
      <c r="AT123" s="253" t="s">
        <v>227</v>
      </c>
      <c r="AU123" s="253" t="s">
        <v>80</v>
      </c>
      <c r="AY123" s="17" t="s">
        <v>226</v>
      </c>
      <c r="BE123" s="254">
        <f>IF(N123="základní",J123,0)</f>
        <v>0</v>
      </c>
      <c r="BF123" s="254">
        <f>IF(N123="snížená",J123,0)</f>
        <v>0</v>
      </c>
      <c r="BG123" s="254">
        <f>IF(N123="zákl. přenesená",J123,0)</f>
        <v>0</v>
      </c>
      <c r="BH123" s="254">
        <f>IF(N123="sníž. přenesená",J123,0)</f>
        <v>0</v>
      </c>
      <c r="BI123" s="254">
        <f>IF(N123="nulová",J123,0)</f>
        <v>0</v>
      </c>
      <c r="BJ123" s="17" t="s">
        <v>80</v>
      </c>
      <c r="BK123" s="254">
        <f>ROUND(I123*H123,2)</f>
        <v>0</v>
      </c>
      <c r="BL123" s="17" t="s">
        <v>231</v>
      </c>
      <c r="BM123" s="253" t="s">
        <v>1724</v>
      </c>
    </row>
    <row r="124" spans="1:51" s="13" customFormat="1" ht="12">
      <c r="A124" s="13"/>
      <c r="B124" s="255"/>
      <c r="C124" s="256"/>
      <c r="D124" s="257" t="s">
        <v>270</v>
      </c>
      <c r="E124" s="258" t="s">
        <v>279</v>
      </c>
      <c r="F124" s="259" t="s">
        <v>568</v>
      </c>
      <c r="G124" s="256"/>
      <c r="H124" s="260">
        <v>1</v>
      </c>
      <c r="I124" s="261"/>
      <c r="J124" s="256"/>
      <c r="K124" s="256"/>
      <c r="L124" s="262"/>
      <c r="M124" s="297"/>
      <c r="N124" s="298"/>
      <c r="O124" s="298"/>
      <c r="P124" s="298"/>
      <c r="Q124" s="298"/>
      <c r="R124" s="298"/>
      <c r="S124" s="298"/>
      <c r="T124" s="29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270</v>
      </c>
      <c r="AU124" s="266" t="s">
        <v>80</v>
      </c>
      <c r="AV124" s="13" t="s">
        <v>82</v>
      </c>
      <c r="AW124" s="13" t="s">
        <v>30</v>
      </c>
      <c r="AX124" s="13" t="s">
        <v>80</v>
      </c>
      <c r="AY124" s="266" t="s">
        <v>226</v>
      </c>
    </row>
    <row r="125" spans="1:31" s="2" customFormat="1" ht="6.95" customHeight="1">
      <c r="A125" s="38"/>
      <c r="B125" s="66"/>
      <c r="C125" s="67"/>
      <c r="D125" s="67"/>
      <c r="E125" s="67"/>
      <c r="F125" s="67"/>
      <c r="G125" s="67"/>
      <c r="H125" s="67"/>
      <c r="I125" s="193"/>
      <c r="J125" s="67"/>
      <c r="K125" s="67"/>
      <c r="L125" s="44"/>
      <c r="M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</sheetData>
  <sheetProtection password="CC35" sheet="1" objects="1" scenarios="1" formatColumns="0" formatRows="0" autoFilter="0"/>
  <autoFilter ref="C120:K12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189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1725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537</v>
      </c>
      <c r="E15" s="38"/>
      <c r="F15" s="301" t="s">
        <v>1726</v>
      </c>
      <c r="G15" s="38"/>
      <c r="H15" s="38"/>
      <c r="I15" s="302" t="s">
        <v>539</v>
      </c>
      <c r="J15" s="301" t="s">
        <v>540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ROUND((SUM(BE120:BE127)),2)</f>
        <v>0</v>
      </c>
      <c r="G35" s="38"/>
      <c r="H35" s="38"/>
      <c r="I35" s="172">
        <v>0.21</v>
      </c>
      <c r="J35" s="171">
        <f>ROUND(((SUM(BE120:BE127))*I35),2)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ROUND((SUM(BF120:BF127)),2)</f>
        <v>0</v>
      </c>
      <c r="G36" s="38"/>
      <c r="H36" s="38"/>
      <c r="I36" s="172">
        <v>0.15</v>
      </c>
      <c r="J36" s="171">
        <f>ROUND(((SUM(BF120:BF127))*I36),2)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ROUND((SUM(BG120:BG127)),2)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ROUND((SUM(BH120:BH127)),2)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ROUND((SUM(BI120:BI127)),2)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535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501 - Ochrana stávajícího STL plynovodu - způsobilé výdaje na vedlejší aktivity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774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535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501 - Ochrana stávajícího STL plynovodu - způsobilé výdaje na vedlejší aktivity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254</v>
      </c>
      <c r="F121" s="231" t="s">
        <v>857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SUM(P122:P127)</f>
        <v>0</v>
      </c>
      <c r="Q121" s="236"/>
      <c r="R121" s="237">
        <f>SUM(R122:R127)</f>
        <v>0</v>
      </c>
      <c r="S121" s="236"/>
      <c r="T121" s="238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SUM(BK122:BK127)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1727</v>
      </c>
      <c r="F122" s="244" t="s">
        <v>1728</v>
      </c>
      <c r="G122" s="245" t="s">
        <v>317</v>
      </c>
      <c r="H122" s="246">
        <v>15</v>
      </c>
      <c r="I122" s="247"/>
      <c r="J122" s="248">
        <f>ROUND(I122*H122,2)</f>
        <v>0</v>
      </c>
      <c r="K122" s="244" t="s">
        <v>748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1729</v>
      </c>
    </row>
    <row r="123" spans="1:47" s="2" customFormat="1" ht="12">
      <c r="A123" s="38"/>
      <c r="B123" s="39"/>
      <c r="C123" s="40"/>
      <c r="D123" s="257" t="s">
        <v>277</v>
      </c>
      <c r="E123" s="40"/>
      <c r="F123" s="269" t="s">
        <v>1730</v>
      </c>
      <c r="G123" s="40"/>
      <c r="H123" s="40"/>
      <c r="I123" s="155"/>
      <c r="J123" s="40"/>
      <c r="K123" s="40"/>
      <c r="L123" s="44"/>
      <c r="M123" s="270"/>
      <c r="N123" s="271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277</v>
      </c>
      <c r="AU123" s="17" t="s">
        <v>80</v>
      </c>
    </row>
    <row r="124" spans="1:51" s="13" customFormat="1" ht="12">
      <c r="A124" s="13"/>
      <c r="B124" s="255"/>
      <c r="C124" s="256"/>
      <c r="D124" s="257" t="s">
        <v>270</v>
      </c>
      <c r="E124" s="258" t="s">
        <v>279</v>
      </c>
      <c r="F124" s="259" t="s">
        <v>1731</v>
      </c>
      <c r="G124" s="256"/>
      <c r="H124" s="260">
        <v>15</v>
      </c>
      <c r="I124" s="261"/>
      <c r="J124" s="256"/>
      <c r="K124" s="256"/>
      <c r="L124" s="262"/>
      <c r="M124" s="263"/>
      <c r="N124" s="264"/>
      <c r="O124" s="264"/>
      <c r="P124" s="264"/>
      <c r="Q124" s="264"/>
      <c r="R124" s="264"/>
      <c r="S124" s="264"/>
      <c r="T124" s="26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270</v>
      </c>
      <c r="AU124" s="266" t="s">
        <v>80</v>
      </c>
      <c r="AV124" s="13" t="s">
        <v>82</v>
      </c>
      <c r="AW124" s="13" t="s">
        <v>30</v>
      </c>
      <c r="AX124" s="13" t="s">
        <v>80</v>
      </c>
      <c r="AY124" s="266" t="s">
        <v>226</v>
      </c>
    </row>
    <row r="125" spans="1:65" s="2" customFormat="1" ht="16.5" customHeight="1">
      <c r="A125" s="38"/>
      <c r="B125" s="39"/>
      <c r="C125" s="242" t="s">
        <v>82</v>
      </c>
      <c r="D125" s="242" t="s">
        <v>227</v>
      </c>
      <c r="E125" s="243" t="s">
        <v>1732</v>
      </c>
      <c r="F125" s="244" t="s">
        <v>1733</v>
      </c>
      <c r="G125" s="245" t="s">
        <v>544</v>
      </c>
      <c r="H125" s="246">
        <v>1</v>
      </c>
      <c r="I125" s="247"/>
      <c r="J125" s="248">
        <f>ROUND(I125*H125,2)</f>
        <v>0</v>
      </c>
      <c r="K125" s="244" t="s">
        <v>748</v>
      </c>
      <c r="L125" s="44"/>
      <c r="M125" s="249" t="s">
        <v>1</v>
      </c>
      <c r="N125" s="250" t="s">
        <v>38</v>
      </c>
      <c r="O125" s="91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3" t="s">
        <v>231</v>
      </c>
      <c r="AT125" s="253" t="s">
        <v>227</v>
      </c>
      <c r="AU125" s="253" t="s">
        <v>80</v>
      </c>
      <c r="AY125" s="17" t="s">
        <v>226</v>
      </c>
      <c r="BE125" s="254">
        <f>IF(N125="základní",J125,0)</f>
        <v>0</v>
      </c>
      <c r="BF125" s="254">
        <f>IF(N125="snížená",J125,0)</f>
        <v>0</v>
      </c>
      <c r="BG125" s="254">
        <f>IF(N125="zákl. přenesená",J125,0)</f>
        <v>0</v>
      </c>
      <c r="BH125" s="254">
        <f>IF(N125="sníž. přenesená",J125,0)</f>
        <v>0</v>
      </c>
      <c r="BI125" s="254">
        <f>IF(N125="nulová",J125,0)</f>
        <v>0</v>
      </c>
      <c r="BJ125" s="17" t="s">
        <v>80</v>
      </c>
      <c r="BK125" s="254">
        <f>ROUND(I125*H125,2)</f>
        <v>0</v>
      </c>
      <c r="BL125" s="17" t="s">
        <v>231</v>
      </c>
      <c r="BM125" s="253" t="s">
        <v>1734</v>
      </c>
    </row>
    <row r="126" spans="1:47" s="2" customFormat="1" ht="12">
      <c r="A126" s="38"/>
      <c r="B126" s="39"/>
      <c r="C126" s="40"/>
      <c r="D126" s="257" t="s">
        <v>277</v>
      </c>
      <c r="E126" s="40"/>
      <c r="F126" s="269" t="s">
        <v>1619</v>
      </c>
      <c r="G126" s="40"/>
      <c r="H126" s="40"/>
      <c r="I126" s="155"/>
      <c r="J126" s="40"/>
      <c r="K126" s="40"/>
      <c r="L126" s="44"/>
      <c r="M126" s="270"/>
      <c r="N126" s="271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277</v>
      </c>
      <c r="AU126" s="17" t="s">
        <v>80</v>
      </c>
    </row>
    <row r="127" spans="1:51" s="13" customFormat="1" ht="12">
      <c r="A127" s="13"/>
      <c r="B127" s="255"/>
      <c r="C127" s="256"/>
      <c r="D127" s="257" t="s">
        <v>270</v>
      </c>
      <c r="E127" s="258" t="s">
        <v>284</v>
      </c>
      <c r="F127" s="259" t="s">
        <v>1735</v>
      </c>
      <c r="G127" s="256"/>
      <c r="H127" s="260">
        <v>1</v>
      </c>
      <c r="I127" s="261"/>
      <c r="J127" s="256"/>
      <c r="K127" s="256"/>
      <c r="L127" s="262"/>
      <c r="M127" s="297"/>
      <c r="N127" s="298"/>
      <c r="O127" s="298"/>
      <c r="P127" s="298"/>
      <c r="Q127" s="298"/>
      <c r="R127" s="298"/>
      <c r="S127" s="298"/>
      <c r="T127" s="29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6" t="s">
        <v>270</v>
      </c>
      <c r="AU127" s="266" t="s">
        <v>80</v>
      </c>
      <c r="AV127" s="13" t="s">
        <v>82</v>
      </c>
      <c r="AW127" s="13" t="s">
        <v>30</v>
      </c>
      <c r="AX127" s="13" t="s">
        <v>80</v>
      </c>
      <c r="AY127" s="266" t="s">
        <v>226</v>
      </c>
    </row>
    <row r="128" spans="1:31" s="2" customFormat="1" ht="6.95" customHeight="1">
      <c r="A128" s="38"/>
      <c r="B128" s="66"/>
      <c r="C128" s="67"/>
      <c r="D128" s="67"/>
      <c r="E128" s="67"/>
      <c r="F128" s="67"/>
      <c r="G128" s="67"/>
      <c r="H128" s="67"/>
      <c r="I128" s="193"/>
      <c r="J128" s="67"/>
      <c r="K128" s="67"/>
      <c r="L128" s="44"/>
      <c r="M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</sheetData>
  <sheetProtection password="CC35" sheet="1" objects="1" scenarios="1" formatColumns="0" formatRows="0" autoFilter="0"/>
  <autoFilter ref="C119:K127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192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1736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537</v>
      </c>
      <c r="E15" s="38"/>
      <c r="F15" s="301" t="s">
        <v>1737</v>
      </c>
      <c r="G15" s="38"/>
      <c r="H15" s="38"/>
      <c r="I15" s="302" t="s">
        <v>539</v>
      </c>
      <c r="J15" s="301" t="s">
        <v>540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ROUND((SUM(BE120:BE147)),2)</f>
        <v>0</v>
      </c>
      <c r="G35" s="38"/>
      <c r="H35" s="38"/>
      <c r="I35" s="172">
        <v>0.21</v>
      </c>
      <c r="J35" s="171">
        <f>ROUND(((SUM(BE120:BE147))*I35),2)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ROUND((SUM(BF120:BF147)),2)</f>
        <v>0</v>
      </c>
      <c r="G36" s="38"/>
      <c r="H36" s="38"/>
      <c r="I36" s="172">
        <v>0.15</v>
      </c>
      <c r="J36" s="171">
        <f>ROUND(((SUM(BF120:BF147))*I36),2)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ROUND((SUM(BG120:BG147)),2)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ROUND((SUM(BH120:BH147)),2)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ROUND((SUM(BI120:BI147)),2)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535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801 - Úprava území - způsobilé výdaje na hlavní aktivitu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585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535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801 - Úprava území - způsobilé výdaje na hlavní aktivitu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80</v>
      </c>
      <c r="F121" s="231" t="s">
        <v>291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SUM(P122:P147)</f>
        <v>0</v>
      </c>
      <c r="Q121" s="236"/>
      <c r="R121" s="237">
        <f>SUM(R122:R147)</f>
        <v>0</v>
      </c>
      <c r="S121" s="236"/>
      <c r="T121" s="238">
        <f>SUM(T122:T147)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SUM(BK122:BK147)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661</v>
      </c>
      <c r="F122" s="244" t="s">
        <v>662</v>
      </c>
      <c r="G122" s="245" t="s">
        <v>275</v>
      </c>
      <c r="H122" s="246">
        <v>2431.55</v>
      </c>
      <c r="I122" s="247"/>
      <c r="J122" s="248">
        <f>ROUND(I122*H122,2)</f>
        <v>0</v>
      </c>
      <c r="K122" s="244" t="s">
        <v>545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1738</v>
      </c>
    </row>
    <row r="123" spans="1:47" s="2" customFormat="1" ht="12">
      <c r="A123" s="38"/>
      <c r="B123" s="39"/>
      <c r="C123" s="40"/>
      <c r="D123" s="257" t="s">
        <v>277</v>
      </c>
      <c r="E123" s="40"/>
      <c r="F123" s="269" t="s">
        <v>664</v>
      </c>
      <c r="G123" s="40"/>
      <c r="H123" s="40"/>
      <c r="I123" s="155"/>
      <c r="J123" s="40"/>
      <c r="K123" s="40"/>
      <c r="L123" s="44"/>
      <c r="M123" s="270"/>
      <c r="N123" s="271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277</v>
      </c>
      <c r="AU123" s="17" t="s">
        <v>80</v>
      </c>
    </row>
    <row r="124" spans="1:51" s="13" customFormat="1" ht="12">
      <c r="A124" s="13"/>
      <c r="B124" s="255"/>
      <c r="C124" s="256"/>
      <c r="D124" s="257" t="s">
        <v>270</v>
      </c>
      <c r="E124" s="258" t="s">
        <v>279</v>
      </c>
      <c r="F124" s="259" t="s">
        <v>1739</v>
      </c>
      <c r="G124" s="256"/>
      <c r="H124" s="260">
        <v>2431.55</v>
      </c>
      <c r="I124" s="261"/>
      <c r="J124" s="256"/>
      <c r="K124" s="256"/>
      <c r="L124" s="262"/>
      <c r="M124" s="263"/>
      <c r="N124" s="264"/>
      <c r="O124" s="264"/>
      <c r="P124" s="264"/>
      <c r="Q124" s="264"/>
      <c r="R124" s="264"/>
      <c r="S124" s="264"/>
      <c r="T124" s="26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270</v>
      </c>
      <c r="AU124" s="266" t="s">
        <v>80</v>
      </c>
      <c r="AV124" s="13" t="s">
        <v>82</v>
      </c>
      <c r="AW124" s="13" t="s">
        <v>30</v>
      </c>
      <c r="AX124" s="13" t="s">
        <v>80</v>
      </c>
      <c r="AY124" s="266" t="s">
        <v>226</v>
      </c>
    </row>
    <row r="125" spans="1:65" s="2" customFormat="1" ht="16.5" customHeight="1">
      <c r="A125" s="38"/>
      <c r="B125" s="39"/>
      <c r="C125" s="242" t="s">
        <v>82</v>
      </c>
      <c r="D125" s="242" t="s">
        <v>227</v>
      </c>
      <c r="E125" s="243" t="s">
        <v>1740</v>
      </c>
      <c r="F125" s="244" t="s">
        <v>1741</v>
      </c>
      <c r="G125" s="245" t="s">
        <v>275</v>
      </c>
      <c r="H125" s="246">
        <v>114.26</v>
      </c>
      <c r="I125" s="247"/>
      <c r="J125" s="248">
        <f>ROUND(I125*H125,2)</f>
        <v>0</v>
      </c>
      <c r="K125" s="244" t="s">
        <v>545</v>
      </c>
      <c r="L125" s="44"/>
      <c r="M125" s="249" t="s">
        <v>1</v>
      </c>
      <c r="N125" s="250" t="s">
        <v>38</v>
      </c>
      <c r="O125" s="91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3" t="s">
        <v>231</v>
      </c>
      <c r="AT125" s="253" t="s">
        <v>227</v>
      </c>
      <c r="AU125" s="253" t="s">
        <v>80</v>
      </c>
      <c r="AY125" s="17" t="s">
        <v>226</v>
      </c>
      <c r="BE125" s="254">
        <f>IF(N125="základní",J125,0)</f>
        <v>0</v>
      </c>
      <c r="BF125" s="254">
        <f>IF(N125="snížená",J125,0)</f>
        <v>0</v>
      </c>
      <c r="BG125" s="254">
        <f>IF(N125="zákl. přenesená",J125,0)</f>
        <v>0</v>
      </c>
      <c r="BH125" s="254">
        <f>IF(N125="sníž. přenesená",J125,0)</f>
        <v>0</v>
      </c>
      <c r="BI125" s="254">
        <f>IF(N125="nulová",J125,0)</f>
        <v>0</v>
      </c>
      <c r="BJ125" s="17" t="s">
        <v>80</v>
      </c>
      <c r="BK125" s="254">
        <f>ROUND(I125*H125,2)</f>
        <v>0</v>
      </c>
      <c r="BL125" s="17" t="s">
        <v>231</v>
      </c>
      <c r="BM125" s="253" t="s">
        <v>1742</v>
      </c>
    </row>
    <row r="126" spans="1:47" s="2" customFormat="1" ht="12">
      <c r="A126" s="38"/>
      <c r="B126" s="39"/>
      <c r="C126" s="40"/>
      <c r="D126" s="257" t="s">
        <v>277</v>
      </c>
      <c r="E126" s="40"/>
      <c r="F126" s="269" t="s">
        <v>664</v>
      </c>
      <c r="G126" s="40"/>
      <c r="H126" s="40"/>
      <c r="I126" s="155"/>
      <c r="J126" s="40"/>
      <c r="K126" s="40"/>
      <c r="L126" s="44"/>
      <c r="M126" s="270"/>
      <c r="N126" s="271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277</v>
      </c>
      <c r="AU126" s="17" t="s">
        <v>80</v>
      </c>
    </row>
    <row r="127" spans="1:51" s="13" customFormat="1" ht="12">
      <c r="A127" s="13"/>
      <c r="B127" s="255"/>
      <c r="C127" s="256"/>
      <c r="D127" s="257" t="s">
        <v>270</v>
      </c>
      <c r="E127" s="258" t="s">
        <v>284</v>
      </c>
      <c r="F127" s="259" t="s">
        <v>1743</v>
      </c>
      <c r="G127" s="256"/>
      <c r="H127" s="260">
        <v>114.26</v>
      </c>
      <c r="I127" s="261"/>
      <c r="J127" s="256"/>
      <c r="K127" s="256"/>
      <c r="L127" s="262"/>
      <c r="M127" s="263"/>
      <c r="N127" s="264"/>
      <c r="O127" s="264"/>
      <c r="P127" s="264"/>
      <c r="Q127" s="264"/>
      <c r="R127" s="264"/>
      <c r="S127" s="264"/>
      <c r="T127" s="26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6" t="s">
        <v>270</v>
      </c>
      <c r="AU127" s="266" t="s">
        <v>80</v>
      </c>
      <c r="AV127" s="13" t="s">
        <v>82</v>
      </c>
      <c r="AW127" s="13" t="s">
        <v>30</v>
      </c>
      <c r="AX127" s="13" t="s">
        <v>80</v>
      </c>
      <c r="AY127" s="266" t="s">
        <v>226</v>
      </c>
    </row>
    <row r="128" spans="1:65" s="2" customFormat="1" ht="16.5" customHeight="1">
      <c r="A128" s="38"/>
      <c r="B128" s="39"/>
      <c r="C128" s="242" t="s">
        <v>108</v>
      </c>
      <c r="D128" s="242" t="s">
        <v>227</v>
      </c>
      <c r="E128" s="243" t="s">
        <v>1744</v>
      </c>
      <c r="F128" s="244" t="s">
        <v>1745</v>
      </c>
      <c r="G128" s="245" t="s">
        <v>380</v>
      </c>
      <c r="H128" s="246">
        <v>15610.35</v>
      </c>
      <c r="I128" s="247"/>
      <c r="J128" s="248">
        <f>ROUND(I128*H128,2)</f>
        <v>0</v>
      </c>
      <c r="K128" s="244" t="s">
        <v>545</v>
      </c>
      <c r="L128" s="44"/>
      <c r="M128" s="249" t="s">
        <v>1</v>
      </c>
      <c r="N128" s="250" t="s">
        <v>38</v>
      </c>
      <c r="O128" s="91"/>
      <c r="P128" s="251">
        <f>O128*H128</f>
        <v>0</v>
      </c>
      <c r="Q128" s="251">
        <v>0</v>
      </c>
      <c r="R128" s="251">
        <f>Q128*H128</f>
        <v>0</v>
      </c>
      <c r="S128" s="251">
        <v>0</v>
      </c>
      <c r="T128" s="25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3" t="s">
        <v>231</v>
      </c>
      <c r="AT128" s="253" t="s">
        <v>227</v>
      </c>
      <c r="AU128" s="253" t="s">
        <v>80</v>
      </c>
      <c r="AY128" s="17" t="s">
        <v>226</v>
      </c>
      <c r="BE128" s="254">
        <f>IF(N128="základní",J128,0)</f>
        <v>0</v>
      </c>
      <c r="BF128" s="254">
        <f>IF(N128="snížená",J128,0)</f>
        <v>0</v>
      </c>
      <c r="BG128" s="254">
        <f>IF(N128="zákl. přenesená",J128,0)</f>
        <v>0</v>
      </c>
      <c r="BH128" s="254">
        <f>IF(N128="sníž. přenesená",J128,0)</f>
        <v>0</v>
      </c>
      <c r="BI128" s="254">
        <f>IF(N128="nulová",J128,0)</f>
        <v>0</v>
      </c>
      <c r="BJ128" s="17" t="s">
        <v>80</v>
      </c>
      <c r="BK128" s="254">
        <f>ROUND(I128*H128,2)</f>
        <v>0</v>
      </c>
      <c r="BL128" s="17" t="s">
        <v>231</v>
      </c>
      <c r="BM128" s="253" t="s">
        <v>1746</v>
      </c>
    </row>
    <row r="129" spans="1:47" s="2" customFormat="1" ht="12">
      <c r="A129" s="38"/>
      <c r="B129" s="39"/>
      <c r="C129" s="40"/>
      <c r="D129" s="257" t="s">
        <v>277</v>
      </c>
      <c r="E129" s="40"/>
      <c r="F129" s="269" t="s">
        <v>1747</v>
      </c>
      <c r="G129" s="40"/>
      <c r="H129" s="40"/>
      <c r="I129" s="155"/>
      <c r="J129" s="40"/>
      <c r="K129" s="40"/>
      <c r="L129" s="44"/>
      <c r="M129" s="270"/>
      <c r="N129" s="271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277</v>
      </c>
      <c r="AU129" s="17" t="s">
        <v>80</v>
      </c>
    </row>
    <row r="130" spans="1:51" s="13" customFormat="1" ht="12">
      <c r="A130" s="13"/>
      <c r="B130" s="255"/>
      <c r="C130" s="256"/>
      <c r="D130" s="257" t="s">
        <v>270</v>
      </c>
      <c r="E130" s="258" t="s">
        <v>557</v>
      </c>
      <c r="F130" s="259" t="s">
        <v>1748</v>
      </c>
      <c r="G130" s="256"/>
      <c r="H130" s="260">
        <v>15610.35</v>
      </c>
      <c r="I130" s="261"/>
      <c r="J130" s="256"/>
      <c r="K130" s="256"/>
      <c r="L130" s="262"/>
      <c r="M130" s="263"/>
      <c r="N130" s="264"/>
      <c r="O130" s="264"/>
      <c r="P130" s="264"/>
      <c r="Q130" s="264"/>
      <c r="R130" s="264"/>
      <c r="S130" s="264"/>
      <c r="T130" s="26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6" t="s">
        <v>270</v>
      </c>
      <c r="AU130" s="266" t="s">
        <v>80</v>
      </c>
      <c r="AV130" s="13" t="s">
        <v>82</v>
      </c>
      <c r="AW130" s="13" t="s">
        <v>30</v>
      </c>
      <c r="AX130" s="13" t="s">
        <v>80</v>
      </c>
      <c r="AY130" s="266" t="s">
        <v>226</v>
      </c>
    </row>
    <row r="131" spans="1:65" s="2" customFormat="1" ht="16.5" customHeight="1">
      <c r="A131" s="38"/>
      <c r="B131" s="39"/>
      <c r="C131" s="242" t="s">
        <v>231</v>
      </c>
      <c r="D131" s="242" t="s">
        <v>227</v>
      </c>
      <c r="E131" s="243" t="s">
        <v>1643</v>
      </c>
      <c r="F131" s="244" t="s">
        <v>1644</v>
      </c>
      <c r="G131" s="245" t="s">
        <v>380</v>
      </c>
      <c r="H131" s="246">
        <v>15610.35</v>
      </c>
      <c r="I131" s="247"/>
      <c r="J131" s="248">
        <f>ROUND(I131*H131,2)</f>
        <v>0</v>
      </c>
      <c r="K131" s="244" t="s">
        <v>545</v>
      </c>
      <c r="L131" s="44"/>
      <c r="M131" s="249" t="s">
        <v>1</v>
      </c>
      <c r="N131" s="250" t="s">
        <v>38</v>
      </c>
      <c r="O131" s="91"/>
      <c r="P131" s="251">
        <f>O131*H131</f>
        <v>0</v>
      </c>
      <c r="Q131" s="251">
        <v>0</v>
      </c>
      <c r="R131" s="251">
        <f>Q131*H131</f>
        <v>0</v>
      </c>
      <c r="S131" s="251">
        <v>0</v>
      </c>
      <c r="T131" s="25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3" t="s">
        <v>231</v>
      </c>
      <c r="AT131" s="253" t="s">
        <v>227</v>
      </c>
      <c r="AU131" s="253" t="s">
        <v>80</v>
      </c>
      <c r="AY131" s="17" t="s">
        <v>226</v>
      </c>
      <c r="BE131" s="254">
        <f>IF(N131="základní",J131,0)</f>
        <v>0</v>
      </c>
      <c r="BF131" s="254">
        <f>IF(N131="snížená",J131,0)</f>
        <v>0</v>
      </c>
      <c r="BG131" s="254">
        <f>IF(N131="zákl. přenesená",J131,0)</f>
        <v>0</v>
      </c>
      <c r="BH131" s="254">
        <f>IF(N131="sníž. přenesená",J131,0)</f>
        <v>0</v>
      </c>
      <c r="BI131" s="254">
        <f>IF(N131="nulová",J131,0)</f>
        <v>0</v>
      </c>
      <c r="BJ131" s="17" t="s">
        <v>80</v>
      </c>
      <c r="BK131" s="254">
        <f>ROUND(I131*H131,2)</f>
        <v>0</v>
      </c>
      <c r="BL131" s="17" t="s">
        <v>231</v>
      </c>
      <c r="BM131" s="253" t="s">
        <v>1749</v>
      </c>
    </row>
    <row r="132" spans="1:47" s="2" customFormat="1" ht="12">
      <c r="A132" s="38"/>
      <c r="B132" s="39"/>
      <c r="C132" s="40"/>
      <c r="D132" s="257" t="s">
        <v>277</v>
      </c>
      <c r="E132" s="40"/>
      <c r="F132" s="269" t="s">
        <v>1646</v>
      </c>
      <c r="G132" s="40"/>
      <c r="H132" s="40"/>
      <c r="I132" s="155"/>
      <c r="J132" s="40"/>
      <c r="K132" s="40"/>
      <c r="L132" s="44"/>
      <c r="M132" s="270"/>
      <c r="N132" s="271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277</v>
      </c>
      <c r="AU132" s="17" t="s">
        <v>80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562</v>
      </c>
      <c r="F133" s="259" t="s">
        <v>1748</v>
      </c>
      <c r="G133" s="256"/>
      <c r="H133" s="260">
        <v>15610.35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80</v>
      </c>
      <c r="AY133" s="266" t="s">
        <v>226</v>
      </c>
    </row>
    <row r="134" spans="1:65" s="2" customFormat="1" ht="16.5" customHeight="1">
      <c r="A134" s="38"/>
      <c r="B134" s="39"/>
      <c r="C134" s="242" t="s">
        <v>242</v>
      </c>
      <c r="D134" s="242" t="s">
        <v>227</v>
      </c>
      <c r="E134" s="243" t="s">
        <v>1750</v>
      </c>
      <c r="F134" s="244" t="s">
        <v>1751</v>
      </c>
      <c r="G134" s="245" t="s">
        <v>380</v>
      </c>
      <c r="H134" s="246">
        <v>31224.7</v>
      </c>
      <c r="I134" s="247"/>
      <c r="J134" s="248">
        <f>ROUND(I134*H134,2)</f>
        <v>0</v>
      </c>
      <c r="K134" s="244" t="s">
        <v>545</v>
      </c>
      <c r="L134" s="44"/>
      <c r="M134" s="249" t="s">
        <v>1</v>
      </c>
      <c r="N134" s="250" t="s">
        <v>38</v>
      </c>
      <c r="O134" s="91"/>
      <c r="P134" s="251">
        <f>O134*H134</f>
        <v>0</v>
      </c>
      <c r="Q134" s="251">
        <v>0</v>
      </c>
      <c r="R134" s="251">
        <f>Q134*H134</f>
        <v>0</v>
      </c>
      <c r="S134" s="251">
        <v>0</v>
      </c>
      <c r="T134" s="25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3" t="s">
        <v>231</v>
      </c>
      <c r="AT134" s="253" t="s">
        <v>227</v>
      </c>
      <c r="AU134" s="253" t="s">
        <v>80</v>
      </c>
      <c r="AY134" s="17" t="s">
        <v>226</v>
      </c>
      <c r="BE134" s="254">
        <f>IF(N134="základní",J134,0)</f>
        <v>0</v>
      </c>
      <c r="BF134" s="254">
        <f>IF(N134="snížená",J134,0)</f>
        <v>0</v>
      </c>
      <c r="BG134" s="254">
        <f>IF(N134="zákl. přenesená",J134,0)</f>
        <v>0</v>
      </c>
      <c r="BH134" s="254">
        <f>IF(N134="sníž. přenesená",J134,0)</f>
        <v>0</v>
      </c>
      <c r="BI134" s="254">
        <f>IF(N134="nulová",J134,0)</f>
        <v>0</v>
      </c>
      <c r="BJ134" s="17" t="s">
        <v>80</v>
      </c>
      <c r="BK134" s="254">
        <f>ROUND(I134*H134,2)</f>
        <v>0</v>
      </c>
      <c r="BL134" s="17" t="s">
        <v>231</v>
      </c>
      <c r="BM134" s="253" t="s">
        <v>1752</v>
      </c>
    </row>
    <row r="135" spans="1:47" s="2" customFormat="1" ht="12">
      <c r="A135" s="38"/>
      <c r="B135" s="39"/>
      <c r="C135" s="40"/>
      <c r="D135" s="257" t="s">
        <v>277</v>
      </c>
      <c r="E135" s="40"/>
      <c r="F135" s="269" t="s">
        <v>1753</v>
      </c>
      <c r="G135" s="40"/>
      <c r="H135" s="40"/>
      <c r="I135" s="155"/>
      <c r="J135" s="40"/>
      <c r="K135" s="40"/>
      <c r="L135" s="44"/>
      <c r="M135" s="270"/>
      <c r="N135" s="271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277</v>
      </c>
      <c r="AU135" s="17" t="s">
        <v>80</v>
      </c>
    </row>
    <row r="136" spans="1:51" s="13" customFormat="1" ht="12">
      <c r="A136" s="13"/>
      <c r="B136" s="255"/>
      <c r="C136" s="256"/>
      <c r="D136" s="257" t="s">
        <v>270</v>
      </c>
      <c r="E136" s="258" t="s">
        <v>567</v>
      </c>
      <c r="F136" s="259" t="s">
        <v>1754</v>
      </c>
      <c r="G136" s="256"/>
      <c r="H136" s="260">
        <v>15612.35</v>
      </c>
      <c r="I136" s="261"/>
      <c r="J136" s="256"/>
      <c r="K136" s="256"/>
      <c r="L136" s="262"/>
      <c r="M136" s="263"/>
      <c r="N136" s="264"/>
      <c r="O136" s="264"/>
      <c r="P136" s="264"/>
      <c r="Q136" s="264"/>
      <c r="R136" s="264"/>
      <c r="S136" s="264"/>
      <c r="T136" s="26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6" t="s">
        <v>270</v>
      </c>
      <c r="AU136" s="266" t="s">
        <v>80</v>
      </c>
      <c r="AV136" s="13" t="s">
        <v>82</v>
      </c>
      <c r="AW136" s="13" t="s">
        <v>30</v>
      </c>
      <c r="AX136" s="13" t="s">
        <v>73</v>
      </c>
      <c r="AY136" s="266" t="s">
        <v>226</v>
      </c>
    </row>
    <row r="137" spans="1:51" s="13" customFormat="1" ht="12">
      <c r="A137" s="13"/>
      <c r="B137" s="255"/>
      <c r="C137" s="256"/>
      <c r="D137" s="257" t="s">
        <v>270</v>
      </c>
      <c r="E137" s="258" t="s">
        <v>1755</v>
      </c>
      <c r="F137" s="259" t="s">
        <v>1754</v>
      </c>
      <c r="G137" s="256"/>
      <c r="H137" s="260">
        <v>15612.35</v>
      </c>
      <c r="I137" s="261"/>
      <c r="J137" s="256"/>
      <c r="K137" s="256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270</v>
      </c>
      <c r="AU137" s="266" t="s">
        <v>80</v>
      </c>
      <c r="AV137" s="13" t="s">
        <v>82</v>
      </c>
      <c r="AW137" s="13" t="s">
        <v>30</v>
      </c>
      <c r="AX137" s="13" t="s">
        <v>73</v>
      </c>
      <c r="AY137" s="266" t="s">
        <v>226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1756</v>
      </c>
      <c r="F138" s="259" t="s">
        <v>1757</v>
      </c>
      <c r="G138" s="256"/>
      <c r="H138" s="260">
        <v>31224.7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80</v>
      </c>
      <c r="AY138" s="266" t="s">
        <v>226</v>
      </c>
    </row>
    <row r="139" spans="1:65" s="2" customFormat="1" ht="16.5" customHeight="1">
      <c r="A139" s="38"/>
      <c r="B139" s="39"/>
      <c r="C139" s="242" t="s">
        <v>246</v>
      </c>
      <c r="D139" s="242" t="s">
        <v>227</v>
      </c>
      <c r="E139" s="243" t="s">
        <v>1758</v>
      </c>
      <c r="F139" s="244" t="s">
        <v>1759</v>
      </c>
      <c r="G139" s="245" t="s">
        <v>380</v>
      </c>
      <c r="H139" s="246">
        <v>15613.35</v>
      </c>
      <c r="I139" s="247"/>
      <c r="J139" s="248">
        <f>ROUND(I139*H139,2)</f>
        <v>0</v>
      </c>
      <c r="K139" s="244" t="s">
        <v>545</v>
      </c>
      <c r="L139" s="44"/>
      <c r="M139" s="249" t="s">
        <v>1</v>
      </c>
      <c r="N139" s="250" t="s">
        <v>38</v>
      </c>
      <c r="O139" s="91"/>
      <c r="P139" s="251">
        <f>O139*H139</f>
        <v>0</v>
      </c>
      <c r="Q139" s="251">
        <v>0</v>
      </c>
      <c r="R139" s="251">
        <f>Q139*H139</f>
        <v>0</v>
      </c>
      <c r="S139" s="251">
        <v>0</v>
      </c>
      <c r="T139" s="252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3" t="s">
        <v>231</v>
      </c>
      <c r="AT139" s="253" t="s">
        <v>227</v>
      </c>
      <c r="AU139" s="253" t="s">
        <v>80</v>
      </c>
      <c r="AY139" s="17" t="s">
        <v>226</v>
      </c>
      <c r="BE139" s="254">
        <f>IF(N139="základní",J139,0)</f>
        <v>0</v>
      </c>
      <c r="BF139" s="254">
        <f>IF(N139="snížená",J139,0)</f>
        <v>0</v>
      </c>
      <c r="BG139" s="254">
        <f>IF(N139="zákl. přenesená",J139,0)</f>
        <v>0</v>
      </c>
      <c r="BH139" s="254">
        <f>IF(N139="sníž. přenesená",J139,0)</f>
        <v>0</v>
      </c>
      <c r="BI139" s="254">
        <f>IF(N139="nulová",J139,0)</f>
        <v>0</v>
      </c>
      <c r="BJ139" s="17" t="s">
        <v>80</v>
      </c>
      <c r="BK139" s="254">
        <f>ROUND(I139*H139,2)</f>
        <v>0</v>
      </c>
      <c r="BL139" s="17" t="s">
        <v>231</v>
      </c>
      <c r="BM139" s="253" t="s">
        <v>1760</v>
      </c>
    </row>
    <row r="140" spans="1:47" s="2" customFormat="1" ht="12">
      <c r="A140" s="38"/>
      <c r="B140" s="39"/>
      <c r="C140" s="40"/>
      <c r="D140" s="257" t="s">
        <v>277</v>
      </c>
      <c r="E140" s="40"/>
      <c r="F140" s="269" t="s">
        <v>1761</v>
      </c>
      <c r="G140" s="40"/>
      <c r="H140" s="40"/>
      <c r="I140" s="155"/>
      <c r="J140" s="40"/>
      <c r="K140" s="40"/>
      <c r="L140" s="44"/>
      <c r="M140" s="270"/>
      <c r="N140" s="271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277</v>
      </c>
      <c r="AU140" s="17" t="s">
        <v>80</v>
      </c>
    </row>
    <row r="141" spans="1:51" s="13" customFormat="1" ht="12">
      <c r="A141" s="13"/>
      <c r="B141" s="255"/>
      <c r="C141" s="256"/>
      <c r="D141" s="257" t="s">
        <v>270</v>
      </c>
      <c r="E141" s="258" t="s">
        <v>577</v>
      </c>
      <c r="F141" s="259" t="s">
        <v>1762</v>
      </c>
      <c r="G141" s="256"/>
      <c r="H141" s="260">
        <v>15613.35</v>
      </c>
      <c r="I141" s="261"/>
      <c r="J141" s="256"/>
      <c r="K141" s="256"/>
      <c r="L141" s="262"/>
      <c r="M141" s="263"/>
      <c r="N141" s="264"/>
      <c r="O141" s="264"/>
      <c r="P141" s="264"/>
      <c r="Q141" s="264"/>
      <c r="R141" s="264"/>
      <c r="S141" s="264"/>
      <c r="T141" s="26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6" t="s">
        <v>270</v>
      </c>
      <c r="AU141" s="266" t="s">
        <v>80</v>
      </c>
      <c r="AV141" s="13" t="s">
        <v>82</v>
      </c>
      <c r="AW141" s="13" t="s">
        <v>30</v>
      </c>
      <c r="AX141" s="13" t="s">
        <v>80</v>
      </c>
      <c r="AY141" s="266" t="s">
        <v>226</v>
      </c>
    </row>
    <row r="142" spans="1:65" s="2" customFormat="1" ht="16.5" customHeight="1">
      <c r="A142" s="38"/>
      <c r="B142" s="39"/>
      <c r="C142" s="242" t="s">
        <v>250</v>
      </c>
      <c r="D142" s="242" t="s">
        <v>227</v>
      </c>
      <c r="E142" s="243" t="s">
        <v>1763</v>
      </c>
      <c r="F142" s="244" t="s">
        <v>1764</v>
      </c>
      <c r="G142" s="245" t="s">
        <v>434</v>
      </c>
      <c r="H142" s="246">
        <v>10</v>
      </c>
      <c r="I142" s="247"/>
      <c r="J142" s="248">
        <f>ROUND(I142*H142,2)</f>
        <v>0</v>
      </c>
      <c r="K142" s="244" t="s">
        <v>545</v>
      </c>
      <c r="L142" s="44"/>
      <c r="M142" s="249" t="s">
        <v>1</v>
      </c>
      <c r="N142" s="250" t="s">
        <v>38</v>
      </c>
      <c r="O142" s="91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3" t="s">
        <v>231</v>
      </c>
      <c r="AT142" s="253" t="s">
        <v>227</v>
      </c>
      <c r="AU142" s="253" t="s">
        <v>80</v>
      </c>
      <c r="AY142" s="17" t="s">
        <v>226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7" t="s">
        <v>80</v>
      </c>
      <c r="BK142" s="254">
        <f>ROUND(I142*H142,2)</f>
        <v>0</v>
      </c>
      <c r="BL142" s="17" t="s">
        <v>231</v>
      </c>
      <c r="BM142" s="253" t="s">
        <v>1765</v>
      </c>
    </row>
    <row r="143" spans="1:47" s="2" customFormat="1" ht="12">
      <c r="A143" s="38"/>
      <c r="B143" s="39"/>
      <c r="C143" s="40"/>
      <c r="D143" s="257" t="s">
        <v>277</v>
      </c>
      <c r="E143" s="40"/>
      <c r="F143" s="269" t="s">
        <v>1766</v>
      </c>
      <c r="G143" s="40"/>
      <c r="H143" s="40"/>
      <c r="I143" s="155"/>
      <c r="J143" s="40"/>
      <c r="K143" s="40"/>
      <c r="L143" s="44"/>
      <c r="M143" s="270"/>
      <c r="N143" s="27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277</v>
      </c>
      <c r="AU143" s="17" t="s">
        <v>80</v>
      </c>
    </row>
    <row r="144" spans="1:51" s="13" customFormat="1" ht="12">
      <c r="A144" s="13"/>
      <c r="B144" s="255"/>
      <c r="C144" s="256"/>
      <c r="D144" s="257" t="s">
        <v>270</v>
      </c>
      <c r="E144" s="258" t="s">
        <v>582</v>
      </c>
      <c r="F144" s="259" t="s">
        <v>1767</v>
      </c>
      <c r="G144" s="256"/>
      <c r="H144" s="260">
        <v>10</v>
      </c>
      <c r="I144" s="261"/>
      <c r="J144" s="256"/>
      <c r="K144" s="256"/>
      <c r="L144" s="262"/>
      <c r="M144" s="263"/>
      <c r="N144" s="264"/>
      <c r="O144" s="264"/>
      <c r="P144" s="264"/>
      <c r="Q144" s="264"/>
      <c r="R144" s="264"/>
      <c r="S144" s="264"/>
      <c r="T144" s="26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6" t="s">
        <v>270</v>
      </c>
      <c r="AU144" s="266" t="s">
        <v>80</v>
      </c>
      <c r="AV144" s="13" t="s">
        <v>82</v>
      </c>
      <c r="AW144" s="13" t="s">
        <v>30</v>
      </c>
      <c r="AX144" s="13" t="s">
        <v>80</v>
      </c>
      <c r="AY144" s="266" t="s">
        <v>226</v>
      </c>
    </row>
    <row r="145" spans="1:65" s="2" customFormat="1" ht="16.5" customHeight="1">
      <c r="A145" s="38"/>
      <c r="B145" s="39"/>
      <c r="C145" s="242" t="s">
        <v>254</v>
      </c>
      <c r="D145" s="242" t="s">
        <v>227</v>
      </c>
      <c r="E145" s="243" t="s">
        <v>1768</v>
      </c>
      <c r="F145" s="244" t="s">
        <v>1769</v>
      </c>
      <c r="G145" s="245" t="s">
        <v>275</v>
      </c>
      <c r="H145" s="246">
        <v>1</v>
      </c>
      <c r="I145" s="247"/>
      <c r="J145" s="248">
        <f>ROUND(I145*H145,2)</f>
        <v>0</v>
      </c>
      <c r="K145" s="244" t="s">
        <v>545</v>
      </c>
      <c r="L145" s="44"/>
      <c r="M145" s="249" t="s">
        <v>1</v>
      </c>
      <c r="N145" s="250" t="s">
        <v>38</v>
      </c>
      <c r="O145" s="91"/>
      <c r="P145" s="251">
        <f>O145*H145</f>
        <v>0</v>
      </c>
      <c r="Q145" s="251">
        <v>0</v>
      </c>
      <c r="R145" s="251">
        <f>Q145*H145</f>
        <v>0</v>
      </c>
      <c r="S145" s="251">
        <v>0</v>
      </c>
      <c r="T145" s="25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3" t="s">
        <v>231</v>
      </c>
      <c r="AT145" s="253" t="s">
        <v>227</v>
      </c>
      <c r="AU145" s="253" t="s">
        <v>80</v>
      </c>
      <c r="AY145" s="17" t="s">
        <v>226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7" t="s">
        <v>80</v>
      </c>
      <c r="BK145" s="254">
        <f>ROUND(I145*H145,2)</f>
        <v>0</v>
      </c>
      <c r="BL145" s="17" t="s">
        <v>231</v>
      </c>
      <c r="BM145" s="253" t="s">
        <v>1770</v>
      </c>
    </row>
    <row r="146" spans="1:47" s="2" customFormat="1" ht="12">
      <c r="A146" s="38"/>
      <c r="B146" s="39"/>
      <c r="C146" s="40"/>
      <c r="D146" s="257" t="s">
        <v>277</v>
      </c>
      <c r="E146" s="40"/>
      <c r="F146" s="269" t="s">
        <v>1771</v>
      </c>
      <c r="G146" s="40"/>
      <c r="H146" s="40"/>
      <c r="I146" s="155"/>
      <c r="J146" s="40"/>
      <c r="K146" s="40"/>
      <c r="L146" s="44"/>
      <c r="M146" s="270"/>
      <c r="N146" s="271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277</v>
      </c>
      <c r="AU146" s="17" t="s">
        <v>80</v>
      </c>
    </row>
    <row r="147" spans="1:51" s="13" customFormat="1" ht="12">
      <c r="A147" s="13"/>
      <c r="B147" s="255"/>
      <c r="C147" s="256"/>
      <c r="D147" s="257" t="s">
        <v>270</v>
      </c>
      <c r="E147" s="258" t="s">
        <v>659</v>
      </c>
      <c r="F147" s="259" t="s">
        <v>1772</v>
      </c>
      <c r="G147" s="256"/>
      <c r="H147" s="260">
        <v>1</v>
      </c>
      <c r="I147" s="261"/>
      <c r="J147" s="256"/>
      <c r="K147" s="256"/>
      <c r="L147" s="262"/>
      <c r="M147" s="297"/>
      <c r="N147" s="298"/>
      <c r="O147" s="298"/>
      <c r="P147" s="298"/>
      <c r="Q147" s="298"/>
      <c r="R147" s="298"/>
      <c r="S147" s="298"/>
      <c r="T147" s="29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6" t="s">
        <v>270</v>
      </c>
      <c r="AU147" s="266" t="s">
        <v>80</v>
      </c>
      <c r="AV147" s="13" t="s">
        <v>82</v>
      </c>
      <c r="AW147" s="13" t="s">
        <v>30</v>
      </c>
      <c r="AX147" s="13" t="s">
        <v>80</v>
      </c>
      <c r="AY147" s="266" t="s">
        <v>226</v>
      </c>
    </row>
    <row r="148" spans="1:31" s="2" customFormat="1" ht="6.95" customHeight="1">
      <c r="A148" s="38"/>
      <c r="B148" s="66"/>
      <c r="C148" s="67"/>
      <c r="D148" s="67"/>
      <c r="E148" s="67"/>
      <c r="F148" s="67"/>
      <c r="G148" s="67"/>
      <c r="H148" s="67"/>
      <c r="I148" s="193"/>
      <c r="J148" s="67"/>
      <c r="K148" s="67"/>
      <c r="L148" s="44"/>
      <c r="M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</sheetData>
  <sheetProtection password="CC35" sheet="1" objects="1" scenarios="1" formatColumns="0" formatRows="0" autoFilter="0"/>
  <autoFilter ref="C119:K147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8"/>
      <c r="C3" s="149"/>
      <c r="D3" s="149"/>
      <c r="E3" s="149"/>
      <c r="F3" s="149"/>
      <c r="G3" s="149"/>
      <c r="H3" s="20"/>
    </row>
    <row r="4" spans="2:8" s="1" customFormat="1" ht="24.95" customHeight="1">
      <c r="B4" s="20"/>
      <c r="C4" s="151" t="s">
        <v>1773</v>
      </c>
      <c r="H4" s="20"/>
    </row>
    <row r="5" spans="2:8" s="1" customFormat="1" ht="12" customHeight="1">
      <c r="B5" s="20"/>
      <c r="C5" s="300" t="s">
        <v>13</v>
      </c>
      <c r="D5" s="161" t="s">
        <v>14</v>
      </c>
      <c r="E5" s="1"/>
      <c r="F5" s="1"/>
      <c r="H5" s="20"/>
    </row>
    <row r="6" spans="2:8" s="1" customFormat="1" ht="36.95" customHeight="1">
      <c r="B6" s="20"/>
      <c r="C6" s="304" t="s">
        <v>16</v>
      </c>
      <c r="D6" s="305" t="s">
        <v>17</v>
      </c>
      <c r="E6" s="1"/>
      <c r="F6" s="1"/>
      <c r="H6" s="20"/>
    </row>
    <row r="7" spans="2:8" s="1" customFormat="1" ht="16.5" customHeight="1">
      <c r="B7" s="20"/>
      <c r="C7" s="153" t="s">
        <v>22</v>
      </c>
      <c r="D7" s="158" t="str">
        <f>'Rekapitulace stavby'!AN8</f>
        <v>7. 5. 2020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216"/>
      <c r="B9" s="306"/>
      <c r="C9" s="307" t="s">
        <v>54</v>
      </c>
      <c r="D9" s="308" t="s">
        <v>55</v>
      </c>
      <c r="E9" s="308" t="s">
        <v>213</v>
      </c>
      <c r="F9" s="309" t="s">
        <v>1774</v>
      </c>
      <c r="G9" s="216"/>
      <c r="H9" s="306"/>
    </row>
    <row r="10" spans="1:8" s="2" customFormat="1" ht="26.4" customHeight="1">
      <c r="A10" s="38"/>
      <c r="B10" s="44"/>
      <c r="C10" s="310" t="s">
        <v>1775</v>
      </c>
      <c r="D10" s="310" t="s">
        <v>85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311" t="s">
        <v>279</v>
      </c>
      <c r="D11" s="312" t="s">
        <v>279</v>
      </c>
      <c r="E11" s="313" t="s">
        <v>1</v>
      </c>
      <c r="F11" s="314">
        <v>77.67</v>
      </c>
      <c r="G11" s="38"/>
      <c r="H11" s="44"/>
    </row>
    <row r="12" spans="1:8" s="2" customFormat="1" ht="16.8" customHeight="1">
      <c r="A12" s="38"/>
      <c r="B12" s="44"/>
      <c r="C12" s="315" t="s">
        <v>279</v>
      </c>
      <c r="D12" s="315" t="s">
        <v>280</v>
      </c>
      <c r="E12" s="17" t="s">
        <v>1</v>
      </c>
      <c r="F12" s="316">
        <v>77.67</v>
      </c>
      <c r="G12" s="38"/>
      <c r="H12" s="44"/>
    </row>
    <row r="13" spans="1:8" s="2" customFormat="1" ht="16.8" customHeight="1">
      <c r="A13" s="38"/>
      <c r="B13" s="44"/>
      <c r="C13" s="311" t="s">
        <v>284</v>
      </c>
      <c r="D13" s="312" t="s">
        <v>284</v>
      </c>
      <c r="E13" s="313" t="s">
        <v>1</v>
      </c>
      <c r="F13" s="314">
        <v>77.67</v>
      </c>
      <c r="G13" s="38"/>
      <c r="H13" s="44"/>
    </row>
    <row r="14" spans="1:8" s="2" customFormat="1" ht="16.8" customHeight="1">
      <c r="A14" s="38"/>
      <c r="B14" s="44"/>
      <c r="C14" s="315" t="s">
        <v>284</v>
      </c>
      <c r="D14" s="315" t="s">
        <v>285</v>
      </c>
      <c r="E14" s="17" t="s">
        <v>1</v>
      </c>
      <c r="F14" s="316">
        <v>77.67</v>
      </c>
      <c r="G14" s="38"/>
      <c r="H14" s="44"/>
    </row>
    <row r="15" spans="1:8" s="2" customFormat="1" ht="16.8" customHeight="1">
      <c r="A15" s="38"/>
      <c r="B15" s="44"/>
      <c r="C15" s="311" t="s">
        <v>623</v>
      </c>
      <c r="D15" s="312" t="s">
        <v>623</v>
      </c>
      <c r="E15" s="313" t="s">
        <v>1</v>
      </c>
      <c r="F15" s="314">
        <v>19.5</v>
      </c>
      <c r="G15" s="38"/>
      <c r="H15" s="44"/>
    </row>
    <row r="16" spans="1:8" s="2" customFormat="1" ht="16.8" customHeight="1">
      <c r="A16" s="38"/>
      <c r="B16" s="44"/>
      <c r="C16" s="311" t="s">
        <v>782</v>
      </c>
      <c r="D16" s="312" t="s">
        <v>782</v>
      </c>
      <c r="E16" s="313" t="s">
        <v>1</v>
      </c>
      <c r="F16" s="314">
        <v>0.197</v>
      </c>
      <c r="G16" s="38"/>
      <c r="H16" s="44"/>
    </row>
    <row r="17" spans="1:8" s="2" customFormat="1" ht="16.8" customHeight="1">
      <c r="A17" s="38"/>
      <c r="B17" s="44"/>
      <c r="C17" s="311" t="s">
        <v>625</v>
      </c>
      <c r="D17" s="312" t="s">
        <v>625</v>
      </c>
      <c r="E17" s="313" t="s">
        <v>1</v>
      </c>
      <c r="F17" s="314">
        <v>11.55</v>
      </c>
      <c r="G17" s="38"/>
      <c r="H17" s="44"/>
    </row>
    <row r="18" spans="1:8" s="2" customFormat="1" ht="16.8" customHeight="1">
      <c r="A18" s="38"/>
      <c r="B18" s="44"/>
      <c r="C18" s="311" t="s">
        <v>784</v>
      </c>
      <c r="D18" s="312" t="s">
        <v>784</v>
      </c>
      <c r="E18" s="313" t="s">
        <v>1</v>
      </c>
      <c r="F18" s="314">
        <v>16.04</v>
      </c>
      <c r="G18" s="38"/>
      <c r="H18" s="44"/>
    </row>
    <row r="19" spans="1:8" s="2" customFormat="1" ht="16.8" customHeight="1">
      <c r="A19" s="38"/>
      <c r="B19" s="44"/>
      <c r="C19" s="311" t="s">
        <v>627</v>
      </c>
      <c r="D19" s="312" t="s">
        <v>627</v>
      </c>
      <c r="E19" s="313" t="s">
        <v>1</v>
      </c>
      <c r="F19" s="314">
        <v>31.05</v>
      </c>
      <c r="G19" s="38"/>
      <c r="H19" s="44"/>
    </row>
    <row r="20" spans="1:8" s="2" customFormat="1" ht="26.4" customHeight="1">
      <c r="A20" s="38"/>
      <c r="B20" s="44"/>
      <c r="C20" s="310" t="s">
        <v>1776</v>
      </c>
      <c r="D20" s="310" t="s">
        <v>89</v>
      </c>
      <c r="E20" s="38"/>
      <c r="F20" s="38"/>
      <c r="G20" s="38"/>
      <c r="H20" s="44"/>
    </row>
    <row r="21" spans="1:8" s="2" customFormat="1" ht="16.8" customHeight="1">
      <c r="A21" s="38"/>
      <c r="B21" s="44"/>
      <c r="C21" s="311" t="s">
        <v>279</v>
      </c>
      <c r="D21" s="312" t="s">
        <v>279</v>
      </c>
      <c r="E21" s="313" t="s">
        <v>1</v>
      </c>
      <c r="F21" s="314">
        <v>79.8</v>
      </c>
      <c r="G21" s="38"/>
      <c r="H21" s="44"/>
    </row>
    <row r="22" spans="1:8" s="2" customFormat="1" ht="16.8" customHeight="1">
      <c r="A22" s="38"/>
      <c r="B22" s="44"/>
      <c r="C22" s="315" t="s">
        <v>279</v>
      </c>
      <c r="D22" s="315" t="s">
        <v>476</v>
      </c>
      <c r="E22" s="17" t="s">
        <v>1</v>
      </c>
      <c r="F22" s="316">
        <v>79.8</v>
      </c>
      <c r="G22" s="38"/>
      <c r="H22" s="44"/>
    </row>
    <row r="23" spans="1:8" s="2" customFormat="1" ht="16.8" customHeight="1">
      <c r="A23" s="38"/>
      <c r="B23" s="44"/>
      <c r="C23" s="311" t="s">
        <v>284</v>
      </c>
      <c r="D23" s="312" t="s">
        <v>284</v>
      </c>
      <c r="E23" s="313" t="s">
        <v>1</v>
      </c>
      <c r="F23" s="314">
        <v>79.8</v>
      </c>
      <c r="G23" s="38"/>
      <c r="H23" s="44"/>
    </row>
    <row r="24" spans="1:8" s="2" customFormat="1" ht="16.8" customHeight="1">
      <c r="A24" s="38"/>
      <c r="B24" s="44"/>
      <c r="C24" s="315" t="s">
        <v>284</v>
      </c>
      <c r="D24" s="315" t="s">
        <v>478</v>
      </c>
      <c r="E24" s="17" t="s">
        <v>1</v>
      </c>
      <c r="F24" s="316">
        <v>79.8</v>
      </c>
      <c r="G24" s="38"/>
      <c r="H24" s="44"/>
    </row>
    <row r="25" spans="1:8" s="2" customFormat="1" ht="26.4" customHeight="1">
      <c r="A25" s="38"/>
      <c r="B25" s="44"/>
      <c r="C25" s="310" t="s">
        <v>1777</v>
      </c>
      <c r="D25" s="310" t="s">
        <v>95</v>
      </c>
      <c r="E25" s="38"/>
      <c r="F25" s="38"/>
      <c r="G25" s="38"/>
      <c r="H25" s="44"/>
    </row>
    <row r="26" spans="1:8" s="2" customFormat="1" ht="16.8" customHeight="1">
      <c r="A26" s="38"/>
      <c r="B26" s="44"/>
      <c r="C26" s="311" t="s">
        <v>279</v>
      </c>
      <c r="D26" s="312" t="s">
        <v>279</v>
      </c>
      <c r="E26" s="313" t="s">
        <v>1</v>
      </c>
      <c r="F26" s="314">
        <v>1</v>
      </c>
      <c r="G26" s="38"/>
      <c r="H26" s="44"/>
    </row>
    <row r="27" spans="1:8" s="2" customFormat="1" ht="16.8" customHeight="1">
      <c r="A27" s="38"/>
      <c r="B27" s="44"/>
      <c r="C27" s="315" t="s">
        <v>279</v>
      </c>
      <c r="D27" s="315" t="s">
        <v>548</v>
      </c>
      <c r="E27" s="17" t="s">
        <v>1</v>
      </c>
      <c r="F27" s="316">
        <v>1</v>
      </c>
      <c r="G27" s="38"/>
      <c r="H27" s="44"/>
    </row>
    <row r="28" spans="1:8" s="2" customFormat="1" ht="16.8" customHeight="1">
      <c r="A28" s="38"/>
      <c r="B28" s="44"/>
      <c r="C28" s="311" t="s">
        <v>284</v>
      </c>
      <c r="D28" s="312" t="s">
        <v>284</v>
      </c>
      <c r="E28" s="313" t="s">
        <v>1</v>
      </c>
      <c r="F28" s="314">
        <v>1</v>
      </c>
      <c r="G28" s="38"/>
      <c r="H28" s="44"/>
    </row>
    <row r="29" spans="1:8" s="2" customFormat="1" ht="16.8" customHeight="1">
      <c r="A29" s="38"/>
      <c r="B29" s="44"/>
      <c r="C29" s="315" t="s">
        <v>1</v>
      </c>
      <c r="D29" s="315" t="s">
        <v>572</v>
      </c>
      <c r="E29" s="17" t="s">
        <v>1</v>
      </c>
      <c r="F29" s="316">
        <v>0</v>
      </c>
      <c r="G29" s="38"/>
      <c r="H29" s="44"/>
    </row>
    <row r="30" spans="1:8" s="2" customFormat="1" ht="16.8" customHeight="1">
      <c r="A30" s="38"/>
      <c r="B30" s="44"/>
      <c r="C30" s="315" t="s">
        <v>284</v>
      </c>
      <c r="D30" s="315" t="s">
        <v>80</v>
      </c>
      <c r="E30" s="17" t="s">
        <v>1</v>
      </c>
      <c r="F30" s="316">
        <v>1</v>
      </c>
      <c r="G30" s="38"/>
      <c r="H30" s="44"/>
    </row>
    <row r="31" spans="1:8" s="2" customFormat="1" ht="16.8" customHeight="1">
      <c r="A31" s="38"/>
      <c r="B31" s="44"/>
      <c r="C31" s="311" t="s">
        <v>557</v>
      </c>
      <c r="D31" s="312" t="s">
        <v>557</v>
      </c>
      <c r="E31" s="313" t="s">
        <v>1</v>
      </c>
      <c r="F31" s="314">
        <v>1</v>
      </c>
      <c r="G31" s="38"/>
      <c r="H31" s="44"/>
    </row>
    <row r="32" spans="1:8" s="2" customFormat="1" ht="16.8" customHeight="1">
      <c r="A32" s="38"/>
      <c r="B32" s="44"/>
      <c r="C32" s="315" t="s">
        <v>557</v>
      </c>
      <c r="D32" s="315" t="s">
        <v>558</v>
      </c>
      <c r="E32" s="17" t="s">
        <v>1</v>
      </c>
      <c r="F32" s="316">
        <v>1</v>
      </c>
      <c r="G32" s="38"/>
      <c r="H32" s="44"/>
    </row>
    <row r="33" spans="1:8" s="2" customFormat="1" ht="16.8" customHeight="1">
      <c r="A33" s="38"/>
      <c r="B33" s="44"/>
      <c r="C33" s="311" t="s">
        <v>562</v>
      </c>
      <c r="D33" s="312" t="s">
        <v>562</v>
      </c>
      <c r="E33" s="313" t="s">
        <v>1</v>
      </c>
      <c r="F33" s="314">
        <v>1</v>
      </c>
      <c r="G33" s="38"/>
      <c r="H33" s="44"/>
    </row>
    <row r="34" spans="1:8" s="2" customFormat="1" ht="16.8" customHeight="1">
      <c r="A34" s="38"/>
      <c r="B34" s="44"/>
      <c r="C34" s="315" t="s">
        <v>562</v>
      </c>
      <c r="D34" s="315" t="s">
        <v>563</v>
      </c>
      <c r="E34" s="17" t="s">
        <v>1</v>
      </c>
      <c r="F34" s="316">
        <v>1</v>
      </c>
      <c r="G34" s="38"/>
      <c r="H34" s="44"/>
    </row>
    <row r="35" spans="1:8" s="2" customFormat="1" ht="16.8" customHeight="1">
      <c r="A35" s="38"/>
      <c r="B35" s="44"/>
      <c r="C35" s="311" t="s">
        <v>567</v>
      </c>
      <c r="D35" s="312" t="s">
        <v>567</v>
      </c>
      <c r="E35" s="313" t="s">
        <v>1</v>
      </c>
      <c r="F35" s="314">
        <v>1</v>
      </c>
      <c r="G35" s="38"/>
      <c r="H35" s="44"/>
    </row>
    <row r="36" spans="1:8" s="2" customFormat="1" ht="16.8" customHeight="1">
      <c r="A36" s="38"/>
      <c r="B36" s="44"/>
      <c r="C36" s="315" t="s">
        <v>567</v>
      </c>
      <c r="D36" s="315" t="s">
        <v>568</v>
      </c>
      <c r="E36" s="17" t="s">
        <v>1</v>
      </c>
      <c r="F36" s="316">
        <v>1</v>
      </c>
      <c r="G36" s="38"/>
      <c r="H36" s="44"/>
    </row>
    <row r="37" spans="1:8" s="2" customFormat="1" ht="16.8" customHeight="1">
      <c r="A37" s="38"/>
      <c r="B37" s="44"/>
      <c r="C37" s="311" t="s">
        <v>577</v>
      </c>
      <c r="D37" s="312" t="s">
        <v>577</v>
      </c>
      <c r="E37" s="313" t="s">
        <v>1</v>
      </c>
      <c r="F37" s="314">
        <v>1</v>
      </c>
      <c r="G37" s="38"/>
      <c r="H37" s="44"/>
    </row>
    <row r="38" spans="1:8" s="2" customFormat="1" ht="16.8" customHeight="1">
      <c r="A38" s="38"/>
      <c r="B38" s="44"/>
      <c r="C38" s="315" t="s">
        <v>577</v>
      </c>
      <c r="D38" s="315" t="s">
        <v>578</v>
      </c>
      <c r="E38" s="17" t="s">
        <v>1</v>
      </c>
      <c r="F38" s="316">
        <v>1</v>
      </c>
      <c r="G38" s="38"/>
      <c r="H38" s="44"/>
    </row>
    <row r="39" spans="1:8" s="2" customFormat="1" ht="16.8" customHeight="1">
      <c r="A39" s="38"/>
      <c r="B39" s="44"/>
      <c r="C39" s="311" t="s">
        <v>582</v>
      </c>
      <c r="D39" s="312" t="s">
        <v>582</v>
      </c>
      <c r="E39" s="313" t="s">
        <v>1</v>
      </c>
      <c r="F39" s="314">
        <v>1</v>
      </c>
      <c r="G39" s="38"/>
      <c r="H39" s="44"/>
    </row>
    <row r="40" spans="1:8" s="2" customFormat="1" ht="16.8" customHeight="1">
      <c r="A40" s="38"/>
      <c r="B40" s="44"/>
      <c r="C40" s="315" t="s">
        <v>582</v>
      </c>
      <c r="D40" s="315" t="s">
        <v>583</v>
      </c>
      <c r="E40" s="17" t="s">
        <v>1</v>
      </c>
      <c r="F40" s="316">
        <v>1</v>
      </c>
      <c r="G40" s="38"/>
      <c r="H40" s="44"/>
    </row>
    <row r="41" spans="1:8" s="2" customFormat="1" ht="26.4" customHeight="1">
      <c r="A41" s="38"/>
      <c r="B41" s="44"/>
      <c r="C41" s="310" t="s">
        <v>1778</v>
      </c>
      <c r="D41" s="310" t="s">
        <v>98</v>
      </c>
      <c r="E41" s="38"/>
      <c r="F41" s="38"/>
      <c r="G41" s="38"/>
      <c r="H41" s="44"/>
    </row>
    <row r="42" spans="1:8" s="2" customFormat="1" ht="16.8" customHeight="1">
      <c r="A42" s="38"/>
      <c r="B42" s="44"/>
      <c r="C42" s="311" t="s">
        <v>279</v>
      </c>
      <c r="D42" s="312" t="s">
        <v>279</v>
      </c>
      <c r="E42" s="313" t="s">
        <v>1</v>
      </c>
      <c r="F42" s="314">
        <v>1</v>
      </c>
      <c r="G42" s="38"/>
      <c r="H42" s="44"/>
    </row>
    <row r="43" spans="1:8" s="2" customFormat="1" ht="16.8" customHeight="1">
      <c r="A43" s="38"/>
      <c r="B43" s="44"/>
      <c r="C43" s="315" t="s">
        <v>279</v>
      </c>
      <c r="D43" s="315" t="s">
        <v>590</v>
      </c>
      <c r="E43" s="17" t="s">
        <v>1</v>
      </c>
      <c r="F43" s="316">
        <v>1</v>
      </c>
      <c r="G43" s="38"/>
      <c r="H43" s="44"/>
    </row>
    <row r="44" spans="1:8" s="2" customFormat="1" ht="16.8" customHeight="1">
      <c r="A44" s="38"/>
      <c r="B44" s="44"/>
      <c r="C44" s="311" t="s">
        <v>284</v>
      </c>
      <c r="D44" s="312" t="s">
        <v>284</v>
      </c>
      <c r="E44" s="313" t="s">
        <v>1</v>
      </c>
      <c r="F44" s="314">
        <v>1</v>
      </c>
      <c r="G44" s="38"/>
      <c r="H44" s="44"/>
    </row>
    <row r="45" spans="1:8" s="2" customFormat="1" ht="16.8" customHeight="1">
      <c r="A45" s="38"/>
      <c r="B45" s="44"/>
      <c r="C45" s="315" t="s">
        <v>284</v>
      </c>
      <c r="D45" s="315" t="s">
        <v>595</v>
      </c>
      <c r="E45" s="17" t="s">
        <v>1</v>
      </c>
      <c r="F45" s="316">
        <v>1</v>
      </c>
      <c r="G45" s="38"/>
      <c r="H45" s="44"/>
    </row>
    <row r="46" spans="1:8" s="2" customFormat="1" ht="16.8" customHeight="1">
      <c r="A46" s="38"/>
      <c r="B46" s="44"/>
      <c r="C46" s="311" t="s">
        <v>557</v>
      </c>
      <c r="D46" s="312" t="s">
        <v>557</v>
      </c>
      <c r="E46" s="313" t="s">
        <v>1</v>
      </c>
      <c r="F46" s="314">
        <v>25</v>
      </c>
      <c r="G46" s="38"/>
      <c r="H46" s="44"/>
    </row>
    <row r="47" spans="1:8" s="2" customFormat="1" ht="16.8" customHeight="1">
      <c r="A47" s="38"/>
      <c r="B47" s="44"/>
      <c r="C47" s="315" t="s">
        <v>1</v>
      </c>
      <c r="D47" s="315" t="s">
        <v>600</v>
      </c>
      <c r="E47" s="17" t="s">
        <v>1</v>
      </c>
      <c r="F47" s="316">
        <v>0</v>
      </c>
      <c r="G47" s="38"/>
      <c r="H47" s="44"/>
    </row>
    <row r="48" spans="1:8" s="2" customFormat="1" ht="16.8" customHeight="1">
      <c r="A48" s="38"/>
      <c r="B48" s="44"/>
      <c r="C48" s="315" t="s">
        <v>557</v>
      </c>
      <c r="D48" s="315" t="s">
        <v>342</v>
      </c>
      <c r="E48" s="17" t="s">
        <v>1</v>
      </c>
      <c r="F48" s="316">
        <v>25</v>
      </c>
      <c r="G48" s="38"/>
      <c r="H48" s="44"/>
    </row>
    <row r="49" spans="1:8" s="2" customFormat="1" ht="16.8" customHeight="1">
      <c r="A49" s="38"/>
      <c r="B49" s="44"/>
      <c r="C49" s="311" t="s">
        <v>562</v>
      </c>
      <c r="D49" s="312" t="s">
        <v>562</v>
      </c>
      <c r="E49" s="313" t="s">
        <v>1</v>
      </c>
      <c r="F49" s="314">
        <v>84</v>
      </c>
      <c r="G49" s="38"/>
      <c r="H49" s="44"/>
    </row>
    <row r="50" spans="1:8" s="2" customFormat="1" ht="16.8" customHeight="1">
      <c r="A50" s="38"/>
      <c r="B50" s="44"/>
      <c r="C50" s="315" t="s">
        <v>1</v>
      </c>
      <c r="D50" s="315" t="s">
        <v>600</v>
      </c>
      <c r="E50" s="17" t="s">
        <v>1</v>
      </c>
      <c r="F50" s="316">
        <v>0</v>
      </c>
      <c r="G50" s="38"/>
      <c r="H50" s="44"/>
    </row>
    <row r="51" spans="1:8" s="2" customFormat="1" ht="16.8" customHeight="1">
      <c r="A51" s="38"/>
      <c r="B51" s="44"/>
      <c r="C51" s="315" t="s">
        <v>562</v>
      </c>
      <c r="D51" s="315" t="s">
        <v>605</v>
      </c>
      <c r="E51" s="17" t="s">
        <v>1</v>
      </c>
      <c r="F51" s="316">
        <v>84</v>
      </c>
      <c r="G51" s="38"/>
      <c r="H51" s="44"/>
    </row>
    <row r="52" spans="1:8" s="2" customFormat="1" ht="16.8" customHeight="1">
      <c r="A52" s="38"/>
      <c r="B52" s="44"/>
      <c r="C52" s="311" t="s">
        <v>567</v>
      </c>
      <c r="D52" s="312" t="s">
        <v>567</v>
      </c>
      <c r="E52" s="313" t="s">
        <v>1</v>
      </c>
      <c r="F52" s="314">
        <v>1</v>
      </c>
      <c r="G52" s="38"/>
      <c r="H52" s="44"/>
    </row>
    <row r="53" spans="1:8" s="2" customFormat="1" ht="16.8" customHeight="1">
      <c r="A53" s="38"/>
      <c r="B53" s="44"/>
      <c r="C53" s="315" t="s">
        <v>567</v>
      </c>
      <c r="D53" s="315" t="s">
        <v>611</v>
      </c>
      <c r="E53" s="17" t="s">
        <v>1</v>
      </c>
      <c r="F53" s="316">
        <v>1</v>
      </c>
      <c r="G53" s="38"/>
      <c r="H53" s="44"/>
    </row>
    <row r="54" spans="1:8" s="2" customFormat="1" ht="26.4" customHeight="1">
      <c r="A54" s="38"/>
      <c r="B54" s="44"/>
      <c r="C54" s="310" t="s">
        <v>1779</v>
      </c>
      <c r="D54" s="310" t="s">
        <v>101</v>
      </c>
      <c r="E54" s="38"/>
      <c r="F54" s="38"/>
      <c r="G54" s="38"/>
      <c r="H54" s="44"/>
    </row>
    <row r="55" spans="1:8" s="2" customFormat="1" ht="16.8" customHeight="1">
      <c r="A55" s="38"/>
      <c r="B55" s="44"/>
      <c r="C55" s="311" t="s">
        <v>279</v>
      </c>
      <c r="D55" s="312" t="s">
        <v>279</v>
      </c>
      <c r="E55" s="313" t="s">
        <v>1</v>
      </c>
      <c r="F55" s="314">
        <v>1</v>
      </c>
      <c r="G55" s="38"/>
      <c r="H55" s="44"/>
    </row>
    <row r="56" spans="1:8" s="2" customFormat="1" ht="16.8" customHeight="1">
      <c r="A56" s="38"/>
      <c r="B56" s="44"/>
      <c r="C56" s="315" t="s">
        <v>279</v>
      </c>
      <c r="D56" s="315" t="s">
        <v>80</v>
      </c>
      <c r="E56" s="17" t="s">
        <v>1</v>
      </c>
      <c r="F56" s="316">
        <v>1</v>
      </c>
      <c r="G56" s="38"/>
      <c r="H56" s="44"/>
    </row>
    <row r="57" spans="1:8" s="2" customFormat="1" ht="26.4" customHeight="1">
      <c r="A57" s="38"/>
      <c r="B57" s="44"/>
      <c r="C57" s="310" t="s">
        <v>1780</v>
      </c>
      <c r="D57" s="310" t="s">
        <v>107</v>
      </c>
      <c r="E57" s="38"/>
      <c r="F57" s="38"/>
      <c r="G57" s="38"/>
      <c r="H57" s="44"/>
    </row>
    <row r="58" spans="1:8" s="2" customFormat="1" ht="16.8" customHeight="1">
      <c r="A58" s="38"/>
      <c r="B58" s="44"/>
      <c r="C58" s="311" t="s">
        <v>279</v>
      </c>
      <c r="D58" s="312" t="s">
        <v>279</v>
      </c>
      <c r="E58" s="313" t="s">
        <v>1</v>
      </c>
      <c r="F58" s="314">
        <v>420.5</v>
      </c>
      <c r="G58" s="38"/>
      <c r="H58" s="44"/>
    </row>
    <row r="59" spans="1:8" s="2" customFormat="1" ht="16.8" customHeight="1">
      <c r="A59" s="38"/>
      <c r="B59" s="44"/>
      <c r="C59" s="315" t="s">
        <v>279</v>
      </c>
      <c r="D59" s="315" t="s">
        <v>622</v>
      </c>
      <c r="E59" s="17" t="s">
        <v>1</v>
      </c>
      <c r="F59" s="316">
        <v>420.5</v>
      </c>
      <c r="G59" s="38"/>
      <c r="H59" s="44"/>
    </row>
    <row r="60" spans="1:8" s="2" customFormat="1" ht="16.8" customHeight="1">
      <c r="A60" s="38"/>
      <c r="B60" s="44"/>
      <c r="C60" s="311" t="s">
        <v>672</v>
      </c>
      <c r="D60" s="312" t="s">
        <v>672</v>
      </c>
      <c r="E60" s="313" t="s">
        <v>1</v>
      </c>
      <c r="F60" s="314">
        <v>258.1</v>
      </c>
      <c r="G60" s="38"/>
      <c r="H60" s="44"/>
    </row>
    <row r="61" spans="1:8" s="2" customFormat="1" ht="16.8" customHeight="1">
      <c r="A61" s="38"/>
      <c r="B61" s="44"/>
      <c r="C61" s="315" t="s">
        <v>672</v>
      </c>
      <c r="D61" s="315" t="s">
        <v>673</v>
      </c>
      <c r="E61" s="17" t="s">
        <v>1</v>
      </c>
      <c r="F61" s="316">
        <v>258.1</v>
      </c>
      <c r="G61" s="38"/>
      <c r="H61" s="44"/>
    </row>
    <row r="62" spans="1:8" s="2" customFormat="1" ht="16.8" customHeight="1">
      <c r="A62" s="38"/>
      <c r="B62" s="44"/>
      <c r="C62" s="311" t="s">
        <v>678</v>
      </c>
      <c r="D62" s="312" t="s">
        <v>678</v>
      </c>
      <c r="E62" s="313" t="s">
        <v>1</v>
      </c>
      <c r="F62" s="314">
        <v>1682</v>
      </c>
      <c r="G62" s="38"/>
      <c r="H62" s="44"/>
    </row>
    <row r="63" spans="1:8" s="2" customFormat="1" ht="16.8" customHeight="1">
      <c r="A63" s="38"/>
      <c r="B63" s="44"/>
      <c r="C63" s="315" t="s">
        <v>678</v>
      </c>
      <c r="D63" s="315" t="s">
        <v>679</v>
      </c>
      <c r="E63" s="17" t="s">
        <v>1</v>
      </c>
      <c r="F63" s="316">
        <v>1682</v>
      </c>
      <c r="G63" s="38"/>
      <c r="H63" s="44"/>
    </row>
    <row r="64" spans="1:8" s="2" customFormat="1" ht="16.8" customHeight="1">
      <c r="A64" s="38"/>
      <c r="B64" s="44"/>
      <c r="C64" s="311" t="s">
        <v>684</v>
      </c>
      <c r="D64" s="312" t="s">
        <v>684</v>
      </c>
      <c r="E64" s="313" t="s">
        <v>1</v>
      </c>
      <c r="F64" s="314">
        <v>367.8</v>
      </c>
      <c r="G64" s="38"/>
      <c r="H64" s="44"/>
    </row>
    <row r="65" spans="1:8" s="2" customFormat="1" ht="16.8" customHeight="1">
      <c r="A65" s="38"/>
      <c r="B65" s="44"/>
      <c r="C65" s="315" t="s">
        <v>684</v>
      </c>
      <c r="D65" s="315" t="s">
        <v>685</v>
      </c>
      <c r="E65" s="17" t="s">
        <v>1</v>
      </c>
      <c r="F65" s="316">
        <v>367.8</v>
      </c>
      <c r="G65" s="38"/>
      <c r="H65" s="44"/>
    </row>
    <row r="66" spans="1:8" s="2" customFormat="1" ht="16.8" customHeight="1">
      <c r="A66" s="38"/>
      <c r="B66" s="44"/>
      <c r="C66" s="311" t="s">
        <v>691</v>
      </c>
      <c r="D66" s="312" t="s">
        <v>691</v>
      </c>
      <c r="E66" s="313" t="s">
        <v>1</v>
      </c>
      <c r="F66" s="314">
        <v>790.34</v>
      </c>
      <c r="G66" s="38"/>
      <c r="H66" s="44"/>
    </row>
    <row r="67" spans="1:8" s="2" customFormat="1" ht="16.8" customHeight="1">
      <c r="A67" s="38"/>
      <c r="B67" s="44"/>
      <c r="C67" s="315" t="s">
        <v>691</v>
      </c>
      <c r="D67" s="315" t="s">
        <v>692</v>
      </c>
      <c r="E67" s="17" t="s">
        <v>1</v>
      </c>
      <c r="F67" s="316">
        <v>790.34</v>
      </c>
      <c r="G67" s="38"/>
      <c r="H67" s="44"/>
    </row>
    <row r="68" spans="1:8" s="2" customFormat="1" ht="16.8" customHeight="1">
      <c r="A68" s="38"/>
      <c r="B68" s="44"/>
      <c r="C68" s="311" t="s">
        <v>697</v>
      </c>
      <c r="D68" s="312" t="s">
        <v>697</v>
      </c>
      <c r="E68" s="313" t="s">
        <v>1</v>
      </c>
      <c r="F68" s="314">
        <v>878.3</v>
      </c>
      <c r="G68" s="38"/>
      <c r="H68" s="44"/>
    </row>
    <row r="69" spans="1:8" s="2" customFormat="1" ht="16.8" customHeight="1">
      <c r="A69" s="38"/>
      <c r="B69" s="44"/>
      <c r="C69" s="315" t="s">
        <v>697</v>
      </c>
      <c r="D69" s="315" t="s">
        <v>698</v>
      </c>
      <c r="E69" s="17" t="s">
        <v>1</v>
      </c>
      <c r="F69" s="316">
        <v>878.3</v>
      </c>
      <c r="G69" s="38"/>
      <c r="H69" s="44"/>
    </row>
    <row r="70" spans="1:8" s="2" customFormat="1" ht="16.8" customHeight="1">
      <c r="A70" s="38"/>
      <c r="B70" s="44"/>
      <c r="C70" s="311" t="s">
        <v>703</v>
      </c>
      <c r="D70" s="312" t="s">
        <v>703</v>
      </c>
      <c r="E70" s="313" t="s">
        <v>1</v>
      </c>
      <c r="F70" s="314">
        <v>331.29</v>
      </c>
      <c r="G70" s="38"/>
      <c r="H70" s="44"/>
    </row>
    <row r="71" spans="1:8" s="2" customFormat="1" ht="16.8" customHeight="1">
      <c r="A71" s="38"/>
      <c r="B71" s="44"/>
      <c r="C71" s="315" t="s">
        <v>703</v>
      </c>
      <c r="D71" s="315" t="s">
        <v>704</v>
      </c>
      <c r="E71" s="17" t="s">
        <v>1</v>
      </c>
      <c r="F71" s="316">
        <v>331.29</v>
      </c>
      <c r="G71" s="38"/>
      <c r="H71" s="44"/>
    </row>
    <row r="72" spans="1:8" s="2" customFormat="1" ht="16.8" customHeight="1">
      <c r="A72" s="38"/>
      <c r="B72" s="44"/>
      <c r="C72" s="311" t="s">
        <v>709</v>
      </c>
      <c r="D72" s="312" t="s">
        <v>709</v>
      </c>
      <c r="E72" s="313" t="s">
        <v>1</v>
      </c>
      <c r="F72" s="314">
        <v>4391.5</v>
      </c>
      <c r="G72" s="38"/>
      <c r="H72" s="44"/>
    </row>
    <row r="73" spans="1:8" s="2" customFormat="1" ht="16.8" customHeight="1">
      <c r="A73" s="38"/>
      <c r="B73" s="44"/>
      <c r="C73" s="315" t="s">
        <v>709</v>
      </c>
      <c r="D73" s="315" t="s">
        <v>710</v>
      </c>
      <c r="E73" s="17" t="s">
        <v>1</v>
      </c>
      <c r="F73" s="316">
        <v>4391.5</v>
      </c>
      <c r="G73" s="38"/>
      <c r="H73" s="44"/>
    </row>
    <row r="74" spans="1:8" s="2" customFormat="1" ht="16.8" customHeight="1">
      <c r="A74" s="38"/>
      <c r="B74" s="44"/>
      <c r="C74" s="311" t="s">
        <v>716</v>
      </c>
      <c r="D74" s="312" t="s">
        <v>716</v>
      </c>
      <c r="E74" s="313" t="s">
        <v>1</v>
      </c>
      <c r="F74" s="314">
        <v>282</v>
      </c>
      <c r="G74" s="38"/>
      <c r="H74" s="44"/>
    </row>
    <row r="75" spans="1:8" s="2" customFormat="1" ht="16.8" customHeight="1">
      <c r="A75" s="38"/>
      <c r="B75" s="44"/>
      <c r="C75" s="315" t="s">
        <v>716</v>
      </c>
      <c r="D75" s="315" t="s">
        <v>717</v>
      </c>
      <c r="E75" s="17" t="s">
        <v>1</v>
      </c>
      <c r="F75" s="316">
        <v>282</v>
      </c>
      <c r="G75" s="38"/>
      <c r="H75" s="44"/>
    </row>
    <row r="76" spans="1:8" s="2" customFormat="1" ht="16.8" customHeight="1">
      <c r="A76" s="38"/>
      <c r="B76" s="44"/>
      <c r="C76" s="311" t="s">
        <v>721</v>
      </c>
      <c r="D76" s="312" t="s">
        <v>721</v>
      </c>
      <c r="E76" s="313" t="s">
        <v>1</v>
      </c>
      <c r="F76" s="314">
        <v>1639.49</v>
      </c>
      <c r="G76" s="38"/>
      <c r="H76" s="44"/>
    </row>
    <row r="77" spans="1:8" s="2" customFormat="1" ht="16.8" customHeight="1">
      <c r="A77" s="38"/>
      <c r="B77" s="44"/>
      <c r="C77" s="315" t="s">
        <v>721</v>
      </c>
      <c r="D77" s="315" t="s">
        <v>722</v>
      </c>
      <c r="E77" s="17" t="s">
        <v>1</v>
      </c>
      <c r="F77" s="316">
        <v>1639.49</v>
      </c>
      <c r="G77" s="38"/>
      <c r="H77" s="44"/>
    </row>
    <row r="78" spans="1:8" s="2" customFormat="1" ht="16.8" customHeight="1">
      <c r="A78" s="38"/>
      <c r="B78" s="44"/>
      <c r="C78" s="311" t="s">
        <v>727</v>
      </c>
      <c r="D78" s="312" t="s">
        <v>727</v>
      </c>
      <c r="E78" s="313" t="s">
        <v>1</v>
      </c>
      <c r="F78" s="314">
        <v>1731.715</v>
      </c>
      <c r="G78" s="38"/>
      <c r="H78" s="44"/>
    </row>
    <row r="79" spans="1:8" s="2" customFormat="1" ht="16.8" customHeight="1">
      <c r="A79" s="38"/>
      <c r="B79" s="44"/>
      <c r="C79" s="315" t="s">
        <v>727</v>
      </c>
      <c r="D79" s="315" t="s">
        <v>728</v>
      </c>
      <c r="E79" s="17" t="s">
        <v>1</v>
      </c>
      <c r="F79" s="316">
        <v>1731.715</v>
      </c>
      <c r="G79" s="38"/>
      <c r="H79" s="44"/>
    </row>
    <row r="80" spans="1:8" s="2" customFormat="1" ht="16.8" customHeight="1">
      <c r="A80" s="38"/>
      <c r="B80" s="44"/>
      <c r="C80" s="311" t="s">
        <v>284</v>
      </c>
      <c r="D80" s="312" t="s">
        <v>284</v>
      </c>
      <c r="E80" s="313" t="s">
        <v>1</v>
      </c>
      <c r="F80" s="314">
        <v>18.371</v>
      </c>
      <c r="G80" s="38"/>
      <c r="H80" s="44"/>
    </row>
    <row r="81" spans="1:8" s="2" customFormat="1" ht="16.8" customHeight="1">
      <c r="A81" s="38"/>
      <c r="B81" s="44"/>
      <c r="C81" s="315" t="s">
        <v>1</v>
      </c>
      <c r="D81" s="315" t="s">
        <v>630</v>
      </c>
      <c r="E81" s="17" t="s">
        <v>1</v>
      </c>
      <c r="F81" s="316">
        <v>0</v>
      </c>
      <c r="G81" s="38"/>
      <c r="H81" s="44"/>
    </row>
    <row r="82" spans="1:8" s="2" customFormat="1" ht="16.8" customHeight="1">
      <c r="A82" s="38"/>
      <c r="B82" s="44"/>
      <c r="C82" s="315" t="s">
        <v>284</v>
      </c>
      <c r="D82" s="315" t="s">
        <v>631</v>
      </c>
      <c r="E82" s="17" t="s">
        <v>1</v>
      </c>
      <c r="F82" s="316">
        <v>18.371</v>
      </c>
      <c r="G82" s="38"/>
      <c r="H82" s="44"/>
    </row>
    <row r="83" spans="1:8" s="2" customFormat="1" ht="16.8" customHeight="1">
      <c r="A83" s="38"/>
      <c r="B83" s="44"/>
      <c r="C83" s="311" t="s">
        <v>732</v>
      </c>
      <c r="D83" s="312" t="s">
        <v>732</v>
      </c>
      <c r="E83" s="313" t="s">
        <v>1</v>
      </c>
      <c r="F83" s="314">
        <v>12160.62</v>
      </c>
      <c r="G83" s="38"/>
      <c r="H83" s="44"/>
    </row>
    <row r="84" spans="1:8" s="2" customFormat="1" ht="16.8" customHeight="1">
      <c r="A84" s="38"/>
      <c r="B84" s="44"/>
      <c r="C84" s="315" t="s">
        <v>732</v>
      </c>
      <c r="D84" s="315" t="s">
        <v>733</v>
      </c>
      <c r="E84" s="17" t="s">
        <v>1</v>
      </c>
      <c r="F84" s="316">
        <v>12160.62</v>
      </c>
      <c r="G84" s="38"/>
      <c r="H84" s="44"/>
    </row>
    <row r="85" spans="1:8" s="2" customFormat="1" ht="16.8" customHeight="1">
      <c r="A85" s="38"/>
      <c r="B85" s="44"/>
      <c r="C85" s="311" t="s">
        <v>744</v>
      </c>
      <c r="D85" s="312" t="s">
        <v>744</v>
      </c>
      <c r="E85" s="313" t="s">
        <v>1</v>
      </c>
      <c r="F85" s="314">
        <v>11900</v>
      </c>
      <c r="G85" s="38"/>
      <c r="H85" s="44"/>
    </row>
    <row r="86" spans="1:8" s="2" customFormat="1" ht="16.8" customHeight="1">
      <c r="A86" s="38"/>
      <c r="B86" s="44"/>
      <c r="C86" s="315" t="s">
        <v>744</v>
      </c>
      <c r="D86" s="315" t="s">
        <v>745</v>
      </c>
      <c r="E86" s="17" t="s">
        <v>1</v>
      </c>
      <c r="F86" s="316">
        <v>11900</v>
      </c>
      <c r="G86" s="38"/>
      <c r="H86" s="44"/>
    </row>
    <row r="87" spans="1:8" s="2" customFormat="1" ht="16.8" customHeight="1">
      <c r="A87" s="38"/>
      <c r="B87" s="44"/>
      <c r="C87" s="311" t="s">
        <v>752</v>
      </c>
      <c r="D87" s="312" t="s">
        <v>752</v>
      </c>
      <c r="E87" s="313" t="s">
        <v>1</v>
      </c>
      <c r="F87" s="314">
        <v>12160.62</v>
      </c>
      <c r="G87" s="38"/>
      <c r="H87" s="44"/>
    </row>
    <row r="88" spans="1:8" s="2" customFormat="1" ht="16.8" customHeight="1">
      <c r="A88" s="38"/>
      <c r="B88" s="44"/>
      <c r="C88" s="315" t="s">
        <v>1</v>
      </c>
      <c r="D88" s="315" t="s">
        <v>750</v>
      </c>
      <c r="E88" s="17" t="s">
        <v>1</v>
      </c>
      <c r="F88" s="316">
        <v>0</v>
      </c>
      <c r="G88" s="38"/>
      <c r="H88" s="44"/>
    </row>
    <row r="89" spans="1:8" s="2" customFormat="1" ht="16.8" customHeight="1">
      <c r="A89" s="38"/>
      <c r="B89" s="44"/>
      <c r="C89" s="315" t="s">
        <v>1</v>
      </c>
      <c r="D89" s="315" t="s">
        <v>751</v>
      </c>
      <c r="E89" s="17" t="s">
        <v>1</v>
      </c>
      <c r="F89" s="316">
        <v>0</v>
      </c>
      <c r="G89" s="38"/>
      <c r="H89" s="44"/>
    </row>
    <row r="90" spans="1:8" s="2" customFormat="1" ht="16.8" customHeight="1">
      <c r="A90" s="38"/>
      <c r="B90" s="44"/>
      <c r="C90" s="315" t="s">
        <v>752</v>
      </c>
      <c r="D90" s="315" t="s">
        <v>753</v>
      </c>
      <c r="E90" s="17" t="s">
        <v>1</v>
      </c>
      <c r="F90" s="316">
        <v>12160.62</v>
      </c>
      <c r="G90" s="38"/>
      <c r="H90" s="44"/>
    </row>
    <row r="91" spans="1:8" s="2" customFormat="1" ht="16.8" customHeight="1">
      <c r="A91" s="38"/>
      <c r="B91" s="44"/>
      <c r="C91" s="311" t="s">
        <v>757</v>
      </c>
      <c r="D91" s="312" t="s">
        <v>757</v>
      </c>
      <c r="E91" s="313" t="s">
        <v>1</v>
      </c>
      <c r="F91" s="314">
        <v>11029.472</v>
      </c>
      <c r="G91" s="38"/>
      <c r="H91" s="44"/>
    </row>
    <row r="92" spans="1:8" s="2" customFormat="1" ht="16.8" customHeight="1">
      <c r="A92" s="38"/>
      <c r="B92" s="44"/>
      <c r="C92" s="315" t="s">
        <v>757</v>
      </c>
      <c r="D92" s="315" t="s">
        <v>758</v>
      </c>
      <c r="E92" s="17" t="s">
        <v>1</v>
      </c>
      <c r="F92" s="316">
        <v>11029.472</v>
      </c>
      <c r="G92" s="38"/>
      <c r="H92" s="44"/>
    </row>
    <row r="93" spans="1:8" s="2" customFormat="1" ht="16.8" customHeight="1">
      <c r="A93" s="38"/>
      <c r="B93" s="44"/>
      <c r="C93" s="311" t="s">
        <v>762</v>
      </c>
      <c r="D93" s="312" t="s">
        <v>762</v>
      </c>
      <c r="E93" s="313" t="s">
        <v>1</v>
      </c>
      <c r="F93" s="314">
        <v>11580.944</v>
      </c>
      <c r="G93" s="38"/>
      <c r="H93" s="44"/>
    </row>
    <row r="94" spans="1:8" s="2" customFormat="1" ht="16.8" customHeight="1">
      <c r="A94" s="38"/>
      <c r="B94" s="44"/>
      <c r="C94" s="315" t="s">
        <v>762</v>
      </c>
      <c r="D94" s="315" t="s">
        <v>763</v>
      </c>
      <c r="E94" s="17" t="s">
        <v>1</v>
      </c>
      <c r="F94" s="316">
        <v>11580.944</v>
      </c>
      <c r="G94" s="38"/>
      <c r="H94" s="44"/>
    </row>
    <row r="95" spans="1:8" s="2" customFormat="1" ht="16.8" customHeight="1">
      <c r="A95" s="38"/>
      <c r="B95" s="44"/>
      <c r="C95" s="311" t="s">
        <v>765</v>
      </c>
      <c r="D95" s="312" t="s">
        <v>765</v>
      </c>
      <c r="E95" s="313" t="s">
        <v>1</v>
      </c>
      <c r="F95" s="314">
        <v>922</v>
      </c>
      <c r="G95" s="38"/>
      <c r="H95" s="44"/>
    </row>
    <row r="96" spans="1:8" s="2" customFormat="1" ht="16.8" customHeight="1">
      <c r="A96" s="38"/>
      <c r="B96" s="44"/>
      <c r="C96" s="315" t="s">
        <v>765</v>
      </c>
      <c r="D96" s="315" t="s">
        <v>766</v>
      </c>
      <c r="E96" s="17" t="s">
        <v>1</v>
      </c>
      <c r="F96" s="316">
        <v>922</v>
      </c>
      <c r="G96" s="38"/>
      <c r="H96" s="44"/>
    </row>
    <row r="97" spans="1:8" s="2" customFormat="1" ht="16.8" customHeight="1">
      <c r="A97" s="38"/>
      <c r="B97" s="44"/>
      <c r="C97" s="311" t="s">
        <v>771</v>
      </c>
      <c r="D97" s="312" t="s">
        <v>771</v>
      </c>
      <c r="E97" s="313" t="s">
        <v>1</v>
      </c>
      <c r="F97" s="314">
        <v>1012</v>
      </c>
      <c r="G97" s="38"/>
      <c r="H97" s="44"/>
    </row>
    <row r="98" spans="1:8" s="2" customFormat="1" ht="16.8" customHeight="1">
      <c r="A98" s="38"/>
      <c r="B98" s="44"/>
      <c r="C98" s="315" t="s">
        <v>771</v>
      </c>
      <c r="D98" s="315" t="s">
        <v>641</v>
      </c>
      <c r="E98" s="17" t="s">
        <v>1</v>
      </c>
      <c r="F98" s="316">
        <v>1012</v>
      </c>
      <c r="G98" s="38"/>
      <c r="H98" s="44"/>
    </row>
    <row r="99" spans="1:8" s="2" customFormat="1" ht="16.8" customHeight="1">
      <c r="A99" s="38"/>
      <c r="B99" s="44"/>
      <c r="C99" s="311" t="s">
        <v>557</v>
      </c>
      <c r="D99" s="312" t="s">
        <v>557</v>
      </c>
      <c r="E99" s="313" t="s">
        <v>1</v>
      </c>
      <c r="F99" s="314">
        <v>368.25</v>
      </c>
      <c r="G99" s="38"/>
      <c r="H99" s="44"/>
    </row>
    <row r="100" spans="1:8" s="2" customFormat="1" ht="16.8" customHeight="1">
      <c r="A100" s="38"/>
      <c r="B100" s="44"/>
      <c r="C100" s="315" t="s">
        <v>557</v>
      </c>
      <c r="D100" s="315" t="s">
        <v>633</v>
      </c>
      <c r="E100" s="17" t="s">
        <v>1</v>
      </c>
      <c r="F100" s="316">
        <v>368.25</v>
      </c>
      <c r="G100" s="38"/>
      <c r="H100" s="44"/>
    </row>
    <row r="101" spans="1:8" s="2" customFormat="1" ht="16.8" customHeight="1">
      <c r="A101" s="38"/>
      <c r="B101" s="44"/>
      <c r="C101" s="311" t="s">
        <v>562</v>
      </c>
      <c r="D101" s="312" t="s">
        <v>562</v>
      </c>
      <c r="E101" s="313" t="s">
        <v>1</v>
      </c>
      <c r="F101" s="314">
        <v>1052.113</v>
      </c>
      <c r="G101" s="38"/>
      <c r="H101" s="44"/>
    </row>
    <row r="102" spans="1:8" s="2" customFormat="1" ht="16.8" customHeight="1">
      <c r="A102" s="38"/>
      <c r="B102" s="44"/>
      <c r="C102" s="315" t="s">
        <v>1</v>
      </c>
      <c r="D102" s="315" t="s">
        <v>635</v>
      </c>
      <c r="E102" s="17" t="s">
        <v>1</v>
      </c>
      <c r="F102" s="316">
        <v>0</v>
      </c>
      <c r="G102" s="38"/>
      <c r="H102" s="44"/>
    </row>
    <row r="103" spans="1:8" s="2" customFormat="1" ht="16.8" customHeight="1">
      <c r="A103" s="38"/>
      <c r="B103" s="44"/>
      <c r="C103" s="315" t="s">
        <v>562</v>
      </c>
      <c r="D103" s="315" t="s">
        <v>636</v>
      </c>
      <c r="E103" s="17" t="s">
        <v>1</v>
      </c>
      <c r="F103" s="316">
        <v>1052.113</v>
      </c>
      <c r="G103" s="38"/>
      <c r="H103" s="44"/>
    </row>
    <row r="104" spans="1:8" s="2" customFormat="1" ht="16.8" customHeight="1">
      <c r="A104" s="38"/>
      <c r="B104" s="44"/>
      <c r="C104" s="311" t="s">
        <v>567</v>
      </c>
      <c r="D104" s="312" t="s">
        <v>567</v>
      </c>
      <c r="E104" s="313" t="s">
        <v>1</v>
      </c>
      <c r="F104" s="314">
        <v>1012</v>
      </c>
      <c r="G104" s="38"/>
      <c r="H104" s="44"/>
    </row>
    <row r="105" spans="1:8" s="2" customFormat="1" ht="16.8" customHeight="1">
      <c r="A105" s="38"/>
      <c r="B105" s="44"/>
      <c r="C105" s="315" t="s">
        <v>567</v>
      </c>
      <c r="D105" s="315" t="s">
        <v>641</v>
      </c>
      <c r="E105" s="17" t="s">
        <v>1</v>
      </c>
      <c r="F105" s="316">
        <v>1012</v>
      </c>
      <c r="G105" s="38"/>
      <c r="H105" s="44"/>
    </row>
    <row r="106" spans="1:8" s="2" customFormat="1" ht="16.8" customHeight="1">
      <c r="A106" s="38"/>
      <c r="B106" s="44"/>
      <c r="C106" s="311" t="s">
        <v>577</v>
      </c>
      <c r="D106" s="312" t="s">
        <v>577</v>
      </c>
      <c r="E106" s="313" t="s">
        <v>1</v>
      </c>
      <c r="F106" s="314">
        <v>825.525</v>
      </c>
      <c r="G106" s="38"/>
      <c r="H106" s="44"/>
    </row>
    <row r="107" spans="1:8" s="2" customFormat="1" ht="16.8" customHeight="1">
      <c r="A107" s="38"/>
      <c r="B107" s="44"/>
      <c r="C107" s="315" t="s">
        <v>577</v>
      </c>
      <c r="D107" s="315" t="s">
        <v>646</v>
      </c>
      <c r="E107" s="17" t="s">
        <v>1</v>
      </c>
      <c r="F107" s="316">
        <v>825.525</v>
      </c>
      <c r="G107" s="38"/>
      <c r="H107" s="44"/>
    </row>
    <row r="108" spans="1:8" s="2" customFormat="1" ht="16.8" customHeight="1">
      <c r="A108" s="38"/>
      <c r="B108" s="44"/>
      <c r="C108" s="311" t="s">
        <v>582</v>
      </c>
      <c r="D108" s="312" t="s">
        <v>582</v>
      </c>
      <c r="E108" s="313" t="s">
        <v>1</v>
      </c>
      <c r="F108" s="314">
        <v>459.05</v>
      </c>
      <c r="G108" s="38"/>
      <c r="H108" s="44"/>
    </row>
    <row r="109" spans="1:8" s="2" customFormat="1" ht="16.8" customHeight="1">
      <c r="A109" s="38"/>
      <c r="B109" s="44"/>
      <c r="C109" s="315" t="s">
        <v>582</v>
      </c>
      <c r="D109" s="315" t="s">
        <v>651</v>
      </c>
      <c r="E109" s="17" t="s">
        <v>1</v>
      </c>
      <c r="F109" s="316">
        <v>459.05</v>
      </c>
      <c r="G109" s="38"/>
      <c r="H109" s="44"/>
    </row>
    <row r="110" spans="1:8" s="2" customFormat="1" ht="16.8" customHeight="1">
      <c r="A110" s="38"/>
      <c r="B110" s="44"/>
      <c r="C110" s="311" t="s">
        <v>659</v>
      </c>
      <c r="D110" s="312" t="s">
        <v>659</v>
      </c>
      <c r="E110" s="313" t="s">
        <v>1</v>
      </c>
      <c r="F110" s="314">
        <v>806.31</v>
      </c>
      <c r="G110" s="38"/>
      <c r="H110" s="44"/>
    </row>
    <row r="111" spans="1:8" s="2" customFormat="1" ht="16.8" customHeight="1">
      <c r="A111" s="38"/>
      <c r="B111" s="44"/>
      <c r="C111" s="315" t="s">
        <v>659</v>
      </c>
      <c r="D111" s="315" t="s">
        <v>660</v>
      </c>
      <c r="E111" s="17" t="s">
        <v>1</v>
      </c>
      <c r="F111" s="316">
        <v>806.31</v>
      </c>
      <c r="G111" s="38"/>
      <c r="H111" s="44"/>
    </row>
    <row r="112" spans="1:8" s="2" customFormat="1" ht="16.8" customHeight="1">
      <c r="A112" s="38"/>
      <c r="B112" s="44"/>
      <c r="C112" s="311" t="s">
        <v>665</v>
      </c>
      <c r="D112" s="312" t="s">
        <v>665</v>
      </c>
      <c r="E112" s="313" t="s">
        <v>1</v>
      </c>
      <c r="F112" s="314">
        <v>459.05</v>
      </c>
      <c r="G112" s="38"/>
      <c r="H112" s="44"/>
    </row>
    <row r="113" spans="1:8" s="2" customFormat="1" ht="16.8" customHeight="1">
      <c r="A113" s="38"/>
      <c r="B113" s="44"/>
      <c r="C113" s="315" t="s">
        <v>665</v>
      </c>
      <c r="D113" s="315" t="s">
        <v>651</v>
      </c>
      <c r="E113" s="17" t="s">
        <v>1</v>
      </c>
      <c r="F113" s="316">
        <v>459.05</v>
      </c>
      <c r="G113" s="38"/>
      <c r="H113" s="44"/>
    </row>
    <row r="114" spans="1:8" s="2" customFormat="1" ht="16.8" customHeight="1">
      <c r="A114" s="38"/>
      <c r="B114" s="44"/>
      <c r="C114" s="311" t="s">
        <v>623</v>
      </c>
      <c r="D114" s="312" t="s">
        <v>623</v>
      </c>
      <c r="E114" s="313" t="s">
        <v>1</v>
      </c>
      <c r="F114" s="314">
        <v>806.31</v>
      </c>
      <c r="G114" s="38"/>
      <c r="H114" s="44"/>
    </row>
    <row r="115" spans="1:8" s="2" customFormat="1" ht="16.8" customHeight="1">
      <c r="A115" s="38"/>
      <c r="B115" s="44"/>
      <c r="C115" s="315" t="s">
        <v>623</v>
      </c>
      <c r="D115" s="315" t="s">
        <v>624</v>
      </c>
      <c r="E115" s="17" t="s">
        <v>1</v>
      </c>
      <c r="F115" s="316">
        <v>806.31</v>
      </c>
      <c r="G115" s="38"/>
      <c r="H115" s="44"/>
    </row>
    <row r="116" spans="1:8" s="2" customFormat="1" ht="16.8" customHeight="1">
      <c r="A116" s="38"/>
      <c r="B116" s="44"/>
      <c r="C116" s="311" t="s">
        <v>686</v>
      </c>
      <c r="D116" s="312" t="s">
        <v>686</v>
      </c>
      <c r="E116" s="313" t="s">
        <v>1</v>
      </c>
      <c r="F116" s="314">
        <v>91.25</v>
      </c>
      <c r="G116" s="38"/>
      <c r="H116" s="44"/>
    </row>
    <row r="117" spans="1:8" s="2" customFormat="1" ht="16.8" customHeight="1">
      <c r="A117" s="38"/>
      <c r="B117" s="44"/>
      <c r="C117" s="315" t="s">
        <v>686</v>
      </c>
      <c r="D117" s="315" t="s">
        <v>687</v>
      </c>
      <c r="E117" s="17" t="s">
        <v>1</v>
      </c>
      <c r="F117" s="316">
        <v>91.25</v>
      </c>
      <c r="G117" s="38"/>
      <c r="H117" s="44"/>
    </row>
    <row r="118" spans="1:8" s="2" customFormat="1" ht="16.8" customHeight="1">
      <c r="A118" s="38"/>
      <c r="B118" s="44"/>
      <c r="C118" s="311" t="s">
        <v>734</v>
      </c>
      <c r="D118" s="312" t="s">
        <v>734</v>
      </c>
      <c r="E118" s="313" t="s">
        <v>1</v>
      </c>
      <c r="F118" s="314">
        <v>12160.62</v>
      </c>
      <c r="G118" s="38"/>
      <c r="H118" s="44"/>
    </row>
    <row r="119" spans="1:8" s="2" customFormat="1" ht="16.8" customHeight="1">
      <c r="A119" s="38"/>
      <c r="B119" s="44"/>
      <c r="C119" s="315" t="s">
        <v>734</v>
      </c>
      <c r="D119" s="315" t="s">
        <v>735</v>
      </c>
      <c r="E119" s="17" t="s">
        <v>1</v>
      </c>
      <c r="F119" s="316">
        <v>12160.62</v>
      </c>
      <c r="G119" s="38"/>
      <c r="H119" s="44"/>
    </row>
    <row r="120" spans="1:8" s="2" customFormat="1" ht="16.8" customHeight="1">
      <c r="A120" s="38"/>
      <c r="B120" s="44"/>
      <c r="C120" s="311" t="s">
        <v>652</v>
      </c>
      <c r="D120" s="312" t="s">
        <v>652</v>
      </c>
      <c r="E120" s="313" t="s">
        <v>1</v>
      </c>
      <c r="F120" s="314">
        <v>331.29</v>
      </c>
      <c r="G120" s="38"/>
      <c r="H120" s="44"/>
    </row>
    <row r="121" spans="1:8" s="2" customFormat="1" ht="16.8" customHeight="1">
      <c r="A121" s="38"/>
      <c r="B121" s="44"/>
      <c r="C121" s="315" t="s">
        <v>652</v>
      </c>
      <c r="D121" s="315" t="s">
        <v>653</v>
      </c>
      <c r="E121" s="17" t="s">
        <v>1</v>
      </c>
      <c r="F121" s="316">
        <v>331.29</v>
      </c>
      <c r="G121" s="38"/>
      <c r="H121" s="44"/>
    </row>
    <row r="122" spans="1:8" s="2" customFormat="1" ht="16.8" customHeight="1">
      <c r="A122" s="38"/>
      <c r="B122" s="44"/>
      <c r="C122" s="311" t="s">
        <v>666</v>
      </c>
      <c r="D122" s="312" t="s">
        <v>666</v>
      </c>
      <c r="E122" s="313" t="s">
        <v>1</v>
      </c>
      <c r="F122" s="314">
        <v>331.29</v>
      </c>
      <c r="G122" s="38"/>
      <c r="H122" s="44"/>
    </row>
    <row r="123" spans="1:8" s="2" customFormat="1" ht="16.8" customHeight="1">
      <c r="A123" s="38"/>
      <c r="B123" s="44"/>
      <c r="C123" s="315" t="s">
        <v>666</v>
      </c>
      <c r="D123" s="315" t="s">
        <v>653</v>
      </c>
      <c r="E123" s="17" t="s">
        <v>1</v>
      </c>
      <c r="F123" s="316">
        <v>331.29</v>
      </c>
      <c r="G123" s="38"/>
      <c r="H123" s="44"/>
    </row>
    <row r="124" spans="1:8" s="2" customFormat="1" ht="16.8" customHeight="1">
      <c r="A124" s="38"/>
      <c r="B124" s="44"/>
      <c r="C124" s="311" t="s">
        <v>625</v>
      </c>
      <c r="D124" s="312" t="s">
        <v>625</v>
      </c>
      <c r="E124" s="313" t="s">
        <v>1</v>
      </c>
      <c r="F124" s="314">
        <v>258.1</v>
      </c>
      <c r="G124" s="38"/>
      <c r="H124" s="44"/>
    </row>
    <row r="125" spans="1:8" s="2" customFormat="1" ht="16.8" customHeight="1">
      <c r="A125" s="38"/>
      <c r="B125" s="44"/>
      <c r="C125" s="315" t="s">
        <v>625</v>
      </c>
      <c r="D125" s="315" t="s">
        <v>626</v>
      </c>
      <c r="E125" s="17" t="s">
        <v>1</v>
      </c>
      <c r="F125" s="316">
        <v>258.1</v>
      </c>
      <c r="G125" s="38"/>
      <c r="H125" s="44"/>
    </row>
    <row r="126" spans="1:8" s="2" customFormat="1" ht="16.8" customHeight="1">
      <c r="A126" s="38"/>
      <c r="B126" s="44"/>
      <c r="C126" s="311" t="s">
        <v>688</v>
      </c>
      <c r="D126" s="312" t="s">
        <v>688</v>
      </c>
      <c r="E126" s="313" t="s">
        <v>1</v>
      </c>
      <c r="F126" s="314">
        <v>459.05</v>
      </c>
      <c r="G126" s="38"/>
      <c r="H126" s="44"/>
    </row>
    <row r="127" spans="1:8" s="2" customFormat="1" ht="16.8" customHeight="1">
      <c r="A127" s="38"/>
      <c r="B127" s="44"/>
      <c r="C127" s="315" t="s">
        <v>688</v>
      </c>
      <c r="D127" s="315" t="s">
        <v>689</v>
      </c>
      <c r="E127" s="17" t="s">
        <v>1</v>
      </c>
      <c r="F127" s="316">
        <v>459.05</v>
      </c>
      <c r="G127" s="38"/>
      <c r="H127" s="44"/>
    </row>
    <row r="128" spans="1:8" s="2" customFormat="1" ht="16.8" customHeight="1">
      <c r="A128" s="38"/>
      <c r="B128" s="44"/>
      <c r="C128" s="311" t="s">
        <v>736</v>
      </c>
      <c r="D128" s="312" t="s">
        <v>736</v>
      </c>
      <c r="E128" s="313" t="s">
        <v>1</v>
      </c>
      <c r="F128" s="314">
        <v>11595.05</v>
      </c>
      <c r="G128" s="38"/>
      <c r="H128" s="44"/>
    </row>
    <row r="129" spans="1:8" s="2" customFormat="1" ht="16.8" customHeight="1">
      <c r="A129" s="38"/>
      <c r="B129" s="44"/>
      <c r="C129" s="315" t="s">
        <v>736</v>
      </c>
      <c r="D129" s="315" t="s">
        <v>737</v>
      </c>
      <c r="E129" s="17" t="s">
        <v>1</v>
      </c>
      <c r="F129" s="316">
        <v>11595.05</v>
      </c>
      <c r="G129" s="38"/>
      <c r="H129" s="44"/>
    </row>
    <row r="130" spans="1:8" s="2" customFormat="1" ht="16.8" customHeight="1">
      <c r="A130" s="38"/>
      <c r="B130" s="44"/>
      <c r="C130" s="311" t="s">
        <v>654</v>
      </c>
      <c r="D130" s="312" t="s">
        <v>654</v>
      </c>
      <c r="E130" s="313" t="s">
        <v>1</v>
      </c>
      <c r="F130" s="314">
        <v>790.34</v>
      </c>
      <c r="G130" s="38"/>
      <c r="H130" s="44"/>
    </row>
    <row r="131" spans="1:8" s="2" customFormat="1" ht="16.8" customHeight="1">
      <c r="A131" s="38"/>
      <c r="B131" s="44"/>
      <c r="C131" s="315" t="s">
        <v>654</v>
      </c>
      <c r="D131" s="315" t="s">
        <v>655</v>
      </c>
      <c r="E131" s="17" t="s">
        <v>1</v>
      </c>
      <c r="F131" s="316">
        <v>790.34</v>
      </c>
      <c r="G131" s="38"/>
      <c r="H131" s="44"/>
    </row>
    <row r="132" spans="1:8" s="2" customFormat="1" ht="16.8" customHeight="1">
      <c r="A132" s="38"/>
      <c r="B132" s="44"/>
      <c r="C132" s="311" t="s">
        <v>667</v>
      </c>
      <c r="D132" s="312" t="s">
        <v>667</v>
      </c>
      <c r="E132" s="313" t="s">
        <v>1</v>
      </c>
      <c r="F132" s="314">
        <v>790.34</v>
      </c>
      <c r="G132" s="38"/>
      <c r="H132" s="44"/>
    </row>
    <row r="133" spans="1:8" s="2" customFormat="1" ht="16.8" customHeight="1">
      <c r="A133" s="38"/>
      <c r="B133" s="44"/>
      <c r="C133" s="315" t="s">
        <v>667</v>
      </c>
      <c r="D133" s="315" t="s">
        <v>655</v>
      </c>
      <c r="E133" s="17" t="s">
        <v>1</v>
      </c>
      <c r="F133" s="316">
        <v>790.34</v>
      </c>
      <c r="G133" s="38"/>
      <c r="H133" s="44"/>
    </row>
    <row r="134" spans="1:8" s="2" customFormat="1" ht="16.8" customHeight="1">
      <c r="A134" s="38"/>
      <c r="B134" s="44"/>
      <c r="C134" s="311" t="s">
        <v>627</v>
      </c>
      <c r="D134" s="312" t="s">
        <v>627</v>
      </c>
      <c r="E134" s="313" t="s">
        <v>1</v>
      </c>
      <c r="F134" s="314">
        <v>1484.91</v>
      </c>
      <c r="G134" s="38"/>
      <c r="H134" s="44"/>
    </row>
    <row r="135" spans="1:8" s="2" customFormat="1" ht="16.8" customHeight="1">
      <c r="A135" s="38"/>
      <c r="B135" s="44"/>
      <c r="C135" s="315" t="s">
        <v>627</v>
      </c>
      <c r="D135" s="315" t="s">
        <v>628</v>
      </c>
      <c r="E135" s="17" t="s">
        <v>1</v>
      </c>
      <c r="F135" s="316">
        <v>1484.91</v>
      </c>
      <c r="G135" s="38"/>
      <c r="H135" s="44"/>
    </row>
    <row r="136" spans="1:8" s="2" customFormat="1" ht="16.8" customHeight="1">
      <c r="A136" s="38"/>
      <c r="B136" s="44"/>
      <c r="C136" s="311" t="s">
        <v>738</v>
      </c>
      <c r="D136" s="312" t="s">
        <v>738</v>
      </c>
      <c r="E136" s="313" t="s">
        <v>1</v>
      </c>
      <c r="F136" s="314">
        <v>35916.29</v>
      </c>
      <c r="G136" s="38"/>
      <c r="H136" s="44"/>
    </row>
    <row r="137" spans="1:8" s="2" customFormat="1" ht="16.8" customHeight="1">
      <c r="A137" s="38"/>
      <c r="B137" s="44"/>
      <c r="C137" s="315" t="s">
        <v>738</v>
      </c>
      <c r="D137" s="315" t="s">
        <v>739</v>
      </c>
      <c r="E137" s="17" t="s">
        <v>1</v>
      </c>
      <c r="F137" s="316">
        <v>35916.29</v>
      </c>
      <c r="G137" s="38"/>
      <c r="H137" s="44"/>
    </row>
    <row r="138" spans="1:8" s="2" customFormat="1" ht="26.4" customHeight="1">
      <c r="A138" s="38"/>
      <c r="B138" s="44"/>
      <c r="C138" s="310" t="s">
        <v>1781</v>
      </c>
      <c r="D138" s="310" t="s">
        <v>111</v>
      </c>
      <c r="E138" s="38"/>
      <c r="F138" s="38"/>
      <c r="G138" s="38"/>
      <c r="H138" s="44"/>
    </row>
    <row r="139" spans="1:8" s="2" customFormat="1" ht="16.8" customHeight="1">
      <c r="A139" s="38"/>
      <c r="B139" s="44"/>
      <c r="C139" s="311" t="s">
        <v>279</v>
      </c>
      <c r="D139" s="312" t="s">
        <v>279</v>
      </c>
      <c r="E139" s="313" t="s">
        <v>1</v>
      </c>
      <c r="F139" s="314">
        <v>14.58</v>
      </c>
      <c r="G139" s="38"/>
      <c r="H139" s="44"/>
    </row>
    <row r="140" spans="1:8" s="2" customFormat="1" ht="16.8" customHeight="1">
      <c r="A140" s="38"/>
      <c r="B140" s="44"/>
      <c r="C140" s="315" t="s">
        <v>279</v>
      </c>
      <c r="D140" s="315" t="s">
        <v>776</v>
      </c>
      <c r="E140" s="17" t="s">
        <v>1</v>
      </c>
      <c r="F140" s="316">
        <v>14.58</v>
      </c>
      <c r="G140" s="38"/>
      <c r="H140" s="44"/>
    </row>
    <row r="141" spans="1:8" s="2" customFormat="1" ht="16.8" customHeight="1">
      <c r="A141" s="38"/>
      <c r="B141" s="44"/>
      <c r="C141" s="311" t="s">
        <v>672</v>
      </c>
      <c r="D141" s="312" t="s">
        <v>672</v>
      </c>
      <c r="E141" s="313" t="s">
        <v>1</v>
      </c>
      <c r="F141" s="314">
        <v>25.187</v>
      </c>
      <c r="G141" s="38"/>
      <c r="H141" s="44"/>
    </row>
    <row r="142" spans="1:8" s="2" customFormat="1" ht="16.8" customHeight="1">
      <c r="A142" s="38"/>
      <c r="B142" s="44"/>
      <c r="C142" s="315" t="s">
        <v>672</v>
      </c>
      <c r="D142" s="315" t="s">
        <v>804</v>
      </c>
      <c r="E142" s="17" t="s">
        <v>1</v>
      </c>
      <c r="F142" s="316">
        <v>25.187</v>
      </c>
      <c r="G142" s="38"/>
      <c r="H142" s="44"/>
    </row>
    <row r="143" spans="1:8" s="2" customFormat="1" ht="16.8" customHeight="1">
      <c r="A143" s="38"/>
      <c r="B143" s="44"/>
      <c r="C143" s="311" t="s">
        <v>678</v>
      </c>
      <c r="D143" s="312" t="s">
        <v>678</v>
      </c>
      <c r="E143" s="313" t="s">
        <v>1</v>
      </c>
      <c r="F143" s="314">
        <v>4.33</v>
      </c>
      <c r="G143" s="38"/>
      <c r="H143" s="44"/>
    </row>
    <row r="144" spans="1:8" s="2" customFormat="1" ht="16.8" customHeight="1">
      <c r="A144" s="38"/>
      <c r="B144" s="44"/>
      <c r="C144" s="315" t="s">
        <v>678</v>
      </c>
      <c r="D144" s="315" t="s">
        <v>797</v>
      </c>
      <c r="E144" s="17" t="s">
        <v>1</v>
      </c>
      <c r="F144" s="316">
        <v>4.33</v>
      </c>
      <c r="G144" s="38"/>
      <c r="H144" s="44"/>
    </row>
    <row r="145" spans="1:8" s="2" customFormat="1" ht="16.8" customHeight="1">
      <c r="A145" s="38"/>
      <c r="B145" s="44"/>
      <c r="C145" s="311" t="s">
        <v>684</v>
      </c>
      <c r="D145" s="312" t="s">
        <v>684</v>
      </c>
      <c r="E145" s="313" t="s">
        <v>1</v>
      </c>
      <c r="F145" s="314">
        <v>21.75</v>
      </c>
      <c r="G145" s="38"/>
      <c r="H145" s="44"/>
    </row>
    <row r="146" spans="1:8" s="2" customFormat="1" ht="16.8" customHeight="1">
      <c r="A146" s="38"/>
      <c r="B146" s="44"/>
      <c r="C146" s="315" t="s">
        <v>684</v>
      </c>
      <c r="D146" s="315" t="s">
        <v>807</v>
      </c>
      <c r="E146" s="17" t="s">
        <v>1</v>
      </c>
      <c r="F146" s="316">
        <v>21.75</v>
      </c>
      <c r="G146" s="38"/>
      <c r="H146" s="44"/>
    </row>
    <row r="147" spans="1:8" s="2" customFormat="1" ht="16.8" customHeight="1">
      <c r="A147" s="38"/>
      <c r="B147" s="44"/>
      <c r="C147" s="311" t="s">
        <v>691</v>
      </c>
      <c r="D147" s="312" t="s">
        <v>691</v>
      </c>
      <c r="E147" s="313" t="s">
        <v>1</v>
      </c>
      <c r="F147" s="314">
        <v>4.327</v>
      </c>
      <c r="G147" s="38"/>
      <c r="H147" s="44"/>
    </row>
    <row r="148" spans="1:8" s="2" customFormat="1" ht="16.8" customHeight="1">
      <c r="A148" s="38"/>
      <c r="B148" s="44"/>
      <c r="C148" s="315" t="s">
        <v>691</v>
      </c>
      <c r="D148" s="315" t="s">
        <v>809</v>
      </c>
      <c r="E148" s="17" t="s">
        <v>1</v>
      </c>
      <c r="F148" s="316">
        <v>4.327</v>
      </c>
      <c r="G148" s="38"/>
      <c r="H148" s="44"/>
    </row>
    <row r="149" spans="1:8" s="2" customFormat="1" ht="16.8" customHeight="1">
      <c r="A149" s="38"/>
      <c r="B149" s="44"/>
      <c r="C149" s="311" t="s">
        <v>697</v>
      </c>
      <c r="D149" s="312" t="s">
        <v>697</v>
      </c>
      <c r="E149" s="313" t="s">
        <v>1</v>
      </c>
      <c r="F149" s="314">
        <v>12.452</v>
      </c>
      <c r="G149" s="38"/>
      <c r="H149" s="44"/>
    </row>
    <row r="150" spans="1:8" s="2" customFormat="1" ht="16.8" customHeight="1">
      <c r="A150" s="38"/>
      <c r="B150" s="44"/>
      <c r="C150" s="315" t="s">
        <v>697</v>
      </c>
      <c r="D150" s="315" t="s">
        <v>811</v>
      </c>
      <c r="E150" s="17" t="s">
        <v>1</v>
      </c>
      <c r="F150" s="316">
        <v>12.452</v>
      </c>
      <c r="G150" s="38"/>
      <c r="H150" s="44"/>
    </row>
    <row r="151" spans="1:8" s="2" customFormat="1" ht="16.8" customHeight="1">
      <c r="A151" s="38"/>
      <c r="B151" s="44"/>
      <c r="C151" s="311" t="s">
        <v>703</v>
      </c>
      <c r="D151" s="312" t="s">
        <v>703</v>
      </c>
      <c r="E151" s="313" t="s">
        <v>1</v>
      </c>
      <c r="F151" s="314">
        <v>6.509</v>
      </c>
      <c r="G151" s="38"/>
      <c r="H151" s="44"/>
    </row>
    <row r="152" spans="1:8" s="2" customFormat="1" ht="16.8" customHeight="1">
      <c r="A152" s="38"/>
      <c r="B152" s="44"/>
      <c r="C152" s="315" t="s">
        <v>703</v>
      </c>
      <c r="D152" s="315" t="s">
        <v>813</v>
      </c>
      <c r="E152" s="17" t="s">
        <v>1</v>
      </c>
      <c r="F152" s="316">
        <v>6.509</v>
      </c>
      <c r="G152" s="38"/>
      <c r="H152" s="44"/>
    </row>
    <row r="153" spans="1:8" s="2" customFormat="1" ht="16.8" customHeight="1">
      <c r="A153" s="38"/>
      <c r="B153" s="44"/>
      <c r="C153" s="311" t="s">
        <v>709</v>
      </c>
      <c r="D153" s="312" t="s">
        <v>709</v>
      </c>
      <c r="E153" s="313" t="s">
        <v>1</v>
      </c>
      <c r="F153" s="314">
        <v>208.2</v>
      </c>
      <c r="G153" s="38"/>
      <c r="H153" s="44"/>
    </row>
    <row r="154" spans="1:8" s="2" customFormat="1" ht="16.8" customHeight="1">
      <c r="A154" s="38"/>
      <c r="B154" s="44"/>
      <c r="C154" s="315" t="s">
        <v>709</v>
      </c>
      <c r="D154" s="315" t="s">
        <v>815</v>
      </c>
      <c r="E154" s="17" t="s">
        <v>1</v>
      </c>
      <c r="F154" s="316">
        <v>208.2</v>
      </c>
      <c r="G154" s="38"/>
      <c r="H154" s="44"/>
    </row>
    <row r="155" spans="1:8" s="2" customFormat="1" ht="16.8" customHeight="1">
      <c r="A155" s="38"/>
      <c r="B155" s="44"/>
      <c r="C155" s="311" t="s">
        <v>716</v>
      </c>
      <c r="D155" s="312" t="s">
        <v>716</v>
      </c>
      <c r="E155" s="313" t="s">
        <v>1</v>
      </c>
      <c r="F155" s="314">
        <v>5.19</v>
      </c>
      <c r="G155" s="38"/>
      <c r="H155" s="44"/>
    </row>
    <row r="156" spans="1:8" s="2" customFormat="1" ht="16.8" customHeight="1">
      <c r="A156" s="38"/>
      <c r="B156" s="44"/>
      <c r="C156" s="315" t="s">
        <v>716</v>
      </c>
      <c r="D156" s="315" t="s">
        <v>819</v>
      </c>
      <c r="E156" s="17" t="s">
        <v>1</v>
      </c>
      <c r="F156" s="316">
        <v>5.19</v>
      </c>
      <c r="G156" s="38"/>
      <c r="H156" s="44"/>
    </row>
    <row r="157" spans="1:8" s="2" customFormat="1" ht="16.8" customHeight="1">
      <c r="A157" s="38"/>
      <c r="B157" s="44"/>
      <c r="C157" s="311" t="s">
        <v>721</v>
      </c>
      <c r="D157" s="312" t="s">
        <v>721</v>
      </c>
      <c r="E157" s="313" t="s">
        <v>1</v>
      </c>
      <c r="F157" s="314">
        <v>6.92</v>
      </c>
      <c r="G157" s="38"/>
      <c r="H157" s="44"/>
    </row>
    <row r="158" spans="1:8" s="2" customFormat="1" ht="16.8" customHeight="1">
      <c r="A158" s="38"/>
      <c r="B158" s="44"/>
      <c r="C158" s="315" t="s">
        <v>721</v>
      </c>
      <c r="D158" s="315" t="s">
        <v>824</v>
      </c>
      <c r="E158" s="17" t="s">
        <v>1</v>
      </c>
      <c r="F158" s="316">
        <v>6.92</v>
      </c>
      <c r="G158" s="38"/>
      <c r="H158" s="44"/>
    </row>
    <row r="159" spans="1:8" s="2" customFormat="1" ht="16.8" customHeight="1">
      <c r="A159" s="38"/>
      <c r="B159" s="44"/>
      <c r="C159" s="311" t="s">
        <v>727</v>
      </c>
      <c r="D159" s="312" t="s">
        <v>727</v>
      </c>
      <c r="E159" s="313" t="s">
        <v>1</v>
      </c>
      <c r="F159" s="314">
        <v>0.88</v>
      </c>
      <c r="G159" s="38"/>
      <c r="H159" s="44"/>
    </row>
    <row r="160" spans="1:8" s="2" customFormat="1" ht="16.8" customHeight="1">
      <c r="A160" s="38"/>
      <c r="B160" s="44"/>
      <c r="C160" s="315" t="s">
        <v>727</v>
      </c>
      <c r="D160" s="315" t="s">
        <v>829</v>
      </c>
      <c r="E160" s="17" t="s">
        <v>1</v>
      </c>
      <c r="F160" s="316">
        <v>0.88</v>
      </c>
      <c r="G160" s="38"/>
      <c r="H160" s="44"/>
    </row>
    <row r="161" spans="1:8" s="2" customFormat="1" ht="16.8" customHeight="1">
      <c r="A161" s="38"/>
      <c r="B161" s="44"/>
      <c r="C161" s="311" t="s">
        <v>284</v>
      </c>
      <c r="D161" s="312" t="s">
        <v>284</v>
      </c>
      <c r="E161" s="313" t="s">
        <v>1</v>
      </c>
      <c r="F161" s="314">
        <v>2.603</v>
      </c>
      <c r="G161" s="38"/>
      <c r="H161" s="44"/>
    </row>
    <row r="162" spans="1:8" s="2" customFormat="1" ht="16.8" customHeight="1">
      <c r="A162" s="38"/>
      <c r="B162" s="44"/>
      <c r="C162" s="315" t="s">
        <v>1</v>
      </c>
      <c r="D162" s="315" t="s">
        <v>630</v>
      </c>
      <c r="E162" s="17" t="s">
        <v>1</v>
      </c>
      <c r="F162" s="316">
        <v>0</v>
      </c>
      <c r="G162" s="38"/>
      <c r="H162" s="44"/>
    </row>
    <row r="163" spans="1:8" s="2" customFormat="1" ht="16.8" customHeight="1">
      <c r="A163" s="38"/>
      <c r="B163" s="44"/>
      <c r="C163" s="315" t="s">
        <v>284</v>
      </c>
      <c r="D163" s="315" t="s">
        <v>781</v>
      </c>
      <c r="E163" s="17" t="s">
        <v>1</v>
      </c>
      <c r="F163" s="316">
        <v>2.603</v>
      </c>
      <c r="G163" s="38"/>
      <c r="H163" s="44"/>
    </row>
    <row r="164" spans="1:8" s="2" customFormat="1" ht="16.8" customHeight="1">
      <c r="A164" s="38"/>
      <c r="B164" s="44"/>
      <c r="C164" s="311" t="s">
        <v>732</v>
      </c>
      <c r="D164" s="312" t="s">
        <v>732</v>
      </c>
      <c r="E164" s="313" t="s">
        <v>1</v>
      </c>
      <c r="F164" s="314">
        <v>208.021</v>
      </c>
      <c r="G164" s="38"/>
      <c r="H164" s="44"/>
    </row>
    <row r="165" spans="1:8" s="2" customFormat="1" ht="16.8" customHeight="1">
      <c r="A165" s="38"/>
      <c r="B165" s="44"/>
      <c r="C165" s="315" t="s">
        <v>732</v>
      </c>
      <c r="D165" s="315" t="s">
        <v>833</v>
      </c>
      <c r="E165" s="17" t="s">
        <v>1</v>
      </c>
      <c r="F165" s="316">
        <v>208.021</v>
      </c>
      <c r="G165" s="38"/>
      <c r="H165" s="44"/>
    </row>
    <row r="166" spans="1:8" s="2" customFormat="1" ht="16.8" customHeight="1">
      <c r="A166" s="38"/>
      <c r="B166" s="44"/>
      <c r="C166" s="311" t="s">
        <v>744</v>
      </c>
      <c r="D166" s="312" t="s">
        <v>744</v>
      </c>
      <c r="E166" s="313" t="s">
        <v>1</v>
      </c>
      <c r="F166" s="314">
        <v>198.566</v>
      </c>
      <c r="G166" s="38"/>
      <c r="H166" s="44"/>
    </row>
    <row r="167" spans="1:8" s="2" customFormat="1" ht="16.8" customHeight="1">
      <c r="A167" s="38"/>
      <c r="B167" s="44"/>
      <c r="C167" s="315" t="s">
        <v>744</v>
      </c>
      <c r="D167" s="315" t="s">
        <v>837</v>
      </c>
      <c r="E167" s="17" t="s">
        <v>1</v>
      </c>
      <c r="F167" s="316">
        <v>198.566</v>
      </c>
      <c r="G167" s="38"/>
      <c r="H167" s="44"/>
    </row>
    <row r="168" spans="1:8" s="2" customFormat="1" ht="16.8" customHeight="1">
      <c r="A168" s="38"/>
      <c r="B168" s="44"/>
      <c r="C168" s="311" t="s">
        <v>752</v>
      </c>
      <c r="D168" s="312" t="s">
        <v>752</v>
      </c>
      <c r="E168" s="313" t="s">
        <v>1</v>
      </c>
      <c r="F168" s="314">
        <v>10521.13</v>
      </c>
      <c r="G168" s="38"/>
      <c r="H168" s="44"/>
    </row>
    <row r="169" spans="1:8" s="2" customFormat="1" ht="16.8" customHeight="1">
      <c r="A169" s="38"/>
      <c r="B169" s="44"/>
      <c r="C169" s="315" t="s">
        <v>752</v>
      </c>
      <c r="D169" s="315" t="s">
        <v>839</v>
      </c>
      <c r="E169" s="17" t="s">
        <v>1</v>
      </c>
      <c r="F169" s="316">
        <v>10521.13</v>
      </c>
      <c r="G169" s="38"/>
      <c r="H169" s="44"/>
    </row>
    <row r="170" spans="1:8" s="2" customFormat="1" ht="16.8" customHeight="1">
      <c r="A170" s="38"/>
      <c r="B170" s="44"/>
      <c r="C170" s="311" t="s">
        <v>757</v>
      </c>
      <c r="D170" s="312" t="s">
        <v>757</v>
      </c>
      <c r="E170" s="313" t="s">
        <v>1</v>
      </c>
      <c r="F170" s="314">
        <v>198.57</v>
      </c>
      <c r="G170" s="38"/>
      <c r="H170" s="44"/>
    </row>
    <row r="171" spans="1:8" s="2" customFormat="1" ht="16.8" customHeight="1">
      <c r="A171" s="38"/>
      <c r="B171" s="44"/>
      <c r="C171" s="315" t="s">
        <v>757</v>
      </c>
      <c r="D171" s="315" t="s">
        <v>843</v>
      </c>
      <c r="E171" s="17" t="s">
        <v>1</v>
      </c>
      <c r="F171" s="316">
        <v>198.57</v>
      </c>
      <c r="G171" s="38"/>
      <c r="H171" s="44"/>
    </row>
    <row r="172" spans="1:8" s="2" customFormat="1" ht="16.8" customHeight="1">
      <c r="A172" s="38"/>
      <c r="B172" s="44"/>
      <c r="C172" s="311" t="s">
        <v>762</v>
      </c>
      <c r="D172" s="312" t="s">
        <v>762</v>
      </c>
      <c r="E172" s="313" t="s">
        <v>1</v>
      </c>
      <c r="F172" s="314">
        <v>1225.5</v>
      </c>
      <c r="G172" s="38"/>
      <c r="H172" s="44"/>
    </row>
    <row r="173" spans="1:8" s="2" customFormat="1" ht="16.8" customHeight="1">
      <c r="A173" s="38"/>
      <c r="B173" s="44"/>
      <c r="C173" s="315" t="s">
        <v>762</v>
      </c>
      <c r="D173" s="315" t="s">
        <v>845</v>
      </c>
      <c r="E173" s="17" t="s">
        <v>1</v>
      </c>
      <c r="F173" s="316">
        <v>1225.5</v>
      </c>
      <c r="G173" s="38"/>
      <c r="H173" s="44"/>
    </row>
    <row r="174" spans="1:8" s="2" customFormat="1" ht="16.8" customHeight="1">
      <c r="A174" s="38"/>
      <c r="B174" s="44"/>
      <c r="C174" s="311" t="s">
        <v>765</v>
      </c>
      <c r="D174" s="312" t="s">
        <v>765</v>
      </c>
      <c r="E174" s="313" t="s">
        <v>1</v>
      </c>
      <c r="F174" s="314">
        <v>282</v>
      </c>
      <c r="G174" s="38"/>
      <c r="H174" s="44"/>
    </row>
    <row r="175" spans="1:8" s="2" customFormat="1" ht="16.8" customHeight="1">
      <c r="A175" s="38"/>
      <c r="B175" s="44"/>
      <c r="C175" s="315" t="s">
        <v>1</v>
      </c>
      <c r="D175" s="315" t="s">
        <v>847</v>
      </c>
      <c r="E175" s="17" t="s">
        <v>1</v>
      </c>
      <c r="F175" s="316">
        <v>0</v>
      </c>
      <c r="G175" s="38"/>
      <c r="H175" s="44"/>
    </row>
    <row r="176" spans="1:8" s="2" customFormat="1" ht="16.8" customHeight="1">
      <c r="A176" s="38"/>
      <c r="B176" s="44"/>
      <c r="C176" s="315" t="s">
        <v>1</v>
      </c>
      <c r="D176" s="315" t="s">
        <v>751</v>
      </c>
      <c r="E176" s="17" t="s">
        <v>1</v>
      </c>
      <c r="F176" s="316">
        <v>0</v>
      </c>
      <c r="G176" s="38"/>
      <c r="H176" s="44"/>
    </row>
    <row r="177" spans="1:8" s="2" customFormat="1" ht="16.8" customHeight="1">
      <c r="A177" s="38"/>
      <c r="B177" s="44"/>
      <c r="C177" s="315" t="s">
        <v>765</v>
      </c>
      <c r="D177" s="315" t="s">
        <v>717</v>
      </c>
      <c r="E177" s="17" t="s">
        <v>1</v>
      </c>
      <c r="F177" s="316">
        <v>282</v>
      </c>
      <c r="G177" s="38"/>
      <c r="H177" s="44"/>
    </row>
    <row r="178" spans="1:8" s="2" customFormat="1" ht="16.8" customHeight="1">
      <c r="A178" s="38"/>
      <c r="B178" s="44"/>
      <c r="C178" s="311" t="s">
        <v>771</v>
      </c>
      <c r="D178" s="312" t="s">
        <v>771</v>
      </c>
      <c r="E178" s="313" t="s">
        <v>1</v>
      </c>
      <c r="F178" s="314">
        <v>189.111</v>
      </c>
      <c r="G178" s="38"/>
      <c r="H178" s="44"/>
    </row>
    <row r="179" spans="1:8" s="2" customFormat="1" ht="16.8" customHeight="1">
      <c r="A179" s="38"/>
      <c r="B179" s="44"/>
      <c r="C179" s="315" t="s">
        <v>771</v>
      </c>
      <c r="D179" s="315" t="s">
        <v>849</v>
      </c>
      <c r="E179" s="17" t="s">
        <v>1</v>
      </c>
      <c r="F179" s="316">
        <v>189.111</v>
      </c>
      <c r="G179" s="38"/>
      <c r="H179" s="44"/>
    </row>
    <row r="180" spans="1:8" s="2" customFormat="1" ht="16.8" customHeight="1">
      <c r="A180" s="38"/>
      <c r="B180" s="44"/>
      <c r="C180" s="311" t="s">
        <v>855</v>
      </c>
      <c r="D180" s="312" t="s">
        <v>855</v>
      </c>
      <c r="E180" s="313" t="s">
        <v>1</v>
      </c>
      <c r="F180" s="314">
        <v>626.85</v>
      </c>
      <c r="G180" s="38"/>
      <c r="H180" s="44"/>
    </row>
    <row r="181" spans="1:8" s="2" customFormat="1" ht="16.8" customHeight="1">
      <c r="A181" s="38"/>
      <c r="B181" s="44"/>
      <c r="C181" s="315" t="s">
        <v>855</v>
      </c>
      <c r="D181" s="315" t="s">
        <v>856</v>
      </c>
      <c r="E181" s="17" t="s">
        <v>1</v>
      </c>
      <c r="F181" s="316">
        <v>626.85</v>
      </c>
      <c r="G181" s="38"/>
      <c r="H181" s="44"/>
    </row>
    <row r="182" spans="1:8" s="2" customFormat="1" ht="16.8" customHeight="1">
      <c r="A182" s="38"/>
      <c r="B182" s="44"/>
      <c r="C182" s="311" t="s">
        <v>861</v>
      </c>
      <c r="D182" s="312" t="s">
        <v>861</v>
      </c>
      <c r="E182" s="313" t="s">
        <v>1</v>
      </c>
      <c r="F182" s="314">
        <v>5.346</v>
      </c>
      <c r="G182" s="38"/>
      <c r="H182" s="44"/>
    </row>
    <row r="183" spans="1:8" s="2" customFormat="1" ht="16.8" customHeight="1">
      <c r="A183" s="38"/>
      <c r="B183" s="44"/>
      <c r="C183" s="315" t="s">
        <v>861</v>
      </c>
      <c r="D183" s="315" t="s">
        <v>862</v>
      </c>
      <c r="E183" s="17" t="s">
        <v>1</v>
      </c>
      <c r="F183" s="316">
        <v>5.346</v>
      </c>
      <c r="G183" s="38"/>
      <c r="H183" s="44"/>
    </row>
    <row r="184" spans="1:8" s="2" customFormat="1" ht="16.8" customHeight="1">
      <c r="A184" s="38"/>
      <c r="B184" s="44"/>
      <c r="C184" s="311" t="s">
        <v>864</v>
      </c>
      <c r="D184" s="312" t="s">
        <v>864</v>
      </c>
      <c r="E184" s="313" t="s">
        <v>1</v>
      </c>
      <c r="F184" s="314">
        <v>96.15</v>
      </c>
      <c r="G184" s="38"/>
      <c r="H184" s="44"/>
    </row>
    <row r="185" spans="1:8" s="2" customFormat="1" ht="16.8" customHeight="1">
      <c r="A185" s="38"/>
      <c r="B185" s="44"/>
      <c r="C185" s="315" t="s">
        <v>864</v>
      </c>
      <c r="D185" s="315" t="s">
        <v>865</v>
      </c>
      <c r="E185" s="17" t="s">
        <v>1</v>
      </c>
      <c r="F185" s="316">
        <v>96.15</v>
      </c>
      <c r="G185" s="38"/>
      <c r="H185" s="44"/>
    </row>
    <row r="186" spans="1:8" s="2" customFormat="1" ht="16.8" customHeight="1">
      <c r="A186" s="38"/>
      <c r="B186" s="44"/>
      <c r="C186" s="311" t="s">
        <v>557</v>
      </c>
      <c r="D186" s="312" t="s">
        <v>557</v>
      </c>
      <c r="E186" s="313" t="s">
        <v>1</v>
      </c>
      <c r="F186" s="314">
        <v>59.57</v>
      </c>
      <c r="G186" s="38"/>
      <c r="H186" s="44"/>
    </row>
    <row r="187" spans="1:8" s="2" customFormat="1" ht="16.8" customHeight="1">
      <c r="A187" s="38"/>
      <c r="B187" s="44"/>
      <c r="C187" s="315" t="s">
        <v>557</v>
      </c>
      <c r="D187" s="315" t="s">
        <v>789</v>
      </c>
      <c r="E187" s="17" t="s">
        <v>1</v>
      </c>
      <c r="F187" s="316">
        <v>59.57</v>
      </c>
      <c r="G187" s="38"/>
      <c r="H187" s="44"/>
    </row>
    <row r="188" spans="1:8" s="2" customFormat="1" ht="16.8" customHeight="1">
      <c r="A188" s="38"/>
      <c r="B188" s="44"/>
      <c r="C188" s="311" t="s">
        <v>870</v>
      </c>
      <c r="D188" s="312" t="s">
        <v>870</v>
      </c>
      <c r="E188" s="313" t="s">
        <v>1</v>
      </c>
      <c r="F188" s="314">
        <v>28.3</v>
      </c>
      <c r="G188" s="38"/>
      <c r="H188" s="44"/>
    </row>
    <row r="189" spans="1:8" s="2" customFormat="1" ht="16.8" customHeight="1">
      <c r="A189" s="38"/>
      <c r="B189" s="44"/>
      <c r="C189" s="315" t="s">
        <v>870</v>
      </c>
      <c r="D189" s="315" t="s">
        <v>871</v>
      </c>
      <c r="E189" s="17" t="s">
        <v>1</v>
      </c>
      <c r="F189" s="316">
        <v>28.3</v>
      </c>
      <c r="G189" s="38"/>
      <c r="H189" s="44"/>
    </row>
    <row r="190" spans="1:8" s="2" customFormat="1" ht="16.8" customHeight="1">
      <c r="A190" s="38"/>
      <c r="B190" s="44"/>
      <c r="C190" s="311" t="s">
        <v>873</v>
      </c>
      <c r="D190" s="312" t="s">
        <v>873</v>
      </c>
      <c r="E190" s="313" t="s">
        <v>1</v>
      </c>
      <c r="F190" s="314">
        <v>77.15</v>
      </c>
      <c r="G190" s="38"/>
      <c r="H190" s="44"/>
    </row>
    <row r="191" spans="1:8" s="2" customFormat="1" ht="16.8" customHeight="1">
      <c r="A191" s="38"/>
      <c r="B191" s="44"/>
      <c r="C191" s="315" t="s">
        <v>873</v>
      </c>
      <c r="D191" s="315" t="s">
        <v>795</v>
      </c>
      <c r="E191" s="17" t="s">
        <v>1</v>
      </c>
      <c r="F191" s="316">
        <v>77.15</v>
      </c>
      <c r="G191" s="38"/>
      <c r="H191" s="44"/>
    </row>
    <row r="192" spans="1:8" s="2" customFormat="1" ht="16.8" customHeight="1">
      <c r="A192" s="38"/>
      <c r="B192" s="44"/>
      <c r="C192" s="311" t="s">
        <v>878</v>
      </c>
      <c r="D192" s="312" t="s">
        <v>878</v>
      </c>
      <c r="E192" s="313" t="s">
        <v>1</v>
      </c>
      <c r="F192" s="314">
        <v>4</v>
      </c>
      <c r="G192" s="38"/>
      <c r="H192" s="44"/>
    </row>
    <row r="193" spans="1:8" s="2" customFormat="1" ht="16.8" customHeight="1">
      <c r="A193" s="38"/>
      <c r="B193" s="44"/>
      <c r="C193" s="315" t="s">
        <v>878</v>
      </c>
      <c r="D193" s="315" t="s">
        <v>231</v>
      </c>
      <c r="E193" s="17" t="s">
        <v>1</v>
      </c>
      <c r="F193" s="316">
        <v>4</v>
      </c>
      <c r="G193" s="38"/>
      <c r="H193" s="44"/>
    </row>
    <row r="194" spans="1:8" s="2" customFormat="1" ht="16.8" customHeight="1">
      <c r="A194" s="38"/>
      <c r="B194" s="44"/>
      <c r="C194" s="311" t="s">
        <v>883</v>
      </c>
      <c r="D194" s="312" t="s">
        <v>883</v>
      </c>
      <c r="E194" s="313" t="s">
        <v>1</v>
      </c>
      <c r="F194" s="314">
        <v>29.8</v>
      </c>
      <c r="G194" s="38"/>
      <c r="H194" s="44"/>
    </row>
    <row r="195" spans="1:8" s="2" customFormat="1" ht="16.8" customHeight="1">
      <c r="A195" s="38"/>
      <c r="B195" s="44"/>
      <c r="C195" s="315" t="s">
        <v>883</v>
      </c>
      <c r="D195" s="315" t="s">
        <v>884</v>
      </c>
      <c r="E195" s="17" t="s">
        <v>1</v>
      </c>
      <c r="F195" s="316">
        <v>29.8</v>
      </c>
      <c r="G195" s="38"/>
      <c r="H195" s="44"/>
    </row>
    <row r="196" spans="1:8" s="2" customFormat="1" ht="16.8" customHeight="1">
      <c r="A196" s="38"/>
      <c r="B196" s="44"/>
      <c r="C196" s="311" t="s">
        <v>562</v>
      </c>
      <c r="D196" s="312" t="s">
        <v>562</v>
      </c>
      <c r="E196" s="313" t="s">
        <v>1</v>
      </c>
      <c r="F196" s="314">
        <v>57.84</v>
      </c>
      <c r="G196" s="38"/>
      <c r="H196" s="44"/>
    </row>
    <row r="197" spans="1:8" s="2" customFormat="1" ht="16.8" customHeight="1">
      <c r="A197" s="38"/>
      <c r="B197" s="44"/>
      <c r="C197" s="315" t="s">
        <v>562</v>
      </c>
      <c r="D197" s="315" t="s">
        <v>791</v>
      </c>
      <c r="E197" s="17" t="s">
        <v>1</v>
      </c>
      <c r="F197" s="316">
        <v>57.84</v>
      </c>
      <c r="G197" s="38"/>
      <c r="H197" s="44"/>
    </row>
    <row r="198" spans="1:8" s="2" customFormat="1" ht="16.8" customHeight="1">
      <c r="A198" s="38"/>
      <c r="B198" s="44"/>
      <c r="C198" s="311" t="s">
        <v>567</v>
      </c>
      <c r="D198" s="312" t="s">
        <v>567</v>
      </c>
      <c r="E198" s="313" t="s">
        <v>1</v>
      </c>
      <c r="F198" s="314">
        <v>62.685</v>
      </c>
      <c r="G198" s="38"/>
      <c r="H198" s="44"/>
    </row>
    <row r="199" spans="1:8" s="2" customFormat="1" ht="16.8" customHeight="1">
      <c r="A199" s="38"/>
      <c r="B199" s="44"/>
      <c r="C199" s="315" t="s">
        <v>1</v>
      </c>
      <c r="D199" s="315" t="s">
        <v>635</v>
      </c>
      <c r="E199" s="17" t="s">
        <v>1</v>
      </c>
      <c r="F199" s="316">
        <v>0</v>
      </c>
      <c r="G199" s="38"/>
      <c r="H199" s="44"/>
    </row>
    <row r="200" spans="1:8" s="2" customFormat="1" ht="16.8" customHeight="1">
      <c r="A200" s="38"/>
      <c r="B200" s="44"/>
      <c r="C200" s="315" t="s">
        <v>567</v>
      </c>
      <c r="D200" s="315" t="s">
        <v>793</v>
      </c>
      <c r="E200" s="17" t="s">
        <v>1</v>
      </c>
      <c r="F200" s="316">
        <v>62.685</v>
      </c>
      <c r="G200" s="38"/>
      <c r="H200" s="44"/>
    </row>
    <row r="201" spans="1:8" s="2" customFormat="1" ht="16.8" customHeight="1">
      <c r="A201" s="38"/>
      <c r="B201" s="44"/>
      <c r="C201" s="311" t="s">
        <v>577</v>
      </c>
      <c r="D201" s="312" t="s">
        <v>577</v>
      </c>
      <c r="E201" s="313" t="s">
        <v>1</v>
      </c>
      <c r="F201" s="314">
        <v>77.15</v>
      </c>
      <c r="G201" s="38"/>
      <c r="H201" s="44"/>
    </row>
    <row r="202" spans="1:8" s="2" customFormat="1" ht="16.8" customHeight="1">
      <c r="A202" s="38"/>
      <c r="B202" s="44"/>
      <c r="C202" s="315" t="s">
        <v>577</v>
      </c>
      <c r="D202" s="315" t="s">
        <v>795</v>
      </c>
      <c r="E202" s="17" t="s">
        <v>1</v>
      </c>
      <c r="F202" s="316">
        <v>77.15</v>
      </c>
      <c r="G202" s="38"/>
      <c r="H202" s="44"/>
    </row>
    <row r="203" spans="1:8" s="2" customFormat="1" ht="16.8" customHeight="1">
      <c r="A203" s="38"/>
      <c r="B203" s="44"/>
      <c r="C203" s="311" t="s">
        <v>582</v>
      </c>
      <c r="D203" s="312" t="s">
        <v>582</v>
      </c>
      <c r="E203" s="313" t="s">
        <v>1</v>
      </c>
      <c r="F203" s="314">
        <v>4.33</v>
      </c>
      <c r="G203" s="38"/>
      <c r="H203" s="44"/>
    </row>
    <row r="204" spans="1:8" s="2" customFormat="1" ht="16.8" customHeight="1">
      <c r="A204" s="38"/>
      <c r="B204" s="44"/>
      <c r="C204" s="315" t="s">
        <v>582</v>
      </c>
      <c r="D204" s="315" t="s">
        <v>797</v>
      </c>
      <c r="E204" s="17" t="s">
        <v>1</v>
      </c>
      <c r="F204" s="316">
        <v>4.33</v>
      </c>
      <c r="G204" s="38"/>
      <c r="H204" s="44"/>
    </row>
    <row r="205" spans="1:8" s="2" customFormat="1" ht="16.8" customHeight="1">
      <c r="A205" s="38"/>
      <c r="B205" s="44"/>
      <c r="C205" s="311" t="s">
        <v>659</v>
      </c>
      <c r="D205" s="312" t="s">
        <v>659</v>
      </c>
      <c r="E205" s="313" t="s">
        <v>1</v>
      </c>
      <c r="F205" s="314">
        <v>14.58</v>
      </c>
      <c r="G205" s="38"/>
      <c r="H205" s="44"/>
    </row>
    <row r="206" spans="1:8" s="2" customFormat="1" ht="16.8" customHeight="1">
      <c r="A206" s="38"/>
      <c r="B206" s="44"/>
      <c r="C206" s="315" t="s">
        <v>659</v>
      </c>
      <c r="D206" s="315" t="s">
        <v>799</v>
      </c>
      <c r="E206" s="17" t="s">
        <v>1</v>
      </c>
      <c r="F206" s="316">
        <v>14.58</v>
      </c>
      <c r="G206" s="38"/>
      <c r="H206" s="44"/>
    </row>
    <row r="207" spans="1:8" s="2" customFormat="1" ht="16.8" customHeight="1">
      <c r="A207" s="38"/>
      <c r="B207" s="44"/>
      <c r="C207" s="311" t="s">
        <v>665</v>
      </c>
      <c r="D207" s="312" t="s">
        <v>665</v>
      </c>
      <c r="E207" s="313" t="s">
        <v>1</v>
      </c>
      <c r="F207" s="314">
        <v>4.33</v>
      </c>
      <c r="G207" s="38"/>
      <c r="H207" s="44"/>
    </row>
    <row r="208" spans="1:8" s="2" customFormat="1" ht="16.8" customHeight="1">
      <c r="A208" s="38"/>
      <c r="B208" s="44"/>
      <c r="C208" s="315" t="s">
        <v>665</v>
      </c>
      <c r="D208" s="315" t="s">
        <v>797</v>
      </c>
      <c r="E208" s="17" t="s">
        <v>1</v>
      </c>
      <c r="F208" s="316">
        <v>4.33</v>
      </c>
      <c r="G208" s="38"/>
      <c r="H208" s="44"/>
    </row>
    <row r="209" spans="1:8" s="2" customFormat="1" ht="16.8" customHeight="1">
      <c r="A209" s="38"/>
      <c r="B209" s="44"/>
      <c r="C209" s="311" t="s">
        <v>623</v>
      </c>
      <c r="D209" s="312" t="s">
        <v>623</v>
      </c>
      <c r="E209" s="313" t="s">
        <v>1</v>
      </c>
      <c r="F209" s="314">
        <v>25.19</v>
      </c>
      <c r="G209" s="38"/>
      <c r="H209" s="44"/>
    </row>
    <row r="210" spans="1:8" s="2" customFormat="1" ht="16.8" customHeight="1">
      <c r="A210" s="38"/>
      <c r="B210" s="44"/>
      <c r="C210" s="315" t="s">
        <v>623</v>
      </c>
      <c r="D210" s="315" t="s">
        <v>777</v>
      </c>
      <c r="E210" s="17" t="s">
        <v>1</v>
      </c>
      <c r="F210" s="316">
        <v>25.19</v>
      </c>
      <c r="G210" s="38"/>
      <c r="H210" s="44"/>
    </row>
    <row r="211" spans="1:8" s="2" customFormat="1" ht="16.8" customHeight="1">
      <c r="A211" s="38"/>
      <c r="B211" s="44"/>
      <c r="C211" s="311" t="s">
        <v>782</v>
      </c>
      <c r="D211" s="312" t="s">
        <v>782</v>
      </c>
      <c r="E211" s="313" t="s">
        <v>1</v>
      </c>
      <c r="F211" s="314">
        <v>0.745</v>
      </c>
      <c r="G211" s="38"/>
      <c r="H211" s="44"/>
    </row>
    <row r="212" spans="1:8" s="2" customFormat="1" ht="16.8" customHeight="1">
      <c r="A212" s="38"/>
      <c r="B212" s="44"/>
      <c r="C212" s="315" t="s">
        <v>782</v>
      </c>
      <c r="D212" s="315" t="s">
        <v>783</v>
      </c>
      <c r="E212" s="17" t="s">
        <v>1</v>
      </c>
      <c r="F212" s="316">
        <v>0.745</v>
      </c>
      <c r="G212" s="38"/>
      <c r="H212" s="44"/>
    </row>
    <row r="213" spans="1:8" s="2" customFormat="1" ht="16.8" customHeight="1">
      <c r="A213" s="38"/>
      <c r="B213" s="44"/>
      <c r="C213" s="311" t="s">
        <v>850</v>
      </c>
      <c r="D213" s="312" t="s">
        <v>850</v>
      </c>
      <c r="E213" s="313" t="s">
        <v>1</v>
      </c>
      <c r="F213" s="314">
        <v>597.003</v>
      </c>
      <c r="G213" s="38"/>
      <c r="H213" s="44"/>
    </row>
    <row r="214" spans="1:8" s="2" customFormat="1" ht="16.8" customHeight="1">
      <c r="A214" s="38"/>
      <c r="B214" s="44"/>
      <c r="C214" s="315" t="s">
        <v>850</v>
      </c>
      <c r="D214" s="315" t="s">
        <v>851</v>
      </c>
      <c r="E214" s="17" t="s">
        <v>1</v>
      </c>
      <c r="F214" s="316">
        <v>597.003</v>
      </c>
      <c r="G214" s="38"/>
      <c r="H214" s="44"/>
    </row>
    <row r="215" spans="1:8" s="2" customFormat="1" ht="16.8" customHeight="1">
      <c r="A215" s="38"/>
      <c r="B215" s="44"/>
      <c r="C215" s="311" t="s">
        <v>625</v>
      </c>
      <c r="D215" s="312" t="s">
        <v>625</v>
      </c>
      <c r="E215" s="313" t="s">
        <v>1</v>
      </c>
      <c r="F215" s="314">
        <v>59.57</v>
      </c>
      <c r="G215" s="38"/>
      <c r="H215" s="44"/>
    </row>
    <row r="216" spans="1:8" s="2" customFormat="1" ht="16.8" customHeight="1">
      <c r="A216" s="38"/>
      <c r="B216" s="44"/>
      <c r="C216" s="315" t="s">
        <v>625</v>
      </c>
      <c r="D216" s="315" t="s">
        <v>778</v>
      </c>
      <c r="E216" s="17" t="s">
        <v>1</v>
      </c>
      <c r="F216" s="316">
        <v>59.57</v>
      </c>
      <c r="G216" s="38"/>
      <c r="H216" s="44"/>
    </row>
    <row r="217" spans="1:8" s="2" customFormat="1" ht="16.8" customHeight="1">
      <c r="A217" s="38"/>
      <c r="B217" s="44"/>
      <c r="C217" s="311" t="s">
        <v>784</v>
      </c>
      <c r="D217" s="312" t="s">
        <v>784</v>
      </c>
      <c r="E217" s="313" t="s">
        <v>1</v>
      </c>
      <c r="F217" s="314">
        <v>3.35</v>
      </c>
      <c r="G217" s="38"/>
      <c r="H217" s="44"/>
    </row>
    <row r="218" spans="1:8" s="2" customFormat="1" ht="16.8" customHeight="1">
      <c r="A218" s="38"/>
      <c r="B218" s="44"/>
      <c r="C218" s="315" t="s">
        <v>784</v>
      </c>
      <c r="D218" s="315" t="s">
        <v>785</v>
      </c>
      <c r="E218" s="17" t="s">
        <v>1</v>
      </c>
      <c r="F218" s="316">
        <v>3.35</v>
      </c>
      <c r="G218" s="38"/>
      <c r="H218" s="44"/>
    </row>
    <row r="219" spans="1:8" s="2" customFormat="1" ht="16.8" customHeight="1">
      <c r="A219" s="38"/>
      <c r="B219" s="44"/>
      <c r="C219" s="311" t="s">
        <v>852</v>
      </c>
      <c r="D219" s="312" t="s">
        <v>852</v>
      </c>
      <c r="E219" s="313" t="s">
        <v>1</v>
      </c>
      <c r="F219" s="314">
        <v>786.11</v>
      </c>
      <c r="G219" s="38"/>
      <c r="H219" s="44"/>
    </row>
    <row r="220" spans="1:8" s="2" customFormat="1" ht="16.8" customHeight="1">
      <c r="A220" s="38"/>
      <c r="B220" s="44"/>
      <c r="C220" s="315" t="s">
        <v>852</v>
      </c>
      <c r="D220" s="315" t="s">
        <v>853</v>
      </c>
      <c r="E220" s="17" t="s">
        <v>1</v>
      </c>
      <c r="F220" s="316">
        <v>786.11</v>
      </c>
      <c r="G220" s="38"/>
      <c r="H220" s="44"/>
    </row>
    <row r="221" spans="1:8" s="2" customFormat="1" ht="16.8" customHeight="1">
      <c r="A221" s="38"/>
      <c r="B221" s="44"/>
      <c r="C221" s="311" t="s">
        <v>627</v>
      </c>
      <c r="D221" s="312" t="s">
        <v>627</v>
      </c>
      <c r="E221" s="313" t="s">
        <v>1</v>
      </c>
      <c r="F221" s="314">
        <v>99.34</v>
      </c>
      <c r="G221" s="38"/>
      <c r="H221" s="44"/>
    </row>
    <row r="222" spans="1:8" s="2" customFormat="1" ht="16.8" customHeight="1">
      <c r="A222" s="38"/>
      <c r="B222" s="44"/>
      <c r="C222" s="315" t="s">
        <v>627</v>
      </c>
      <c r="D222" s="315" t="s">
        <v>779</v>
      </c>
      <c r="E222" s="17" t="s">
        <v>1</v>
      </c>
      <c r="F222" s="316">
        <v>99.34</v>
      </c>
      <c r="G222" s="38"/>
      <c r="H222" s="44"/>
    </row>
    <row r="223" spans="1:8" s="2" customFormat="1" ht="26.4" customHeight="1">
      <c r="A223" s="38"/>
      <c r="B223" s="44"/>
      <c r="C223" s="310" t="s">
        <v>1782</v>
      </c>
      <c r="D223" s="310" t="s">
        <v>114</v>
      </c>
      <c r="E223" s="38"/>
      <c r="F223" s="38"/>
      <c r="G223" s="38"/>
      <c r="H223" s="44"/>
    </row>
    <row r="224" spans="1:8" s="2" customFormat="1" ht="16.8" customHeight="1">
      <c r="A224" s="38"/>
      <c r="B224" s="44"/>
      <c r="C224" s="311" t="s">
        <v>279</v>
      </c>
      <c r="D224" s="312" t="s">
        <v>279</v>
      </c>
      <c r="E224" s="313" t="s">
        <v>1</v>
      </c>
      <c r="F224" s="314">
        <v>608.75</v>
      </c>
      <c r="G224" s="38"/>
      <c r="H224" s="44"/>
    </row>
    <row r="225" spans="1:8" s="2" customFormat="1" ht="16.8" customHeight="1">
      <c r="A225" s="38"/>
      <c r="B225" s="44"/>
      <c r="C225" s="315" t="s">
        <v>279</v>
      </c>
      <c r="D225" s="315" t="s">
        <v>887</v>
      </c>
      <c r="E225" s="17" t="s">
        <v>1</v>
      </c>
      <c r="F225" s="316">
        <v>608.75</v>
      </c>
      <c r="G225" s="38"/>
      <c r="H225" s="44"/>
    </row>
    <row r="226" spans="1:8" s="2" customFormat="1" ht="16.8" customHeight="1">
      <c r="A226" s="38"/>
      <c r="B226" s="44"/>
      <c r="C226" s="311" t="s">
        <v>672</v>
      </c>
      <c r="D226" s="312" t="s">
        <v>672</v>
      </c>
      <c r="E226" s="313" t="s">
        <v>1</v>
      </c>
      <c r="F226" s="314">
        <v>144.55</v>
      </c>
      <c r="G226" s="38"/>
      <c r="H226" s="44"/>
    </row>
    <row r="227" spans="1:8" s="2" customFormat="1" ht="16.8" customHeight="1">
      <c r="A227" s="38"/>
      <c r="B227" s="44"/>
      <c r="C227" s="315" t="s">
        <v>672</v>
      </c>
      <c r="D227" s="315" t="s">
        <v>909</v>
      </c>
      <c r="E227" s="17" t="s">
        <v>1</v>
      </c>
      <c r="F227" s="316">
        <v>144.55</v>
      </c>
      <c r="G227" s="38"/>
      <c r="H227" s="44"/>
    </row>
    <row r="228" spans="1:8" s="2" customFormat="1" ht="16.8" customHeight="1">
      <c r="A228" s="38"/>
      <c r="B228" s="44"/>
      <c r="C228" s="311" t="s">
        <v>678</v>
      </c>
      <c r="D228" s="312" t="s">
        <v>678</v>
      </c>
      <c r="E228" s="313" t="s">
        <v>1</v>
      </c>
      <c r="F228" s="314">
        <v>2435</v>
      </c>
      <c r="G228" s="38"/>
      <c r="H228" s="44"/>
    </row>
    <row r="229" spans="1:8" s="2" customFormat="1" ht="16.8" customHeight="1">
      <c r="A229" s="38"/>
      <c r="B229" s="44"/>
      <c r="C229" s="315" t="s">
        <v>678</v>
      </c>
      <c r="D229" s="315" t="s">
        <v>911</v>
      </c>
      <c r="E229" s="17" t="s">
        <v>1</v>
      </c>
      <c r="F229" s="316">
        <v>2435</v>
      </c>
      <c r="G229" s="38"/>
      <c r="H229" s="44"/>
    </row>
    <row r="230" spans="1:8" s="2" customFormat="1" ht="16.8" customHeight="1">
      <c r="A230" s="38"/>
      <c r="B230" s="44"/>
      <c r="C230" s="311" t="s">
        <v>684</v>
      </c>
      <c r="D230" s="312" t="s">
        <v>684</v>
      </c>
      <c r="E230" s="313" t="s">
        <v>1</v>
      </c>
      <c r="F230" s="314">
        <v>215.9</v>
      </c>
      <c r="G230" s="38"/>
      <c r="H230" s="44"/>
    </row>
    <row r="231" spans="1:8" s="2" customFormat="1" ht="16.8" customHeight="1">
      <c r="A231" s="38"/>
      <c r="B231" s="44"/>
      <c r="C231" s="315" t="s">
        <v>684</v>
      </c>
      <c r="D231" s="315" t="s">
        <v>913</v>
      </c>
      <c r="E231" s="17" t="s">
        <v>1</v>
      </c>
      <c r="F231" s="316">
        <v>215.9</v>
      </c>
      <c r="G231" s="38"/>
      <c r="H231" s="44"/>
    </row>
    <row r="232" spans="1:8" s="2" customFormat="1" ht="16.8" customHeight="1">
      <c r="A232" s="38"/>
      <c r="B232" s="44"/>
      <c r="C232" s="311" t="s">
        <v>691</v>
      </c>
      <c r="D232" s="312" t="s">
        <v>691</v>
      </c>
      <c r="E232" s="313" t="s">
        <v>1</v>
      </c>
      <c r="F232" s="314">
        <v>1003.26</v>
      </c>
      <c r="G232" s="38"/>
      <c r="H232" s="44"/>
    </row>
    <row r="233" spans="1:8" s="2" customFormat="1" ht="16.8" customHeight="1">
      <c r="A233" s="38"/>
      <c r="B233" s="44"/>
      <c r="C233" s="315" t="s">
        <v>691</v>
      </c>
      <c r="D233" s="315" t="s">
        <v>917</v>
      </c>
      <c r="E233" s="17" t="s">
        <v>1</v>
      </c>
      <c r="F233" s="316">
        <v>1003.26</v>
      </c>
      <c r="G233" s="38"/>
      <c r="H233" s="44"/>
    </row>
    <row r="234" spans="1:8" s="2" customFormat="1" ht="16.8" customHeight="1">
      <c r="A234" s="38"/>
      <c r="B234" s="44"/>
      <c r="C234" s="311" t="s">
        <v>697</v>
      </c>
      <c r="D234" s="312" t="s">
        <v>697</v>
      </c>
      <c r="E234" s="313" t="s">
        <v>1</v>
      </c>
      <c r="F234" s="314">
        <v>1210.126</v>
      </c>
      <c r="G234" s="38"/>
      <c r="H234" s="44"/>
    </row>
    <row r="235" spans="1:8" s="2" customFormat="1" ht="16.8" customHeight="1">
      <c r="A235" s="38"/>
      <c r="B235" s="44"/>
      <c r="C235" s="315" t="s">
        <v>697</v>
      </c>
      <c r="D235" s="315" t="s">
        <v>919</v>
      </c>
      <c r="E235" s="17" t="s">
        <v>1</v>
      </c>
      <c r="F235" s="316">
        <v>1210.126</v>
      </c>
      <c r="G235" s="38"/>
      <c r="H235" s="44"/>
    </row>
    <row r="236" spans="1:8" s="2" customFormat="1" ht="16.8" customHeight="1">
      <c r="A236" s="38"/>
      <c r="B236" s="44"/>
      <c r="C236" s="311" t="s">
        <v>703</v>
      </c>
      <c r="D236" s="312" t="s">
        <v>703</v>
      </c>
      <c r="E236" s="313" t="s">
        <v>1</v>
      </c>
      <c r="F236" s="314">
        <v>465.405</v>
      </c>
      <c r="G236" s="38"/>
      <c r="H236" s="44"/>
    </row>
    <row r="237" spans="1:8" s="2" customFormat="1" ht="16.8" customHeight="1">
      <c r="A237" s="38"/>
      <c r="B237" s="44"/>
      <c r="C237" s="315" t="s">
        <v>703</v>
      </c>
      <c r="D237" s="315" t="s">
        <v>921</v>
      </c>
      <c r="E237" s="17" t="s">
        <v>1</v>
      </c>
      <c r="F237" s="316">
        <v>465.405</v>
      </c>
      <c r="G237" s="38"/>
      <c r="H237" s="44"/>
    </row>
    <row r="238" spans="1:8" s="2" customFormat="1" ht="16.8" customHeight="1">
      <c r="A238" s="38"/>
      <c r="B238" s="44"/>
      <c r="C238" s="311" t="s">
        <v>709</v>
      </c>
      <c r="D238" s="312" t="s">
        <v>709</v>
      </c>
      <c r="E238" s="313" t="s">
        <v>1</v>
      </c>
      <c r="F238" s="314">
        <v>6050.63</v>
      </c>
      <c r="G238" s="38"/>
      <c r="H238" s="44"/>
    </row>
    <row r="239" spans="1:8" s="2" customFormat="1" ht="16.8" customHeight="1">
      <c r="A239" s="38"/>
      <c r="B239" s="44"/>
      <c r="C239" s="315" t="s">
        <v>709</v>
      </c>
      <c r="D239" s="315" t="s">
        <v>923</v>
      </c>
      <c r="E239" s="17" t="s">
        <v>1</v>
      </c>
      <c r="F239" s="316">
        <v>6050.63</v>
      </c>
      <c r="G239" s="38"/>
      <c r="H239" s="44"/>
    </row>
    <row r="240" spans="1:8" s="2" customFormat="1" ht="16.8" customHeight="1">
      <c r="A240" s="38"/>
      <c r="B240" s="44"/>
      <c r="C240" s="311" t="s">
        <v>716</v>
      </c>
      <c r="D240" s="312" t="s">
        <v>716</v>
      </c>
      <c r="E240" s="313" t="s">
        <v>1</v>
      </c>
      <c r="F240" s="314">
        <v>13167.22</v>
      </c>
      <c r="G240" s="38"/>
      <c r="H240" s="44"/>
    </row>
    <row r="241" spans="1:8" s="2" customFormat="1" ht="16.8" customHeight="1">
      <c r="A241" s="38"/>
      <c r="B241" s="44"/>
      <c r="C241" s="315" t="s">
        <v>716</v>
      </c>
      <c r="D241" s="315" t="s">
        <v>925</v>
      </c>
      <c r="E241" s="17" t="s">
        <v>1</v>
      </c>
      <c r="F241" s="316">
        <v>13167.22</v>
      </c>
      <c r="G241" s="38"/>
      <c r="H241" s="44"/>
    </row>
    <row r="242" spans="1:8" s="2" customFormat="1" ht="16.8" customHeight="1">
      <c r="A242" s="38"/>
      <c r="B242" s="44"/>
      <c r="C242" s="311" t="s">
        <v>721</v>
      </c>
      <c r="D242" s="312" t="s">
        <v>721</v>
      </c>
      <c r="E242" s="313" t="s">
        <v>1</v>
      </c>
      <c r="F242" s="314">
        <v>2369.9</v>
      </c>
      <c r="G242" s="38"/>
      <c r="H242" s="44"/>
    </row>
    <row r="243" spans="1:8" s="2" customFormat="1" ht="16.8" customHeight="1">
      <c r="A243" s="38"/>
      <c r="B243" s="44"/>
      <c r="C243" s="315" t="s">
        <v>721</v>
      </c>
      <c r="D243" s="315" t="s">
        <v>927</v>
      </c>
      <c r="E243" s="17" t="s">
        <v>1</v>
      </c>
      <c r="F243" s="316">
        <v>2369.9</v>
      </c>
      <c r="G243" s="38"/>
      <c r="H243" s="44"/>
    </row>
    <row r="244" spans="1:8" s="2" customFormat="1" ht="16.8" customHeight="1">
      <c r="A244" s="38"/>
      <c r="B244" s="44"/>
      <c r="C244" s="311" t="s">
        <v>727</v>
      </c>
      <c r="D244" s="312" t="s">
        <v>727</v>
      </c>
      <c r="E244" s="313" t="s">
        <v>1</v>
      </c>
      <c r="F244" s="314">
        <v>2694.5</v>
      </c>
      <c r="G244" s="38"/>
      <c r="H244" s="44"/>
    </row>
    <row r="245" spans="1:8" s="2" customFormat="1" ht="16.8" customHeight="1">
      <c r="A245" s="38"/>
      <c r="B245" s="44"/>
      <c r="C245" s="315" t="s">
        <v>727</v>
      </c>
      <c r="D245" s="315" t="s">
        <v>929</v>
      </c>
      <c r="E245" s="17" t="s">
        <v>1</v>
      </c>
      <c r="F245" s="316">
        <v>2694.5</v>
      </c>
      <c r="G245" s="38"/>
      <c r="H245" s="44"/>
    </row>
    <row r="246" spans="1:8" s="2" customFormat="1" ht="16.8" customHeight="1">
      <c r="A246" s="38"/>
      <c r="B246" s="44"/>
      <c r="C246" s="311" t="s">
        <v>284</v>
      </c>
      <c r="D246" s="312" t="s">
        <v>284</v>
      </c>
      <c r="E246" s="313" t="s">
        <v>1</v>
      </c>
      <c r="F246" s="314">
        <v>14.108</v>
      </c>
      <c r="G246" s="38"/>
      <c r="H246" s="44"/>
    </row>
    <row r="247" spans="1:8" s="2" customFormat="1" ht="16.8" customHeight="1">
      <c r="A247" s="38"/>
      <c r="B247" s="44"/>
      <c r="C247" s="315" t="s">
        <v>1</v>
      </c>
      <c r="D247" s="315" t="s">
        <v>630</v>
      </c>
      <c r="E247" s="17" t="s">
        <v>1</v>
      </c>
      <c r="F247" s="316">
        <v>0</v>
      </c>
      <c r="G247" s="38"/>
      <c r="H247" s="44"/>
    </row>
    <row r="248" spans="1:8" s="2" customFormat="1" ht="16.8" customHeight="1">
      <c r="A248" s="38"/>
      <c r="B248" s="44"/>
      <c r="C248" s="315" t="s">
        <v>284</v>
      </c>
      <c r="D248" s="315" t="s">
        <v>892</v>
      </c>
      <c r="E248" s="17" t="s">
        <v>1</v>
      </c>
      <c r="F248" s="316">
        <v>14.108</v>
      </c>
      <c r="G248" s="38"/>
      <c r="H248" s="44"/>
    </row>
    <row r="249" spans="1:8" s="2" customFormat="1" ht="16.8" customHeight="1">
      <c r="A249" s="38"/>
      <c r="B249" s="44"/>
      <c r="C249" s="311" t="s">
        <v>732</v>
      </c>
      <c r="D249" s="312" t="s">
        <v>732</v>
      </c>
      <c r="E249" s="313" t="s">
        <v>1</v>
      </c>
      <c r="F249" s="314">
        <v>15537.12</v>
      </c>
      <c r="G249" s="38"/>
      <c r="H249" s="44"/>
    </row>
    <row r="250" spans="1:8" s="2" customFormat="1" ht="16.8" customHeight="1">
      <c r="A250" s="38"/>
      <c r="B250" s="44"/>
      <c r="C250" s="315" t="s">
        <v>732</v>
      </c>
      <c r="D250" s="315" t="s">
        <v>931</v>
      </c>
      <c r="E250" s="17" t="s">
        <v>1</v>
      </c>
      <c r="F250" s="316">
        <v>15537.12</v>
      </c>
      <c r="G250" s="38"/>
      <c r="H250" s="44"/>
    </row>
    <row r="251" spans="1:8" s="2" customFormat="1" ht="16.8" customHeight="1">
      <c r="A251" s="38"/>
      <c r="B251" s="44"/>
      <c r="C251" s="311" t="s">
        <v>744</v>
      </c>
      <c r="D251" s="312" t="s">
        <v>744</v>
      </c>
      <c r="E251" s="313" t="s">
        <v>1</v>
      </c>
      <c r="F251" s="314">
        <v>14980</v>
      </c>
      <c r="G251" s="38"/>
      <c r="H251" s="44"/>
    </row>
    <row r="252" spans="1:8" s="2" customFormat="1" ht="16.8" customHeight="1">
      <c r="A252" s="38"/>
      <c r="B252" s="44"/>
      <c r="C252" s="315" t="s">
        <v>744</v>
      </c>
      <c r="D252" s="315" t="s">
        <v>936</v>
      </c>
      <c r="E252" s="17" t="s">
        <v>1</v>
      </c>
      <c r="F252" s="316">
        <v>14980</v>
      </c>
      <c r="G252" s="38"/>
      <c r="H252" s="44"/>
    </row>
    <row r="253" spans="1:8" s="2" customFormat="1" ht="16.8" customHeight="1">
      <c r="A253" s="38"/>
      <c r="B253" s="44"/>
      <c r="C253" s="311" t="s">
        <v>752</v>
      </c>
      <c r="D253" s="312" t="s">
        <v>752</v>
      </c>
      <c r="E253" s="313" t="s">
        <v>1</v>
      </c>
      <c r="F253" s="314">
        <v>15537.12</v>
      </c>
      <c r="G253" s="38"/>
      <c r="H253" s="44"/>
    </row>
    <row r="254" spans="1:8" s="2" customFormat="1" ht="16.8" customHeight="1">
      <c r="A254" s="38"/>
      <c r="B254" s="44"/>
      <c r="C254" s="315" t="s">
        <v>1</v>
      </c>
      <c r="D254" s="315" t="s">
        <v>847</v>
      </c>
      <c r="E254" s="17" t="s">
        <v>1</v>
      </c>
      <c r="F254" s="316">
        <v>0</v>
      </c>
      <c r="G254" s="38"/>
      <c r="H254" s="44"/>
    </row>
    <row r="255" spans="1:8" s="2" customFormat="1" ht="16.8" customHeight="1">
      <c r="A255" s="38"/>
      <c r="B255" s="44"/>
      <c r="C255" s="315" t="s">
        <v>1</v>
      </c>
      <c r="D255" s="315" t="s">
        <v>751</v>
      </c>
      <c r="E255" s="17" t="s">
        <v>1</v>
      </c>
      <c r="F255" s="316">
        <v>0</v>
      </c>
      <c r="G255" s="38"/>
      <c r="H255" s="44"/>
    </row>
    <row r="256" spans="1:8" s="2" customFormat="1" ht="16.8" customHeight="1">
      <c r="A256" s="38"/>
      <c r="B256" s="44"/>
      <c r="C256" s="315" t="s">
        <v>752</v>
      </c>
      <c r="D256" s="315" t="s">
        <v>938</v>
      </c>
      <c r="E256" s="17" t="s">
        <v>1</v>
      </c>
      <c r="F256" s="316">
        <v>15537.12</v>
      </c>
      <c r="G256" s="38"/>
      <c r="H256" s="44"/>
    </row>
    <row r="257" spans="1:8" s="2" customFormat="1" ht="16.8" customHeight="1">
      <c r="A257" s="38"/>
      <c r="B257" s="44"/>
      <c r="C257" s="311" t="s">
        <v>757</v>
      </c>
      <c r="D257" s="312" t="s">
        <v>757</v>
      </c>
      <c r="E257" s="313" t="s">
        <v>1</v>
      </c>
      <c r="F257" s="314">
        <v>14124.66</v>
      </c>
      <c r="G257" s="38"/>
      <c r="H257" s="44"/>
    </row>
    <row r="258" spans="1:8" s="2" customFormat="1" ht="16.8" customHeight="1">
      <c r="A258" s="38"/>
      <c r="B258" s="44"/>
      <c r="C258" s="315" t="s">
        <v>757</v>
      </c>
      <c r="D258" s="315" t="s">
        <v>940</v>
      </c>
      <c r="E258" s="17" t="s">
        <v>1</v>
      </c>
      <c r="F258" s="316">
        <v>14124.66</v>
      </c>
      <c r="G258" s="38"/>
      <c r="H258" s="44"/>
    </row>
    <row r="259" spans="1:8" s="2" customFormat="1" ht="16.8" customHeight="1">
      <c r="A259" s="38"/>
      <c r="B259" s="44"/>
      <c r="C259" s="311" t="s">
        <v>762</v>
      </c>
      <c r="D259" s="312" t="s">
        <v>762</v>
      </c>
      <c r="E259" s="313" t="s">
        <v>1</v>
      </c>
      <c r="F259" s="314">
        <v>14830.893</v>
      </c>
      <c r="G259" s="38"/>
      <c r="H259" s="44"/>
    </row>
    <row r="260" spans="1:8" s="2" customFormat="1" ht="16.8" customHeight="1">
      <c r="A260" s="38"/>
      <c r="B260" s="44"/>
      <c r="C260" s="315" t="s">
        <v>762</v>
      </c>
      <c r="D260" s="315" t="s">
        <v>942</v>
      </c>
      <c r="E260" s="17" t="s">
        <v>1</v>
      </c>
      <c r="F260" s="316">
        <v>14830.893</v>
      </c>
      <c r="G260" s="38"/>
      <c r="H260" s="44"/>
    </row>
    <row r="261" spans="1:8" s="2" customFormat="1" ht="16.8" customHeight="1">
      <c r="A261" s="38"/>
      <c r="B261" s="44"/>
      <c r="C261" s="311" t="s">
        <v>765</v>
      </c>
      <c r="D261" s="312" t="s">
        <v>765</v>
      </c>
      <c r="E261" s="313" t="s">
        <v>1</v>
      </c>
      <c r="F261" s="314">
        <v>609</v>
      </c>
      <c r="G261" s="38"/>
      <c r="H261" s="44"/>
    </row>
    <row r="262" spans="1:8" s="2" customFormat="1" ht="16.8" customHeight="1">
      <c r="A262" s="38"/>
      <c r="B262" s="44"/>
      <c r="C262" s="315" t="s">
        <v>765</v>
      </c>
      <c r="D262" s="315" t="s">
        <v>944</v>
      </c>
      <c r="E262" s="17" t="s">
        <v>1</v>
      </c>
      <c r="F262" s="316">
        <v>609</v>
      </c>
      <c r="G262" s="38"/>
      <c r="H262" s="44"/>
    </row>
    <row r="263" spans="1:8" s="2" customFormat="1" ht="16.8" customHeight="1">
      <c r="A263" s="38"/>
      <c r="B263" s="44"/>
      <c r="C263" s="311" t="s">
        <v>771</v>
      </c>
      <c r="D263" s="312" t="s">
        <v>771</v>
      </c>
      <c r="E263" s="313" t="s">
        <v>1</v>
      </c>
      <c r="F263" s="314">
        <v>684</v>
      </c>
      <c r="G263" s="38"/>
      <c r="H263" s="44"/>
    </row>
    <row r="264" spans="1:8" s="2" customFormat="1" ht="16.8" customHeight="1">
      <c r="A264" s="38"/>
      <c r="B264" s="44"/>
      <c r="C264" s="315" t="s">
        <v>771</v>
      </c>
      <c r="D264" s="315" t="s">
        <v>898</v>
      </c>
      <c r="E264" s="17" t="s">
        <v>1</v>
      </c>
      <c r="F264" s="316">
        <v>684</v>
      </c>
      <c r="G264" s="38"/>
      <c r="H264" s="44"/>
    </row>
    <row r="265" spans="1:8" s="2" customFormat="1" ht="16.8" customHeight="1">
      <c r="A265" s="38"/>
      <c r="B265" s="44"/>
      <c r="C265" s="311" t="s">
        <v>557</v>
      </c>
      <c r="D265" s="312" t="s">
        <v>557</v>
      </c>
      <c r="E265" s="313" t="s">
        <v>1</v>
      </c>
      <c r="F265" s="314">
        <v>313.5</v>
      </c>
      <c r="G265" s="38"/>
      <c r="H265" s="44"/>
    </row>
    <row r="266" spans="1:8" s="2" customFormat="1" ht="16.8" customHeight="1">
      <c r="A266" s="38"/>
      <c r="B266" s="44"/>
      <c r="C266" s="315" t="s">
        <v>557</v>
      </c>
      <c r="D266" s="315" t="s">
        <v>894</v>
      </c>
      <c r="E266" s="17" t="s">
        <v>1</v>
      </c>
      <c r="F266" s="316">
        <v>313.5</v>
      </c>
      <c r="G266" s="38"/>
      <c r="H266" s="44"/>
    </row>
    <row r="267" spans="1:8" s="2" customFormat="1" ht="16.8" customHeight="1">
      <c r="A267" s="38"/>
      <c r="B267" s="44"/>
      <c r="C267" s="311" t="s">
        <v>562</v>
      </c>
      <c r="D267" s="312" t="s">
        <v>562</v>
      </c>
      <c r="E267" s="313" t="s">
        <v>1</v>
      </c>
      <c r="F267" s="314">
        <v>1316.722</v>
      </c>
      <c r="G267" s="38"/>
      <c r="H267" s="44"/>
    </row>
    <row r="268" spans="1:8" s="2" customFormat="1" ht="16.8" customHeight="1">
      <c r="A268" s="38"/>
      <c r="B268" s="44"/>
      <c r="C268" s="315" t="s">
        <v>1</v>
      </c>
      <c r="D268" s="315" t="s">
        <v>635</v>
      </c>
      <c r="E268" s="17" t="s">
        <v>1</v>
      </c>
      <c r="F268" s="316">
        <v>0</v>
      </c>
      <c r="G268" s="38"/>
      <c r="H268" s="44"/>
    </row>
    <row r="269" spans="1:8" s="2" customFormat="1" ht="16.8" customHeight="1">
      <c r="A269" s="38"/>
      <c r="B269" s="44"/>
      <c r="C269" s="315" t="s">
        <v>562</v>
      </c>
      <c r="D269" s="315" t="s">
        <v>896</v>
      </c>
      <c r="E269" s="17" t="s">
        <v>1</v>
      </c>
      <c r="F269" s="316">
        <v>1316.722</v>
      </c>
      <c r="G269" s="38"/>
      <c r="H269" s="44"/>
    </row>
    <row r="270" spans="1:8" s="2" customFormat="1" ht="16.8" customHeight="1">
      <c r="A270" s="38"/>
      <c r="B270" s="44"/>
      <c r="C270" s="311" t="s">
        <v>567</v>
      </c>
      <c r="D270" s="312" t="s">
        <v>567</v>
      </c>
      <c r="E270" s="313" t="s">
        <v>1</v>
      </c>
      <c r="F270" s="314">
        <v>684</v>
      </c>
      <c r="G270" s="38"/>
      <c r="H270" s="44"/>
    </row>
    <row r="271" spans="1:8" s="2" customFormat="1" ht="16.8" customHeight="1">
      <c r="A271" s="38"/>
      <c r="B271" s="44"/>
      <c r="C271" s="315" t="s">
        <v>567</v>
      </c>
      <c r="D271" s="315" t="s">
        <v>898</v>
      </c>
      <c r="E271" s="17" t="s">
        <v>1</v>
      </c>
      <c r="F271" s="316">
        <v>684</v>
      </c>
      <c r="G271" s="38"/>
      <c r="H271" s="44"/>
    </row>
    <row r="272" spans="1:8" s="2" customFormat="1" ht="16.8" customHeight="1">
      <c r="A272" s="38"/>
      <c r="B272" s="44"/>
      <c r="C272" s="311" t="s">
        <v>577</v>
      </c>
      <c r="D272" s="312" t="s">
        <v>577</v>
      </c>
      <c r="E272" s="313" t="s">
        <v>1</v>
      </c>
      <c r="F272" s="314">
        <v>1154.205</v>
      </c>
      <c r="G272" s="38"/>
      <c r="H272" s="44"/>
    </row>
    <row r="273" spans="1:8" s="2" customFormat="1" ht="16.8" customHeight="1">
      <c r="A273" s="38"/>
      <c r="B273" s="44"/>
      <c r="C273" s="315" t="s">
        <v>577</v>
      </c>
      <c r="D273" s="315" t="s">
        <v>900</v>
      </c>
      <c r="E273" s="17" t="s">
        <v>1</v>
      </c>
      <c r="F273" s="316">
        <v>1154.205</v>
      </c>
      <c r="G273" s="38"/>
      <c r="H273" s="44"/>
    </row>
    <row r="274" spans="1:8" s="2" customFormat="1" ht="16.8" customHeight="1">
      <c r="A274" s="38"/>
      <c r="B274" s="44"/>
      <c r="C274" s="311" t="s">
        <v>582</v>
      </c>
      <c r="D274" s="312" t="s">
        <v>582</v>
      </c>
      <c r="E274" s="313" t="s">
        <v>1</v>
      </c>
      <c r="F274" s="314">
        <v>537.85</v>
      </c>
      <c r="G274" s="38"/>
      <c r="H274" s="44"/>
    </row>
    <row r="275" spans="1:8" s="2" customFormat="1" ht="16.8" customHeight="1">
      <c r="A275" s="38"/>
      <c r="B275" s="44"/>
      <c r="C275" s="315" t="s">
        <v>582</v>
      </c>
      <c r="D275" s="315" t="s">
        <v>902</v>
      </c>
      <c r="E275" s="17" t="s">
        <v>1</v>
      </c>
      <c r="F275" s="316">
        <v>537.85</v>
      </c>
      <c r="G275" s="38"/>
      <c r="H275" s="44"/>
    </row>
    <row r="276" spans="1:8" s="2" customFormat="1" ht="16.8" customHeight="1">
      <c r="A276" s="38"/>
      <c r="B276" s="44"/>
      <c r="C276" s="311" t="s">
        <v>659</v>
      </c>
      <c r="D276" s="312" t="s">
        <v>659</v>
      </c>
      <c r="E276" s="313" t="s">
        <v>1</v>
      </c>
      <c r="F276" s="314">
        <v>1094.62</v>
      </c>
      <c r="G276" s="38"/>
      <c r="H276" s="44"/>
    </row>
    <row r="277" spans="1:8" s="2" customFormat="1" ht="16.8" customHeight="1">
      <c r="A277" s="38"/>
      <c r="B277" s="44"/>
      <c r="C277" s="315" t="s">
        <v>659</v>
      </c>
      <c r="D277" s="315" t="s">
        <v>906</v>
      </c>
      <c r="E277" s="17" t="s">
        <v>1</v>
      </c>
      <c r="F277" s="316">
        <v>1094.62</v>
      </c>
      <c r="G277" s="38"/>
      <c r="H277" s="44"/>
    </row>
    <row r="278" spans="1:8" s="2" customFormat="1" ht="16.8" customHeight="1">
      <c r="A278" s="38"/>
      <c r="B278" s="44"/>
      <c r="C278" s="311" t="s">
        <v>665</v>
      </c>
      <c r="D278" s="312" t="s">
        <v>665</v>
      </c>
      <c r="E278" s="313" t="s">
        <v>1</v>
      </c>
      <c r="F278" s="314">
        <v>537.85</v>
      </c>
      <c r="G278" s="38"/>
      <c r="H278" s="44"/>
    </row>
    <row r="279" spans="1:8" s="2" customFormat="1" ht="16.8" customHeight="1">
      <c r="A279" s="38"/>
      <c r="B279" s="44"/>
      <c r="C279" s="315" t="s">
        <v>665</v>
      </c>
      <c r="D279" s="315" t="s">
        <v>902</v>
      </c>
      <c r="E279" s="17" t="s">
        <v>1</v>
      </c>
      <c r="F279" s="316">
        <v>537.85</v>
      </c>
      <c r="G279" s="38"/>
      <c r="H279" s="44"/>
    </row>
    <row r="280" spans="1:8" s="2" customFormat="1" ht="16.8" customHeight="1">
      <c r="A280" s="38"/>
      <c r="B280" s="44"/>
      <c r="C280" s="311" t="s">
        <v>623</v>
      </c>
      <c r="D280" s="312" t="s">
        <v>623</v>
      </c>
      <c r="E280" s="313" t="s">
        <v>1</v>
      </c>
      <c r="F280" s="314">
        <v>1094.62</v>
      </c>
      <c r="G280" s="38"/>
      <c r="H280" s="44"/>
    </row>
    <row r="281" spans="1:8" s="2" customFormat="1" ht="16.8" customHeight="1">
      <c r="A281" s="38"/>
      <c r="B281" s="44"/>
      <c r="C281" s="315" t="s">
        <v>623</v>
      </c>
      <c r="D281" s="315" t="s">
        <v>888</v>
      </c>
      <c r="E281" s="17" t="s">
        <v>1</v>
      </c>
      <c r="F281" s="316">
        <v>1094.62</v>
      </c>
      <c r="G281" s="38"/>
      <c r="H281" s="44"/>
    </row>
    <row r="282" spans="1:8" s="2" customFormat="1" ht="16.8" customHeight="1">
      <c r="A282" s="38"/>
      <c r="B282" s="44"/>
      <c r="C282" s="311" t="s">
        <v>686</v>
      </c>
      <c r="D282" s="312" t="s">
        <v>686</v>
      </c>
      <c r="E282" s="313" t="s">
        <v>1</v>
      </c>
      <c r="F282" s="314">
        <v>321.95</v>
      </c>
      <c r="G282" s="38"/>
      <c r="H282" s="44"/>
    </row>
    <row r="283" spans="1:8" s="2" customFormat="1" ht="16.8" customHeight="1">
      <c r="A283" s="38"/>
      <c r="B283" s="44"/>
      <c r="C283" s="315" t="s">
        <v>686</v>
      </c>
      <c r="D283" s="315" t="s">
        <v>914</v>
      </c>
      <c r="E283" s="17" t="s">
        <v>1</v>
      </c>
      <c r="F283" s="316">
        <v>321.95</v>
      </c>
      <c r="G283" s="38"/>
      <c r="H283" s="44"/>
    </row>
    <row r="284" spans="1:8" s="2" customFormat="1" ht="16.8" customHeight="1">
      <c r="A284" s="38"/>
      <c r="B284" s="44"/>
      <c r="C284" s="311" t="s">
        <v>734</v>
      </c>
      <c r="D284" s="312" t="s">
        <v>734</v>
      </c>
      <c r="E284" s="313" t="s">
        <v>1</v>
      </c>
      <c r="F284" s="314">
        <v>15537.12</v>
      </c>
      <c r="G284" s="38"/>
      <c r="H284" s="44"/>
    </row>
    <row r="285" spans="1:8" s="2" customFormat="1" ht="16.8" customHeight="1">
      <c r="A285" s="38"/>
      <c r="B285" s="44"/>
      <c r="C285" s="315" t="s">
        <v>734</v>
      </c>
      <c r="D285" s="315" t="s">
        <v>932</v>
      </c>
      <c r="E285" s="17" t="s">
        <v>1</v>
      </c>
      <c r="F285" s="316">
        <v>15537.12</v>
      </c>
      <c r="G285" s="38"/>
      <c r="H285" s="44"/>
    </row>
    <row r="286" spans="1:8" s="2" customFormat="1" ht="16.8" customHeight="1">
      <c r="A286" s="38"/>
      <c r="B286" s="44"/>
      <c r="C286" s="311" t="s">
        <v>652</v>
      </c>
      <c r="D286" s="312" t="s">
        <v>652</v>
      </c>
      <c r="E286" s="313" t="s">
        <v>1</v>
      </c>
      <c r="F286" s="314">
        <v>465.41</v>
      </c>
      <c r="G286" s="38"/>
      <c r="H286" s="44"/>
    </row>
    <row r="287" spans="1:8" s="2" customFormat="1" ht="16.8" customHeight="1">
      <c r="A287" s="38"/>
      <c r="B287" s="44"/>
      <c r="C287" s="315" t="s">
        <v>652</v>
      </c>
      <c r="D287" s="315" t="s">
        <v>903</v>
      </c>
      <c r="E287" s="17" t="s">
        <v>1</v>
      </c>
      <c r="F287" s="316">
        <v>465.41</v>
      </c>
      <c r="G287" s="38"/>
      <c r="H287" s="44"/>
    </row>
    <row r="288" spans="1:8" s="2" customFormat="1" ht="16.8" customHeight="1">
      <c r="A288" s="38"/>
      <c r="B288" s="44"/>
      <c r="C288" s="311" t="s">
        <v>666</v>
      </c>
      <c r="D288" s="312" t="s">
        <v>666</v>
      </c>
      <c r="E288" s="313" t="s">
        <v>1</v>
      </c>
      <c r="F288" s="314">
        <v>465.41</v>
      </c>
      <c r="G288" s="38"/>
      <c r="H288" s="44"/>
    </row>
    <row r="289" spans="1:8" s="2" customFormat="1" ht="16.8" customHeight="1">
      <c r="A289" s="38"/>
      <c r="B289" s="44"/>
      <c r="C289" s="315" t="s">
        <v>666</v>
      </c>
      <c r="D289" s="315" t="s">
        <v>903</v>
      </c>
      <c r="E289" s="17" t="s">
        <v>1</v>
      </c>
      <c r="F289" s="316">
        <v>465.41</v>
      </c>
      <c r="G289" s="38"/>
      <c r="H289" s="44"/>
    </row>
    <row r="290" spans="1:8" s="2" customFormat="1" ht="16.8" customHeight="1">
      <c r="A290" s="38"/>
      <c r="B290" s="44"/>
      <c r="C290" s="311" t="s">
        <v>625</v>
      </c>
      <c r="D290" s="312" t="s">
        <v>625</v>
      </c>
      <c r="E290" s="313" t="s">
        <v>1</v>
      </c>
      <c r="F290" s="314">
        <v>144.55</v>
      </c>
      <c r="G290" s="38"/>
      <c r="H290" s="44"/>
    </row>
    <row r="291" spans="1:8" s="2" customFormat="1" ht="16.8" customHeight="1">
      <c r="A291" s="38"/>
      <c r="B291" s="44"/>
      <c r="C291" s="315" t="s">
        <v>625</v>
      </c>
      <c r="D291" s="315" t="s">
        <v>889</v>
      </c>
      <c r="E291" s="17" t="s">
        <v>1</v>
      </c>
      <c r="F291" s="316">
        <v>144.55</v>
      </c>
      <c r="G291" s="38"/>
      <c r="H291" s="44"/>
    </row>
    <row r="292" spans="1:8" s="2" customFormat="1" ht="16.8" customHeight="1">
      <c r="A292" s="38"/>
      <c r="B292" s="44"/>
      <c r="C292" s="311" t="s">
        <v>688</v>
      </c>
      <c r="D292" s="312" t="s">
        <v>688</v>
      </c>
      <c r="E292" s="313" t="s">
        <v>1</v>
      </c>
      <c r="F292" s="314">
        <v>537.85</v>
      </c>
      <c r="G292" s="38"/>
      <c r="H292" s="44"/>
    </row>
    <row r="293" spans="1:8" s="2" customFormat="1" ht="16.8" customHeight="1">
      <c r="A293" s="38"/>
      <c r="B293" s="44"/>
      <c r="C293" s="315" t="s">
        <v>688</v>
      </c>
      <c r="D293" s="315" t="s">
        <v>915</v>
      </c>
      <c r="E293" s="17" t="s">
        <v>1</v>
      </c>
      <c r="F293" s="316">
        <v>537.85</v>
      </c>
      <c r="G293" s="38"/>
      <c r="H293" s="44"/>
    </row>
    <row r="294" spans="1:8" s="2" customFormat="1" ht="16.8" customHeight="1">
      <c r="A294" s="38"/>
      <c r="B294" s="44"/>
      <c r="C294" s="311" t="s">
        <v>736</v>
      </c>
      <c r="D294" s="312" t="s">
        <v>736</v>
      </c>
      <c r="E294" s="313" t="s">
        <v>1</v>
      </c>
      <c r="F294" s="314">
        <v>14830.89</v>
      </c>
      <c r="G294" s="38"/>
      <c r="H294" s="44"/>
    </row>
    <row r="295" spans="1:8" s="2" customFormat="1" ht="16.8" customHeight="1">
      <c r="A295" s="38"/>
      <c r="B295" s="44"/>
      <c r="C295" s="315" t="s">
        <v>736</v>
      </c>
      <c r="D295" s="315" t="s">
        <v>933</v>
      </c>
      <c r="E295" s="17" t="s">
        <v>1</v>
      </c>
      <c r="F295" s="316">
        <v>14830.89</v>
      </c>
      <c r="G295" s="38"/>
      <c r="H295" s="44"/>
    </row>
    <row r="296" spans="1:8" s="2" customFormat="1" ht="16.8" customHeight="1">
      <c r="A296" s="38"/>
      <c r="B296" s="44"/>
      <c r="C296" s="311" t="s">
        <v>654</v>
      </c>
      <c r="D296" s="312" t="s">
        <v>654</v>
      </c>
      <c r="E296" s="313" t="s">
        <v>1</v>
      </c>
      <c r="F296" s="314">
        <v>1003.26</v>
      </c>
      <c r="G296" s="38"/>
      <c r="H296" s="44"/>
    </row>
    <row r="297" spans="1:8" s="2" customFormat="1" ht="16.8" customHeight="1">
      <c r="A297" s="38"/>
      <c r="B297" s="44"/>
      <c r="C297" s="315" t="s">
        <v>654</v>
      </c>
      <c r="D297" s="315" t="s">
        <v>904</v>
      </c>
      <c r="E297" s="17" t="s">
        <v>1</v>
      </c>
      <c r="F297" s="316">
        <v>1003.26</v>
      </c>
      <c r="G297" s="38"/>
      <c r="H297" s="44"/>
    </row>
    <row r="298" spans="1:8" s="2" customFormat="1" ht="16.8" customHeight="1">
      <c r="A298" s="38"/>
      <c r="B298" s="44"/>
      <c r="C298" s="311" t="s">
        <v>667</v>
      </c>
      <c r="D298" s="312" t="s">
        <v>667</v>
      </c>
      <c r="E298" s="313" t="s">
        <v>1</v>
      </c>
      <c r="F298" s="314">
        <v>1003.26</v>
      </c>
      <c r="G298" s="38"/>
      <c r="H298" s="44"/>
    </row>
    <row r="299" spans="1:8" s="2" customFormat="1" ht="16.8" customHeight="1">
      <c r="A299" s="38"/>
      <c r="B299" s="44"/>
      <c r="C299" s="315" t="s">
        <v>667</v>
      </c>
      <c r="D299" s="315" t="s">
        <v>904</v>
      </c>
      <c r="E299" s="17" t="s">
        <v>1</v>
      </c>
      <c r="F299" s="316">
        <v>1003.26</v>
      </c>
      <c r="G299" s="38"/>
      <c r="H299" s="44"/>
    </row>
    <row r="300" spans="1:8" s="2" customFormat="1" ht="16.8" customHeight="1">
      <c r="A300" s="38"/>
      <c r="B300" s="44"/>
      <c r="C300" s="311" t="s">
        <v>627</v>
      </c>
      <c r="D300" s="312" t="s">
        <v>627</v>
      </c>
      <c r="E300" s="313" t="s">
        <v>1</v>
      </c>
      <c r="F300" s="314">
        <v>1847.92</v>
      </c>
      <c r="G300" s="38"/>
      <c r="H300" s="44"/>
    </row>
    <row r="301" spans="1:8" s="2" customFormat="1" ht="16.8" customHeight="1">
      <c r="A301" s="38"/>
      <c r="B301" s="44"/>
      <c r="C301" s="315" t="s">
        <v>627</v>
      </c>
      <c r="D301" s="315" t="s">
        <v>890</v>
      </c>
      <c r="E301" s="17" t="s">
        <v>1</v>
      </c>
      <c r="F301" s="316">
        <v>1847.92</v>
      </c>
      <c r="G301" s="38"/>
      <c r="H301" s="44"/>
    </row>
    <row r="302" spans="1:8" s="2" customFormat="1" ht="16.8" customHeight="1">
      <c r="A302" s="38"/>
      <c r="B302" s="44"/>
      <c r="C302" s="311" t="s">
        <v>738</v>
      </c>
      <c r="D302" s="312" t="s">
        <v>738</v>
      </c>
      <c r="E302" s="313" t="s">
        <v>1</v>
      </c>
      <c r="F302" s="314">
        <v>45905.13</v>
      </c>
      <c r="G302" s="38"/>
      <c r="H302" s="44"/>
    </row>
    <row r="303" spans="1:8" s="2" customFormat="1" ht="16.8" customHeight="1">
      <c r="A303" s="38"/>
      <c r="B303" s="44"/>
      <c r="C303" s="315" t="s">
        <v>738</v>
      </c>
      <c r="D303" s="315" t="s">
        <v>934</v>
      </c>
      <c r="E303" s="17" t="s">
        <v>1</v>
      </c>
      <c r="F303" s="316">
        <v>45905.13</v>
      </c>
      <c r="G303" s="38"/>
      <c r="H303" s="44"/>
    </row>
    <row r="304" spans="1:8" s="2" customFormat="1" ht="26.4" customHeight="1">
      <c r="A304" s="38"/>
      <c r="B304" s="44"/>
      <c r="C304" s="310" t="s">
        <v>1783</v>
      </c>
      <c r="D304" s="310" t="s">
        <v>117</v>
      </c>
      <c r="E304" s="38"/>
      <c r="F304" s="38"/>
      <c r="G304" s="38"/>
      <c r="H304" s="44"/>
    </row>
    <row r="305" spans="1:8" s="2" customFormat="1" ht="16.8" customHeight="1">
      <c r="A305" s="38"/>
      <c r="B305" s="44"/>
      <c r="C305" s="311" t="s">
        <v>279</v>
      </c>
      <c r="D305" s="312" t="s">
        <v>279</v>
      </c>
      <c r="E305" s="313" t="s">
        <v>1</v>
      </c>
      <c r="F305" s="314">
        <v>19.84</v>
      </c>
      <c r="G305" s="38"/>
      <c r="H305" s="44"/>
    </row>
    <row r="306" spans="1:8" s="2" customFormat="1" ht="16.8" customHeight="1">
      <c r="A306" s="38"/>
      <c r="B306" s="44"/>
      <c r="C306" s="315" t="s">
        <v>279</v>
      </c>
      <c r="D306" s="315" t="s">
        <v>948</v>
      </c>
      <c r="E306" s="17" t="s">
        <v>1</v>
      </c>
      <c r="F306" s="316">
        <v>19.84</v>
      </c>
      <c r="G306" s="38"/>
      <c r="H306" s="44"/>
    </row>
    <row r="307" spans="1:8" s="2" customFormat="1" ht="16.8" customHeight="1">
      <c r="A307" s="38"/>
      <c r="B307" s="44"/>
      <c r="C307" s="311" t="s">
        <v>672</v>
      </c>
      <c r="D307" s="312" t="s">
        <v>672</v>
      </c>
      <c r="E307" s="313" t="s">
        <v>1</v>
      </c>
      <c r="F307" s="314">
        <v>0.58</v>
      </c>
      <c r="G307" s="38"/>
      <c r="H307" s="44"/>
    </row>
    <row r="308" spans="1:8" s="2" customFormat="1" ht="16.8" customHeight="1">
      <c r="A308" s="38"/>
      <c r="B308" s="44"/>
      <c r="C308" s="315" t="s">
        <v>672</v>
      </c>
      <c r="D308" s="315" t="s">
        <v>964</v>
      </c>
      <c r="E308" s="17" t="s">
        <v>1</v>
      </c>
      <c r="F308" s="316">
        <v>0.58</v>
      </c>
      <c r="G308" s="38"/>
      <c r="H308" s="44"/>
    </row>
    <row r="309" spans="1:8" s="2" customFormat="1" ht="16.8" customHeight="1">
      <c r="A309" s="38"/>
      <c r="B309" s="44"/>
      <c r="C309" s="311" t="s">
        <v>678</v>
      </c>
      <c r="D309" s="312" t="s">
        <v>678</v>
      </c>
      <c r="E309" s="313" t="s">
        <v>1</v>
      </c>
      <c r="F309" s="314">
        <v>23.48</v>
      </c>
      <c r="G309" s="38"/>
      <c r="H309" s="44"/>
    </row>
    <row r="310" spans="1:8" s="2" customFormat="1" ht="16.8" customHeight="1">
      <c r="A310" s="38"/>
      <c r="B310" s="44"/>
      <c r="C310" s="315" t="s">
        <v>678</v>
      </c>
      <c r="D310" s="315" t="s">
        <v>969</v>
      </c>
      <c r="E310" s="17" t="s">
        <v>1</v>
      </c>
      <c r="F310" s="316">
        <v>23.48</v>
      </c>
      <c r="G310" s="38"/>
      <c r="H310" s="44"/>
    </row>
    <row r="311" spans="1:8" s="2" customFormat="1" ht="16.8" customHeight="1">
      <c r="A311" s="38"/>
      <c r="B311" s="44"/>
      <c r="C311" s="311" t="s">
        <v>684</v>
      </c>
      <c r="D311" s="312" t="s">
        <v>684</v>
      </c>
      <c r="E311" s="313" t="s">
        <v>1</v>
      </c>
      <c r="F311" s="314">
        <v>0.58</v>
      </c>
      <c r="G311" s="38"/>
      <c r="H311" s="44"/>
    </row>
    <row r="312" spans="1:8" s="2" customFormat="1" ht="16.8" customHeight="1">
      <c r="A312" s="38"/>
      <c r="B312" s="44"/>
      <c r="C312" s="315" t="s">
        <v>684</v>
      </c>
      <c r="D312" s="315" t="s">
        <v>971</v>
      </c>
      <c r="E312" s="17" t="s">
        <v>1</v>
      </c>
      <c r="F312" s="316">
        <v>0.58</v>
      </c>
      <c r="G312" s="38"/>
      <c r="H312" s="44"/>
    </row>
    <row r="313" spans="1:8" s="2" customFormat="1" ht="16.8" customHeight="1">
      <c r="A313" s="38"/>
      <c r="B313" s="44"/>
      <c r="C313" s="311" t="s">
        <v>691</v>
      </c>
      <c r="D313" s="312" t="s">
        <v>691</v>
      </c>
      <c r="E313" s="313" t="s">
        <v>1</v>
      </c>
      <c r="F313" s="314">
        <v>13.38</v>
      </c>
      <c r="G313" s="38"/>
      <c r="H313" s="44"/>
    </row>
    <row r="314" spans="1:8" s="2" customFormat="1" ht="16.8" customHeight="1">
      <c r="A314" s="38"/>
      <c r="B314" s="44"/>
      <c r="C314" s="315" t="s">
        <v>691</v>
      </c>
      <c r="D314" s="315" t="s">
        <v>973</v>
      </c>
      <c r="E314" s="17" t="s">
        <v>1</v>
      </c>
      <c r="F314" s="316">
        <v>13.38</v>
      </c>
      <c r="G314" s="38"/>
      <c r="H314" s="44"/>
    </row>
    <row r="315" spans="1:8" s="2" customFormat="1" ht="16.8" customHeight="1">
      <c r="A315" s="38"/>
      <c r="B315" s="44"/>
      <c r="C315" s="311" t="s">
        <v>697</v>
      </c>
      <c r="D315" s="312" t="s">
        <v>697</v>
      </c>
      <c r="E315" s="313" t="s">
        <v>1</v>
      </c>
      <c r="F315" s="314">
        <v>6.99</v>
      </c>
      <c r="G315" s="38"/>
      <c r="H315" s="44"/>
    </row>
    <row r="316" spans="1:8" s="2" customFormat="1" ht="16.8" customHeight="1">
      <c r="A316" s="38"/>
      <c r="B316" s="44"/>
      <c r="C316" s="315" t="s">
        <v>697</v>
      </c>
      <c r="D316" s="315" t="s">
        <v>975</v>
      </c>
      <c r="E316" s="17" t="s">
        <v>1</v>
      </c>
      <c r="F316" s="316">
        <v>6.99</v>
      </c>
      <c r="G316" s="38"/>
      <c r="H316" s="44"/>
    </row>
    <row r="317" spans="1:8" s="2" customFormat="1" ht="16.8" customHeight="1">
      <c r="A317" s="38"/>
      <c r="B317" s="44"/>
      <c r="C317" s="311" t="s">
        <v>703</v>
      </c>
      <c r="D317" s="312" t="s">
        <v>703</v>
      </c>
      <c r="E317" s="313" t="s">
        <v>1</v>
      </c>
      <c r="F317" s="314">
        <v>224.65</v>
      </c>
      <c r="G317" s="38"/>
      <c r="H317" s="44"/>
    </row>
    <row r="318" spans="1:8" s="2" customFormat="1" ht="16.8" customHeight="1">
      <c r="A318" s="38"/>
      <c r="B318" s="44"/>
      <c r="C318" s="315" t="s">
        <v>703</v>
      </c>
      <c r="D318" s="315" t="s">
        <v>977</v>
      </c>
      <c r="E318" s="17" t="s">
        <v>1</v>
      </c>
      <c r="F318" s="316">
        <v>224.65</v>
      </c>
      <c r="G318" s="38"/>
      <c r="H318" s="44"/>
    </row>
    <row r="319" spans="1:8" s="2" customFormat="1" ht="16.8" customHeight="1">
      <c r="A319" s="38"/>
      <c r="B319" s="44"/>
      <c r="C319" s="311" t="s">
        <v>709</v>
      </c>
      <c r="D319" s="312" t="s">
        <v>709</v>
      </c>
      <c r="E319" s="313" t="s">
        <v>1</v>
      </c>
      <c r="F319" s="314">
        <v>6.9</v>
      </c>
      <c r="G319" s="38"/>
      <c r="H319" s="44"/>
    </row>
    <row r="320" spans="1:8" s="2" customFormat="1" ht="16.8" customHeight="1">
      <c r="A320" s="38"/>
      <c r="B320" s="44"/>
      <c r="C320" s="315" t="s">
        <v>709</v>
      </c>
      <c r="D320" s="315" t="s">
        <v>979</v>
      </c>
      <c r="E320" s="17" t="s">
        <v>1</v>
      </c>
      <c r="F320" s="316">
        <v>6.9</v>
      </c>
      <c r="G320" s="38"/>
      <c r="H320" s="44"/>
    </row>
    <row r="321" spans="1:8" s="2" customFormat="1" ht="16.8" customHeight="1">
      <c r="A321" s="38"/>
      <c r="B321" s="44"/>
      <c r="C321" s="311" t="s">
        <v>716</v>
      </c>
      <c r="D321" s="312" t="s">
        <v>716</v>
      </c>
      <c r="E321" s="313" t="s">
        <v>1</v>
      </c>
      <c r="F321" s="314">
        <v>9.2</v>
      </c>
      <c r="G321" s="38"/>
      <c r="H321" s="44"/>
    </row>
    <row r="322" spans="1:8" s="2" customFormat="1" ht="16.8" customHeight="1">
      <c r="A322" s="38"/>
      <c r="B322" s="44"/>
      <c r="C322" s="315" t="s">
        <v>716</v>
      </c>
      <c r="D322" s="315" t="s">
        <v>981</v>
      </c>
      <c r="E322" s="17" t="s">
        <v>1</v>
      </c>
      <c r="F322" s="316">
        <v>9.2</v>
      </c>
      <c r="G322" s="38"/>
      <c r="H322" s="44"/>
    </row>
    <row r="323" spans="1:8" s="2" customFormat="1" ht="16.8" customHeight="1">
      <c r="A323" s="38"/>
      <c r="B323" s="44"/>
      <c r="C323" s="311" t="s">
        <v>721</v>
      </c>
      <c r="D323" s="312" t="s">
        <v>721</v>
      </c>
      <c r="E323" s="313" t="s">
        <v>1</v>
      </c>
      <c r="F323" s="314">
        <v>0.97</v>
      </c>
      <c r="G323" s="38"/>
      <c r="H323" s="44"/>
    </row>
    <row r="324" spans="1:8" s="2" customFormat="1" ht="16.8" customHeight="1">
      <c r="A324" s="38"/>
      <c r="B324" s="44"/>
      <c r="C324" s="315" t="s">
        <v>721</v>
      </c>
      <c r="D324" s="315" t="s">
        <v>983</v>
      </c>
      <c r="E324" s="17" t="s">
        <v>1</v>
      </c>
      <c r="F324" s="316">
        <v>0.97</v>
      </c>
      <c r="G324" s="38"/>
      <c r="H324" s="44"/>
    </row>
    <row r="325" spans="1:8" s="2" customFormat="1" ht="16.8" customHeight="1">
      <c r="A325" s="38"/>
      <c r="B325" s="44"/>
      <c r="C325" s="311" t="s">
        <v>727</v>
      </c>
      <c r="D325" s="312" t="s">
        <v>727</v>
      </c>
      <c r="E325" s="313" t="s">
        <v>1</v>
      </c>
      <c r="F325" s="314">
        <v>224.65</v>
      </c>
      <c r="G325" s="38"/>
      <c r="H325" s="44"/>
    </row>
    <row r="326" spans="1:8" s="2" customFormat="1" ht="16.8" customHeight="1">
      <c r="A326" s="38"/>
      <c r="B326" s="44"/>
      <c r="C326" s="315" t="s">
        <v>727</v>
      </c>
      <c r="D326" s="315" t="s">
        <v>985</v>
      </c>
      <c r="E326" s="17" t="s">
        <v>1</v>
      </c>
      <c r="F326" s="316">
        <v>224.65</v>
      </c>
      <c r="G326" s="38"/>
      <c r="H326" s="44"/>
    </row>
    <row r="327" spans="1:8" s="2" customFormat="1" ht="16.8" customHeight="1">
      <c r="A327" s="38"/>
      <c r="B327" s="44"/>
      <c r="C327" s="311" t="s">
        <v>284</v>
      </c>
      <c r="D327" s="312" t="s">
        <v>284</v>
      </c>
      <c r="E327" s="313" t="s">
        <v>1</v>
      </c>
      <c r="F327" s="314">
        <v>0.75</v>
      </c>
      <c r="G327" s="38"/>
      <c r="H327" s="44"/>
    </row>
    <row r="328" spans="1:8" s="2" customFormat="1" ht="16.8" customHeight="1">
      <c r="A328" s="38"/>
      <c r="B328" s="44"/>
      <c r="C328" s="315" t="s">
        <v>1</v>
      </c>
      <c r="D328" s="315" t="s">
        <v>630</v>
      </c>
      <c r="E328" s="17" t="s">
        <v>1</v>
      </c>
      <c r="F328" s="316">
        <v>0</v>
      </c>
      <c r="G328" s="38"/>
      <c r="H328" s="44"/>
    </row>
    <row r="329" spans="1:8" s="2" customFormat="1" ht="16.8" customHeight="1">
      <c r="A329" s="38"/>
      <c r="B329" s="44"/>
      <c r="C329" s="315" t="s">
        <v>284</v>
      </c>
      <c r="D329" s="315" t="s">
        <v>783</v>
      </c>
      <c r="E329" s="17" t="s">
        <v>1</v>
      </c>
      <c r="F329" s="316">
        <v>0.75</v>
      </c>
      <c r="G329" s="38"/>
      <c r="H329" s="44"/>
    </row>
    <row r="330" spans="1:8" s="2" customFormat="1" ht="16.8" customHeight="1">
      <c r="A330" s="38"/>
      <c r="B330" s="44"/>
      <c r="C330" s="311" t="s">
        <v>732</v>
      </c>
      <c r="D330" s="312" t="s">
        <v>732</v>
      </c>
      <c r="E330" s="313" t="s">
        <v>1</v>
      </c>
      <c r="F330" s="314">
        <v>214.44</v>
      </c>
      <c r="G330" s="38"/>
      <c r="H330" s="44"/>
    </row>
    <row r="331" spans="1:8" s="2" customFormat="1" ht="16.8" customHeight="1">
      <c r="A331" s="38"/>
      <c r="B331" s="44"/>
      <c r="C331" s="315" t="s">
        <v>732</v>
      </c>
      <c r="D331" s="315" t="s">
        <v>987</v>
      </c>
      <c r="E331" s="17" t="s">
        <v>1</v>
      </c>
      <c r="F331" s="316">
        <v>214.44</v>
      </c>
      <c r="G331" s="38"/>
      <c r="H331" s="44"/>
    </row>
    <row r="332" spans="1:8" s="2" customFormat="1" ht="16.8" customHeight="1">
      <c r="A332" s="38"/>
      <c r="B332" s="44"/>
      <c r="C332" s="311" t="s">
        <v>744</v>
      </c>
      <c r="D332" s="312" t="s">
        <v>744</v>
      </c>
      <c r="E332" s="313" t="s">
        <v>1</v>
      </c>
      <c r="F332" s="314">
        <v>214.44</v>
      </c>
      <c r="G332" s="38"/>
      <c r="H332" s="44"/>
    </row>
    <row r="333" spans="1:8" s="2" customFormat="1" ht="16.8" customHeight="1">
      <c r="A333" s="38"/>
      <c r="B333" s="44"/>
      <c r="C333" s="315" t="s">
        <v>744</v>
      </c>
      <c r="D333" s="315" t="s">
        <v>989</v>
      </c>
      <c r="E333" s="17" t="s">
        <v>1</v>
      </c>
      <c r="F333" s="316">
        <v>214.44</v>
      </c>
      <c r="G333" s="38"/>
      <c r="H333" s="44"/>
    </row>
    <row r="334" spans="1:8" s="2" customFormat="1" ht="16.8" customHeight="1">
      <c r="A334" s="38"/>
      <c r="B334" s="44"/>
      <c r="C334" s="311" t="s">
        <v>752</v>
      </c>
      <c r="D334" s="312" t="s">
        <v>752</v>
      </c>
      <c r="E334" s="313" t="s">
        <v>1</v>
      </c>
      <c r="F334" s="314">
        <v>109.56</v>
      </c>
      <c r="G334" s="38"/>
      <c r="H334" s="44"/>
    </row>
    <row r="335" spans="1:8" s="2" customFormat="1" ht="16.8" customHeight="1">
      <c r="A335" s="38"/>
      <c r="B335" s="44"/>
      <c r="C335" s="315" t="s">
        <v>752</v>
      </c>
      <c r="D335" s="315" t="s">
        <v>991</v>
      </c>
      <c r="E335" s="17" t="s">
        <v>1</v>
      </c>
      <c r="F335" s="316">
        <v>109.56</v>
      </c>
      <c r="G335" s="38"/>
      <c r="H335" s="44"/>
    </row>
    <row r="336" spans="1:8" s="2" customFormat="1" ht="16.8" customHeight="1">
      <c r="A336" s="38"/>
      <c r="B336" s="44"/>
      <c r="C336" s="311" t="s">
        <v>757</v>
      </c>
      <c r="D336" s="312" t="s">
        <v>757</v>
      </c>
      <c r="E336" s="313" t="s">
        <v>1</v>
      </c>
      <c r="F336" s="314">
        <v>204.23</v>
      </c>
      <c r="G336" s="38"/>
      <c r="H336" s="44"/>
    </row>
    <row r="337" spans="1:8" s="2" customFormat="1" ht="16.8" customHeight="1">
      <c r="A337" s="38"/>
      <c r="B337" s="44"/>
      <c r="C337" s="315" t="s">
        <v>757</v>
      </c>
      <c r="D337" s="315" t="s">
        <v>993</v>
      </c>
      <c r="E337" s="17" t="s">
        <v>1</v>
      </c>
      <c r="F337" s="316">
        <v>204.23</v>
      </c>
      <c r="G337" s="38"/>
      <c r="H337" s="44"/>
    </row>
    <row r="338" spans="1:8" s="2" customFormat="1" ht="16.8" customHeight="1">
      <c r="A338" s="38"/>
      <c r="B338" s="44"/>
      <c r="C338" s="311" t="s">
        <v>762</v>
      </c>
      <c r="D338" s="312" t="s">
        <v>762</v>
      </c>
      <c r="E338" s="313" t="s">
        <v>1</v>
      </c>
      <c r="F338" s="314">
        <v>54.78</v>
      </c>
      <c r="G338" s="38"/>
      <c r="H338" s="44"/>
    </row>
    <row r="339" spans="1:8" s="2" customFormat="1" ht="16.8" customHeight="1">
      <c r="A339" s="38"/>
      <c r="B339" s="44"/>
      <c r="C339" s="315" t="s">
        <v>762</v>
      </c>
      <c r="D339" s="315" t="s">
        <v>999</v>
      </c>
      <c r="E339" s="17" t="s">
        <v>1</v>
      </c>
      <c r="F339" s="316">
        <v>54.78</v>
      </c>
      <c r="G339" s="38"/>
      <c r="H339" s="44"/>
    </row>
    <row r="340" spans="1:8" s="2" customFormat="1" ht="16.8" customHeight="1">
      <c r="A340" s="38"/>
      <c r="B340" s="44"/>
      <c r="C340" s="311" t="s">
        <v>765</v>
      </c>
      <c r="D340" s="312" t="s">
        <v>765</v>
      </c>
      <c r="E340" s="313" t="s">
        <v>1</v>
      </c>
      <c r="F340" s="314">
        <v>5.72</v>
      </c>
      <c r="G340" s="38"/>
      <c r="H340" s="44"/>
    </row>
    <row r="341" spans="1:8" s="2" customFormat="1" ht="16.8" customHeight="1">
      <c r="A341" s="38"/>
      <c r="B341" s="44"/>
      <c r="C341" s="315" t="s">
        <v>765</v>
      </c>
      <c r="D341" s="315" t="s">
        <v>1001</v>
      </c>
      <c r="E341" s="17" t="s">
        <v>1</v>
      </c>
      <c r="F341" s="316">
        <v>5.72</v>
      </c>
      <c r="G341" s="38"/>
      <c r="H341" s="44"/>
    </row>
    <row r="342" spans="1:8" s="2" customFormat="1" ht="16.8" customHeight="1">
      <c r="A342" s="38"/>
      <c r="B342" s="44"/>
      <c r="C342" s="311" t="s">
        <v>771</v>
      </c>
      <c r="D342" s="312" t="s">
        <v>771</v>
      </c>
      <c r="E342" s="313" t="s">
        <v>1</v>
      </c>
      <c r="F342" s="314">
        <v>12.8</v>
      </c>
      <c r="G342" s="38"/>
      <c r="H342" s="44"/>
    </row>
    <row r="343" spans="1:8" s="2" customFormat="1" ht="16.8" customHeight="1">
      <c r="A343" s="38"/>
      <c r="B343" s="44"/>
      <c r="C343" s="315" t="s">
        <v>771</v>
      </c>
      <c r="D343" s="315" t="s">
        <v>1003</v>
      </c>
      <c r="E343" s="17" t="s">
        <v>1</v>
      </c>
      <c r="F343" s="316">
        <v>12.8</v>
      </c>
      <c r="G343" s="38"/>
      <c r="H343" s="44"/>
    </row>
    <row r="344" spans="1:8" s="2" customFormat="1" ht="16.8" customHeight="1">
      <c r="A344" s="38"/>
      <c r="B344" s="44"/>
      <c r="C344" s="311" t="s">
        <v>855</v>
      </c>
      <c r="D344" s="312" t="s">
        <v>855</v>
      </c>
      <c r="E344" s="313" t="s">
        <v>1</v>
      </c>
      <c r="F344" s="314">
        <v>30.4</v>
      </c>
      <c r="G344" s="38"/>
      <c r="H344" s="44"/>
    </row>
    <row r="345" spans="1:8" s="2" customFormat="1" ht="16.8" customHeight="1">
      <c r="A345" s="38"/>
      <c r="B345" s="44"/>
      <c r="C345" s="315" t="s">
        <v>855</v>
      </c>
      <c r="D345" s="315" t="s">
        <v>1005</v>
      </c>
      <c r="E345" s="17" t="s">
        <v>1</v>
      </c>
      <c r="F345" s="316">
        <v>30.4</v>
      </c>
      <c r="G345" s="38"/>
      <c r="H345" s="44"/>
    </row>
    <row r="346" spans="1:8" s="2" customFormat="1" ht="16.8" customHeight="1">
      <c r="A346" s="38"/>
      <c r="B346" s="44"/>
      <c r="C346" s="311" t="s">
        <v>861</v>
      </c>
      <c r="D346" s="312" t="s">
        <v>861</v>
      </c>
      <c r="E346" s="313" t="s">
        <v>1</v>
      </c>
      <c r="F346" s="314">
        <v>249.8</v>
      </c>
      <c r="G346" s="38"/>
      <c r="H346" s="44"/>
    </row>
    <row r="347" spans="1:8" s="2" customFormat="1" ht="16.8" customHeight="1">
      <c r="A347" s="38"/>
      <c r="B347" s="44"/>
      <c r="C347" s="315" t="s">
        <v>861</v>
      </c>
      <c r="D347" s="315" t="s">
        <v>958</v>
      </c>
      <c r="E347" s="17" t="s">
        <v>1</v>
      </c>
      <c r="F347" s="316">
        <v>249.8</v>
      </c>
      <c r="G347" s="38"/>
      <c r="H347" s="44"/>
    </row>
    <row r="348" spans="1:8" s="2" customFormat="1" ht="16.8" customHeight="1">
      <c r="A348" s="38"/>
      <c r="B348" s="44"/>
      <c r="C348" s="311" t="s">
        <v>864</v>
      </c>
      <c r="D348" s="312" t="s">
        <v>864</v>
      </c>
      <c r="E348" s="313" t="s">
        <v>1</v>
      </c>
      <c r="F348" s="314">
        <v>29.8</v>
      </c>
      <c r="G348" s="38"/>
      <c r="H348" s="44"/>
    </row>
    <row r="349" spans="1:8" s="2" customFormat="1" ht="16.8" customHeight="1">
      <c r="A349" s="38"/>
      <c r="B349" s="44"/>
      <c r="C349" s="315" t="s">
        <v>864</v>
      </c>
      <c r="D349" s="315" t="s">
        <v>1008</v>
      </c>
      <c r="E349" s="17" t="s">
        <v>1</v>
      </c>
      <c r="F349" s="316">
        <v>29.8</v>
      </c>
      <c r="G349" s="38"/>
      <c r="H349" s="44"/>
    </row>
    <row r="350" spans="1:8" s="2" customFormat="1" ht="16.8" customHeight="1">
      <c r="A350" s="38"/>
      <c r="B350" s="44"/>
      <c r="C350" s="311" t="s">
        <v>557</v>
      </c>
      <c r="D350" s="312" t="s">
        <v>557</v>
      </c>
      <c r="E350" s="313" t="s">
        <v>1</v>
      </c>
      <c r="F350" s="314">
        <v>64.33</v>
      </c>
      <c r="G350" s="38"/>
      <c r="H350" s="44"/>
    </row>
    <row r="351" spans="1:8" s="2" customFormat="1" ht="16.8" customHeight="1">
      <c r="A351" s="38"/>
      <c r="B351" s="44"/>
      <c r="C351" s="315" t="s">
        <v>557</v>
      </c>
      <c r="D351" s="315" t="s">
        <v>954</v>
      </c>
      <c r="E351" s="17" t="s">
        <v>1</v>
      </c>
      <c r="F351" s="316">
        <v>64.33</v>
      </c>
      <c r="G351" s="38"/>
      <c r="H351" s="44"/>
    </row>
    <row r="352" spans="1:8" s="2" customFormat="1" ht="16.8" customHeight="1">
      <c r="A352" s="38"/>
      <c r="B352" s="44"/>
      <c r="C352" s="311" t="s">
        <v>562</v>
      </c>
      <c r="D352" s="312" t="s">
        <v>562</v>
      </c>
      <c r="E352" s="313" t="s">
        <v>1</v>
      </c>
      <c r="F352" s="314">
        <v>5.48</v>
      </c>
      <c r="G352" s="38"/>
      <c r="H352" s="44"/>
    </row>
    <row r="353" spans="1:8" s="2" customFormat="1" ht="16.8" customHeight="1">
      <c r="A353" s="38"/>
      <c r="B353" s="44"/>
      <c r="C353" s="315" t="s">
        <v>562</v>
      </c>
      <c r="D353" s="315" t="s">
        <v>956</v>
      </c>
      <c r="E353" s="17" t="s">
        <v>1</v>
      </c>
      <c r="F353" s="316">
        <v>5.48</v>
      </c>
      <c r="G353" s="38"/>
      <c r="H353" s="44"/>
    </row>
    <row r="354" spans="1:8" s="2" customFormat="1" ht="16.8" customHeight="1">
      <c r="A354" s="38"/>
      <c r="B354" s="44"/>
      <c r="C354" s="311" t="s">
        <v>567</v>
      </c>
      <c r="D354" s="312" t="s">
        <v>567</v>
      </c>
      <c r="E354" s="313" t="s">
        <v>1</v>
      </c>
      <c r="F354" s="314">
        <v>249.8</v>
      </c>
      <c r="G354" s="38"/>
      <c r="H354" s="44"/>
    </row>
    <row r="355" spans="1:8" s="2" customFormat="1" ht="16.8" customHeight="1">
      <c r="A355" s="38"/>
      <c r="B355" s="44"/>
      <c r="C355" s="315" t="s">
        <v>567</v>
      </c>
      <c r="D355" s="315" t="s">
        <v>958</v>
      </c>
      <c r="E355" s="17" t="s">
        <v>1</v>
      </c>
      <c r="F355" s="316">
        <v>249.8</v>
      </c>
      <c r="G355" s="38"/>
      <c r="H355" s="44"/>
    </row>
    <row r="356" spans="1:8" s="2" customFormat="1" ht="16.8" customHeight="1">
      <c r="A356" s="38"/>
      <c r="B356" s="44"/>
      <c r="C356" s="311" t="s">
        <v>577</v>
      </c>
      <c r="D356" s="312" t="s">
        <v>577</v>
      </c>
      <c r="E356" s="313" t="s">
        <v>1</v>
      </c>
      <c r="F356" s="314">
        <v>0.58</v>
      </c>
      <c r="G356" s="38"/>
      <c r="H356" s="44"/>
    </row>
    <row r="357" spans="1:8" s="2" customFormat="1" ht="16.8" customHeight="1">
      <c r="A357" s="38"/>
      <c r="B357" s="44"/>
      <c r="C357" s="315" t="s">
        <v>577</v>
      </c>
      <c r="D357" s="315" t="s">
        <v>960</v>
      </c>
      <c r="E357" s="17" t="s">
        <v>1</v>
      </c>
      <c r="F357" s="316">
        <v>0.58</v>
      </c>
      <c r="G357" s="38"/>
      <c r="H357" s="44"/>
    </row>
    <row r="358" spans="1:8" s="2" customFormat="1" ht="16.8" customHeight="1">
      <c r="A358" s="38"/>
      <c r="B358" s="44"/>
      <c r="C358" s="311" t="s">
        <v>582</v>
      </c>
      <c r="D358" s="312" t="s">
        <v>582</v>
      </c>
      <c r="E358" s="313" t="s">
        <v>1</v>
      </c>
      <c r="F358" s="314">
        <v>19.84</v>
      </c>
      <c r="G358" s="38"/>
      <c r="H358" s="44"/>
    </row>
    <row r="359" spans="1:8" s="2" customFormat="1" ht="16.8" customHeight="1">
      <c r="A359" s="38"/>
      <c r="B359" s="44"/>
      <c r="C359" s="315" t="s">
        <v>582</v>
      </c>
      <c r="D359" s="315" t="s">
        <v>962</v>
      </c>
      <c r="E359" s="17" t="s">
        <v>1</v>
      </c>
      <c r="F359" s="316">
        <v>19.84</v>
      </c>
      <c r="G359" s="38"/>
      <c r="H359" s="44"/>
    </row>
    <row r="360" spans="1:8" s="2" customFormat="1" ht="16.8" customHeight="1">
      <c r="A360" s="38"/>
      <c r="B360" s="44"/>
      <c r="C360" s="311" t="s">
        <v>659</v>
      </c>
      <c r="D360" s="312" t="s">
        <v>659</v>
      </c>
      <c r="E360" s="313" t="s">
        <v>1</v>
      </c>
      <c r="F360" s="314">
        <v>0.58</v>
      </c>
      <c r="G360" s="38"/>
      <c r="H360" s="44"/>
    </row>
    <row r="361" spans="1:8" s="2" customFormat="1" ht="16.8" customHeight="1">
      <c r="A361" s="38"/>
      <c r="B361" s="44"/>
      <c r="C361" s="315" t="s">
        <v>659</v>
      </c>
      <c r="D361" s="315" t="s">
        <v>964</v>
      </c>
      <c r="E361" s="17" t="s">
        <v>1</v>
      </c>
      <c r="F361" s="316">
        <v>0.58</v>
      </c>
      <c r="G361" s="38"/>
      <c r="H361" s="44"/>
    </row>
    <row r="362" spans="1:8" s="2" customFormat="1" ht="16.8" customHeight="1">
      <c r="A362" s="38"/>
      <c r="B362" s="44"/>
      <c r="C362" s="311" t="s">
        <v>665</v>
      </c>
      <c r="D362" s="312" t="s">
        <v>665</v>
      </c>
      <c r="E362" s="313" t="s">
        <v>1</v>
      </c>
      <c r="F362" s="314">
        <v>27.06</v>
      </c>
      <c r="G362" s="38"/>
      <c r="H362" s="44"/>
    </row>
    <row r="363" spans="1:8" s="2" customFormat="1" ht="16.8" customHeight="1">
      <c r="A363" s="38"/>
      <c r="B363" s="44"/>
      <c r="C363" s="315" t="s">
        <v>665</v>
      </c>
      <c r="D363" s="315" t="s">
        <v>966</v>
      </c>
      <c r="E363" s="17" t="s">
        <v>1</v>
      </c>
      <c r="F363" s="316">
        <v>27.06</v>
      </c>
      <c r="G363" s="38"/>
      <c r="H363" s="44"/>
    </row>
    <row r="364" spans="1:8" s="2" customFormat="1" ht="16.8" customHeight="1">
      <c r="A364" s="38"/>
      <c r="B364" s="44"/>
      <c r="C364" s="311" t="s">
        <v>623</v>
      </c>
      <c r="D364" s="312" t="s">
        <v>623</v>
      </c>
      <c r="E364" s="313" t="s">
        <v>1</v>
      </c>
      <c r="F364" s="314">
        <v>27.06</v>
      </c>
      <c r="G364" s="38"/>
      <c r="H364" s="44"/>
    </row>
    <row r="365" spans="1:8" s="2" customFormat="1" ht="16.8" customHeight="1">
      <c r="A365" s="38"/>
      <c r="B365" s="44"/>
      <c r="C365" s="315" t="s">
        <v>623</v>
      </c>
      <c r="D365" s="315" t="s">
        <v>949</v>
      </c>
      <c r="E365" s="17" t="s">
        <v>1</v>
      </c>
      <c r="F365" s="316">
        <v>27.06</v>
      </c>
      <c r="G365" s="38"/>
      <c r="H365" s="44"/>
    </row>
    <row r="366" spans="1:8" s="2" customFormat="1" ht="16.8" customHeight="1">
      <c r="A366" s="38"/>
      <c r="B366" s="44"/>
      <c r="C366" s="311" t="s">
        <v>994</v>
      </c>
      <c r="D366" s="312" t="s">
        <v>994</v>
      </c>
      <c r="E366" s="313" t="s">
        <v>1</v>
      </c>
      <c r="F366" s="314">
        <v>52.17</v>
      </c>
      <c r="G366" s="38"/>
      <c r="H366" s="44"/>
    </row>
    <row r="367" spans="1:8" s="2" customFormat="1" ht="16.8" customHeight="1">
      <c r="A367" s="38"/>
      <c r="B367" s="44"/>
      <c r="C367" s="315" t="s">
        <v>994</v>
      </c>
      <c r="D367" s="315" t="s">
        <v>995</v>
      </c>
      <c r="E367" s="17" t="s">
        <v>1</v>
      </c>
      <c r="F367" s="316">
        <v>52.17</v>
      </c>
      <c r="G367" s="38"/>
      <c r="H367" s="44"/>
    </row>
    <row r="368" spans="1:8" s="2" customFormat="1" ht="16.8" customHeight="1">
      <c r="A368" s="38"/>
      <c r="B368" s="44"/>
      <c r="C368" s="311" t="s">
        <v>625</v>
      </c>
      <c r="D368" s="312" t="s">
        <v>625</v>
      </c>
      <c r="E368" s="313" t="s">
        <v>1</v>
      </c>
      <c r="F368" s="314">
        <v>64.33</v>
      </c>
      <c r="G368" s="38"/>
      <c r="H368" s="44"/>
    </row>
    <row r="369" spans="1:8" s="2" customFormat="1" ht="16.8" customHeight="1">
      <c r="A369" s="38"/>
      <c r="B369" s="44"/>
      <c r="C369" s="315" t="s">
        <v>625</v>
      </c>
      <c r="D369" s="315" t="s">
        <v>950</v>
      </c>
      <c r="E369" s="17" t="s">
        <v>1</v>
      </c>
      <c r="F369" s="316">
        <v>64.33</v>
      </c>
      <c r="G369" s="38"/>
      <c r="H369" s="44"/>
    </row>
    <row r="370" spans="1:8" s="2" customFormat="1" ht="16.8" customHeight="1">
      <c r="A370" s="38"/>
      <c r="B370" s="44"/>
      <c r="C370" s="311" t="s">
        <v>996</v>
      </c>
      <c r="D370" s="312" t="s">
        <v>996</v>
      </c>
      <c r="E370" s="313" t="s">
        <v>1</v>
      </c>
      <c r="F370" s="314">
        <v>256.4</v>
      </c>
      <c r="G370" s="38"/>
      <c r="H370" s="44"/>
    </row>
    <row r="371" spans="1:8" s="2" customFormat="1" ht="16.8" customHeight="1">
      <c r="A371" s="38"/>
      <c r="B371" s="44"/>
      <c r="C371" s="315" t="s">
        <v>996</v>
      </c>
      <c r="D371" s="315" t="s">
        <v>997</v>
      </c>
      <c r="E371" s="17" t="s">
        <v>1</v>
      </c>
      <c r="F371" s="316">
        <v>256.4</v>
      </c>
      <c r="G371" s="38"/>
      <c r="H371" s="44"/>
    </row>
    <row r="372" spans="1:8" s="2" customFormat="1" ht="16.8" customHeight="1">
      <c r="A372" s="38"/>
      <c r="B372" s="44"/>
      <c r="C372" s="311" t="s">
        <v>627</v>
      </c>
      <c r="D372" s="312" t="s">
        <v>627</v>
      </c>
      <c r="E372" s="313" t="s">
        <v>1</v>
      </c>
      <c r="F372" s="314">
        <v>111.23</v>
      </c>
      <c r="G372" s="38"/>
      <c r="H372" s="44"/>
    </row>
    <row r="373" spans="1:8" s="2" customFormat="1" ht="16.8" customHeight="1">
      <c r="A373" s="38"/>
      <c r="B373" s="44"/>
      <c r="C373" s="315" t="s">
        <v>627</v>
      </c>
      <c r="D373" s="315" t="s">
        <v>951</v>
      </c>
      <c r="E373" s="17" t="s">
        <v>1</v>
      </c>
      <c r="F373" s="316">
        <v>111.23</v>
      </c>
      <c r="G373" s="38"/>
      <c r="H373" s="44"/>
    </row>
    <row r="374" spans="1:8" s="2" customFormat="1" ht="26.4" customHeight="1">
      <c r="A374" s="38"/>
      <c r="B374" s="44"/>
      <c r="C374" s="310" t="s">
        <v>1784</v>
      </c>
      <c r="D374" s="310" t="s">
        <v>120</v>
      </c>
      <c r="E374" s="38"/>
      <c r="F374" s="38"/>
      <c r="G374" s="38"/>
      <c r="H374" s="44"/>
    </row>
    <row r="375" spans="1:8" s="2" customFormat="1" ht="16.8" customHeight="1">
      <c r="A375" s="38"/>
      <c r="B375" s="44"/>
      <c r="C375" s="311" t="s">
        <v>279</v>
      </c>
      <c r="D375" s="312" t="s">
        <v>279</v>
      </c>
      <c r="E375" s="313" t="s">
        <v>1</v>
      </c>
      <c r="F375" s="314">
        <v>134.5</v>
      </c>
      <c r="G375" s="38"/>
      <c r="H375" s="44"/>
    </row>
    <row r="376" spans="1:8" s="2" customFormat="1" ht="16.8" customHeight="1">
      <c r="A376" s="38"/>
      <c r="B376" s="44"/>
      <c r="C376" s="315" t="s">
        <v>279</v>
      </c>
      <c r="D376" s="315" t="s">
        <v>1011</v>
      </c>
      <c r="E376" s="17" t="s">
        <v>1</v>
      </c>
      <c r="F376" s="316">
        <v>134.5</v>
      </c>
      <c r="G376" s="38"/>
      <c r="H376" s="44"/>
    </row>
    <row r="377" spans="1:8" s="2" customFormat="1" ht="16.8" customHeight="1">
      <c r="A377" s="38"/>
      <c r="B377" s="44"/>
      <c r="C377" s="311" t="s">
        <v>672</v>
      </c>
      <c r="D377" s="312" t="s">
        <v>672</v>
      </c>
      <c r="E377" s="313" t="s">
        <v>1</v>
      </c>
      <c r="F377" s="314">
        <v>143.15</v>
      </c>
      <c r="G377" s="38"/>
      <c r="H377" s="44"/>
    </row>
    <row r="378" spans="1:8" s="2" customFormat="1" ht="16.8" customHeight="1">
      <c r="A378" s="38"/>
      <c r="B378" s="44"/>
      <c r="C378" s="315" t="s">
        <v>672</v>
      </c>
      <c r="D378" s="315" t="s">
        <v>1035</v>
      </c>
      <c r="E378" s="17" t="s">
        <v>1</v>
      </c>
      <c r="F378" s="316">
        <v>143.15</v>
      </c>
      <c r="G378" s="38"/>
      <c r="H378" s="44"/>
    </row>
    <row r="379" spans="1:8" s="2" customFormat="1" ht="16.8" customHeight="1">
      <c r="A379" s="38"/>
      <c r="B379" s="44"/>
      <c r="C379" s="311" t="s">
        <v>678</v>
      </c>
      <c r="D379" s="312" t="s">
        <v>678</v>
      </c>
      <c r="E379" s="313" t="s">
        <v>1</v>
      </c>
      <c r="F379" s="314">
        <v>938</v>
      </c>
      <c r="G379" s="38"/>
      <c r="H379" s="44"/>
    </row>
    <row r="380" spans="1:8" s="2" customFormat="1" ht="16.8" customHeight="1">
      <c r="A380" s="38"/>
      <c r="B380" s="44"/>
      <c r="C380" s="315" t="s">
        <v>678</v>
      </c>
      <c r="D380" s="315" t="s">
        <v>1037</v>
      </c>
      <c r="E380" s="17" t="s">
        <v>1</v>
      </c>
      <c r="F380" s="316">
        <v>938</v>
      </c>
      <c r="G380" s="38"/>
      <c r="H380" s="44"/>
    </row>
    <row r="381" spans="1:8" s="2" customFormat="1" ht="16.8" customHeight="1">
      <c r="A381" s="38"/>
      <c r="B381" s="44"/>
      <c r="C381" s="311" t="s">
        <v>684</v>
      </c>
      <c r="D381" s="312" t="s">
        <v>684</v>
      </c>
      <c r="E381" s="313" t="s">
        <v>1</v>
      </c>
      <c r="F381" s="314">
        <v>167.25</v>
      </c>
      <c r="G381" s="38"/>
      <c r="H381" s="44"/>
    </row>
    <row r="382" spans="1:8" s="2" customFormat="1" ht="16.8" customHeight="1">
      <c r="A382" s="38"/>
      <c r="B382" s="44"/>
      <c r="C382" s="315" t="s">
        <v>684</v>
      </c>
      <c r="D382" s="315" t="s">
        <v>1039</v>
      </c>
      <c r="E382" s="17" t="s">
        <v>1</v>
      </c>
      <c r="F382" s="316">
        <v>167.25</v>
      </c>
      <c r="G382" s="38"/>
      <c r="H382" s="44"/>
    </row>
    <row r="383" spans="1:8" s="2" customFormat="1" ht="16.8" customHeight="1">
      <c r="A383" s="38"/>
      <c r="B383" s="44"/>
      <c r="C383" s="311" t="s">
        <v>691</v>
      </c>
      <c r="D383" s="312" t="s">
        <v>691</v>
      </c>
      <c r="E383" s="313" t="s">
        <v>1</v>
      </c>
      <c r="F383" s="314">
        <v>258.95</v>
      </c>
      <c r="G383" s="38"/>
      <c r="H383" s="44"/>
    </row>
    <row r="384" spans="1:8" s="2" customFormat="1" ht="16.8" customHeight="1">
      <c r="A384" s="38"/>
      <c r="B384" s="44"/>
      <c r="C384" s="315" t="s">
        <v>691</v>
      </c>
      <c r="D384" s="315" t="s">
        <v>1026</v>
      </c>
      <c r="E384" s="17" t="s">
        <v>1</v>
      </c>
      <c r="F384" s="316">
        <v>258.95</v>
      </c>
      <c r="G384" s="38"/>
      <c r="H384" s="44"/>
    </row>
    <row r="385" spans="1:8" s="2" customFormat="1" ht="16.8" customHeight="1">
      <c r="A385" s="38"/>
      <c r="B385" s="44"/>
      <c r="C385" s="311" t="s">
        <v>697</v>
      </c>
      <c r="D385" s="312" t="s">
        <v>697</v>
      </c>
      <c r="E385" s="313" t="s">
        <v>1</v>
      </c>
      <c r="F385" s="314">
        <v>537.456</v>
      </c>
      <c r="G385" s="38"/>
      <c r="H385" s="44"/>
    </row>
    <row r="386" spans="1:8" s="2" customFormat="1" ht="16.8" customHeight="1">
      <c r="A386" s="38"/>
      <c r="B386" s="44"/>
      <c r="C386" s="315" t="s">
        <v>697</v>
      </c>
      <c r="D386" s="315" t="s">
        <v>1046</v>
      </c>
      <c r="E386" s="17" t="s">
        <v>1</v>
      </c>
      <c r="F386" s="316">
        <v>537.456</v>
      </c>
      <c r="G386" s="38"/>
      <c r="H386" s="44"/>
    </row>
    <row r="387" spans="1:8" s="2" customFormat="1" ht="16.8" customHeight="1">
      <c r="A387" s="38"/>
      <c r="B387" s="44"/>
      <c r="C387" s="311" t="s">
        <v>703</v>
      </c>
      <c r="D387" s="312" t="s">
        <v>703</v>
      </c>
      <c r="E387" s="313" t="s">
        <v>1</v>
      </c>
      <c r="F387" s="314">
        <v>188.993</v>
      </c>
      <c r="G387" s="38"/>
      <c r="H387" s="44"/>
    </row>
    <row r="388" spans="1:8" s="2" customFormat="1" ht="16.8" customHeight="1">
      <c r="A388" s="38"/>
      <c r="B388" s="44"/>
      <c r="C388" s="315" t="s">
        <v>703</v>
      </c>
      <c r="D388" s="315" t="s">
        <v>1048</v>
      </c>
      <c r="E388" s="17" t="s">
        <v>1</v>
      </c>
      <c r="F388" s="316">
        <v>188.993</v>
      </c>
      <c r="G388" s="38"/>
      <c r="H388" s="44"/>
    </row>
    <row r="389" spans="1:8" s="2" customFormat="1" ht="16.8" customHeight="1">
      <c r="A389" s="38"/>
      <c r="B389" s="44"/>
      <c r="C389" s="311" t="s">
        <v>709</v>
      </c>
      <c r="D389" s="312" t="s">
        <v>709</v>
      </c>
      <c r="E389" s="313" t="s">
        <v>1</v>
      </c>
      <c r="F389" s="314">
        <v>2687.28</v>
      </c>
      <c r="G389" s="38"/>
      <c r="H389" s="44"/>
    </row>
    <row r="390" spans="1:8" s="2" customFormat="1" ht="16.8" customHeight="1">
      <c r="A390" s="38"/>
      <c r="B390" s="44"/>
      <c r="C390" s="315" t="s">
        <v>709</v>
      </c>
      <c r="D390" s="315" t="s">
        <v>1050</v>
      </c>
      <c r="E390" s="17" t="s">
        <v>1</v>
      </c>
      <c r="F390" s="316">
        <v>2687.28</v>
      </c>
      <c r="G390" s="38"/>
      <c r="H390" s="44"/>
    </row>
    <row r="391" spans="1:8" s="2" customFormat="1" ht="16.8" customHeight="1">
      <c r="A391" s="38"/>
      <c r="B391" s="44"/>
      <c r="C391" s="311" t="s">
        <v>716</v>
      </c>
      <c r="D391" s="312" t="s">
        <v>716</v>
      </c>
      <c r="E391" s="313" t="s">
        <v>1</v>
      </c>
      <c r="F391" s="314">
        <v>5485.17</v>
      </c>
      <c r="G391" s="38"/>
      <c r="H391" s="44"/>
    </row>
    <row r="392" spans="1:8" s="2" customFormat="1" ht="16.8" customHeight="1">
      <c r="A392" s="38"/>
      <c r="B392" s="44"/>
      <c r="C392" s="315" t="s">
        <v>716</v>
      </c>
      <c r="D392" s="315" t="s">
        <v>1052</v>
      </c>
      <c r="E392" s="17" t="s">
        <v>1</v>
      </c>
      <c r="F392" s="316">
        <v>5485.17</v>
      </c>
      <c r="G392" s="38"/>
      <c r="H392" s="44"/>
    </row>
    <row r="393" spans="1:8" s="2" customFormat="1" ht="16.8" customHeight="1">
      <c r="A393" s="38"/>
      <c r="B393" s="44"/>
      <c r="C393" s="311" t="s">
        <v>721</v>
      </c>
      <c r="D393" s="312" t="s">
        <v>721</v>
      </c>
      <c r="E393" s="313" t="s">
        <v>1</v>
      </c>
      <c r="F393" s="314">
        <v>980.81</v>
      </c>
      <c r="G393" s="38"/>
      <c r="H393" s="44"/>
    </row>
    <row r="394" spans="1:8" s="2" customFormat="1" ht="16.8" customHeight="1">
      <c r="A394" s="38"/>
      <c r="B394" s="44"/>
      <c r="C394" s="315" t="s">
        <v>721</v>
      </c>
      <c r="D394" s="315" t="s">
        <v>1054</v>
      </c>
      <c r="E394" s="17" t="s">
        <v>1</v>
      </c>
      <c r="F394" s="316">
        <v>980.81</v>
      </c>
      <c r="G394" s="38"/>
      <c r="H394" s="44"/>
    </row>
    <row r="395" spans="1:8" s="2" customFormat="1" ht="16.8" customHeight="1">
      <c r="A395" s="38"/>
      <c r="B395" s="44"/>
      <c r="C395" s="311" t="s">
        <v>727</v>
      </c>
      <c r="D395" s="312" t="s">
        <v>727</v>
      </c>
      <c r="E395" s="313" t="s">
        <v>1</v>
      </c>
      <c r="F395" s="314">
        <v>1047.37</v>
      </c>
      <c r="G395" s="38"/>
      <c r="H395" s="44"/>
    </row>
    <row r="396" spans="1:8" s="2" customFormat="1" ht="16.8" customHeight="1">
      <c r="A396" s="38"/>
      <c r="B396" s="44"/>
      <c r="C396" s="315" t="s">
        <v>727</v>
      </c>
      <c r="D396" s="315" t="s">
        <v>1056</v>
      </c>
      <c r="E396" s="17" t="s">
        <v>1</v>
      </c>
      <c r="F396" s="316">
        <v>1047.37</v>
      </c>
      <c r="G396" s="38"/>
      <c r="H396" s="44"/>
    </row>
    <row r="397" spans="1:8" s="2" customFormat="1" ht="16.8" customHeight="1">
      <c r="A397" s="38"/>
      <c r="B397" s="44"/>
      <c r="C397" s="311" t="s">
        <v>284</v>
      </c>
      <c r="D397" s="312" t="s">
        <v>284</v>
      </c>
      <c r="E397" s="313" t="s">
        <v>1</v>
      </c>
      <c r="F397" s="314">
        <v>5.477</v>
      </c>
      <c r="G397" s="38"/>
      <c r="H397" s="44"/>
    </row>
    <row r="398" spans="1:8" s="2" customFormat="1" ht="16.8" customHeight="1">
      <c r="A398" s="38"/>
      <c r="B398" s="44"/>
      <c r="C398" s="315" t="s">
        <v>1</v>
      </c>
      <c r="D398" s="315" t="s">
        <v>630</v>
      </c>
      <c r="E398" s="17" t="s">
        <v>1</v>
      </c>
      <c r="F398" s="316">
        <v>0</v>
      </c>
      <c r="G398" s="38"/>
      <c r="H398" s="44"/>
    </row>
    <row r="399" spans="1:8" s="2" customFormat="1" ht="16.8" customHeight="1">
      <c r="A399" s="38"/>
      <c r="B399" s="44"/>
      <c r="C399" s="315" t="s">
        <v>284</v>
      </c>
      <c r="D399" s="315" t="s">
        <v>1016</v>
      </c>
      <c r="E399" s="17" t="s">
        <v>1</v>
      </c>
      <c r="F399" s="316">
        <v>5.477</v>
      </c>
      <c r="G399" s="38"/>
      <c r="H399" s="44"/>
    </row>
    <row r="400" spans="1:8" s="2" customFormat="1" ht="16.8" customHeight="1">
      <c r="A400" s="38"/>
      <c r="B400" s="44"/>
      <c r="C400" s="311" t="s">
        <v>732</v>
      </c>
      <c r="D400" s="312" t="s">
        <v>732</v>
      </c>
      <c r="E400" s="313" t="s">
        <v>1</v>
      </c>
      <c r="F400" s="314">
        <v>6465.98</v>
      </c>
      <c r="G400" s="38"/>
      <c r="H400" s="44"/>
    </row>
    <row r="401" spans="1:8" s="2" customFormat="1" ht="16.8" customHeight="1">
      <c r="A401" s="38"/>
      <c r="B401" s="44"/>
      <c r="C401" s="315" t="s">
        <v>732</v>
      </c>
      <c r="D401" s="315" t="s">
        <v>1058</v>
      </c>
      <c r="E401" s="17" t="s">
        <v>1</v>
      </c>
      <c r="F401" s="316">
        <v>6465.98</v>
      </c>
      <c r="G401" s="38"/>
      <c r="H401" s="44"/>
    </row>
    <row r="402" spans="1:8" s="2" customFormat="1" ht="16.8" customHeight="1">
      <c r="A402" s="38"/>
      <c r="B402" s="44"/>
      <c r="C402" s="311" t="s">
        <v>744</v>
      </c>
      <c r="D402" s="312" t="s">
        <v>744</v>
      </c>
      <c r="E402" s="313" t="s">
        <v>1</v>
      </c>
      <c r="F402" s="314">
        <v>6265</v>
      </c>
      <c r="G402" s="38"/>
      <c r="H402" s="44"/>
    </row>
    <row r="403" spans="1:8" s="2" customFormat="1" ht="16.8" customHeight="1">
      <c r="A403" s="38"/>
      <c r="B403" s="44"/>
      <c r="C403" s="315" t="s">
        <v>744</v>
      </c>
      <c r="D403" s="315" t="s">
        <v>1063</v>
      </c>
      <c r="E403" s="17" t="s">
        <v>1</v>
      </c>
      <c r="F403" s="316">
        <v>6265</v>
      </c>
      <c r="G403" s="38"/>
      <c r="H403" s="44"/>
    </row>
    <row r="404" spans="1:8" s="2" customFormat="1" ht="16.8" customHeight="1">
      <c r="A404" s="38"/>
      <c r="B404" s="44"/>
      <c r="C404" s="311" t="s">
        <v>752</v>
      </c>
      <c r="D404" s="312" t="s">
        <v>752</v>
      </c>
      <c r="E404" s="313" t="s">
        <v>1</v>
      </c>
      <c r="F404" s="314">
        <v>6465.98</v>
      </c>
      <c r="G404" s="38"/>
      <c r="H404" s="44"/>
    </row>
    <row r="405" spans="1:8" s="2" customFormat="1" ht="16.8" customHeight="1">
      <c r="A405" s="38"/>
      <c r="B405" s="44"/>
      <c r="C405" s="315" t="s">
        <v>1</v>
      </c>
      <c r="D405" s="315" t="s">
        <v>847</v>
      </c>
      <c r="E405" s="17" t="s">
        <v>1</v>
      </c>
      <c r="F405" s="316">
        <v>0</v>
      </c>
      <c r="G405" s="38"/>
      <c r="H405" s="44"/>
    </row>
    <row r="406" spans="1:8" s="2" customFormat="1" ht="16.8" customHeight="1">
      <c r="A406" s="38"/>
      <c r="B406" s="44"/>
      <c r="C406" s="315" t="s">
        <v>1</v>
      </c>
      <c r="D406" s="315" t="s">
        <v>751</v>
      </c>
      <c r="E406" s="17" t="s">
        <v>1</v>
      </c>
      <c r="F406" s="316">
        <v>0</v>
      </c>
      <c r="G406" s="38"/>
      <c r="H406" s="44"/>
    </row>
    <row r="407" spans="1:8" s="2" customFormat="1" ht="16.8" customHeight="1">
      <c r="A407" s="38"/>
      <c r="B407" s="44"/>
      <c r="C407" s="315" t="s">
        <v>752</v>
      </c>
      <c r="D407" s="315" t="s">
        <v>1065</v>
      </c>
      <c r="E407" s="17" t="s">
        <v>1</v>
      </c>
      <c r="F407" s="316">
        <v>6465.98</v>
      </c>
      <c r="G407" s="38"/>
      <c r="H407" s="44"/>
    </row>
    <row r="408" spans="1:8" s="2" customFormat="1" ht="16.8" customHeight="1">
      <c r="A408" s="38"/>
      <c r="B408" s="44"/>
      <c r="C408" s="311" t="s">
        <v>757</v>
      </c>
      <c r="D408" s="312" t="s">
        <v>757</v>
      </c>
      <c r="E408" s="313" t="s">
        <v>1</v>
      </c>
      <c r="F408" s="314">
        <v>5878.16</v>
      </c>
      <c r="G408" s="38"/>
      <c r="H408" s="44"/>
    </row>
    <row r="409" spans="1:8" s="2" customFormat="1" ht="16.8" customHeight="1">
      <c r="A409" s="38"/>
      <c r="B409" s="44"/>
      <c r="C409" s="315" t="s">
        <v>757</v>
      </c>
      <c r="D409" s="315" t="s">
        <v>1067</v>
      </c>
      <c r="E409" s="17" t="s">
        <v>1</v>
      </c>
      <c r="F409" s="316">
        <v>5878.16</v>
      </c>
      <c r="G409" s="38"/>
      <c r="H409" s="44"/>
    </row>
    <row r="410" spans="1:8" s="2" customFormat="1" ht="16.8" customHeight="1">
      <c r="A410" s="38"/>
      <c r="B410" s="44"/>
      <c r="C410" s="311" t="s">
        <v>762</v>
      </c>
      <c r="D410" s="312" t="s">
        <v>762</v>
      </c>
      <c r="E410" s="313" t="s">
        <v>1</v>
      </c>
      <c r="F410" s="314">
        <v>6172.068</v>
      </c>
      <c r="G410" s="38"/>
      <c r="H410" s="44"/>
    </row>
    <row r="411" spans="1:8" s="2" customFormat="1" ht="16.8" customHeight="1">
      <c r="A411" s="38"/>
      <c r="B411" s="44"/>
      <c r="C411" s="315" t="s">
        <v>762</v>
      </c>
      <c r="D411" s="315" t="s">
        <v>1069</v>
      </c>
      <c r="E411" s="17" t="s">
        <v>1</v>
      </c>
      <c r="F411" s="316">
        <v>6172.068</v>
      </c>
      <c r="G411" s="38"/>
      <c r="H411" s="44"/>
    </row>
    <row r="412" spans="1:8" s="2" customFormat="1" ht="16.8" customHeight="1">
      <c r="A412" s="38"/>
      <c r="B412" s="44"/>
      <c r="C412" s="311" t="s">
        <v>765</v>
      </c>
      <c r="D412" s="312" t="s">
        <v>765</v>
      </c>
      <c r="E412" s="313" t="s">
        <v>1</v>
      </c>
      <c r="F412" s="314">
        <v>322.5</v>
      </c>
      <c r="G412" s="38"/>
      <c r="H412" s="44"/>
    </row>
    <row r="413" spans="1:8" s="2" customFormat="1" ht="16.8" customHeight="1">
      <c r="A413" s="38"/>
      <c r="B413" s="44"/>
      <c r="C413" s="315" t="s">
        <v>765</v>
      </c>
      <c r="D413" s="315" t="s">
        <v>1071</v>
      </c>
      <c r="E413" s="17" t="s">
        <v>1</v>
      </c>
      <c r="F413" s="316">
        <v>322.5</v>
      </c>
      <c r="G413" s="38"/>
      <c r="H413" s="44"/>
    </row>
    <row r="414" spans="1:8" s="2" customFormat="1" ht="16.8" customHeight="1">
      <c r="A414" s="38"/>
      <c r="B414" s="44"/>
      <c r="C414" s="311" t="s">
        <v>771</v>
      </c>
      <c r="D414" s="312" t="s">
        <v>771</v>
      </c>
      <c r="E414" s="313" t="s">
        <v>1</v>
      </c>
      <c r="F414" s="314">
        <v>357.5</v>
      </c>
      <c r="G414" s="38"/>
      <c r="H414" s="44"/>
    </row>
    <row r="415" spans="1:8" s="2" customFormat="1" ht="16.8" customHeight="1">
      <c r="A415" s="38"/>
      <c r="B415" s="44"/>
      <c r="C415" s="315" t="s">
        <v>771</v>
      </c>
      <c r="D415" s="315" t="s">
        <v>1022</v>
      </c>
      <c r="E415" s="17" t="s">
        <v>1</v>
      </c>
      <c r="F415" s="316">
        <v>357.5</v>
      </c>
      <c r="G415" s="38"/>
      <c r="H415" s="44"/>
    </row>
    <row r="416" spans="1:8" s="2" customFormat="1" ht="16.8" customHeight="1">
      <c r="A416" s="38"/>
      <c r="B416" s="44"/>
      <c r="C416" s="311" t="s">
        <v>557</v>
      </c>
      <c r="D416" s="312" t="s">
        <v>557</v>
      </c>
      <c r="E416" s="313" t="s">
        <v>1</v>
      </c>
      <c r="F416" s="314">
        <v>121.71</v>
      </c>
      <c r="G416" s="38"/>
      <c r="H416" s="44"/>
    </row>
    <row r="417" spans="1:8" s="2" customFormat="1" ht="16.8" customHeight="1">
      <c r="A417" s="38"/>
      <c r="B417" s="44"/>
      <c r="C417" s="315" t="s">
        <v>557</v>
      </c>
      <c r="D417" s="315" t="s">
        <v>1018</v>
      </c>
      <c r="E417" s="17" t="s">
        <v>1</v>
      </c>
      <c r="F417" s="316">
        <v>121.71</v>
      </c>
      <c r="G417" s="38"/>
      <c r="H417" s="44"/>
    </row>
    <row r="418" spans="1:8" s="2" customFormat="1" ht="16.8" customHeight="1">
      <c r="A418" s="38"/>
      <c r="B418" s="44"/>
      <c r="C418" s="311" t="s">
        <v>562</v>
      </c>
      <c r="D418" s="312" t="s">
        <v>562</v>
      </c>
      <c r="E418" s="313" t="s">
        <v>1</v>
      </c>
      <c r="F418" s="314">
        <v>548.517</v>
      </c>
      <c r="G418" s="38"/>
      <c r="H418" s="44"/>
    </row>
    <row r="419" spans="1:8" s="2" customFormat="1" ht="16.8" customHeight="1">
      <c r="A419" s="38"/>
      <c r="B419" s="44"/>
      <c r="C419" s="315" t="s">
        <v>1</v>
      </c>
      <c r="D419" s="315" t="s">
        <v>635</v>
      </c>
      <c r="E419" s="17" t="s">
        <v>1</v>
      </c>
      <c r="F419" s="316">
        <v>0</v>
      </c>
      <c r="G419" s="38"/>
      <c r="H419" s="44"/>
    </row>
    <row r="420" spans="1:8" s="2" customFormat="1" ht="16.8" customHeight="1">
      <c r="A420" s="38"/>
      <c r="B420" s="44"/>
      <c r="C420" s="315" t="s">
        <v>562</v>
      </c>
      <c r="D420" s="315" t="s">
        <v>1020</v>
      </c>
      <c r="E420" s="17" t="s">
        <v>1</v>
      </c>
      <c r="F420" s="316">
        <v>548.517</v>
      </c>
      <c r="G420" s="38"/>
      <c r="H420" s="44"/>
    </row>
    <row r="421" spans="1:8" s="2" customFormat="1" ht="16.8" customHeight="1">
      <c r="A421" s="38"/>
      <c r="B421" s="44"/>
      <c r="C421" s="311" t="s">
        <v>567</v>
      </c>
      <c r="D421" s="312" t="s">
        <v>567</v>
      </c>
      <c r="E421" s="313" t="s">
        <v>1</v>
      </c>
      <c r="F421" s="314">
        <v>357.5</v>
      </c>
      <c r="G421" s="38"/>
      <c r="H421" s="44"/>
    </row>
    <row r="422" spans="1:8" s="2" customFormat="1" ht="16.8" customHeight="1">
      <c r="A422" s="38"/>
      <c r="B422" s="44"/>
      <c r="C422" s="315" t="s">
        <v>567</v>
      </c>
      <c r="D422" s="315" t="s">
        <v>1022</v>
      </c>
      <c r="E422" s="17" t="s">
        <v>1</v>
      </c>
      <c r="F422" s="316">
        <v>357.5</v>
      </c>
      <c r="G422" s="38"/>
      <c r="H422" s="44"/>
    </row>
    <row r="423" spans="1:8" s="2" customFormat="1" ht="16.8" customHeight="1">
      <c r="A423" s="38"/>
      <c r="B423" s="44"/>
      <c r="C423" s="311" t="s">
        <v>577</v>
      </c>
      <c r="D423" s="312" t="s">
        <v>577</v>
      </c>
      <c r="E423" s="313" t="s">
        <v>1</v>
      </c>
      <c r="F423" s="314">
        <v>455.355</v>
      </c>
      <c r="G423" s="38"/>
      <c r="H423" s="44"/>
    </row>
    <row r="424" spans="1:8" s="2" customFormat="1" ht="16.8" customHeight="1">
      <c r="A424" s="38"/>
      <c r="B424" s="44"/>
      <c r="C424" s="315" t="s">
        <v>577</v>
      </c>
      <c r="D424" s="315" t="s">
        <v>1024</v>
      </c>
      <c r="E424" s="17" t="s">
        <v>1</v>
      </c>
      <c r="F424" s="316">
        <v>455.355</v>
      </c>
      <c r="G424" s="38"/>
      <c r="H424" s="44"/>
    </row>
    <row r="425" spans="1:8" s="2" customFormat="1" ht="16.8" customHeight="1">
      <c r="A425" s="38"/>
      <c r="B425" s="44"/>
      <c r="C425" s="311" t="s">
        <v>582</v>
      </c>
      <c r="D425" s="312" t="s">
        <v>582</v>
      </c>
      <c r="E425" s="313" t="s">
        <v>1</v>
      </c>
      <c r="F425" s="314">
        <v>258.95</v>
      </c>
      <c r="G425" s="38"/>
      <c r="H425" s="44"/>
    </row>
    <row r="426" spans="1:8" s="2" customFormat="1" ht="16.8" customHeight="1">
      <c r="A426" s="38"/>
      <c r="B426" s="44"/>
      <c r="C426" s="315" t="s">
        <v>582</v>
      </c>
      <c r="D426" s="315" t="s">
        <v>1026</v>
      </c>
      <c r="E426" s="17" t="s">
        <v>1</v>
      </c>
      <c r="F426" s="316">
        <v>258.95</v>
      </c>
      <c r="G426" s="38"/>
      <c r="H426" s="44"/>
    </row>
    <row r="427" spans="1:8" s="2" customFormat="1" ht="16.8" customHeight="1">
      <c r="A427" s="38"/>
      <c r="B427" s="44"/>
      <c r="C427" s="311" t="s">
        <v>659</v>
      </c>
      <c r="D427" s="312" t="s">
        <v>659</v>
      </c>
      <c r="E427" s="313" t="s">
        <v>1</v>
      </c>
      <c r="F427" s="314">
        <v>288.3</v>
      </c>
      <c r="G427" s="38"/>
      <c r="H427" s="44"/>
    </row>
    <row r="428" spans="1:8" s="2" customFormat="1" ht="16.8" customHeight="1">
      <c r="A428" s="38"/>
      <c r="B428" s="44"/>
      <c r="C428" s="315" t="s">
        <v>659</v>
      </c>
      <c r="D428" s="315" t="s">
        <v>1030</v>
      </c>
      <c r="E428" s="17" t="s">
        <v>1</v>
      </c>
      <c r="F428" s="316">
        <v>288.3</v>
      </c>
      <c r="G428" s="38"/>
      <c r="H428" s="44"/>
    </row>
    <row r="429" spans="1:8" s="2" customFormat="1" ht="16.8" customHeight="1">
      <c r="A429" s="38"/>
      <c r="B429" s="44"/>
      <c r="C429" s="311" t="s">
        <v>665</v>
      </c>
      <c r="D429" s="312" t="s">
        <v>665</v>
      </c>
      <c r="E429" s="313" t="s">
        <v>1</v>
      </c>
      <c r="F429" s="314">
        <v>258.95</v>
      </c>
      <c r="G429" s="38"/>
      <c r="H429" s="44"/>
    </row>
    <row r="430" spans="1:8" s="2" customFormat="1" ht="16.8" customHeight="1">
      <c r="A430" s="38"/>
      <c r="B430" s="44"/>
      <c r="C430" s="315" t="s">
        <v>665</v>
      </c>
      <c r="D430" s="315" t="s">
        <v>1026</v>
      </c>
      <c r="E430" s="17" t="s">
        <v>1</v>
      </c>
      <c r="F430" s="316">
        <v>258.95</v>
      </c>
      <c r="G430" s="38"/>
      <c r="H430" s="44"/>
    </row>
    <row r="431" spans="1:8" s="2" customFormat="1" ht="16.8" customHeight="1">
      <c r="A431" s="38"/>
      <c r="B431" s="44"/>
      <c r="C431" s="311" t="s">
        <v>623</v>
      </c>
      <c r="D431" s="312" t="s">
        <v>623</v>
      </c>
      <c r="E431" s="313" t="s">
        <v>1</v>
      </c>
      <c r="F431" s="314">
        <v>288.3</v>
      </c>
      <c r="G431" s="38"/>
      <c r="H431" s="44"/>
    </row>
    <row r="432" spans="1:8" s="2" customFormat="1" ht="16.8" customHeight="1">
      <c r="A432" s="38"/>
      <c r="B432" s="44"/>
      <c r="C432" s="315" t="s">
        <v>623</v>
      </c>
      <c r="D432" s="315" t="s">
        <v>1012</v>
      </c>
      <c r="E432" s="17" t="s">
        <v>1</v>
      </c>
      <c r="F432" s="316">
        <v>288.3</v>
      </c>
      <c r="G432" s="38"/>
      <c r="H432" s="44"/>
    </row>
    <row r="433" spans="1:8" s="2" customFormat="1" ht="16.8" customHeight="1">
      <c r="A433" s="38"/>
      <c r="B433" s="44"/>
      <c r="C433" s="311" t="s">
        <v>686</v>
      </c>
      <c r="D433" s="312" t="s">
        <v>686</v>
      </c>
      <c r="E433" s="313" t="s">
        <v>1</v>
      </c>
      <c r="F433" s="314">
        <v>91.7</v>
      </c>
      <c r="G433" s="38"/>
      <c r="H433" s="44"/>
    </row>
    <row r="434" spans="1:8" s="2" customFormat="1" ht="16.8" customHeight="1">
      <c r="A434" s="38"/>
      <c r="B434" s="44"/>
      <c r="C434" s="315" t="s">
        <v>686</v>
      </c>
      <c r="D434" s="315" t="s">
        <v>1040</v>
      </c>
      <c r="E434" s="17" t="s">
        <v>1</v>
      </c>
      <c r="F434" s="316">
        <v>91.7</v>
      </c>
      <c r="G434" s="38"/>
      <c r="H434" s="44"/>
    </row>
    <row r="435" spans="1:8" s="2" customFormat="1" ht="16.8" customHeight="1">
      <c r="A435" s="38"/>
      <c r="B435" s="44"/>
      <c r="C435" s="311" t="s">
        <v>1043</v>
      </c>
      <c r="D435" s="312" t="s">
        <v>1043</v>
      </c>
      <c r="E435" s="313" t="s">
        <v>1</v>
      </c>
      <c r="F435" s="314">
        <v>188.99</v>
      </c>
      <c r="G435" s="38"/>
      <c r="H435" s="44"/>
    </row>
    <row r="436" spans="1:8" s="2" customFormat="1" ht="16.8" customHeight="1">
      <c r="A436" s="38"/>
      <c r="B436" s="44"/>
      <c r="C436" s="315" t="s">
        <v>1043</v>
      </c>
      <c r="D436" s="315" t="s">
        <v>1027</v>
      </c>
      <c r="E436" s="17" t="s">
        <v>1</v>
      </c>
      <c r="F436" s="316">
        <v>188.99</v>
      </c>
      <c r="G436" s="38"/>
      <c r="H436" s="44"/>
    </row>
    <row r="437" spans="1:8" s="2" customFormat="1" ht="16.8" customHeight="1">
      <c r="A437" s="38"/>
      <c r="B437" s="44"/>
      <c r="C437" s="311" t="s">
        <v>734</v>
      </c>
      <c r="D437" s="312" t="s">
        <v>734</v>
      </c>
      <c r="E437" s="313" t="s">
        <v>1</v>
      </c>
      <c r="F437" s="314">
        <v>6465.98</v>
      </c>
      <c r="G437" s="38"/>
      <c r="H437" s="44"/>
    </row>
    <row r="438" spans="1:8" s="2" customFormat="1" ht="16.8" customHeight="1">
      <c r="A438" s="38"/>
      <c r="B438" s="44"/>
      <c r="C438" s="315" t="s">
        <v>734</v>
      </c>
      <c r="D438" s="315" t="s">
        <v>1059</v>
      </c>
      <c r="E438" s="17" t="s">
        <v>1</v>
      </c>
      <c r="F438" s="316">
        <v>6465.98</v>
      </c>
      <c r="G438" s="38"/>
      <c r="H438" s="44"/>
    </row>
    <row r="439" spans="1:8" s="2" customFormat="1" ht="16.8" customHeight="1">
      <c r="A439" s="38"/>
      <c r="B439" s="44"/>
      <c r="C439" s="311" t="s">
        <v>652</v>
      </c>
      <c r="D439" s="312" t="s">
        <v>652</v>
      </c>
      <c r="E439" s="313" t="s">
        <v>1</v>
      </c>
      <c r="F439" s="314">
        <v>188.99</v>
      </c>
      <c r="G439" s="38"/>
      <c r="H439" s="44"/>
    </row>
    <row r="440" spans="1:8" s="2" customFormat="1" ht="16.8" customHeight="1">
      <c r="A440" s="38"/>
      <c r="B440" s="44"/>
      <c r="C440" s="315" t="s">
        <v>652</v>
      </c>
      <c r="D440" s="315" t="s">
        <v>1027</v>
      </c>
      <c r="E440" s="17" t="s">
        <v>1</v>
      </c>
      <c r="F440" s="316">
        <v>188.99</v>
      </c>
      <c r="G440" s="38"/>
      <c r="H440" s="44"/>
    </row>
    <row r="441" spans="1:8" s="2" customFormat="1" ht="16.8" customHeight="1">
      <c r="A441" s="38"/>
      <c r="B441" s="44"/>
      <c r="C441" s="311" t="s">
        <v>666</v>
      </c>
      <c r="D441" s="312" t="s">
        <v>666</v>
      </c>
      <c r="E441" s="313" t="s">
        <v>1</v>
      </c>
      <c r="F441" s="314">
        <v>188.99</v>
      </c>
      <c r="G441" s="38"/>
      <c r="H441" s="44"/>
    </row>
    <row r="442" spans="1:8" s="2" customFormat="1" ht="16.8" customHeight="1">
      <c r="A442" s="38"/>
      <c r="B442" s="44"/>
      <c r="C442" s="315" t="s">
        <v>666</v>
      </c>
      <c r="D442" s="315" t="s">
        <v>1027</v>
      </c>
      <c r="E442" s="17" t="s">
        <v>1</v>
      </c>
      <c r="F442" s="316">
        <v>188.99</v>
      </c>
      <c r="G442" s="38"/>
      <c r="H442" s="44"/>
    </row>
    <row r="443" spans="1:8" s="2" customFormat="1" ht="16.8" customHeight="1">
      <c r="A443" s="38"/>
      <c r="B443" s="44"/>
      <c r="C443" s="311" t="s">
        <v>625</v>
      </c>
      <c r="D443" s="312" t="s">
        <v>625</v>
      </c>
      <c r="E443" s="313" t="s">
        <v>1</v>
      </c>
      <c r="F443" s="314">
        <v>143.15</v>
      </c>
      <c r="G443" s="38"/>
      <c r="H443" s="44"/>
    </row>
    <row r="444" spans="1:8" s="2" customFormat="1" ht="16.8" customHeight="1">
      <c r="A444" s="38"/>
      <c r="B444" s="44"/>
      <c r="C444" s="315" t="s">
        <v>625</v>
      </c>
      <c r="D444" s="315" t="s">
        <v>1013</v>
      </c>
      <c r="E444" s="17" t="s">
        <v>1</v>
      </c>
      <c r="F444" s="316">
        <v>143.15</v>
      </c>
      <c r="G444" s="38"/>
      <c r="H444" s="44"/>
    </row>
    <row r="445" spans="1:8" s="2" customFormat="1" ht="16.8" customHeight="1">
      <c r="A445" s="38"/>
      <c r="B445" s="44"/>
      <c r="C445" s="311" t="s">
        <v>688</v>
      </c>
      <c r="D445" s="312" t="s">
        <v>688</v>
      </c>
      <c r="E445" s="313" t="s">
        <v>1</v>
      </c>
      <c r="F445" s="314">
        <v>258.95</v>
      </c>
      <c r="G445" s="38"/>
      <c r="H445" s="44"/>
    </row>
    <row r="446" spans="1:8" s="2" customFormat="1" ht="16.8" customHeight="1">
      <c r="A446" s="38"/>
      <c r="B446" s="44"/>
      <c r="C446" s="315" t="s">
        <v>688</v>
      </c>
      <c r="D446" s="315" t="s">
        <v>1041</v>
      </c>
      <c r="E446" s="17" t="s">
        <v>1</v>
      </c>
      <c r="F446" s="316">
        <v>258.95</v>
      </c>
      <c r="G446" s="38"/>
      <c r="H446" s="44"/>
    </row>
    <row r="447" spans="1:8" s="2" customFormat="1" ht="16.8" customHeight="1">
      <c r="A447" s="38"/>
      <c r="B447" s="44"/>
      <c r="C447" s="311" t="s">
        <v>1044</v>
      </c>
      <c r="D447" s="312" t="s">
        <v>1044</v>
      </c>
      <c r="E447" s="313" t="s">
        <v>1</v>
      </c>
      <c r="F447" s="314">
        <v>447.94</v>
      </c>
      <c r="G447" s="38"/>
      <c r="H447" s="44"/>
    </row>
    <row r="448" spans="1:8" s="2" customFormat="1" ht="16.8" customHeight="1">
      <c r="A448" s="38"/>
      <c r="B448" s="44"/>
      <c r="C448" s="315" t="s">
        <v>1044</v>
      </c>
      <c r="D448" s="315" t="s">
        <v>1028</v>
      </c>
      <c r="E448" s="17" t="s">
        <v>1</v>
      </c>
      <c r="F448" s="316">
        <v>447.94</v>
      </c>
      <c r="G448" s="38"/>
      <c r="H448" s="44"/>
    </row>
    <row r="449" spans="1:8" s="2" customFormat="1" ht="16.8" customHeight="1">
      <c r="A449" s="38"/>
      <c r="B449" s="44"/>
      <c r="C449" s="311" t="s">
        <v>736</v>
      </c>
      <c r="D449" s="312" t="s">
        <v>736</v>
      </c>
      <c r="E449" s="313" t="s">
        <v>1</v>
      </c>
      <c r="F449" s="314">
        <v>6172.07</v>
      </c>
      <c r="G449" s="38"/>
      <c r="H449" s="44"/>
    </row>
    <row r="450" spans="1:8" s="2" customFormat="1" ht="16.8" customHeight="1">
      <c r="A450" s="38"/>
      <c r="B450" s="44"/>
      <c r="C450" s="315" t="s">
        <v>736</v>
      </c>
      <c r="D450" s="315" t="s">
        <v>1060</v>
      </c>
      <c r="E450" s="17" t="s">
        <v>1</v>
      </c>
      <c r="F450" s="316">
        <v>6172.07</v>
      </c>
      <c r="G450" s="38"/>
      <c r="H450" s="44"/>
    </row>
    <row r="451" spans="1:8" s="2" customFormat="1" ht="16.8" customHeight="1">
      <c r="A451" s="38"/>
      <c r="B451" s="44"/>
      <c r="C451" s="311" t="s">
        <v>654</v>
      </c>
      <c r="D451" s="312" t="s">
        <v>654</v>
      </c>
      <c r="E451" s="313" t="s">
        <v>1</v>
      </c>
      <c r="F451" s="314">
        <v>447.94</v>
      </c>
      <c r="G451" s="38"/>
      <c r="H451" s="44"/>
    </row>
    <row r="452" spans="1:8" s="2" customFormat="1" ht="16.8" customHeight="1">
      <c r="A452" s="38"/>
      <c r="B452" s="44"/>
      <c r="C452" s="315" t="s">
        <v>654</v>
      </c>
      <c r="D452" s="315" t="s">
        <v>1028</v>
      </c>
      <c r="E452" s="17" t="s">
        <v>1</v>
      </c>
      <c r="F452" s="316">
        <v>447.94</v>
      </c>
      <c r="G452" s="38"/>
      <c r="H452" s="44"/>
    </row>
    <row r="453" spans="1:8" s="2" customFormat="1" ht="16.8" customHeight="1">
      <c r="A453" s="38"/>
      <c r="B453" s="44"/>
      <c r="C453" s="311" t="s">
        <v>667</v>
      </c>
      <c r="D453" s="312" t="s">
        <v>667</v>
      </c>
      <c r="E453" s="313" t="s">
        <v>1</v>
      </c>
      <c r="F453" s="314">
        <v>447.94</v>
      </c>
      <c r="G453" s="38"/>
      <c r="H453" s="44"/>
    </row>
    <row r="454" spans="1:8" s="2" customFormat="1" ht="16.8" customHeight="1">
      <c r="A454" s="38"/>
      <c r="B454" s="44"/>
      <c r="C454" s="315" t="s">
        <v>667</v>
      </c>
      <c r="D454" s="315" t="s">
        <v>1028</v>
      </c>
      <c r="E454" s="17" t="s">
        <v>1</v>
      </c>
      <c r="F454" s="316">
        <v>447.94</v>
      </c>
      <c r="G454" s="38"/>
      <c r="H454" s="44"/>
    </row>
    <row r="455" spans="1:8" s="2" customFormat="1" ht="16.8" customHeight="1">
      <c r="A455" s="38"/>
      <c r="B455" s="44"/>
      <c r="C455" s="311" t="s">
        <v>627</v>
      </c>
      <c r="D455" s="312" t="s">
        <v>627</v>
      </c>
      <c r="E455" s="313" t="s">
        <v>1</v>
      </c>
      <c r="F455" s="314">
        <v>565.95</v>
      </c>
      <c r="G455" s="38"/>
      <c r="H455" s="44"/>
    </row>
    <row r="456" spans="1:8" s="2" customFormat="1" ht="16.8" customHeight="1">
      <c r="A456" s="38"/>
      <c r="B456" s="44"/>
      <c r="C456" s="315" t="s">
        <v>627</v>
      </c>
      <c r="D456" s="315" t="s">
        <v>1014</v>
      </c>
      <c r="E456" s="17" t="s">
        <v>1</v>
      </c>
      <c r="F456" s="316">
        <v>565.95</v>
      </c>
      <c r="G456" s="38"/>
      <c r="H456" s="44"/>
    </row>
    <row r="457" spans="1:8" s="2" customFormat="1" ht="16.8" customHeight="1">
      <c r="A457" s="38"/>
      <c r="B457" s="44"/>
      <c r="C457" s="311" t="s">
        <v>738</v>
      </c>
      <c r="D457" s="312" t="s">
        <v>738</v>
      </c>
      <c r="E457" s="313" t="s">
        <v>1</v>
      </c>
      <c r="F457" s="314">
        <v>19104.03</v>
      </c>
      <c r="G457" s="38"/>
      <c r="H457" s="44"/>
    </row>
    <row r="458" spans="1:8" s="2" customFormat="1" ht="16.8" customHeight="1">
      <c r="A458" s="38"/>
      <c r="B458" s="44"/>
      <c r="C458" s="315" t="s">
        <v>738</v>
      </c>
      <c r="D458" s="315" t="s">
        <v>1061</v>
      </c>
      <c r="E458" s="17" t="s">
        <v>1</v>
      </c>
      <c r="F458" s="316">
        <v>19104.03</v>
      </c>
      <c r="G458" s="38"/>
      <c r="H458" s="44"/>
    </row>
    <row r="459" spans="1:8" s="2" customFormat="1" ht="26.4" customHeight="1">
      <c r="A459" s="38"/>
      <c r="B459" s="44"/>
      <c r="C459" s="310" t="s">
        <v>1785</v>
      </c>
      <c r="D459" s="310" t="s">
        <v>123</v>
      </c>
      <c r="E459" s="38"/>
      <c r="F459" s="38"/>
      <c r="G459" s="38"/>
      <c r="H459" s="44"/>
    </row>
    <row r="460" spans="1:8" s="2" customFormat="1" ht="16.8" customHeight="1">
      <c r="A460" s="38"/>
      <c r="B460" s="44"/>
      <c r="C460" s="311" t="s">
        <v>279</v>
      </c>
      <c r="D460" s="312" t="s">
        <v>279</v>
      </c>
      <c r="E460" s="313" t="s">
        <v>1</v>
      </c>
      <c r="F460" s="314">
        <v>9.78</v>
      </c>
      <c r="G460" s="38"/>
      <c r="H460" s="44"/>
    </row>
    <row r="461" spans="1:8" s="2" customFormat="1" ht="16.8" customHeight="1">
      <c r="A461" s="38"/>
      <c r="B461" s="44"/>
      <c r="C461" s="315" t="s">
        <v>279</v>
      </c>
      <c r="D461" s="315" t="s">
        <v>1075</v>
      </c>
      <c r="E461" s="17" t="s">
        <v>1</v>
      </c>
      <c r="F461" s="316">
        <v>9.78</v>
      </c>
      <c r="G461" s="38"/>
      <c r="H461" s="44"/>
    </row>
    <row r="462" spans="1:8" s="2" customFormat="1" ht="16.8" customHeight="1">
      <c r="A462" s="38"/>
      <c r="B462" s="44"/>
      <c r="C462" s="311" t="s">
        <v>672</v>
      </c>
      <c r="D462" s="312" t="s">
        <v>672</v>
      </c>
      <c r="E462" s="313" t="s">
        <v>1</v>
      </c>
      <c r="F462" s="314">
        <v>38.36</v>
      </c>
      <c r="G462" s="38"/>
      <c r="H462" s="44"/>
    </row>
    <row r="463" spans="1:8" s="2" customFormat="1" ht="16.8" customHeight="1">
      <c r="A463" s="38"/>
      <c r="B463" s="44"/>
      <c r="C463" s="315" t="s">
        <v>672</v>
      </c>
      <c r="D463" s="315" t="s">
        <v>1102</v>
      </c>
      <c r="E463" s="17" t="s">
        <v>1</v>
      </c>
      <c r="F463" s="316">
        <v>38.36</v>
      </c>
      <c r="G463" s="38"/>
      <c r="H463" s="44"/>
    </row>
    <row r="464" spans="1:8" s="2" customFormat="1" ht="16.8" customHeight="1">
      <c r="A464" s="38"/>
      <c r="B464" s="44"/>
      <c r="C464" s="311" t="s">
        <v>678</v>
      </c>
      <c r="D464" s="312" t="s">
        <v>678</v>
      </c>
      <c r="E464" s="313" t="s">
        <v>1</v>
      </c>
      <c r="F464" s="314">
        <v>1.04</v>
      </c>
      <c r="G464" s="38"/>
      <c r="H464" s="44"/>
    </row>
    <row r="465" spans="1:8" s="2" customFormat="1" ht="16.8" customHeight="1">
      <c r="A465" s="38"/>
      <c r="B465" s="44"/>
      <c r="C465" s="315" t="s">
        <v>678</v>
      </c>
      <c r="D465" s="315" t="s">
        <v>1100</v>
      </c>
      <c r="E465" s="17" t="s">
        <v>1</v>
      </c>
      <c r="F465" s="316">
        <v>1.04</v>
      </c>
      <c r="G465" s="38"/>
      <c r="H465" s="44"/>
    </row>
    <row r="466" spans="1:8" s="2" customFormat="1" ht="16.8" customHeight="1">
      <c r="A466" s="38"/>
      <c r="B466" s="44"/>
      <c r="C466" s="311" t="s">
        <v>684</v>
      </c>
      <c r="D466" s="312" t="s">
        <v>684</v>
      </c>
      <c r="E466" s="313" t="s">
        <v>1</v>
      </c>
      <c r="F466" s="314">
        <v>12.44</v>
      </c>
      <c r="G466" s="38"/>
      <c r="H466" s="44"/>
    </row>
    <row r="467" spans="1:8" s="2" customFormat="1" ht="16.8" customHeight="1">
      <c r="A467" s="38"/>
      <c r="B467" s="44"/>
      <c r="C467" s="315" t="s">
        <v>684</v>
      </c>
      <c r="D467" s="315" t="s">
        <v>1105</v>
      </c>
      <c r="E467" s="17" t="s">
        <v>1</v>
      </c>
      <c r="F467" s="316">
        <v>12.44</v>
      </c>
      <c r="G467" s="38"/>
      <c r="H467" s="44"/>
    </row>
    <row r="468" spans="1:8" s="2" customFormat="1" ht="16.8" customHeight="1">
      <c r="A468" s="38"/>
      <c r="B468" s="44"/>
      <c r="C468" s="311" t="s">
        <v>691</v>
      </c>
      <c r="D468" s="312" t="s">
        <v>691</v>
      </c>
      <c r="E468" s="313" t="s">
        <v>1</v>
      </c>
      <c r="F468" s="314">
        <v>1.04</v>
      </c>
      <c r="G468" s="38"/>
      <c r="H468" s="44"/>
    </row>
    <row r="469" spans="1:8" s="2" customFormat="1" ht="16.8" customHeight="1">
      <c r="A469" s="38"/>
      <c r="B469" s="44"/>
      <c r="C469" s="315" t="s">
        <v>691</v>
      </c>
      <c r="D469" s="315" t="s">
        <v>1107</v>
      </c>
      <c r="E469" s="17" t="s">
        <v>1</v>
      </c>
      <c r="F469" s="316">
        <v>1.04</v>
      </c>
      <c r="G469" s="38"/>
      <c r="H469" s="44"/>
    </row>
    <row r="470" spans="1:8" s="2" customFormat="1" ht="16.8" customHeight="1">
      <c r="A470" s="38"/>
      <c r="B470" s="44"/>
      <c r="C470" s="311" t="s">
        <v>697</v>
      </c>
      <c r="D470" s="312" t="s">
        <v>697</v>
      </c>
      <c r="E470" s="313" t="s">
        <v>1</v>
      </c>
      <c r="F470" s="314">
        <v>18.96</v>
      </c>
      <c r="G470" s="38"/>
      <c r="H470" s="44"/>
    </row>
    <row r="471" spans="1:8" s="2" customFormat="1" ht="16.8" customHeight="1">
      <c r="A471" s="38"/>
      <c r="B471" s="44"/>
      <c r="C471" s="315" t="s">
        <v>697</v>
      </c>
      <c r="D471" s="315" t="s">
        <v>1109</v>
      </c>
      <c r="E471" s="17" t="s">
        <v>1</v>
      </c>
      <c r="F471" s="316">
        <v>18.96</v>
      </c>
      <c r="G471" s="38"/>
      <c r="H471" s="44"/>
    </row>
    <row r="472" spans="1:8" s="2" customFormat="1" ht="16.8" customHeight="1">
      <c r="A472" s="38"/>
      <c r="B472" s="44"/>
      <c r="C472" s="311" t="s">
        <v>703</v>
      </c>
      <c r="D472" s="312" t="s">
        <v>703</v>
      </c>
      <c r="E472" s="313" t="s">
        <v>1</v>
      </c>
      <c r="F472" s="314">
        <v>9.91</v>
      </c>
      <c r="G472" s="38"/>
      <c r="H472" s="44"/>
    </row>
    <row r="473" spans="1:8" s="2" customFormat="1" ht="16.8" customHeight="1">
      <c r="A473" s="38"/>
      <c r="B473" s="44"/>
      <c r="C473" s="315" t="s">
        <v>703</v>
      </c>
      <c r="D473" s="315" t="s">
        <v>1111</v>
      </c>
      <c r="E473" s="17" t="s">
        <v>1</v>
      </c>
      <c r="F473" s="316">
        <v>9.91</v>
      </c>
      <c r="G473" s="38"/>
      <c r="H473" s="44"/>
    </row>
    <row r="474" spans="1:8" s="2" customFormat="1" ht="16.8" customHeight="1">
      <c r="A474" s="38"/>
      <c r="B474" s="44"/>
      <c r="C474" s="311" t="s">
        <v>709</v>
      </c>
      <c r="D474" s="312" t="s">
        <v>709</v>
      </c>
      <c r="E474" s="313" t="s">
        <v>1</v>
      </c>
      <c r="F474" s="314">
        <v>119.01</v>
      </c>
      <c r="G474" s="38"/>
      <c r="H474" s="44"/>
    </row>
    <row r="475" spans="1:8" s="2" customFormat="1" ht="16.8" customHeight="1">
      <c r="A475" s="38"/>
      <c r="B475" s="44"/>
      <c r="C475" s="315" t="s">
        <v>709</v>
      </c>
      <c r="D475" s="315" t="s">
        <v>1113</v>
      </c>
      <c r="E475" s="17" t="s">
        <v>1</v>
      </c>
      <c r="F475" s="316">
        <v>119.01</v>
      </c>
      <c r="G475" s="38"/>
      <c r="H475" s="44"/>
    </row>
    <row r="476" spans="1:8" s="2" customFormat="1" ht="16.8" customHeight="1">
      <c r="A476" s="38"/>
      <c r="B476" s="44"/>
      <c r="C476" s="311" t="s">
        <v>716</v>
      </c>
      <c r="D476" s="312" t="s">
        <v>716</v>
      </c>
      <c r="E476" s="313" t="s">
        <v>1</v>
      </c>
      <c r="F476" s="314">
        <v>5.75</v>
      </c>
      <c r="G476" s="38"/>
      <c r="H476" s="44"/>
    </row>
    <row r="477" spans="1:8" s="2" customFormat="1" ht="16.8" customHeight="1">
      <c r="A477" s="38"/>
      <c r="B477" s="44"/>
      <c r="C477" s="315" t="s">
        <v>716</v>
      </c>
      <c r="D477" s="315" t="s">
        <v>1115</v>
      </c>
      <c r="E477" s="17" t="s">
        <v>1</v>
      </c>
      <c r="F477" s="316">
        <v>5.75</v>
      </c>
      <c r="G477" s="38"/>
      <c r="H477" s="44"/>
    </row>
    <row r="478" spans="1:8" s="2" customFormat="1" ht="16.8" customHeight="1">
      <c r="A478" s="38"/>
      <c r="B478" s="44"/>
      <c r="C478" s="311" t="s">
        <v>721</v>
      </c>
      <c r="D478" s="312" t="s">
        <v>721</v>
      </c>
      <c r="E478" s="313" t="s">
        <v>1</v>
      </c>
      <c r="F478" s="314">
        <v>7.66</v>
      </c>
      <c r="G478" s="38"/>
      <c r="H478" s="44"/>
    </row>
    <row r="479" spans="1:8" s="2" customFormat="1" ht="16.8" customHeight="1">
      <c r="A479" s="38"/>
      <c r="B479" s="44"/>
      <c r="C479" s="315" t="s">
        <v>721</v>
      </c>
      <c r="D479" s="315" t="s">
        <v>1117</v>
      </c>
      <c r="E479" s="17" t="s">
        <v>1</v>
      </c>
      <c r="F479" s="316">
        <v>7.66</v>
      </c>
      <c r="G479" s="38"/>
      <c r="H479" s="44"/>
    </row>
    <row r="480" spans="1:8" s="2" customFormat="1" ht="16.8" customHeight="1">
      <c r="A480" s="38"/>
      <c r="B480" s="44"/>
      <c r="C480" s="311" t="s">
        <v>727</v>
      </c>
      <c r="D480" s="312" t="s">
        <v>727</v>
      </c>
      <c r="E480" s="313" t="s">
        <v>1</v>
      </c>
      <c r="F480" s="314">
        <v>1.32</v>
      </c>
      <c r="G480" s="38"/>
      <c r="H480" s="44"/>
    </row>
    <row r="481" spans="1:8" s="2" customFormat="1" ht="16.8" customHeight="1">
      <c r="A481" s="38"/>
      <c r="B481" s="44"/>
      <c r="C481" s="315" t="s">
        <v>727</v>
      </c>
      <c r="D481" s="315" t="s">
        <v>1119</v>
      </c>
      <c r="E481" s="17" t="s">
        <v>1</v>
      </c>
      <c r="F481" s="316">
        <v>1.32</v>
      </c>
      <c r="G481" s="38"/>
      <c r="H481" s="44"/>
    </row>
    <row r="482" spans="1:8" s="2" customFormat="1" ht="16.8" customHeight="1">
      <c r="A482" s="38"/>
      <c r="B482" s="44"/>
      <c r="C482" s="311" t="s">
        <v>284</v>
      </c>
      <c r="D482" s="312" t="s">
        <v>284</v>
      </c>
      <c r="E482" s="313" t="s">
        <v>1</v>
      </c>
      <c r="F482" s="314">
        <v>0.77</v>
      </c>
      <c r="G482" s="38"/>
      <c r="H482" s="44"/>
    </row>
    <row r="483" spans="1:8" s="2" customFormat="1" ht="16.8" customHeight="1">
      <c r="A483" s="38"/>
      <c r="B483" s="44"/>
      <c r="C483" s="315" t="s">
        <v>1</v>
      </c>
      <c r="D483" s="315" t="s">
        <v>630</v>
      </c>
      <c r="E483" s="17" t="s">
        <v>1</v>
      </c>
      <c r="F483" s="316">
        <v>0</v>
      </c>
      <c r="G483" s="38"/>
      <c r="H483" s="44"/>
    </row>
    <row r="484" spans="1:8" s="2" customFormat="1" ht="16.8" customHeight="1">
      <c r="A484" s="38"/>
      <c r="B484" s="44"/>
      <c r="C484" s="315" t="s">
        <v>284</v>
      </c>
      <c r="D484" s="315" t="s">
        <v>1080</v>
      </c>
      <c r="E484" s="17" t="s">
        <v>1</v>
      </c>
      <c r="F484" s="316">
        <v>0.77</v>
      </c>
      <c r="G484" s="38"/>
      <c r="H484" s="44"/>
    </row>
    <row r="485" spans="1:8" s="2" customFormat="1" ht="16.8" customHeight="1">
      <c r="A485" s="38"/>
      <c r="B485" s="44"/>
      <c r="C485" s="311" t="s">
        <v>732</v>
      </c>
      <c r="D485" s="312" t="s">
        <v>732</v>
      </c>
      <c r="E485" s="313" t="s">
        <v>1</v>
      </c>
      <c r="F485" s="314">
        <v>119.01</v>
      </c>
      <c r="G485" s="38"/>
      <c r="H485" s="44"/>
    </row>
    <row r="486" spans="1:8" s="2" customFormat="1" ht="16.8" customHeight="1">
      <c r="A486" s="38"/>
      <c r="B486" s="44"/>
      <c r="C486" s="315" t="s">
        <v>732</v>
      </c>
      <c r="D486" s="315" t="s">
        <v>1121</v>
      </c>
      <c r="E486" s="17" t="s">
        <v>1</v>
      </c>
      <c r="F486" s="316">
        <v>119.01</v>
      </c>
      <c r="G486" s="38"/>
      <c r="H486" s="44"/>
    </row>
    <row r="487" spans="1:8" s="2" customFormat="1" ht="16.8" customHeight="1">
      <c r="A487" s="38"/>
      <c r="B487" s="44"/>
      <c r="C487" s="311" t="s">
        <v>744</v>
      </c>
      <c r="D487" s="312" t="s">
        <v>744</v>
      </c>
      <c r="E487" s="313" t="s">
        <v>1</v>
      </c>
      <c r="F487" s="314">
        <v>113.6</v>
      </c>
      <c r="G487" s="38"/>
      <c r="H487" s="44"/>
    </row>
    <row r="488" spans="1:8" s="2" customFormat="1" ht="16.8" customHeight="1">
      <c r="A488" s="38"/>
      <c r="B488" s="44"/>
      <c r="C488" s="315" t="s">
        <v>744</v>
      </c>
      <c r="D488" s="315" t="s">
        <v>1123</v>
      </c>
      <c r="E488" s="17" t="s">
        <v>1</v>
      </c>
      <c r="F488" s="316">
        <v>113.6</v>
      </c>
      <c r="G488" s="38"/>
      <c r="H488" s="44"/>
    </row>
    <row r="489" spans="1:8" s="2" customFormat="1" ht="16.8" customHeight="1">
      <c r="A489" s="38"/>
      <c r="B489" s="44"/>
      <c r="C489" s="311" t="s">
        <v>752</v>
      </c>
      <c r="D489" s="312" t="s">
        <v>752</v>
      </c>
      <c r="E489" s="313" t="s">
        <v>1</v>
      </c>
      <c r="F489" s="314">
        <v>113.6</v>
      </c>
      <c r="G489" s="38"/>
      <c r="H489" s="44"/>
    </row>
    <row r="490" spans="1:8" s="2" customFormat="1" ht="16.8" customHeight="1">
      <c r="A490" s="38"/>
      <c r="B490" s="44"/>
      <c r="C490" s="315" t="s">
        <v>752</v>
      </c>
      <c r="D490" s="315" t="s">
        <v>1125</v>
      </c>
      <c r="E490" s="17" t="s">
        <v>1</v>
      </c>
      <c r="F490" s="316">
        <v>113.6</v>
      </c>
      <c r="G490" s="38"/>
      <c r="H490" s="44"/>
    </row>
    <row r="491" spans="1:8" s="2" customFormat="1" ht="16.8" customHeight="1">
      <c r="A491" s="38"/>
      <c r="B491" s="44"/>
      <c r="C491" s="311" t="s">
        <v>757</v>
      </c>
      <c r="D491" s="312" t="s">
        <v>757</v>
      </c>
      <c r="E491" s="313" t="s">
        <v>1</v>
      </c>
      <c r="F491" s="314">
        <v>152.8</v>
      </c>
      <c r="G491" s="38"/>
      <c r="H491" s="44"/>
    </row>
    <row r="492" spans="1:8" s="2" customFormat="1" ht="16.8" customHeight="1">
      <c r="A492" s="38"/>
      <c r="B492" s="44"/>
      <c r="C492" s="315" t="s">
        <v>757</v>
      </c>
      <c r="D492" s="315" t="s">
        <v>1127</v>
      </c>
      <c r="E492" s="17" t="s">
        <v>1</v>
      </c>
      <c r="F492" s="316">
        <v>152.8</v>
      </c>
      <c r="G492" s="38"/>
      <c r="H492" s="44"/>
    </row>
    <row r="493" spans="1:8" s="2" customFormat="1" ht="16.8" customHeight="1">
      <c r="A493" s="38"/>
      <c r="B493" s="44"/>
      <c r="C493" s="311" t="s">
        <v>762</v>
      </c>
      <c r="D493" s="312" t="s">
        <v>762</v>
      </c>
      <c r="E493" s="313" t="s">
        <v>1</v>
      </c>
      <c r="F493" s="314">
        <v>108.19</v>
      </c>
      <c r="G493" s="38"/>
      <c r="H493" s="44"/>
    </row>
    <row r="494" spans="1:8" s="2" customFormat="1" ht="16.8" customHeight="1">
      <c r="A494" s="38"/>
      <c r="B494" s="44"/>
      <c r="C494" s="315" t="s">
        <v>762</v>
      </c>
      <c r="D494" s="315" t="s">
        <v>1129</v>
      </c>
      <c r="E494" s="17" t="s">
        <v>1</v>
      </c>
      <c r="F494" s="316">
        <v>108.19</v>
      </c>
      <c r="G494" s="38"/>
      <c r="H494" s="44"/>
    </row>
    <row r="495" spans="1:8" s="2" customFormat="1" ht="16.8" customHeight="1">
      <c r="A495" s="38"/>
      <c r="B495" s="44"/>
      <c r="C495" s="311" t="s">
        <v>765</v>
      </c>
      <c r="D495" s="312" t="s">
        <v>765</v>
      </c>
      <c r="E495" s="313" t="s">
        <v>1</v>
      </c>
      <c r="F495" s="314">
        <v>76.4</v>
      </c>
      <c r="G495" s="38"/>
      <c r="H495" s="44"/>
    </row>
    <row r="496" spans="1:8" s="2" customFormat="1" ht="16.8" customHeight="1">
      <c r="A496" s="38"/>
      <c r="B496" s="44"/>
      <c r="C496" s="315" t="s">
        <v>765</v>
      </c>
      <c r="D496" s="315" t="s">
        <v>1135</v>
      </c>
      <c r="E496" s="17" t="s">
        <v>1</v>
      </c>
      <c r="F496" s="316">
        <v>76.4</v>
      </c>
      <c r="G496" s="38"/>
      <c r="H496" s="44"/>
    </row>
    <row r="497" spans="1:8" s="2" customFormat="1" ht="16.8" customHeight="1">
      <c r="A497" s="38"/>
      <c r="B497" s="44"/>
      <c r="C497" s="311" t="s">
        <v>771</v>
      </c>
      <c r="D497" s="312" t="s">
        <v>771</v>
      </c>
      <c r="E497" s="313" t="s">
        <v>1</v>
      </c>
      <c r="F497" s="314">
        <v>8.16</v>
      </c>
      <c r="G497" s="38"/>
      <c r="H497" s="44"/>
    </row>
    <row r="498" spans="1:8" s="2" customFormat="1" ht="16.8" customHeight="1">
      <c r="A498" s="38"/>
      <c r="B498" s="44"/>
      <c r="C498" s="315" t="s">
        <v>771</v>
      </c>
      <c r="D498" s="315" t="s">
        <v>1137</v>
      </c>
      <c r="E498" s="17" t="s">
        <v>1</v>
      </c>
      <c r="F498" s="316">
        <v>8.16</v>
      </c>
      <c r="G498" s="38"/>
      <c r="H498" s="44"/>
    </row>
    <row r="499" spans="1:8" s="2" customFormat="1" ht="16.8" customHeight="1">
      <c r="A499" s="38"/>
      <c r="B499" s="44"/>
      <c r="C499" s="311" t="s">
        <v>855</v>
      </c>
      <c r="D499" s="312" t="s">
        <v>855</v>
      </c>
      <c r="E499" s="313" t="s">
        <v>1</v>
      </c>
      <c r="F499" s="314">
        <v>23.1</v>
      </c>
      <c r="G499" s="38"/>
      <c r="H499" s="44"/>
    </row>
    <row r="500" spans="1:8" s="2" customFormat="1" ht="16.8" customHeight="1">
      <c r="A500" s="38"/>
      <c r="B500" s="44"/>
      <c r="C500" s="315" t="s">
        <v>855</v>
      </c>
      <c r="D500" s="315" t="s">
        <v>1139</v>
      </c>
      <c r="E500" s="17" t="s">
        <v>1</v>
      </c>
      <c r="F500" s="316">
        <v>23.1</v>
      </c>
      <c r="G500" s="38"/>
      <c r="H500" s="44"/>
    </row>
    <row r="501" spans="1:8" s="2" customFormat="1" ht="16.8" customHeight="1">
      <c r="A501" s="38"/>
      <c r="B501" s="44"/>
      <c r="C501" s="311" t="s">
        <v>861</v>
      </c>
      <c r="D501" s="312" t="s">
        <v>861</v>
      </c>
      <c r="E501" s="313" t="s">
        <v>1</v>
      </c>
      <c r="F501" s="314">
        <v>43.1</v>
      </c>
      <c r="G501" s="38"/>
      <c r="H501" s="44"/>
    </row>
    <row r="502" spans="1:8" s="2" customFormat="1" ht="16.8" customHeight="1">
      <c r="A502" s="38"/>
      <c r="B502" s="44"/>
      <c r="C502" s="315" t="s">
        <v>861</v>
      </c>
      <c r="D502" s="315" t="s">
        <v>1141</v>
      </c>
      <c r="E502" s="17" t="s">
        <v>1</v>
      </c>
      <c r="F502" s="316">
        <v>43.1</v>
      </c>
      <c r="G502" s="38"/>
      <c r="H502" s="44"/>
    </row>
    <row r="503" spans="1:8" s="2" customFormat="1" ht="16.8" customHeight="1">
      <c r="A503" s="38"/>
      <c r="B503" s="44"/>
      <c r="C503" s="311" t="s">
        <v>864</v>
      </c>
      <c r="D503" s="312" t="s">
        <v>864</v>
      </c>
      <c r="E503" s="313" t="s">
        <v>1</v>
      </c>
      <c r="F503" s="314">
        <v>209.2</v>
      </c>
      <c r="G503" s="38"/>
      <c r="H503" s="44"/>
    </row>
    <row r="504" spans="1:8" s="2" customFormat="1" ht="16.8" customHeight="1">
      <c r="A504" s="38"/>
      <c r="B504" s="44"/>
      <c r="C504" s="315" t="s">
        <v>864</v>
      </c>
      <c r="D504" s="315" t="s">
        <v>1094</v>
      </c>
      <c r="E504" s="17" t="s">
        <v>1</v>
      </c>
      <c r="F504" s="316">
        <v>209.2</v>
      </c>
      <c r="G504" s="38"/>
      <c r="H504" s="44"/>
    </row>
    <row r="505" spans="1:8" s="2" customFormat="1" ht="16.8" customHeight="1">
      <c r="A505" s="38"/>
      <c r="B505" s="44"/>
      <c r="C505" s="311" t="s">
        <v>557</v>
      </c>
      <c r="D505" s="312" t="s">
        <v>557</v>
      </c>
      <c r="E505" s="313" t="s">
        <v>1</v>
      </c>
      <c r="F505" s="314">
        <v>34.08</v>
      </c>
      <c r="G505" s="38"/>
      <c r="H505" s="44"/>
    </row>
    <row r="506" spans="1:8" s="2" customFormat="1" ht="16.8" customHeight="1">
      <c r="A506" s="38"/>
      <c r="B506" s="44"/>
      <c r="C506" s="315" t="s">
        <v>557</v>
      </c>
      <c r="D506" s="315" t="s">
        <v>1088</v>
      </c>
      <c r="E506" s="17" t="s">
        <v>1</v>
      </c>
      <c r="F506" s="316">
        <v>34.08</v>
      </c>
      <c r="G506" s="38"/>
      <c r="H506" s="44"/>
    </row>
    <row r="507" spans="1:8" s="2" customFormat="1" ht="16.8" customHeight="1">
      <c r="A507" s="38"/>
      <c r="B507" s="44"/>
      <c r="C507" s="311" t="s">
        <v>870</v>
      </c>
      <c r="D507" s="312" t="s">
        <v>870</v>
      </c>
      <c r="E507" s="313" t="s">
        <v>1</v>
      </c>
      <c r="F507" s="314">
        <v>5.14</v>
      </c>
      <c r="G507" s="38"/>
      <c r="H507" s="44"/>
    </row>
    <row r="508" spans="1:8" s="2" customFormat="1" ht="16.8" customHeight="1">
      <c r="A508" s="38"/>
      <c r="B508" s="44"/>
      <c r="C508" s="315" t="s">
        <v>870</v>
      </c>
      <c r="D508" s="315" t="s">
        <v>1147</v>
      </c>
      <c r="E508" s="17" t="s">
        <v>1</v>
      </c>
      <c r="F508" s="316">
        <v>5.14</v>
      </c>
      <c r="G508" s="38"/>
      <c r="H508" s="44"/>
    </row>
    <row r="509" spans="1:8" s="2" customFormat="1" ht="16.8" customHeight="1">
      <c r="A509" s="38"/>
      <c r="B509" s="44"/>
      <c r="C509" s="311" t="s">
        <v>873</v>
      </c>
      <c r="D509" s="312" t="s">
        <v>873</v>
      </c>
      <c r="E509" s="313" t="s">
        <v>1</v>
      </c>
      <c r="F509" s="314">
        <v>30.9</v>
      </c>
      <c r="G509" s="38"/>
      <c r="H509" s="44"/>
    </row>
    <row r="510" spans="1:8" s="2" customFormat="1" ht="16.8" customHeight="1">
      <c r="A510" s="38"/>
      <c r="B510" s="44"/>
      <c r="C510" s="315" t="s">
        <v>873</v>
      </c>
      <c r="D510" s="315" t="s">
        <v>1149</v>
      </c>
      <c r="E510" s="17" t="s">
        <v>1</v>
      </c>
      <c r="F510" s="316">
        <v>30.9</v>
      </c>
      <c r="G510" s="38"/>
      <c r="H510" s="44"/>
    </row>
    <row r="511" spans="1:8" s="2" customFormat="1" ht="16.8" customHeight="1">
      <c r="A511" s="38"/>
      <c r="B511" s="44"/>
      <c r="C511" s="311" t="s">
        <v>562</v>
      </c>
      <c r="D511" s="312" t="s">
        <v>562</v>
      </c>
      <c r="E511" s="313" t="s">
        <v>1</v>
      </c>
      <c r="F511" s="314">
        <v>11.18</v>
      </c>
      <c r="G511" s="38"/>
      <c r="H511" s="44"/>
    </row>
    <row r="512" spans="1:8" s="2" customFormat="1" ht="16.8" customHeight="1">
      <c r="A512" s="38"/>
      <c r="B512" s="44"/>
      <c r="C512" s="315" t="s">
        <v>562</v>
      </c>
      <c r="D512" s="315" t="s">
        <v>1090</v>
      </c>
      <c r="E512" s="17" t="s">
        <v>1</v>
      </c>
      <c r="F512" s="316">
        <v>11.18</v>
      </c>
      <c r="G512" s="38"/>
      <c r="H512" s="44"/>
    </row>
    <row r="513" spans="1:8" s="2" customFormat="1" ht="16.8" customHeight="1">
      <c r="A513" s="38"/>
      <c r="B513" s="44"/>
      <c r="C513" s="311" t="s">
        <v>567</v>
      </c>
      <c r="D513" s="312" t="s">
        <v>567</v>
      </c>
      <c r="E513" s="313" t="s">
        <v>1</v>
      </c>
      <c r="F513" s="314">
        <v>7.28</v>
      </c>
      <c r="G513" s="38"/>
      <c r="H513" s="44"/>
    </row>
    <row r="514" spans="1:8" s="2" customFormat="1" ht="16.8" customHeight="1">
      <c r="A514" s="38"/>
      <c r="B514" s="44"/>
      <c r="C514" s="315" t="s">
        <v>567</v>
      </c>
      <c r="D514" s="315" t="s">
        <v>1092</v>
      </c>
      <c r="E514" s="17" t="s">
        <v>1</v>
      </c>
      <c r="F514" s="316">
        <v>7.28</v>
      </c>
      <c r="G514" s="38"/>
      <c r="H514" s="44"/>
    </row>
    <row r="515" spans="1:8" s="2" customFormat="1" ht="16.8" customHeight="1">
      <c r="A515" s="38"/>
      <c r="B515" s="44"/>
      <c r="C515" s="311" t="s">
        <v>577</v>
      </c>
      <c r="D515" s="312" t="s">
        <v>577</v>
      </c>
      <c r="E515" s="313" t="s">
        <v>1</v>
      </c>
      <c r="F515" s="314">
        <v>209.2</v>
      </c>
      <c r="G515" s="38"/>
      <c r="H515" s="44"/>
    </row>
    <row r="516" spans="1:8" s="2" customFormat="1" ht="16.8" customHeight="1">
      <c r="A516" s="38"/>
      <c r="B516" s="44"/>
      <c r="C516" s="315" t="s">
        <v>577</v>
      </c>
      <c r="D516" s="315" t="s">
        <v>1094</v>
      </c>
      <c r="E516" s="17" t="s">
        <v>1</v>
      </c>
      <c r="F516" s="316">
        <v>209.2</v>
      </c>
      <c r="G516" s="38"/>
      <c r="H516" s="44"/>
    </row>
    <row r="517" spans="1:8" s="2" customFormat="1" ht="16.8" customHeight="1">
      <c r="A517" s="38"/>
      <c r="B517" s="44"/>
      <c r="C517" s="311" t="s">
        <v>582</v>
      </c>
      <c r="D517" s="312" t="s">
        <v>582</v>
      </c>
      <c r="E517" s="313" t="s">
        <v>1</v>
      </c>
      <c r="F517" s="314">
        <v>1.04</v>
      </c>
      <c r="G517" s="38"/>
      <c r="H517" s="44"/>
    </row>
    <row r="518" spans="1:8" s="2" customFormat="1" ht="16.8" customHeight="1">
      <c r="A518" s="38"/>
      <c r="B518" s="44"/>
      <c r="C518" s="315" t="s">
        <v>582</v>
      </c>
      <c r="D518" s="315" t="s">
        <v>1096</v>
      </c>
      <c r="E518" s="17" t="s">
        <v>1</v>
      </c>
      <c r="F518" s="316">
        <v>1.04</v>
      </c>
      <c r="G518" s="38"/>
      <c r="H518" s="44"/>
    </row>
    <row r="519" spans="1:8" s="2" customFormat="1" ht="16.8" customHeight="1">
      <c r="A519" s="38"/>
      <c r="B519" s="44"/>
      <c r="C519" s="311" t="s">
        <v>659</v>
      </c>
      <c r="D519" s="312" t="s">
        <v>659</v>
      </c>
      <c r="E519" s="313" t="s">
        <v>1</v>
      </c>
      <c r="F519" s="314">
        <v>9.78</v>
      </c>
      <c r="G519" s="38"/>
      <c r="H519" s="44"/>
    </row>
    <row r="520" spans="1:8" s="2" customFormat="1" ht="16.8" customHeight="1">
      <c r="A520" s="38"/>
      <c r="B520" s="44"/>
      <c r="C520" s="315" t="s">
        <v>659</v>
      </c>
      <c r="D520" s="315" t="s">
        <v>1098</v>
      </c>
      <c r="E520" s="17" t="s">
        <v>1</v>
      </c>
      <c r="F520" s="316">
        <v>9.78</v>
      </c>
      <c r="G520" s="38"/>
      <c r="H520" s="44"/>
    </row>
    <row r="521" spans="1:8" s="2" customFormat="1" ht="16.8" customHeight="1">
      <c r="A521" s="38"/>
      <c r="B521" s="44"/>
      <c r="C521" s="311" t="s">
        <v>665</v>
      </c>
      <c r="D521" s="312" t="s">
        <v>665</v>
      </c>
      <c r="E521" s="313" t="s">
        <v>1</v>
      </c>
      <c r="F521" s="314">
        <v>1.04</v>
      </c>
      <c r="G521" s="38"/>
      <c r="H521" s="44"/>
    </row>
    <row r="522" spans="1:8" s="2" customFormat="1" ht="16.8" customHeight="1">
      <c r="A522" s="38"/>
      <c r="B522" s="44"/>
      <c r="C522" s="315" t="s">
        <v>665</v>
      </c>
      <c r="D522" s="315" t="s">
        <v>1100</v>
      </c>
      <c r="E522" s="17" t="s">
        <v>1</v>
      </c>
      <c r="F522" s="316">
        <v>1.04</v>
      </c>
      <c r="G522" s="38"/>
      <c r="H522" s="44"/>
    </row>
    <row r="523" spans="1:8" s="2" customFormat="1" ht="16.8" customHeight="1">
      <c r="A523" s="38"/>
      <c r="B523" s="44"/>
      <c r="C523" s="311" t="s">
        <v>623</v>
      </c>
      <c r="D523" s="312" t="s">
        <v>623</v>
      </c>
      <c r="E523" s="313" t="s">
        <v>1</v>
      </c>
      <c r="F523" s="314">
        <v>38.36</v>
      </c>
      <c r="G523" s="38"/>
      <c r="H523" s="44"/>
    </row>
    <row r="524" spans="1:8" s="2" customFormat="1" ht="16.8" customHeight="1">
      <c r="A524" s="38"/>
      <c r="B524" s="44"/>
      <c r="C524" s="315" t="s">
        <v>623</v>
      </c>
      <c r="D524" s="315" t="s">
        <v>1076</v>
      </c>
      <c r="E524" s="17" t="s">
        <v>1</v>
      </c>
      <c r="F524" s="316">
        <v>38.36</v>
      </c>
      <c r="G524" s="38"/>
      <c r="H524" s="44"/>
    </row>
    <row r="525" spans="1:8" s="2" customFormat="1" ht="16.8" customHeight="1">
      <c r="A525" s="38"/>
      <c r="B525" s="44"/>
      <c r="C525" s="311" t="s">
        <v>782</v>
      </c>
      <c r="D525" s="312" t="s">
        <v>782</v>
      </c>
      <c r="E525" s="313" t="s">
        <v>1</v>
      </c>
      <c r="F525" s="314">
        <v>0.5</v>
      </c>
      <c r="G525" s="38"/>
      <c r="H525" s="44"/>
    </row>
    <row r="526" spans="1:8" s="2" customFormat="1" ht="16.8" customHeight="1">
      <c r="A526" s="38"/>
      <c r="B526" s="44"/>
      <c r="C526" s="315" t="s">
        <v>782</v>
      </c>
      <c r="D526" s="315" t="s">
        <v>1081</v>
      </c>
      <c r="E526" s="17" t="s">
        <v>1</v>
      </c>
      <c r="F526" s="316">
        <v>0.5</v>
      </c>
      <c r="G526" s="38"/>
      <c r="H526" s="44"/>
    </row>
    <row r="527" spans="1:8" s="2" customFormat="1" ht="16.8" customHeight="1">
      <c r="A527" s="38"/>
      <c r="B527" s="44"/>
      <c r="C527" s="311" t="s">
        <v>1130</v>
      </c>
      <c r="D527" s="312" t="s">
        <v>1130</v>
      </c>
      <c r="E527" s="313" t="s">
        <v>1</v>
      </c>
      <c r="F527" s="314">
        <v>72.76</v>
      </c>
      <c r="G527" s="38"/>
      <c r="H527" s="44"/>
    </row>
    <row r="528" spans="1:8" s="2" customFormat="1" ht="16.8" customHeight="1">
      <c r="A528" s="38"/>
      <c r="B528" s="44"/>
      <c r="C528" s="315" t="s">
        <v>1130</v>
      </c>
      <c r="D528" s="315" t="s">
        <v>1131</v>
      </c>
      <c r="E528" s="17" t="s">
        <v>1</v>
      </c>
      <c r="F528" s="316">
        <v>72.76</v>
      </c>
      <c r="G528" s="38"/>
      <c r="H528" s="44"/>
    </row>
    <row r="529" spans="1:8" s="2" customFormat="1" ht="16.8" customHeight="1">
      <c r="A529" s="38"/>
      <c r="B529" s="44"/>
      <c r="C529" s="311" t="s">
        <v>625</v>
      </c>
      <c r="D529" s="312" t="s">
        <v>625</v>
      </c>
      <c r="E529" s="313" t="s">
        <v>1</v>
      </c>
      <c r="F529" s="314">
        <v>34.08</v>
      </c>
      <c r="G529" s="38"/>
      <c r="H529" s="44"/>
    </row>
    <row r="530" spans="1:8" s="2" customFormat="1" ht="16.8" customHeight="1">
      <c r="A530" s="38"/>
      <c r="B530" s="44"/>
      <c r="C530" s="315" t="s">
        <v>625</v>
      </c>
      <c r="D530" s="315" t="s">
        <v>1077</v>
      </c>
      <c r="E530" s="17" t="s">
        <v>1</v>
      </c>
      <c r="F530" s="316">
        <v>34.08</v>
      </c>
      <c r="G530" s="38"/>
      <c r="H530" s="44"/>
    </row>
    <row r="531" spans="1:8" s="2" customFormat="1" ht="16.8" customHeight="1">
      <c r="A531" s="38"/>
      <c r="B531" s="44"/>
      <c r="C531" s="311" t="s">
        <v>784</v>
      </c>
      <c r="D531" s="312" t="s">
        <v>784</v>
      </c>
      <c r="E531" s="313" t="s">
        <v>1</v>
      </c>
      <c r="F531" s="314">
        <v>5.14</v>
      </c>
      <c r="G531" s="38"/>
      <c r="H531" s="44"/>
    </row>
    <row r="532" spans="1:8" s="2" customFormat="1" ht="16.8" customHeight="1">
      <c r="A532" s="38"/>
      <c r="B532" s="44"/>
      <c r="C532" s="315" t="s">
        <v>784</v>
      </c>
      <c r="D532" s="315" t="s">
        <v>1082</v>
      </c>
      <c r="E532" s="17" t="s">
        <v>1</v>
      </c>
      <c r="F532" s="316">
        <v>5.14</v>
      </c>
      <c r="G532" s="38"/>
      <c r="H532" s="44"/>
    </row>
    <row r="533" spans="1:8" s="2" customFormat="1" ht="16.8" customHeight="1">
      <c r="A533" s="38"/>
      <c r="B533" s="44"/>
      <c r="C533" s="311" t="s">
        <v>1132</v>
      </c>
      <c r="D533" s="312" t="s">
        <v>1132</v>
      </c>
      <c r="E533" s="313" t="s">
        <v>1</v>
      </c>
      <c r="F533" s="314">
        <v>180.95</v>
      </c>
      <c r="G533" s="38"/>
      <c r="H533" s="44"/>
    </row>
    <row r="534" spans="1:8" s="2" customFormat="1" ht="16.8" customHeight="1">
      <c r="A534" s="38"/>
      <c r="B534" s="44"/>
      <c r="C534" s="315" t="s">
        <v>1132</v>
      </c>
      <c r="D534" s="315" t="s">
        <v>1133</v>
      </c>
      <c r="E534" s="17" t="s">
        <v>1</v>
      </c>
      <c r="F534" s="316">
        <v>180.95</v>
      </c>
      <c r="G534" s="38"/>
      <c r="H534" s="44"/>
    </row>
    <row r="535" spans="1:8" s="2" customFormat="1" ht="16.8" customHeight="1">
      <c r="A535" s="38"/>
      <c r="B535" s="44"/>
      <c r="C535" s="311" t="s">
        <v>627</v>
      </c>
      <c r="D535" s="312" t="s">
        <v>627</v>
      </c>
      <c r="E535" s="313" t="s">
        <v>1</v>
      </c>
      <c r="F535" s="314">
        <v>82.22</v>
      </c>
      <c r="G535" s="38"/>
      <c r="H535" s="44"/>
    </row>
    <row r="536" spans="1:8" s="2" customFormat="1" ht="16.8" customHeight="1">
      <c r="A536" s="38"/>
      <c r="B536" s="44"/>
      <c r="C536" s="315" t="s">
        <v>627</v>
      </c>
      <c r="D536" s="315" t="s">
        <v>1078</v>
      </c>
      <c r="E536" s="17" t="s">
        <v>1</v>
      </c>
      <c r="F536" s="316">
        <v>82.22</v>
      </c>
      <c r="G536" s="38"/>
      <c r="H536" s="44"/>
    </row>
    <row r="537" spans="1:8" s="2" customFormat="1" ht="16.8" customHeight="1">
      <c r="A537" s="38"/>
      <c r="B537" s="44"/>
      <c r="C537" s="311" t="s">
        <v>1083</v>
      </c>
      <c r="D537" s="312" t="s">
        <v>1083</v>
      </c>
      <c r="E537" s="313" t="s">
        <v>1</v>
      </c>
      <c r="F537" s="314">
        <v>6.41</v>
      </c>
      <c r="G537" s="38"/>
      <c r="H537" s="44"/>
    </row>
    <row r="538" spans="1:8" s="2" customFormat="1" ht="16.8" customHeight="1">
      <c r="A538" s="38"/>
      <c r="B538" s="44"/>
      <c r="C538" s="315" t="s">
        <v>1083</v>
      </c>
      <c r="D538" s="315" t="s">
        <v>1084</v>
      </c>
      <c r="E538" s="17" t="s">
        <v>1</v>
      </c>
      <c r="F538" s="316">
        <v>6.41</v>
      </c>
      <c r="G538" s="38"/>
      <c r="H538" s="44"/>
    </row>
    <row r="539" spans="1:8" s="2" customFormat="1" ht="26.4" customHeight="1">
      <c r="A539" s="38"/>
      <c r="B539" s="44"/>
      <c r="C539" s="310" t="s">
        <v>1786</v>
      </c>
      <c r="D539" s="310" t="s">
        <v>126</v>
      </c>
      <c r="E539" s="38"/>
      <c r="F539" s="38"/>
      <c r="G539" s="38"/>
      <c r="H539" s="44"/>
    </row>
    <row r="540" spans="1:8" s="2" customFormat="1" ht="16.8" customHeight="1">
      <c r="A540" s="38"/>
      <c r="B540" s="44"/>
      <c r="C540" s="311" t="s">
        <v>279</v>
      </c>
      <c r="D540" s="312" t="s">
        <v>279</v>
      </c>
      <c r="E540" s="313" t="s">
        <v>1</v>
      </c>
      <c r="F540" s="314">
        <v>84.77</v>
      </c>
      <c r="G540" s="38"/>
      <c r="H540" s="44"/>
    </row>
    <row r="541" spans="1:8" s="2" customFormat="1" ht="16.8" customHeight="1">
      <c r="A541" s="38"/>
      <c r="B541" s="44"/>
      <c r="C541" s="315" t="s">
        <v>279</v>
      </c>
      <c r="D541" s="315" t="s">
        <v>1153</v>
      </c>
      <c r="E541" s="17" t="s">
        <v>1</v>
      </c>
      <c r="F541" s="316">
        <v>84.77</v>
      </c>
      <c r="G541" s="38"/>
      <c r="H541" s="44"/>
    </row>
    <row r="542" spans="1:8" s="2" customFormat="1" ht="16.8" customHeight="1">
      <c r="A542" s="38"/>
      <c r="B542" s="44"/>
      <c r="C542" s="311" t="s">
        <v>672</v>
      </c>
      <c r="D542" s="312" t="s">
        <v>672</v>
      </c>
      <c r="E542" s="313" t="s">
        <v>1</v>
      </c>
      <c r="F542" s="314">
        <v>3.08</v>
      </c>
      <c r="G542" s="38"/>
      <c r="H542" s="44"/>
    </row>
    <row r="543" spans="1:8" s="2" customFormat="1" ht="16.8" customHeight="1">
      <c r="A543" s="38"/>
      <c r="B543" s="44"/>
      <c r="C543" s="315" t="s">
        <v>672</v>
      </c>
      <c r="D543" s="315" t="s">
        <v>1179</v>
      </c>
      <c r="E543" s="17" t="s">
        <v>1</v>
      </c>
      <c r="F543" s="316">
        <v>3.08</v>
      </c>
      <c r="G543" s="38"/>
      <c r="H543" s="44"/>
    </row>
    <row r="544" spans="1:8" s="2" customFormat="1" ht="16.8" customHeight="1">
      <c r="A544" s="38"/>
      <c r="B544" s="44"/>
      <c r="C544" s="311" t="s">
        <v>678</v>
      </c>
      <c r="D544" s="312" t="s">
        <v>678</v>
      </c>
      <c r="E544" s="313" t="s">
        <v>1</v>
      </c>
      <c r="F544" s="314">
        <v>438.96</v>
      </c>
      <c r="G544" s="38"/>
      <c r="H544" s="44"/>
    </row>
    <row r="545" spans="1:8" s="2" customFormat="1" ht="16.8" customHeight="1">
      <c r="A545" s="38"/>
      <c r="B545" s="44"/>
      <c r="C545" s="315" t="s">
        <v>678</v>
      </c>
      <c r="D545" s="315" t="s">
        <v>1181</v>
      </c>
      <c r="E545" s="17" t="s">
        <v>1</v>
      </c>
      <c r="F545" s="316">
        <v>438.96</v>
      </c>
      <c r="G545" s="38"/>
      <c r="H545" s="44"/>
    </row>
    <row r="546" spans="1:8" s="2" customFormat="1" ht="16.8" customHeight="1">
      <c r="A546" s="38"/>
      <c r="B546" s="44"/>
      <c r="C546" s="311" t="s">
        <v>684</v>
      </c>
      <c r="D546" s="312" t="s">
        <v>684</v>
      </c>
      <c r="E546" s="313" t="s">
        <v>1</v>
      </c>
      <c r="F546" s="314">
        <v>438.97</v>
      </c>
      <c r="G546" s="38"/>
      <c r="H546" s="44"/>
    </row>
    <row r="547" spans="1:8" s="2" customFormat="1" ht="16.8" customHeight="1">
      <c r="A547" s="38"/>
      <c r="B547" s="44"/>
      <c r="C547" s="315" t="s">
        <v>684</v>
      </c>
      <c r="D547" s="315" t="s">
        <v>1185</v>
      </c>
      <c r="E547" s="17" t="s">
        <v>1</v>
      </c>
      <c r="F547" s="316">
        <v>438.97</v>
      </c>
      <c r="G547" s="38"/>
      <c r="H547" s="44"/>
    </row>
    <row r="548" spans="1:8" s="2" customFormat="1" ht="16.8" customHeight="1">
      <c r="A548" s="38"/>
      <c r="B548" s="44"/>
      <c r="C548" s="311" t="s">
        <v>691</v>
      </c>
      <c r="D548" s="312" t="s">
        <v>691</v>
      </c>
      <c r="E548" s="313" t="s">
        <v>1</v>
      </c>
      <c r="F548" s="314">
        <v>386.66</v>
      </c>
      <c r="G548" s="38"/>
      <c r="H548" s="44"/>
    </row>
    <row r="549" spans="1:8" s="2" customFormat="1" ht="16.8" customHeight="1">
      <c r="A549" s="38"/>
      <c r="B549" s="44"/>
      <c r="C549" s="315" t="s">
        <v>691</v>
      </c>
      <c r="D549" s="315" t="s">
        <v>1190</v>
      </c>
      <c r="E549" s="17" t="s">
        <v>1</v>
      </c>
      <c r="F549" s="316">
        <v>386.66</v>
      </c>
      <c r="G549" s="38"/>
      <c r="H549" s="44"/>
    </row>
    <row r="550" spans="1:8" s="2" customFormat="1" ht="16.8" customHeight="1">
      <c r="A550" s="38"/>
      <c r="B550" s="44"/>
      <c r="C550" s="311" t="s">
        <v>697</v>
      </c>
      <c r="D550" s="312" t="s">
        <v>697</v>
      </c>
      <c r="E550" s="313" t="s">
        <v>1</v>
      </c>
      <c r="F550" s="314">
        <v>12.4</v>
      </c>
      <c r="G550" s="38"/>
      <c r="H550" s="44"/>
    </row>
    <row r="551" spans="1:8" s="2" customFormat="1" ht="16.8" customHeight="1">
      <c r="A551" s="38"/>
      <c r="B551" s="44"/>
      <c r="C551" s="315" t="s">
        <v>697</v>
      </c>
      <c r="D551" s="315" t="s">
        <v>1194</v>
      </c>
      <c r="E551" s="17" t="s">
        <v>1</v>
      </c>
      <c r="F551" s="316">
        <v>12.4</v>
      </c>
      <c r="G551" s="38"/>
      <c r="H551" s="44"/>
    </row>
    <row r="552" spans="1:8" s="2" customFormat="1" ht="16.8" customHeight="1">
      <c r="A552" s="38"/>
      <c r="B552" s="44"/>
      <c r="C552" s="311" t="s">
        <v>703</v>
      </c>
      <c r="D552" s="312" t="s">
        <v>703</v>
      </c>
      <c r="E552" s="313" t="s">
        <v>1</v>
      </c>
      <c r="F552" s="314">
        <v>205</v>
      </c>
      <c r="G552" s="38"/>
      <c r="H552" s="44"/>
    </row>
    <row r="553" spans="1:8" s="2" customFormat="1" ht="16.8" customHeight="1">
      <c r="A553" s="38"/>
      <c r="B553" s="44"/>
      <c r="C553" s="315" t="s">
        <v>703</v>
      </c>
      <c r="D553" s="315" t="s">
        <v>1198</v>
      </c>
      <c r="E553" s="17" t="s">
        <v>1</v>
      </c>
      <c r="F553" s="316">
        <v>205</v>
      </c>
      <c r="G553" s="38"/>
      <c r="H553" s="44"/>
    </row>
    <row r="554" spans="1:8" s="2" customFormat="1" ht="16.8" customHeight="1">
      <c r="A554" s="38"/>
      <c r="B554" s="44"/>
      <c r="C554" s="311" t="s">
        <v>284</v>
      </c>
      <c r="D554" s="312" t="s">
        <v>284</v>
      </c>
      <c r="E554" s="313" t="s">
        <v>1</v>
      </c>
      <c r="F554" s="314">
        <v>5.53</v>
      </c>
      <c r="G554" s="38"/>
      <c r="H554" s="44"/>
    </row>
    <row r="555" spans="1:8" s="2" customFormat="1" ht="16.8" customHeight="1">
      <c r="A555" s="38"/>
      <c r="B555" s="44"/>
      <c r="C555" s="315" t="s">
        <v>1</v>
      </c>
      <c r="D555" s="315" t="s">
        <v>630</v>
      </c>
      <c r="E555" s="17" t="s">
        <v>1</v>
      </c>
      <c r="F555" s="316">
        <v>0</v>
      </c>
      <c r="G555" s="38"/>
      <c r="H555" s="44"/>
    </row>
    <row r="556" spans="1:8" s="2" customFormat="1" ht="16.8" customHeight="1">
      <c r="A556" s="38"/>
      <c r="B556" s="44"/>
      <c r="C556" s="315" t="s">
        <v>284</v>
      </c>
      <c r="D556" s="315" t="s">
        <v>1158</v>
      </c>
      <c r="E556" s="17" t="s">
        <v>1</v>
      </c>
      <c r="F556" s="316">
        <v>5.53</v>
      </c>
      <c r="G556" s="38"/>
      <c r="H556" s="44"/>
    </row>
    <row r="557" spans="1:8" s="2" customFormat="1" ht="16.8" customHeight="1">
      <c r="A557" s="38"/>
      <c r="B557" s="44"/>
      <c r="C557" s="311" t="s">
        <v>557</v>
      </c>
      <c r="D557" s="312" t="s">
        <v>557</v>
      </c>
      <c r="E557" s="313" t="s">
        <v>1</v>
      </c>
      <c r="F557" s="314">
        <v>23.13</v>
      </c>
      <c r="G557" s="38"/>
      <c r="H557" s="44"/>
    </row>
    <row r="558" spans="1:8" s="2" customFormat="1" ht="16.8" customHeight="1">
      <c r="A558" s="38"/>
      <c r="B558" s="44"/>
      <c r="C558" s="315" t="s">
        <v>557</v>
      </c>
      <c r="D558" s="315" t="s">
        <v>1164</v>
      </c>
      <c r="E558" s="17" t="s">
        <v>1</v>
      </c>
      <c r="F558" s="316">
        <v>23.13</v>
      </c>
      <c r="G558" s="38"/>
      <c r="H558" s="44"/>
    </row>
    <row r="559" spans="1:8" s="2" customFormat="1" ht="16.8" customHeight="1">
      <c r="A559" s="38"/>
      <c r="B559" s="44"/>
      <c r="C559" s="311" t="s">
        <v>562</v>
      </c>
      <c r="D559" s="312" t="s">
        <v>562</v>
      </c>
      <c r="E559" s="313" t="s">
        <v>1</v>
      </c>
      <c r="F559" s="314">
        <v>73.23</v>
      </c>
      <c r="G559" s="38"/>
      <c r="H559" s="44"/>
    </row>
    <row r="560" spans="1:8" s="2" customFormat="1" ht="16.8" customHeight="1">
      <c r="A560" s="38"/>
      <c r="B560" s="44"/>
      <c r="C560" s="315" t="s">
        <v>562</v>
      </c>
      <c r="D560" s="315" t="s">
        <v>1166</v>
      </c>
      <c r="E560" s="17" t="s">
        <v>1</v>
      </c>
      <c r="F560" s="316">
        <v>73.23</v>
      </c>
      <c r="G560" s="38"/>
      <c r="H560" s="44"/>
    </row>
    <row r="561" spans="1:8" s="2" customFormat="1" ht="16.8" customHeight="1">
      <c r="A561" s="38"/>
      <c r="B561" s="44"/>
      <c r="C561" s="311" t="s">
        <v>567</v>
      </c>
      <c r="D561" s="312" t="s">
        <v>567</v>
      </c>
      <c r="E561" s="313" t="s">
        <v>1</v>
      </c>
      <c r="F561" s="314">
        <v>184.45</v>
      </c>
      <c r="G561" s="38"/>
      <c r="H561" s="44"/>
    </row>
    <row r="562" spans="1:8" s="2" customFormat="1" ht="16.8" customHeight="1">
      <c r="A562" s="38"/>
      <c r="B562" s="44"/>
      <c r="C562" s="315" t="s">
        <v>567</v>
      </c>
      <c r="D562" s="315" t="s">
        <v>1170</v>
      </c>
      <c r="E562" s="17" t="s">
        <v>1</v>
      </c>
      <c r="F562" s="316">
        <v>184.45</v>
      </c>
      <c r="G562" s="38"/>
      <c r="H562" s="44"/>
    </row>
    <row r="563" spans="1:8" s="2" customFormat="1" ht="16.8" customHeight="1">
      <c r="A563" s="38"/>
      <c r="B563" s="44"/>
      <c r="C563" s="311" t="s">
        <v>577</v>
      </c>
      <c r="D563" s="312" t="s">
        <v>577</v>
      </c>
      <c r="E563" s="313" t="s">
        <v>1</v>
      </c>
      <c r="F563" s="314">
        <v>3.08</v>
      </c>
      <c r="G563" s="38"/>
      <c r="H563" s="44"/>
    </row>
    <row r="564" spans="1:8" s="2" customFormat="1" ht="16.8" customHeight="1">
      <c r="A564" s="38"/>
      <c r="B564" s="44"/>
      <c r="C564" s="315" t="s">
        <v>577</v>
      </c>
      <c r="D564" s="315" t="s">
        <v>1172</v>
      </c>
      <c r="E564" s="17" t="s">
        <v>1</v>
      </c>
      <c r="F564" s="316">
        <v>3.08</v>
      </c>
      <c r="G564" s="38"/>
      <c r="H564" s="44"/>
    </row>
    <row r="565" spans="1:8" s="2" customFormat="1" ht="16.8" customHeight="1">
      <c r="A565" s="38"/>
      <c r="B565" s="44"/>
      <c r="C565" s="311" t="s">
        <v>582</v>
      </c>
      <c r="D565" s="312" t="s">
        <v>582</v>
      </c>
      <c r="E565" s="313" t="s">
        <v>1</v>
      </c>
      <c r="F565" s="314">
        <v>84.77</v>
      </c>
      <c r="G565" s="38"/>
      <c r="H565" s="44"/>
    </row>
    <row r="566" spans="1:8" s="2" customFormat="1" ht="16.8" customHeight="1">
      <c r="A566" s="38"/>
      <c r="B566" s="44"/>
      <c r="C566" s="315" t="s">
        <v>582</v>
      </c>
      <c r="D566" s="315" t="s">
        <v>1174</v>
      </c>
      <c r="E566" s="17" t="s">
        <v>1</v>
      </c>
      <c r="F566" s="316">
        <v>84.77</v>
      </c>
      <c r="G566" s="38"/>
      <c r="H566" s="44"/>
    </row>
    <row r="567" spans="1:8" s="2" customFormat="1" ht="16.8" customHeight="1">
      <c r="A567" s="38"/>
      <c r="B567" s="44"/>
      <c r="C567" s="311" t="s">
        <v>659</v>
      </c>
      <c r="D567" s="312" t="s">
        <v>659</v>
      </c>
      <c r="E567" s="313" t="s">
        <v>1</v>
      </c>
      <c r="F567" s="314">
        <v>3.08</v>
      </c>
      <c r="G567" s="38"/>
      <c r="H567" s="44"/>
    </row>
    <row r="568" spans="1:8" s="2" customFormat="1" ht="16.8" customHeight="1">
      <c r="A568" s="38"/>
      <c r="B568" s="44"/>
      <c r="C568" s="315" t="s">
        <v>659</v>
      </c>
      <c r="D568" s="315" t="s">
        <v>1176</v>
      </c>
      <c r="E568" s="17" t="s">
        <v>1</v>
      </c>
      <c r="F568" s="316">
        <v>3.08</v>
      </c>
      <c r="G568" s="38"/>
      <c r="H568" s="44"/>
    </row>
    <row r="569" spans="1:8" s="2" customFormat="1" ht="16.8" customHeight="1">
      <c r="A569" s="38"/>
      <c r="B569" s="44"/>
      <c r="C569" s="311" t="s">
        <v>665</v>
      </c>
      <c r="D569" s="312" t="s">
        <v>665</v>
      </c>
      <c r="E569" s="313" t="s">
        <v>1</v>
      </c>
      <c r="F569" s="314">
        <v>3.08</v>
      </c>
      <c r="G569" s="38"/>
      <c r="H569" s="44"/>
    </row>
    <row r="570" spans="1:8" s="2" customFormat="1" ht="16.8" customHeight="1">
      <c r="A570" s="38"/>
      <c r="B570" s="44"/>
      <c r="C570" s="315" t="s">
        <v>665</v>
      </c>
      <c r="D570" s="315" t="s">
        <v>1172</v>
      </c>
      <c r="E570" s="17" t="s">
        <v>1</v>
      </c>
      <c r="F570" s="316">
        <v>3.08</v>
      </c>
      <c r="G570" s="38"/>
      <c r="H570" s="44"/>
    </row>
    <row r="571" spans="1:8" s="2" customFormat="1" ht="16.8" customHeight="1">
      <c r="A571" s="38"/>
      <c r="B571" s="44"/>
      <c r="C571" s="311" t="s">
        <v>623</v>
      </c>
      <c r="D571" s="312" t="s">
        <v>623</v>
      </c>
      <c r="E571" s="313" t="s">
        <v>1</v>
      </c>
      <c r="F571" s="314">
        <v>0</v>
      </c>
      <c r="G571" s="38"/>
      <c r="H571" s="44"/>
    </row>
    <row r="572" spans="1:8" s="2" customFormat="1" ht="16.8" customHeight="1">
      <c r="A572" s="38"/>
      <c r="B572" s="44"/>
      <c r="C572" s="315" t="s">
        <v>623</v>
      </c>
      <c r="D572" s="315" t="s">
        <v>1154</v>
      </c>
      <c r="E572" s="17" t="s">
        <v>1</v>
      </c>
      <c r="F572" s="316">
        <v>0</v>
      </c>
      <c r="G572" s="38"/>
      <c r="H572" s="44"/>
    </row>
    <row r="573" spans="1:8" s="2" customFormat="1" ht="16.8" customHeight="1">
      <c r="A573" s="38"/>
      <c r="B573" s="44"/>
      <c r="C573" s="311" t="s">
        <v>782</v>
      </c>
      <c r="D573" s="312" t="s">
        <v>782</v>
      </c>
      <c r="E573" s="313" t="s">
        <v>1</v>
      </c>
      <c r="F573" s="314">
        <v>1.39</v>
      </c>
      <c r="G573" s="38"/>
      <c r="H573" s="44"/>
    </row>
    <row r="574" spans="1:8" s="2" customFormat="1" ht="16.8" customHeight="1">
      <c r="A574" s="38"/>
      <c r="B574" s="44"/>
      <c r="C574" s="315" t="s">
        <v>782</v>
      </c>
      <c r="D574" s="315" t="s">
        <v>1159</v>
      </c>
      <c r="E574" s="17" t="s">
        <v>1</v>
      </c>
      <c r="F574" s="316">
        <v>1.39</v>
      </c>
      <c r="G574" s="38"/>
      <c r="H574" s="44"/>
    </row>
    <row r="575" spans="1:8" s="2" customFormat="1" ht="16.8" customHeight="1">
      <c r="A575" s="38"/>
      <c r="B575" s="44"/>
      <c r="C575" s="311" t="s">
        <v>625</v>
      </c>
      <c r="D575" s="312" t="s">
        <v>625</v>
      </c>
      <c r="E575" s="313" t="s">
        <v>1</v>
      </c>
      <c r="F575" s="314">
        <v>73.23</v>
      </c>
      <c r="G575" s="38"/>
      <c r="H575" s="44"/>
    </row>
    <row r="576" spans="1:8" s="2" customFormat="1" ht="16.8" customHeight="1">
      <c r="A576" s="38"/>
      <c r="B576" s="44"/>
      <c r="C576" s="315" t="s">
        <v>625</v>
      </c>
      <c r="D576" s="315" t="s">
        <v>1155</v>
      </c>
      <c r="E576" s="17" t="s">
        <v>1</v>
      </c>
      <c r="F576" s="316">
        <v>73.23</v>
      </c>
      <c r="G576" s="38"/>
      <c r="H576" s="44"/>
    </row>
    <row r="577" spans="1:8" s="2" customFormat="1" ht="16.8" customHeight="1">
      <c r="A577" s="38"/>
      <c r="B577" s="44"/>
      <c r="C577" s="311" t="s">
        <v>784</v>
      </c>
      <c r="D577" s="312" t="s">
        <v>784</v>
      </c>
      <c r="E577" s="313" t="s">
        <v>1</v>
      </c>
      <c r="F577" s="314">
        <v>6.92</v>
      </c>
      <c r="G577" s="38"/>
      <c r="H577" s="44"/>
    </row>
    <row r="578" spans="1:8" s="2" customFormat="1" ht="16.8" customHeight="1">
      <c r="A578" s="38"/>
      <c r="B578" s="44"/>
      <c r="C578" s="315" t="s">
        <v>784</v>
      </c>
      <c r="D578" s="315" t="s">
        <v>1160</v>
      </c>
      <c r="E578" s="17" t="s">
        <v>1</v>
      </c>
      <c r="F578" s="316">
        <v>6.92</v>
      </c>
      <c r="G578" s="38"/>
      <c r="H578" s="44"/>
    </row>
    <row r="579" spans="1:8" s="2" customFormat="1" ht="16.8" customHeight="1">
      <c r="A579" s="38"/>
      <c r="B579" s="44"/>
      <c r="C579" s="311" t="s">
        <v>627</v>
      </c>
      <c r="D579" s="312" t="s">
        <v>627</v>
      </c>
      <c r="E579" s="313" t="s">
        <v>1</v>
      </c>
      <c r="F579" s="314">
        <v>158</v>
      </c>
      <c r="G579" s="38"/>
      <c r="H579" s="44"/>
    </row>
    <row r="580" spans="1:8" s="2" customFormat="1" ht="16.8" customHeight="1">
      <c r="A580" s="38"/>
      <c r="B580" s="44"/>
      <c r="C580" s="315" t="s">
        <v>627</v>
      </c>
      <c r="D580" s="315" t="s">
        <v>1156</v>
      </c>
      <c r="E580" s="17" t="s">
        <v>1</v>
      </c>
      <c r="F580" s="316">
        <v>158</v>
      </c>
      <c r="G580" s="38"/>
      <c r="H580" s="44"/>
    </row>
    <row r="581" spans="1:8" s="2" customFormat="1" ht="26.4" customHeight="1">
      <c r="A581" s="38"/>
      <c r="B581" s="44"/>
      <c r="C581" s="310" t="s">
        <v>1787</v>
      </c>
      <c r="D581" s="310" t="s">
        <v>132</v>
      </c>
      <c r="E581" s="38"/>
      <c r="F581" s="38"/>
      <c r="G581" s="38"/>
      <c r="H581" s="44"/>
    </row>
    <row r="582" spans="1:8" s="2" customFormat="1" ht="16.8" customHeight="1">
      <c r="A582" s="38"/>
      <c r="B582" s="44"/>
      <c r="C582" s="311" t="s">
        <v>279</v>
      </c>
      <c r="D582" s="312" t="s">
        <v>279</v>
      </c>
      <c r="E582" s="313" t="s">
        <v>1</v>
      </c>
      <c r="F582" s="314">
        <v>0</v>
      </c>
      <c r="G582" s="38"/>
      <c r="H582" s="44"/>
    </row>
    <row r="583" spans="1:8" s="2" customFormat="1" ht="16.8" customHeight="1">
      <c r="A583" s="38"/>
      <c r="B583" s="44"/>
      <c r="C583" s="315" t="s">
        <v>279</v>
      </c>
      <c r="D583" s="315" t="s">
        <v>1203</v>
      </c>
      <c r="E583" s="17" t="s">
        <v>1</v>
      </c>
      <c r="F583" s="316">
        <v>0</v>
      </c>
      <c r="G583" s="38"/>
      <c r="H583" s="44"/>
    </row>
    <row r="584" spans="1:8" s="2" customFormat="1" ht="16.8" customHeight="1">
      <c r="A584" s="38"/>
      <c r="B584" s="44"/>
      <c r="C584" s="311" t="s">
        <v>672</v>
      </c>
      <c r="D584" s="312" t="s">
        <v>672</v>
      </c>
      <c r="E584" s="313" t="s">
        <v>1</v>
      </c>
      <c r="F584" s="314">
        <v>3.85</v>
      </c>
      <c r="G584" s="38"/>
      <c r="H584" s="44"/>
    </row>
    <row r="585" spans="1:8" s="2" customFormat="1" ht="16.8" customHeight="1">
      <c r="A585" s="38"/>
      <c r="B585" s="44"/>
      <c r="C585" s="315" t="s">
        <v>1</v>
      </c>
      <c r="D585" s="315" t="s">
        <v>1238</v>
      </c>
      <c r="E585" s="17" t="s">
        <v>1</v>
      </c>
      <c r="F585" s="316">
        <v>0</v>
      </c>
      <c r="G585" s="38"/>
      <c r="H585" s="44"/>
    </row>
    <row r="586" spans="1:8" s="2" customFormat="1" ht="16.8" customHeight="1">
      <c r="A586" s="38"/>
      <c r="B586" s="44"/>
      <c r="C586" s="315" t="s">
        <v>672</v>
      </c>
      <c r="D586" s="315" t="s">
        <v>1239</v>
      </c>
      <c r="E586" s="17" t="s">
        <v>1</v>
      </c>
      <c r="F586" s="316">
        <v>3.85</v>
      </c>
      <c r="G586" s="38"/>
      <c r="H586" s="44"/>
    </row>
    <row r="587" spans="1:8" s="2" customFormat="1" ht="16.8" customHeight="1">
      <c r="A587" s="38"/>
      <c r="B587" s="44"/>
      <c r="C587" s="311" t="s">
        <v>678</v>
      </c>
      <c r="D587" s="312" t="s">
        <v>678</v>
      </c>
      <c r="E587" s="313" t="s">
        <v>1</v>
      </c>
      <c r="F587" s="314">
        <v>18.5</v>
      </c>
      <c r="G587" s="38"/>
      <c r="H587" s="44"/>
    </row>
    <row r="588" spans="1:8" s="2" customFormat="1" ht="16.8" customHeight="1">
      <c r="A588" s="38"/>
      <c r="B588" s="44"/>
      <c r="C588" s="315" t="s">
        <v>1</v>
      </c>
      <c r="D588" s="315" t="s">
        <v>1241</v>
      </c>
      <c r="E588" s="17" t="s">
        <v>1</v>
      </c>
      <c r="F588" s="316">
        <v>0</v>
      </c>
      <c r="G588" s="38"/>
      <c r="H588" s="44"/>
    </row>
    <row r="589" spans="1:8" s="2" customFormat="1" ht="16.8" customHeight="1">
      <c r="A589" s="38"/>
      <c r="B589" s="44"/>
      <c r="C589" s="315" t="s">
        <v>678</v>
      </c>
      <c r="D589" s="315" t="s">
        <v>1242</v>
      </c>
      <c r="E589" s="17" t="s">
        <v>1</v>
      </c>
      <c r="F589" s="316">
        <v>18.5</v>
      </c>
      <c r="G589" s="38"/>
      <c r="H589" s="44"/>
    </row>
    <row r="590" spans="1:8" s="2" customFormat="1" ht="16.8" customHeight="1">
      <c r="A590" s="38"/>
      <c r="B590" s="44"/>
      <c r="C590" s="311" t="s">
        <v>684</v>
      </c>
      <c r="D590" s="312" t="s">
        <v>684</v>
      </c>
      <c r="E590" s="313" t="s">
        <v>1</v>
      </c>
      <c r="F590" s="314">
        <v>0.4</v>
      </c>
      <c r="G590" s="38"/>
      <c r="H590" s="44"/>
    </row>
    <row r="591" spans="1:8" s="2" customFormat="1" ht="16.8" customHeight="1">
      <c r="A591" s="38"/>
      <c r="B591" s="44"/>
      <c r="C591" s="315" t="s">
        <v>1</v>
      </c>
      <c r="D591" s="315" t="s">
        <v>1247</v>
      </c>
      <c r="E591" s="17" t="s">
        <v>1</v>
      </c>
      <c r="F591" s="316">
        <v>0</v>
      </c>
      <c r="G591" s="38"/>
      <c r="H591" s="44"/>
    </row>
    <row r="592" spans="1:8" s="2" customFormat="1" ht="16.8" customHeight="1">
      <c r="A592" s="38"/>
      <c r="B592" s="44"/>
      <c r="C592" s="315" t="s">
        <v>684</v>
      </c>
      <c r="D592" s="315" t="s">
        <v>1248</v>
      </c>
      <c r="E592" s="17" t="s">
        <v>1</v>
      </c>
      <c r="F592" s="316">
        <v>0.4</v>
      </c>
      <c r="G592" s="38"/>
      <c r="H592" s="44"/>
    </row>
    <row r="593" spans="1:8" s="2" customFormat="1" ht="16.8" customHeight="1">
      <c r="A593" s="38"/>
      <c r="B593" s="44"/>
      <c r="C593" s="311" t="s">
        <v>691</v>
      </c>
      <c r="D593" s="312" t="s">
        <v>691</v>
      </c>
      <c r="E593" s="313" t="s">
        <v>1</v>
      </c>
      <c r="F593" s="314">
        <v>2.469</v>
      </c>
      <c r="G593" s="38"/>
      <c r="H593" s="44"/>
    </row>
    <row r="594" spans="1:8" s="2" customFormat="1" ht="16.8" customHeight="1">
      <c r="A594" s="38"/>
      <c r="B594" s="44"/>
      <c r="C594" s="315" t="s">
        <v>691</v>
      </c>
      <c r="D594" s="315" t="s">
        <v>1252</v>
      </c>
      <c r="E594" s="17" t="s">
        <v>1</v>
      </c>
      <c r="F594" s="316">
        <v>2.469</v>
      </c>
      <c r="G594" s="38"/>
      <c r="H594" s="44"/>
    </row>
    <row r="595" spans="1:8" s="2" customFormat="1" ht="16.8" customHeight="1">
      <c r="A595" s="38"/>
      <c r="B595" s="44"/>
      <c r="C595" s="311" t="s">
        <v>697</v>
      </c>
      <c r="D595" s="312" t="s">
        <v>697</v>
      </c>
      <c r="E595" s="313" t="s">
        <v>1</v>
      </c>
      <c r="F595" s="314">
        <v>2.34</v>
      </c>
      <c r="G595" s="38"/>
      <c r="H595" s="44"/>
    </row>
    <row r="596" spans="1:8" s="2" customFormat="1" ht="16.8" customHeight="1">
      <c r="A596" s="38"/>
      <c r="B596" s="44"/>
      <c r="C596" s="315" t="s">
        <v>697</v>
      </c>
      <c r="D596" s="315" t="s">
        <v>1256</v>
      </c>
      <c r="E596" s="17" t="s">
        <v>1</v>
      </c>
      <c r="F596" s="316">
        <v>2.34</v>
      </c>
      <c r="G596" s="38"/>
      <c r="H596" s="44"/>
    </row>
    <row r="597" spans="1:8" s="2" customFormat="1" ht="16.8" customHeight="1">
      <c r="A597" s="38"/>
      <c r="B597" s="44"/>
      <c r="C597" s="311" t="s">
        <v>703</v>
      </c>
      <c r="D597" s="312" t="s">
        <v>703</v>
      </c>
      <c r="E597" s="313" t="s">
        <v>1</v>
      </c>
      <c r="F597" s="314">
        <v>2.469</v>
      </c>
      <c r="G597" s="38"/>
      <c r="H597" s="44"/>
    </row>
    <row r="598" spans="1:8" s="2" customFormat="1" ht="16.8" customHeight="1">
      <c r="A598" s="38"/>
      <c r="B598" s="44"/>
      <c r="C598" s="315" t="s">
        <v>703</v>
      </c>
      <c r="D598" s="315" t="s">
        <v>1258</v>
      </c>
      <c r="E598" s="17" t="s">
        <v>1</v>
      </c>
      <c r="F598" s="316">
        <v>2.469</v>
      </c>
      <c r="G598" s="38"/>
      <c r="H598" s="44"/>
    </row>
    <row r="599" spans="1:8" s="2" customFormat="1" ht="16.8" customHeight="1">
      <c r="A599" s="38"/>
      <c r="B599" s="44"/>
      <c r="C599" s="311" t="s">
        <v>709</v>
      </c>
      <c r="D599" s="312" t="s">
        <v>709</v>
      </c>
      <c r="E599" s="313" t="s">
        <v>1</v>
      </c>
      <c r="F599" s="314">
        <v>4.938</v>
      </c>
      <c r="G599" s="38"/>
      <c r="H599" s="44"/>
    </row>
    <row r="600" spans="1:8" s="2" customFormat="1" ht="16.8" customHeight="1">
      <c r="A600" s="38"/>
      <c r="B600" s="44"/>
      <c r="C600" s="315" t="s">
        <v>1</v>
      </c>
      <c r="D600" s="315" t="s">
        <v>1260</v>
      </c>
      <c r="E600" s="17" t="s">
        <v>1</v>
      </c>
      <c r="F600" s="316">
        <v>0</v>
      </c>
      <c r="G600" s="38"/>
      <c r="H600" s="44"/>
    </row>
    <row r="601" spans="1:8" s="2" customFormat="1" ht="16.8" customHeight="1">
      <c r="A601" s="38"/>
      <c r="B601" s="44"/>
      <c r="C601" s="315" t="s">
        <v>709</v>
      </c>
      <c r="D601" s="315" t="s">
        <v>1261</v>
      </c>
      <c r="E601" s="17" t="s">
        <v>1</v>
      </c>
      <c r="F601" s="316">
        <v>4.938</v>
      </c>
      <c r="G601" s="38"/>
      <c r="H601" s="44"/>
    </row>
    <row r="602" spans="1:8" s="2" customFormat="1" ht="16.8" customHeight="1">
      <c r="A602" s="38"/>
      <c r="B602" s="44"/>
      <c r="C602" s="311" t="s">
        <v>716</v>
      </c>
      <c r="D602" s="312" t="s">
        <v>716</v>
      </c>
      <c r="E602" s="313" t="s">
        <v>1</v>
      </c>
      <c r="F602" s="314">
        <v>1.53</v>
      </c>
      <c r="G602" s="38"/>
      <c r="H602" s="44"/>
    </row>
    <row r="603" spans="1:8" s="2" customFormat="1" ht="16.8" customHeight="1">
      <c r="A603" s="38"/>
      <c r="B603" s="44"/>
      <c r="C603" s="315" t="s">
        <v>1</v>
      </c>
      <c r="D603" s="315" t="s">
        <v>1263</v>
      </c>
      <c r="E603" s="17" t="s">
        <v>1</v>
      </c>
      <c r="F603" s="316">
        <v>0</v>
      </c>
      <c r="G603" s="38"/>
      <c r="H603" s="44"/>
    </row>
    <row r="604" spans="1:8" s="2" customFormat="1" ht="16.8" customHeight="1">
      <c r="A604" s="38"/>
      <c r="B604" s="44"/>
      <c r="C604" s="315" t="s">
        <v>716</v>
      </c>
      <c r="D604" s="315" t="s">
        <v>1264</v>
      </c>
      <c r="E604" s="17" t="s">
        <v>1</v>
      </c>
      <c r="F604" s="316">
        <v>1.53</v>
      </c>
      <c r="G604" s="38"/>
      <c r="H604" s="44"/>
    </row>
    <row r="605" spans="1:8" s="2" customFormat="1" ht="16.8" customHeight="1">
      <c r="A605" s="38"/>
      <c r="B605" s="44"/>
      <c r="C605" s="311" t="s">
        <v>721</v>
      </c>
      <c r="D605" s="312" t="s">
        <v>721</v>
      </c>
      <c r="E605" s="313" t="s">
        <v>1</v>
      </c>
      <c r="F605" s="314">
        <v>3.2</v>
      </c>
      <c r="G605" s="38"/>
      <c r="H605" s="44"/>
    </row>
    <row r="606" spans="1:8" s="2" customFormat="1" ht="16.8" customHeight="1">
      <c r="A606" s="38"/>
      <c r="B606" s="44"/>
      <c r="C606" s="315" t="s">
        <v>1</v>
      </c>
      <c r="D606" s="315" t="s">
        <v>1267</v>
      </c>
      <c r="E606" s="17" t="s">
        <v>1</v>
      </c>
      <c r="F606" s="316">
        <v>0</v>
      </c>
      <c r="G606" s="38"/>
      <c r="H606" s="44"/>
    </row>
    <row r="607" spans="1:8" s="2" customFormat="1" ht="16.8" customHeight="1">
      <c r="A607" s="38"/>
      <c r="B607" s="44"/>
      <c r="C607" s="315" t="s">
        <v>721</v>
      </c>
      <c r="D607" s="315" t="s">
        <v>1268</v>
      </c>
      <c r="E607" s="17" t="s">
        <v>1</v>
      </c>
      <c r="F607" s="316">
        <v>3.2</v>
      </c>
      <c r="G607" s="38"/>
      <c r="H607" s="44"/>
    </row>
    <row r="608" spans="1:8" s="2" customFormat="1" ht="16.8" customHeight="1">
      <c r="A608" s="38"/>
      <c r="B608" s="44"/>
      <c r="C608" s="311" t="s">
        <v>727</v>
      </c>
      <c r="D608" s="312" t="s">
        <v>727</v>
      </c>
      <c r="E608" s="313" t="s">
        <v>1</v>
      </c>
      <c r="F608" s="314">
        <v>6</v>
      </c>
      <c r="G608" s="38"/>
      <c r="H608" s="44"/>
    </row>
    <row r="609" spans="1:8" s="2" customFormat="1" ht="16.8" customHeight="1">
      <c r="A609" s="38"/>
      <c r="B609" s="44"/>
      <c r="C609" s="315" t="s">
        <v>727</v>
      </c>
      <c r="D609" s="315" t="s">
        <v>1273</v>
      </c>
      <c r="E609" s="17" t="s">
        <v>1</v>
      </c>
      <c r="F609" s="316">
        <v>6</v>
      </c>
      <c r="G609" s="38"/>
      <c r="H609" s="44"/>
    </row>
    <row r="610" spans="1:8" s="2" customFormat="1" ht="16.8" customHeight="1">
      <c r="A610" s="38"/>
      <c r="B610" s="44"/>
      <c r="C610" s="311" t="s">
        <v>284</v>
      </c>
      <c r="D610" s="312" t="s">
        <v>284</v>
      </c>
      <c r="E610" s="313" t="s">
        <v>1</v>
      </c>
      <c r="F610" s="314">
        <v>15.84</v>
      </c>
      <c r="G610" s="38"/>
      <c r="H610" s="44"/>
    </row>
    <row r="611" spans="1:8" s="2" customFormat="1" ht="16.8" customHeight="1">
      <c r="A611" s="38"/>
      <c r="B611" s="44"/>
      <c r="C611" s="315" t="s">
        <v>284</v>
      </c>
      <c r="D611" s="315" t="s">
        <v>1208</v>
      </c>
      <c r="E611" s="17" t="s">
        <v>1</v>
      </c>
      <c r="F611" s="316">
        <v>15.84</v>
      </c>
      <c r="G611" s="38"/>
      <c r="H611" s="44"/>
    </row>
    <row r="612" spans="1:8" s="2" customFormat="1" ht="16.8" customHeight="1">
      <c r="A612" s="38"/>
      <c r="B612" s="44"/>
      <c r="C612" s="311" t="s">
        <v>732</v>
      </c>
      <c r="D612" s="312" t="s">
        <v>732</v>
      </c>
      <c r="E612" s="313" t="s">
        <v>1</v>
      </c>
      <c r="F612" s="314">
        <v>15</v>
      </c>
      <c r="G612" s="38"/>
      <c r="H612" s="44"/>
    </row>
    <row r="613" spans="1:8" s="2" customFormat="1" ht="16.8" customHeight="1">
      <c r="A613" s="38"/>
      <c r="B613" s="44"/>
      <c r="C613" s="315" t="s">
        <v>732</v>
      </c>
      <c r="D613" s="315" t="s">
        <v>1278</v>
      </c>
      <c r="E613" s="17" t="s">
        <v>1</v>
      </c>
      <c r="F613" s="316">
        <v>15</v>
      </c>
      <c r="G613" s="38"/>
      <c r="H613" s="44"/>
    </row>
    <row r="614" spans="1:8" s="2" customFormat="1" ht="16.8" customHeight="1">
      <c r="A614" s="38"/>
      <c r="B614" s="44"/>
      <c r="C614" s="311" t="s">
        <v>744</v>
      </c>
      <c r="D614" s="312" t="s">
        <v>744</v>
      </c>
      <c r="E614" s="313" t="s">
        <v>1</v>
      </c>
      <c r="F614" s="314">
        <v>12</v>
      </c>
      <c r="G614" s="38"/>
      <c r="H614" s="44"/>
    </row>
    <row r="615" spans="1:8" s="2" customFormat="1" ht="16.8" customHeight="1">
      <c r="A615" s="38"/>
      <c r="B615" s="44"/>
      <c r="C615" s="315" t="s">
        <v>744</v>
      </c>
      <c r="D615" s="315" t="s">
        <v>1282</v>
      </c>
      <c r="E615" s="17" t="s">
        <v>1</v>
      </c>
      <c r="F615" s="316">
        <v>12</v>
      </c>
      <c r="G615" s="38"/>
      <c r="H615" s="44"/>
    </row>
    <row r="616" spans="1:8" s="2" customFormat="1" ht="16.8" customHeight="1">
      <c r="A616" s="38"/>
      <c r="B616" s="44"/>
      <c r="C616" s="311" t="s">
        <v>757</v>
      </c>
      <c r="D616" s="312" t="s">
        <v>757</v>
      </c>
      <c r="E616" s="313" t="s">
        <v>1</v>
      </c>
      <c r="F616" s="314">
        <v>9.85</v>
      </c>
      <c r="G616" s="38"/>
      <c r="H616" s="44"/>
    </row>
    <row r="617" spans="1:8" s="2" customFormat="1" ht="16.8" customHeight="1">
      <c r="A617" s="38"/>
      <c r="B617" s="44"/>
      <c r="C617" s="315" t="s">
        <v>757</v>
      </c>
      <c r="D617" s="315" t="s">
        <v>1285</v>
      </c>
      <c r="E617" s="17" t="s">
        <v>1</v>
      </c>
      <c r="F617" s="316">
        <v>9.85</v>
      </c>
      <c r="G617" s="38"/>
      <c r="H617" s="44"/>
    </row>
    <row r="618" spans="1:8" s="2" customFormat="1" ht="16.8" customHeight="1">
      <c r="A618" s="38"/>
      <c r="B618" s="44"/>
      <c r="C618" s="311" t="s">
        <v>557</v>
      </c>
      <c r="D618" s="312" t="s">
        <v>557</v>
      </c>
      <c r="E618" s="313" t="s">
        <v>1</v>
      </c>
      <c r="F618" s="314">
        <v>2.278</v>
      </c>
      <c r="G618" s="38"/>
      <c r="H618" s="44"/>
    </row>
    <row r="619" spans="1:8" s="2" customFormat="1" ht="16.8" customHeight="1">
      <c r="A619" s="38"/>
      <c r="B619" s="44"/>
      <c r="C619" s="315" t="s">
        <v>1</v>
      </c>
      <c r="D619" s="315" t="s">
        <v>635</v>
      </c>
      <c r="E619" s="17" t="s">
        <v>1</v>
      </c>
      <c r="F619" s="316">
        <v>0</v>
      </c>
      <c r="G619" s="38"/>
      <c r="H619" s="44"/>
    </row>
    <row r="620" spans="1:8" s="2" customFormat="1" ht="16.8" customHeight="1">
      <c r="A620" s="38"/>
      <c r="B620" s="44"/>
      <c r="C620" s="315" t="s">
        <v>1</v>
      </c>
      <c r="D620" s="315" t="s">
        <v>1214</v>
      </c>
      <c r="E620" s="17" t="s">
        <v>1</v>
      </c>
      <c r="F620" s="316">
        <v>0</v>
      </c>
      <c r="G620" s="38"/>
      <c r="H620" s="44"/>
    </row>
    <row r="621" spans="1:8" s="2" customFormat="1" ht="16.8" customHeight="1">
      <c r="A621" s="38"/>
      <c r="B621" s="44"/>
      <c r="C621" s="315" t="s">
        <v>557</v>
      </c>
      <c r="D621" s="315" t="s">
        <v>1215</v>
      </c>
      <c r="E621" s="17" t="s">
        <v>1</v>
      </c>
      <c r="F621" s="316">
        <v>2.278</v>
      </c>
      <c r="G621" s="38"/>
      <c r="H621" s="44"/>
    </row>
    <row r="622" spans="1:8" s="2" customFormat="1" ht="16.8" customHeight="1">
      <c r="A622" s="38"/>
      <c r="B622" s="44"/>
      <c r="C622" s="311" t="s">
        <v>562</v>
      </c>
      <c r="D622" s="312" t="s">
        <v>562</v>
      </c>
      <c r="E622" s="313" t="s">
        <v>1</v>
      </c>
      <c r="F622" s="314">
        <v>11.55</v>
      </c>
      <c r="G622" s="38"/>
      <c r="H622" s="44"/>
    </row>
    <row r="623" spans="1:8" s="2" customFormat="1" ht="16.8" customHeight="1">
      <c r="A623" s="38"/>
      <c r="B623" s="44"/>
      <c r="C623" s="315" t="s">
        <v>562</v>
      </c>
      <c r="D623" s="315" t="s">
        <v>1217</v>
      </c>
      <c r="E623" s="17" t="s">
        <v>1</v>
      </c>
      <c r="F623" s="316">
        <v>11.55</v>
      </c>
      <c r="G623" s="38"/>
      <c r="H623" s="44"/>
    </row>
    <row r="624" spans="1:8" s="2" customFormat="1" ht="16.8" customHeight="1">
      <c r="A624" s="38"/>
      <c r="B624" s="44"/>
      <c r="C624" s="311" t="s">
        <v>567</v>
      </c>
      <c r="D624" s="312" t="s">
        <v>567</v>
      </c>
      <c r="E624" s="313" t="s">
        <v>1</v>
      </c>
      <c r="F624" s="314">
        <v>1.89</v>
      </c>
      <c r="G624" s="38"/>
      <c r="H624" s="44"/>
    </row>
    <row r="625" spans="1:8" s="2" customFormat="1" ht="16.8" customHeight="1">
      <c r="A625" s="38"/>
      <c r="B625" s="44"/>
      <c r="C625" s="315" t="s">
        <v>567</v>
      </c>
      <c r="D625" s="315" t="s">
        <v>1219</v>
      </c>
      <c r="E625" s="17" t="s">
        <v>1</v>
      </c>
      <c r="F625" s="316">
        <v>1.89</v>
      </c>
      <c r="G625" s="38"/>
      <c r="H625" s="44"/>
    </row>
    <row r="626" spans="1:8" s="2" customFormat="1" ht="16.8" customHeight="1">
      <c r="A626" s="38"/>
      <c r="B626" s="44"/>
      <c r="C626" s="311" t="s">
        <v>577</v>
      </c>
      <c r="D626" s="312" t="s">
        <v>577</v>
      </c>
      <c r="E626" s="313" t="s">
        <v>1</v>
      </c>
      <c r="F626" s="314">
        <v>3.85</v>
      </c>
      <c r="G626" s="38"/>
      <c r="H626" s="44"/>
    </row>
    <row r="627" spans="1:8" s="2" customFormat="1" ht="16.8" customHeight="1">
      <c r="A627" s="38"/>
      <c r="B627" s="44"/>
      <c r="C627" s="315" t="s">
        <v>577</v>
      </c>
      <c r="D627" s="315" t="s">
        <v>1221</v>
      </c>
      <c r="E627" s="17" t="s">
        <v>1</v>
      </c>
      <c r="F627" s="316">
        <v>3.85</v>
      </c>
      <c r="G627" s="38"/>
      <c r="H627" s="44"/>
    </row>
    <row r="628" spans="1:8" s="2" customFormat="1" ht="16.8" customHeight="1">
      <c r="A628" s="38"/>
      <c r="B628" s="44"/>
      <c r="C628" s="311" t="s">
        <v>582</v>
      </c>
      <c r="D628" s="312" t="s">
        <v>582</v>
      </c>
      <c r="E628" s="313" t="s">
        <v>1</v>
      </c>
      <c r="F628" s="314">
        <v>3.85</v>
      </c>
      <c r="G628" s="38"/>
      <c r="H628" s="44"/>
    </row>
    <row r="629" spans="1:8" s="2" customFormat="1" ht="16.8" customHeight="1">
      <c r="A629" s="38"/>
      <c r="B629" s="44"/>
      <c r="C629" s="315" t="s">
        <v>582</v>
      </c>
      <c r="D629" s="315" t="s">
        <v>1221</v>
      </c>
      <c r="E629" s="17" t="s">
        <v>1</v>
      </c>
      <c r="F629" s="316">
        <v>3.85</v>
      </c>
      <c r="G629" s="38"/>
      <c r="H629" s="44"/>
    </row>
    <row r="630" spans="1:8" s="2" customFormat="1" ht="16.8" customHeight="1">
      <c r="A630" s="38"/>
      <c r="B630" s="44"/>
      <c r="C630" s="311" t="s">
        <v>659</v>
      </c>
      <c r="D630" s="312" t="s">
        <v>659</v>
      </c>
      <c r="E630" s="313" t="s">
        <v>1</v>
      </c>
      <c r="F630" s="314">
        <v>26.35</v>
      </c>
      <c r="G630" s="38"/>
      <c r="H630" s="44"/>
    </row>
    <row r="631" spans="1:8" s="2" customFormat="1" ht="16.8" customHeight="1">
      <c r="A631" s="38"/>
      <c r="B631" s="44"/>
      <c r="C631" s="315" t="s">
        <v>1</v>
      </c>
      <c r="D631" s="315" t="s">
        <v>1226</v>
      </c>
      <c r="E631" s="17" t="s">
        <v>1</v>
      </c>
      <c r="F631" s="316">
        <v>0</v>
      </c>
      <c r="G631" s="38"/>
      <c r="H631" s="44"/>
    </row>
    <row r="632" spans="1:8" s="2" customFormat="1" ht="16.8" customHeight="1">
      <c r="A632" s="38"/>
      <c r="B632" s="44"/>
      <c r="C632" s="315" t="s">
        <v>1</v>
      </c>
      <c r="D632" s="315" t="s">
        <v>1227</v>
      </c>
      <c r="E632" s="17" t="s">
        <v>1</v>
      </c>
      <c r="F632" s="316">
        <v>0</v>
      </c>
      <c r="G632" s="38"/>
      <c r="H632" s="44"/>
    </row>
    <row r="633" spans="1:8" s="2" customFormat="1" ht="16.8" customHeight="1">
      <c r="A633" s="38"/>
      <c r="B633" s="44"/>
      <c r="C633" s="315" t="s">
        <v>1</v>
      </c>
      <c r="D633" s="315" t="s">
        <v>1228</v>
      </c>
      <c r="E633" s="17" t="s">
        <v>1</v>
      </c>
      <c r="F633" s="316">
        <v>0</v>
      </c>
      <c r="G633" s="38"/>
      <c r="H633" s="44"/>
    </row>
    <row r="634" spans="1:8" s="2" customFormat="1" ht="16.8" customHeight="1">
      <c r="A634" s="38"/>
      <c r="B634" s="44"/>
      <c r="C634" s="315" t="s">
        <v>1</v>
      </c>
      <c r="D634" s="315" t="s">
        <v>1229</v>
      </c>
      <c r="E634" s="17" t="s">
        <v>1</v>
      </c>
      <c r="F634" s="316">
        <v>0</v>
      </c>
      <c r="G634" s="38"/>
      <c r="H634" s="44"/>
    </row>
    <row r="635" spans="1:8" s="2" customFormat="1" ht="16.8" customHeight="1">
      <c r="A635" s="38"/>
      <c r="B635" s="44"/>
      <c r="C635" s="315" t="s">
        <v>659</v>
      </c>
      <c r="D635" s="315" t="s">
        <v>1230</v>
      </c>
      <c r="E635" s="17" t="s">
        <v>1</v>
      </c>
      <c r="F635" s="316">
        <v>26.35</v>
      </c>
      <c r="G635" s="38"/>
      <c r="H635" s="44"/>
    </row>
    <row r="636" spans="1:8" s="2" customFormat="1" ht="16.8" customHeight="1">
      <c r="A636" s="38"/>
      <c r="B636" s="44"/>
      <c r="C636" s="311" t="s">
        <v>665</v>
      </c>
      <c r="D636" s="312" t="s">
        <v>665</v>
      </c>
      <c r="E636" s="313" t="s">
        <v>1</v>
      </c>
      <c r="F636" s="314">
        <v>3.85</v>
      </c>
      <c r="G636" s="38"/>
      <c r="H636" s="44"/>
    </row>
    <row r="637" spans="1:8" s="2" customFormat="1" ht="16.8" customHeight="1">
      <c r="A637" s="38"/>
      <c r="B637" s="44"/>
      <c r="C637" s="315" t="s">
        <v>665</v>
      </c>
      <c r="D637" s="315" t="s">
        <v>1221</v>
      </c>
      <c r="E637" s="17" t="s">
        <v>1</v>
      </c>
      <c r="F637" s="316">
        <v>3.85</v>
      </c>
      <c r="G637" s="38"/>
      <c r="H637" s="44"/>
    </row>
    <row r="638" spans="1:8" s="2" customFormat="1" ht="16.8" customHeight="1">
      <c r="A638" s="38"/>
      <c r="B638" s="44"/>
      <c r="C638" s="311" t="s">
        <v>623</v>
      </c>
      <c r="D638" s="312" t="s">
        <v>623</v>
      </c>
      <c r="E638" s="313" t="s">
        <v>1</v>
      </c>
      <c r="F638" s="314">
        <v>19.5</v>
      </c>
      <c r="G638" s="38"/>
      <c r="H638" s="44"/>
    </row>
    <row r="639" spans="1:8" s="2" customFormat="1" ht="16.8" customHeight="1">
      <c r="A639" s="38"/>
      <c r="B639" s="44"/>
      <c r="C639" s="315" t="s">
        <v>623</v>
      </c>
      <c r="D639" s="315" t="s">
        <v>1204</v>
      </c>
      <c r="E639" s="17" t="s">
        <v>1</v>
      </c>
      <c r="F639" s="316">
        <v>19.5</v>
      </c>
      <c r="G639" s="38"/>
      <c r="H639" s="44"/>
    </row>
    <row r="640" spans="1:8" s="2" customFormat="1" ht="16.8" customHeight="1">
      <c r="A640" s="38"/>
      <c r="B640" s="44"/>
      <c r="C640" s="311" t="s">
        <v>782</v>
      </c>
      <c r="D640" s="312" t="s">
        <v>782</v>
      </c>
      <c r="E640" s="313" t="s">
        <v>1</v>
      </c>
      <c r="F640" s="314">
        <v>0.197</v>
      </c>
      <c r="G640" s="38"/>
      <c r="H640" s="44"/>
    </row>
    <row r="641" spans="1:8" s="2" customFormat="1" ht="16.8" customHeight="1">
      <c r="A641" s="38"/>
      <c r="B641" s="44"/>
      <c r="C641" s="315" t="s">
        <v>782</v>
      </c>
      <c r="D641" s="315" t="s">
        <v>1209</v>
      </c>
      <c r="E641" s="17" t="s">
        <v>1</v>
      </c>
      <c r="F641" s="316">
        <v>0.197</v>
      </c>
      <c r="G641" s="38"/>
      <c r="H641" s="44"/>
    </row>
    <row r="642" spans="1:8" s="2" customFormat="1" ht="16.8" customHeight="1">
      <c r="A642" s="38"/>
      <c r="B642" s="44"/>
      <c r="C642" s="311" t="s">
        <v>1231</v>
      </c>
      <c r="D642" s="312" t="s">
        <v>1231</v>
      </c>
      <c r="E642" s="313" t="s">
        <v>1</v>
      </c>
      <c r="F642" s="314">
        <v>22.5</v>
      </c>
      <c r="G642" s="38"/>
      <c r="H642" s="44"/>
    </row>
    <row r="643" spans="1:8" s="2" customFormat="1" ht="16.8" customHeight="1">
      <c r="A643" s="38"/>
      <c r="B643" s="44"/>
      <c r="C643" s="315" t="s">
        <v>1231</v>
      </c>
      <c r="D643" s="315" t="s">
        <v>1232</v>
      </c>
      <c r="E643" s="17" t="s">
        <v>1</v>
      </c>
      <c r="F643" s="316">
        <v>22.5</v>
      </c>
      <c r="G643" s="38"/>
      <c r="H643" s="44"/>
    </row>
    <row r="644" spans="1:8" s="2" customFormat="1" ht="16.8" customHeight="1">
      <c r="A644" s="38"/>
      <c r="B644" s="44"/>
      <c r="C644" s="311" t="s">
        <v>625</v>
      </c>
      <c r="D644" s="312" t="s">
        <v>625</v>
      </c>
      <c r="E644" s="313" t="s">
        <v>1</v>
      </c>
      <c r="F644" s="314">
        <v>11.55</v>
      </c>
      <c r="G644" s="38"/>
      <c r="H644" s="44"/>
    </row>
    <row r="645" spans="1:8" s="2" customFormat="1" ht="16.8" customHeight="1">
      <c r="A645" s="38"/>
      <c r="B645" s="44"/>
      <c r="C645" s="315" t="s">
        <v>625</v>
      </c>
      <c r="D645" s="315" t="s">
        <v>1205</v>
      </c>
      <c r="E645" s="17" t="s">
        <v>1</v>
      </c>
      <c r="F645" s="316">
        <v>11.55</v>
      </c>
      <c r="G645" s="38"/>
      <c r="H645" s="44"/>
    </row>
    <row r="646" spans="1:8" s="2" customFormat="1" ht="16.8" customHeight="1">
      <c r="A646" s="38"/>
      <c r="B646" s="44"/>
      <c r="C646" s="311" t="s">
        <v>784</v>
      </c>
      <c r="D646" s="312" t="s">
        <v>784</v>
      </c>
      <c r="E646" s="313" t="s">
        <v>1</v>
      </c>
      <c r="F646" s="314">
        <v>16.04</v>
      </c>
      <c r="G646" s="38"/>
      <c r="H646" s="44"/>
    </row>
    <row r="647" spans="1:8" s="2" customFormat="1" ht="16.8" customHeight="1">
      <c r="A647" s="38"/>
      <c r="B647" s="44"/>
      <c r="C647" s="315" t="s">
        <v>784</v>
      </c>
      <c r="D647" s="315" t="s">
        <v>1210</v>
      </c>
      <c r="E647" s="17" t="s">
        <v>1</v>
      </c>
      <c r="F647" s="316">
        <v>16.04</v>
      </c>
      <c r="G647" s="38"/>
      <c r="H647" s="44"/>
    </row>
    <row r="648" spans="1:8" s="2" customFormat="1" ht="16.8" customHeight="1">
      <c r="A648" s="38"/>
      <c r="B648" s="44"/>
      <c r="C648" s="311" t="s">
        <v>627</v>
      </c>
      <c r="D648" s="312" t="s">
        <v>627</v>
      </c>
      <c r="E648" s="313" t="s">
        <v>1</v>
      </c>
      <c r="F648" s="314">
        <v>31.05</v>
      </c>
      <c r="G648" s="38"/>
      <c r="H648" s="44"/>
    </row>
    <row r="649" spans="1:8" s="2" customFormat="1" ht="16.8" customHeight="1">
      <c r="A649" s="38"/>
      <c r="B649" s="44"/>
      <c r="C649" s="315" t="s">
        <v>627</v>
      </c>
      <c r="D649" s="315" t="s">
        <v>1206</v>
      </c>
      <c r="E649" s="17" t="s">
        <v>1</v>
      </c>
      <c r="F649" s="316">
        <v>31.05</v>
      </c>
      <c r="G649" s="38"/>
      <c r="H649" s="44"/>
    </row>
    <row r="650" spans="1:8" s="2" customFormat="1" ht="26.4" customHeight="1">
      <c r="A650" s="38"/>
      <c r="B650" s="44"/>
      <c r="C650" s="310" t="s">
        <v>1788</v>
      </c>
      <c r="D650" s="310" t="s">
        <v>135</v>
      </c>
      <c r="E650" s="38"/>
      <c r="F650" s="38"/>
      <c r="G650" s="38"/>
      <c r="H650" s="44"/>
    </row>
    <row r="651" spans="1:8" s="2" customFormat="1" ht="16.8" customHeight="1">
      <c r="A651" s="38"/>
      <c r="B651" s="44"/>
      <c r="C651" s="311" t="s">
        <v>279</v>
      </c>
      <c r="D651" s="312" t="s">
        <v>279</v>
      </c>
      <c r="E651" s="313" t="s">
        <v>1</v>
      </c>
      <c r="F651" s="314">
        <v>0</v>
      </c>
      <c r="G651" s="38"/>
      <c r="H651" s="44"/>
    </row>
    <row r="652" spans="1:8" s="2" customFormat="1" ht="16.8" customHeight="1">
      <c r="A652" s="38"/>
      <c r="B652" s="44"/>
      <c r="C652" s="315" t="s">
        <v>279</v>
      </c>
      <c r="D652" s="315" t="s">
        <v>1203</v>
      </c>
      <c r="E652" s="17" t="s">
        <v>1</v>
      </c>
      <c r="F652" s="316">
        <v>0</v>
      </c>
      <c r="G652" s="38"/>
      <c r="H652" s="44"/>
    </row>
    <row r="653" spans="1:8" s="2" customFormat="1" ht="16.8" customHeight="1">
      <c r="A653" s="38"/>
      <c r="B653" s="44"/>
      <c r="C653" s="311" t="s">
        <v>672</v>
      </c>
      <c r="D653" s="312" t="s">
        <v>672</v>
      </c>
      <c r="E653" s="313" t="s">
        <v>1</v>
      </c>
      <c r="F653" s="314">
        <v>2.352</v>
      </c>
      <c r="G653" s="38"/>
      <c r="H653" s="44"/>
    </row>
    <row r="654" spans="1:8" s="2" customFormat="1" ht="16.8" customHeight="1">
      <c r="A654" s="38"/>
      <c r="B654" s="44"/>
      <c r="C654" s="315" t="s">
        <v>672</v>
      </c>
      <c r="D654" s="315" t="s">
        <v>1313</v>
      </c>
      <c r="E654" s="17" t="s">
        <v>1</v>
      </c>
      <c r="F654" s="316">
        <v>2.352</v>
      </c>
      <c r="G654" s="38"/>
      <c r="H654" s="44"/>
    </row>
    <row r="655" spans="1:8" s="2" customFormat="1" ht="16.8" customHeight="1">
      <c r="A655" s="38"/>
      <c r="B655" s="44"/>
      <c r="C655" s="311" t="s">
        <v>678</v>
      </c>
      <c r="D655" s="312" t="s">
        <v>678</v>
      </c>
      <c r="E655" s="313" t="s">
        <v>1</v>
      </c>
      <c r="F655" s="314">
        <v>2.962</v>
      </c>
      <c r="G655" s="38"/>
      <c r="H655" s="44"/>
    </row>
    <row r="656" spans="1:8" s="2" customFormat="1" ht="16.8" customHeight="1">
      <c r="A656" s="38"/>
      <c r="B656" s="44"/>
      <c r="C656" s="315" t="s">
        <v>678</v>
      </c>
      <c r="D656" s="315" t="s">
        <v>1311</v>
      </c>
      <c r="E656" s="17" t="s">
        <v>1</v>
      </c>
      <c r="F656" s="316">
        <v>2.962</v>
      </c>
      <c r="G656" s="38"/>
      <c r="H656" s="44"/>
    </row>
    <row r="657" spans="1:8" s="2" customFormat="1" ht="16.8" customHeight="1">
      <c r="A657" s="38"/>
      <c r="B657" s="44"/>
      <c r="C657" s="311" t="s">
        <v>684</v>
      </c>
      <c r="D657" s="312" t="s">
        <v>684</v>
      </c>
      <c r="E657" s="313" t="s">
        <v>1</v>
      </c>
      <c r="F657" s="314">
        <v>5.924</v>
      </c>
      <c r="G657" s="38"/>
      <c r="H657" s="44"/>
    </row>
    <row r="658" spans="1:8" s="2" customFormat="1" ht="16.8" customHeight="1">
      <c r="A658" s="38"/>
      <c r="B658" s="44"/>
      <c r="C658" s="315" t="s">
        <v>1</v>
      </c>
      <c r="D658" s="315" t="s">
        <v>1260</v>
      </c>
      <c r="E658" s="17" t="s">
        <v>1</v>
      </c>
      <c r="F658" s="316">
        <v>0</v>
      </c>
      <c r="G658" s="38"/>
      <c r="H658" s="44"/>
    </row>
    <row r="659" spans="1:8" s="2" customFormat="1" ht="16.8" customHeight="1">
      <c r="A659" s="38"/>
      <c r="B659" s="44"/>
      <c r="C659" s="315" t="s">
        <v>684</v>
      </c>
      <c r="D659" s="315" t="s">
        <v>1316</v>
      </c>
      <c r="E659" s="17" t="s">
        <v>1</v>
      </c>
      <c r="F659" s="316">
        <v>5.924</v>
      </c>
      <c r="G659" s="38"/>
      <c r="H659" s="44"/>
    </row>
    <row r="660" spans="1:8" s="2" customFormat="1" ht="16.8" customHeight="1">
      <c r="A660" s="38"/>
      <c r="B660" s="44"/>
      <c r="C660" s="311" t="s">
        <v>691</v>
      </c>
      <c r="D660" s="312" t="s">
        <v>691</v>
      </c>
      <c r="E660" s="313" t="s">
        <v>1</v>
      </c>
      <c r="F660" s="314">
        <v>1.692</v>
      </c>
      <c r="G660" s="38"/>
      <c r="H660" s="44"/>
    </row>
    <row r="661" spans="1:8" s="2" customFormat="1" ht="16.8" customHeight="1">
      <c r="A661" s="38"/>
      <c r="B661" s="44"/>
      <c r="C661" s="315" t="s">
        <v>1</v>
      </c>
      <c r="D661" s="315" t="s">
        <v>1263</v>
      </c>
      <c r="E661" s="17" t="s">
        <v>1</v>
      </c>
      <c r="F661" s="316">
        <v>0</v>
      </c>
      <c r="G661" s="38"/>
      <c r="H661" s="44"/>
    </row>
    <row r="662" spans="1:8" s="2" customFormat="1" ht="16.8" customHeight="1">
      <c r="A662" s="38"/>
      <c r="B662" s="44"/>
      <c r="C662" s="315" t="s">
        <v>691</v>
      </c>
      <c r="D662" s="315" t="s">
        <v>1318</v>
      </c>
      <c r="E662" s="17" t="s">
        <v>1</v>
      </c>
      <c r="F662" s="316">
        <v>1.692</v>
      </c>
      <c r="G662" s="38"/>
      <c r="H662" s="44"/>
    </row>
    <row r="663" spans="1:8" s="2" customFormat="1" ht="16.8" customHeight="1">
      <c r="A663" s="38"/>
      <c r="B663" s="44"/>
      <c r="C663" s="311" t="s">
        <v>697</v>
      </c>
      <c r="D663" s="312" t="s">
        <v>697</v>
      </c>
      <c r="E663" s="313" t="s">
        <v>1</v>
      </c>
      <c r="F663" s="314">
        <v>5.63</v>
      </c>
      <c r="G663" s="38"/>
      <c r="H663" s="44"/>
    </row>
    <row r="664" spans="1:8" s="2" customFormat="1" ht="16.8" customHeight="1">
      <c r="A664" s="38"/>
      <c r="B664" s="44"/>
      <c r="C664" s="315" t="s">
        <v>1</v>
      </c>
      <c r="D664" s="315" t="s">
        <v>1267</v>
      </c>
      <c r="E664" s="17" t="s">
        <v>1</v>
      </c>
      <c r="F664" s="316">
        <v>0</v>
      </c>
      <c r="G664" s="38"/>
      <c r="H664" s="44"/>
    </row>
    <row r="665" spans="1:8" s="2" customFormat="1" ht="16.8" customHeight="1">
      <c r="A665" s="38"/>
      <c r="B665" s="44"/>
      <c r="C665" s="315" t="s">
        <v>697</v>
      </c>
      <c r="D665" s="315" t="s">
        <v>1320</v>
      </c>
      <c r="E665" s="17" t="s">
        <v>1</v>
      </c>
      <c r="F665" s="316">
        <v>5.63</v>
      </c>
      <c r="G665" s="38"/>
      <c r="H665" s="44"/>
    </row>
    <row r="666" spans="1:8" s="2" customFormat="1" ht="16.8" customHeight="1">
      <c r="A666" s="38"/>
      <c r="B666" s="44"/>
      <c r="C666" s="311" t="s">
        <v>703</v>
      </c>
      <c r="D666" s="312" t="s">
        <v>703</v>
      </c>
      <c r="E666" s="313" t="s">
        <v>1</v>
      </c>
      <c r="F666" s="314">
        <v>4.68</v>
      </c>
      <c r="G666" s="38"/>
      <c r="H666" s="44"/>
    </row>
    <row r="667" spans="1:8" s="2" customFormat="1" ht="16.8" customHeight="1">
      <c r="A667" s="38"/>
      <c r="B667" s="44"/>
      <c r="C667" s="315" t="s">
        <v>1</v>
      </c>
      <c r="D667" s="315" t="s">
        <v>1324</v>
      </c>
      <c r="E667" s="17" t="s">
        <v>1</v>
      </c>
      <c r="F667" s="316">
        <v>0</v>
      </c>
      <c r="G667" s="38"/>
      <c r="H667" s="44"/>
    </row>
    <row r="668" spans="1:8" s="2" customFormat="1" ht="16.8" customHeight="1">
      <c r="A668" s="38"/>
      <c r="B668" s="44"/>
      <c r="C668" s="315" t="s">
        <v>703</v>
      </c>
      <c r="D668" s="315" t="s">
        <v>1325</v>
      </c>
      <c r="E668" s="17" t="s">
        <v>1</v>
      </c>
      <c r="F668" s="316">
        <v>4.68</v>
      </c>
      <c r="G668" s="38"/>
      <c r="H668" s="44"/>
    </row>
    <row r="669" spans="1:8" s="2" customFormat="1" ht="16.8" customHeight="1">
      <c r="A669" s="38"/>
      <c r="B669" s="44"/>
      <c r="C669" s="311" t="s">
        <v>709</v>
      </c>
      <c r="D669" s="312" t="s">
        <v>709</v>
      </c>
      <c r="E669" s="313" t="s">
        <v>1</v>
      </c>
      <c r="F669" s="314">
        <v>6</v>
      </c>
      <c r="G669" s="38"/>
      <c r="H669" s="44"/>
    </row>
    <row r="670" spans="1:8" s="2" customFormat="1" ht="16.8" customHeight="1">
      <c r="A670" s="38"/>
      <c r="B670" s="44"/>
      <c r="C670" s="315" t="s">
        <v>709</v>
      </c>
      <c r="D670" s="315" t="s">
        <v>1273</v>
      </c>
      <c r="E670" s="17" t="s">
        <v>1</v>
      </c>
      <c r="F670" s="316">
        <v>6</v>
      </c>
      <c r="G670" s="38"/>
      <c r="H670" s="44"/>
    </row>
    <row r="671" spans="1:8" s="2" customFormat="1" ht="16.8" customHeight="1">
      <c r="A671" s="38"/>
      <c r="B671" s="44"/>
      <c r="C671" s="311" t="s">
        <v>716</v>
      </c>
      <c r="D671" s="312" t="s">
        <v>716</v>
      </c>
      <c r="E671" s="313" t="s">
        <v>1</v>
      </c>
      <c r="F671" s="314">
        <v>15</v>
      </c>
      <c r="G671" s="38"/>
      <c r="H671" s="44"/>
    </row>
    <row r="672" spans="1:8" s="2" customFormat="1" ht="16.8" customHeight="1">
      <c r="A672" s="38"/>
      <c r="B672" s="44"/>
      <c r="C672" s="315" t="s">
        <v>716</v>
      </c>
      <c r="D672" s="315" t="s">
        <v>1328</v>
      </c>
      <c r="E672" s="17" t="s">
        <v>1</v>
      </c>
      <c r="F672" s="316">
        <v>15</v>
      </c>
      <c r="G672" s="38"/>
      <c r="H672" s="44"/>
    </row>
    <row r="673" spans="1:8" s="2" customFormat="1" ht="16.8" customHeight="1">
      <c r="A673" s="38"/>
      <c r="B673" s="44"/>
      <c r="C673" s="311" t="s">
        <v>721</v>
      </c>
      <c r="D673" s="312" t="s">
        <v>721</v>
      </c>
      <c r="E673" s="313" t="s">
        <v>1</v>
      </c>
      <c r="F673" s="314">
        <v>12.06</v>
      </c>
      <c r="G673" s="38"/>
      <c r="H673" s="44"/>
    </row>
    <row r="674" spans="1:8" s="2" customFormat="1" ht="16.8" customHeight="1">
      <c r="A674" s="38"/>
      <c r="B674" s="44"/>
      <c r="C674" s="315" t="s">
        <v>721</v>
      </c>
      <c r="D674" s="315" t="s">
        <v>1330</v>
      </c>
      <c r="E674" s="17" t="s">
        <v>1</v>
      </c>
      <c r="F674" s="316">
        <v>12.06</v>
      </c>
      <c r="G674" s="38"/>
      <c r="H674" s="44"/>
    </row>
    <row r="675" spans="1:8" s="2" customFormat="1" ht="16.8" customHeight="1">
      <c r="A675" s="38"/>
      <c r="B675" s="44"/>
      <c r="C675" s="311" t="s">
        <v>284</v>
      </c>
      <c r="D675" s="312" t="s">
        <v>284</v>
      </c>
      <c r="E675" s="313" t="s">
        <v>1</v>
      </c>
      <c r="F675" s="314">
        <v>13.36</v>
      </c>
      <c r="G675" s="38"/>
      <c r="H675" s="44"/>
    </row>
    <row r="676" spans="1:8" s="2" customFormat="1" ht="16.8" customHeight="1">
      <c r="A676" s="38"/>
      <c r="B676" s="44"/>
      <c r="C676" s="315" t="s">
        <v>284</v>
      </c>
      <c r="D676" s="315" t="s">
        <v>1292</v>
      </c>
      <c r="E676" s="17" t="s">
        <v>1</v>
      </c>
      <c r="F676" s="316">
        <v>13.36</v>
      </c>
      <c r="G676" s="38"/>
      <c r="H676" s="44"/>
    </row>
    <row r="677" spans="1:8" s="2" customFormat="1" ht="16.8" customHeight="1">
      <c r="A677" s="38"/>
      <c r="B677" s="44"/>
      <c r="C677" s="311" t="s">
        <v>732</v>
      </c>
      <c r="D677" s="312" t="s">
        <v>732</v>
      </c>
      <c r="E677" s="313" t="s">
        <v>1</v>
      </c>
      <c r="F677" s="314">
        <v>9.4</v>
      </c>
      <c r="G677" s="38"/>
      <c r="H677" s="44"/>
    </row>
    <row r="678" spans="1:8" s="2" customFormat="1" ht="16.8" customHeight="1">
      <c r="A678" s="38"/>
      <c r="B678" s="44"/>
      <c r="C678" s="315" t="s">
        <v>732</v>
      </c>
      <c r="D678" s="315" t="s">
        <v>1335</v>
      </c>
      <c r="E678" s="17" t="s">
        <v>1</v>
      </c>
      <c r="F678" s="316">
        <v>9.4</v>
      </c>
      <c r="G678" s="38"/>
      <c r="H678" s="44"/>
    </row>
    <row r="679" spans="1:8" s="2" customFormat="1" ht="16.8" customHeight="1">
      <c r="A679" s="38"/>
      <c r="B679" s="44"/>
      <c r="C679" s="311" t="s">
        <v>557</v>
      </c>
      <c r="D679" s="312" t="s">
        <v>557</v>
      </c>
      <c r="E679" s="313" t="s">
        <v>1</v>
      </c>
      <c r="F679" s="314">
        <v>2.22</v>
      </c>
      <c r="G679" s="38"/>
      <c r="H679" s="44"/>
    </row>
    <row r="680" spans="1:8" s="2" customFormat="1" ht="16.8" customHeight="1">
      <c r="A680" s="38"/>
      <c r="B680" s="44"/>
      <c r="C680" s="315" t="s">
        <v>1</v>
      </c>
      <c r="D680" s="315" t="s">
        <v>635</v>
      </c>
      <c r="E680" s="17" t="s">
        <v>1</v>
      </c>
      <c r="F680" s="316">
        <v>0</v>
      </c>
      <c r="G680" s="38"/>
      <c r="H680" s="44"/>
    </row>
    <row r="681" spans="1:8" s="2" customFormat="1" ht="16.8" customHeight="1">
      <c r="A681" s="38"/>
      <c r="B681" s="44"/>
      <c r="C681" s="315" t="s">
        <v>1</v>
      </c>
      <c r="D681" s="315" t="s">
        <v>1214</v>
      </c>
      <c r="E681" s="17" t="s">
        <v>1</v>
      </c>
      <c r="F681" s="316">
        <v>0</v>
      </c>
      <c r="G681" s="38"/>
      <c r="H681" s="44"/>
    </row>
    <row r="682" spans="1:8" s="2" customFormat="1" ht="16.8" customHeight="1">
      <c r="A682" s="38"/>
      <c r="B682" s="44"/>
      <c r="C682" s="315" t="s">
        <v>557</v>
      </c>
      <c r="D682" s="315" t="s">
        <v>1296</v>
      </c>
      <c r="E682" s="17" t="s">
        <v>1</v>
      </c>
      <c r="F682" s="316">
        <v>2.22</v>
      </c>
      <c r="G682" s="38"/>
      <c r="H682" s="44"/>
    </row>
    <row r="683" spans="1:8" s="2" customFormat="1" ht="16.8" customHeight="1">
      <c r="A683" s="38"/>
      <c r="B683" s="44"/>
      <c r="C683" s="311" t="s">
        <v>562</v>
      </c>
      <c r="D683" s="312" t="s">
        <v>562</v>
      </c>
      <c r="E683" s="313" t="s">
        <v>1</v>
      </c>
      <c r="F683" s="314">
        <v>9.75</v>
      </c>
      <c r="G683" s="38"/>
      <c r="H683" s="44"/>
    </row>
    <row r="684" spans="1:8" s="2" customFormat="1" ht="16.8" customHeight="1">
      <c r="A684" s="38"/>
      <c r="B684" s="44"/>
      <c r="C684" s="315" t="s">
        <v>562</v>
      </c>
      <c r="D684" s="315" t="s">
        <v>1298</v>
      </c>
      <c r="E684" s="17" t="s">
        <v>1</v>
      </c>
      <c r="F684" s="316">
        <v>9.75</v>
      </c>
      <c r="G684" s="38"/>
      <c r="H684" s="44"/>
    </row>
    <row r="685" spans="1:8" s="2" customFormat="1" ht="16.8" customHeight="1">
      <c r="A685" s="38"/>
      <c r="B685" s="44"/>
      <c r="C685" s="311" t="s">
        <v>567</v>
      </c>
      <c r="D685" s="312" t="s">
        <v>567</v>
      </c>
      <c r="E685" s="313" t="s">
        <v>1</v>
      </c>
      <c r="F685" s="314">
        <v>2.34</v>
      </c>
      <c r="G685" s="38"/>
      <c r="H685" s="44"/>
    </row>
    <row r="686" spans="1:8" s="2" customFormat="1" ht="16.8" customHeight="1">
      <c r="A686" s="38"/>
      <c r="B686" s="44"/>
      <c r="C686" s="315" t="s">
        <v>567</v>
      </c>
      <c r="D686" s="315" t="s">
        <v>1300</v>
      </c>
      <c r="E686" s="17" t="s">
        <v>1</v>
      </c>
      <c r="F686" s="316">
        <v>2.34</v>
      </c>
      <c r="G686" s="38"/>
      <c r="H686" s="44"/>
    </row>
    <row r="687" spans="1:8" s="2" customFormat="1" ht="16.8" customHeight="1">
      <c r="A687" s="38"/>
      <c r="B687" s="44"/>
      <c r="C687" s="311" t="s">
        <v>577</v>
      </c>
      <c r="D687" s="312" t="s">
        <v>577</v>
      </c>
      <c r="E687" s="313" t="s">
        <v>1</v>
      </c>
      <c r="F687" s="314">
        <v>22.3</v>
      </c>
      <c r="G687" s="38"/>
      <c r="H687" s="44"/>
    </row>
    <row r="688" spans="1:8" s="2" customFormat="1" ht="16.8" customHeight="1">
      <c r="A688" s="38"/>
      <c r="B688" s="44"/>
      <c r="C688" s="315" t="s">
        <v>1</v>
      </c>
      <c r="D688" s="315" t="s">
        <v>1226</v>
      </c>
      <c r="E688" s="17" t="s">
        <v>1</v>
      </c>
      <c r="F688" s="316">
        <v>0</v>
      </c>
      <c r="G688" s="38"/>
      <c r="H688" s="44"/>
    </row>
    <row r="689" spans="1:8" s="2" customFormat="1" ht="16.8" customHeight="1">
      <c r="A689" s="38"/>
      <c r="B689" s="44"/>
      <c r="C689" s="315" t="s">
        <v>1</v>
      </c>
      <c r="D689" s="315" t="s">
        <v>1302</v>
      </c>
      <c r="E689" s="17" t="s">
        <v>1</v>
      </c>
      <c r="F689" s="316">
        <v>0</v>
      </c>
      <c r="G689" s="38"/>
      <c r="H689" s="44"/>
    </row>
    <row r="690" spans="1:8" s="2" customFormat="1" ht="16.8" customHeight="1">
      <c r="A690" s="38"/>
      <c r="B690" s="44"/>
      <c r="C690" s="315" t="s">
        <v>1</v>
      </c>
      <c r="D690" s="315" t="s">
        <v>1303</v>
      </c>
      <c r="E690" s="17" t="s">
        <v>1</v>
      </c>
      <c r="F690" s="316">
        <v>0</v>
      </c>
      <c r="G690" s="38"/>
      <c r="H690" s="44"/>
    </row>
    <row r="691" spans="1:8" s="2" customFormat="1" ht="16.8" customHeight="1">
      <c r="A691" s="38"/>
      <c r="B691" s="44"/>
      <c r="C691" s="315" t="s">
        <v>1</v>
      </c>
      <c r="D691" s="315" t="s">
        <v>1304</v>
      </c>
      <c r="E691" s="17" t="s">
        <v>1</v>
      </c>
      <c r="F691" s="316">
        <v>0</v>
      </c>
      <c r="G691" s="38"/>
      <c r="H691" s="44"/>
    </row>
    <row r="692" spans="1:8" s="2" customFormat="1" ht="16.8" customHeight="1">
      <c r="A692" s="38"/>
      <c r="B692" s="44"/>
      <c r="C692" s="315" t="s">
        <v>577</v>
      </c>
      <c r="D692" s="315" t="s">
        <v>1305</v>
      </c>
      <c r="E692" s="17" t="s">
        <v>1</v>
      </c>
      <c r="F692" s="316">
        <v>22.3</v>
      </c>
      <c r="G692" s="38"/>
      <c r="H692" s="44"/>
    </row>
    <row r="693" spans="1:8" s="2" customFormat="1" ht="16.8" customHeight="1">
      <c r="A693" s="38"/>
      <c r="B693" s="44"/>
      <c r="C693" s="311" t="s">
        <v>582</v>
      </c>
      <c r="D693" s="312" t="s">
        <v>582</v>
      </c>
      <c r="E693" s="313" t="s">
        <v>1</v>
      </c>
      <c r="F693" s="314">
        <v>14.25</v>
      </c>
      <c r="G693" s="38"/>
      <c r="H693" s="44"/>
    </row>
    <row r="694" spans="1:8" s="2" customFormat="1" ht="16.8" customHeight="1">
      <c r="A694" s="38"/>
      <c r="B694" s="44"/>
      <c r="C694" s="315" t="s">
        <v>1</v>
      </c>
      <c r="D694" s="315" t="s">
        <v>1241</v>
      </c>
      <c r="E694" s="17" t="s">
        <v>1</v>
      </c>
      <c r="F694" s="316">
        <v>0</v>
      </c>
      <c r="G694" s="38"/>
      <c r="H694" s="44"/>
    </row>
    <row r="695" spans="1:8" s="2" customFormat="1" ht="16.8" customHeight="1">
      <c r="A695" s="38"/>
      <c r="B695" s="44"/>
      <c r="C695" s="315" t="s">
        <v>582</v>
      </c>
      <c r="D695" s="315" t="s">
        <v>1307</v>
      </c>
      <c r="E695" s="17" t="s">
        <v>1</v>
      </c>
      <c r="F695" s="316">
        <v>14.25</v>
      </c>
      <c r="G695" s="38"/>
      <c r="H695" s="44"/>
    </row>
    <row r="696" spans="1:8" s="2" customFormat="1" ht="16.8" customHeight="1">
      <c r="A696" s="38"/>
      <c r="B696" s="44"/>
      <c r="C696" s="311" t="s">
        <v>659</v>
      </c>
      <c r="D696" s="312" t="s">
        <v>659</v>
      </c>
      <c r="E696" s="313" t="s">
        <v>1</v>
      </c>
      <c r="F696" s="314">
        <v>0.4</v>
      </c>
      <c r="G696" s="38"/>
      <c r="H696" s="44"/>
    </row>
    <row r="697" spans="1:8" s="2" customFormat="1" ht="16.8" customHeight="1">
      <c r="A697" s="38"/>
      <c r="B697" s="44"/>
      <c r="C697" s="315" t="s">
        <v>1</v>
      </c>
      <c r="D697" s="315" t="s">
        <v>1247</v>
      </c>
      <c r="E697" s="17" t="s">
        <v>1</v>
      </c>
      <c r="F697" s="316">
        <v>0</v>
      </c>
      <c r="G697" s="38"/>
      <c r="H697" s="44"/>
    </row>
    <row r="698" spans="1:8" s="2" customFormat="1" ht="16.8" customHeight="1">
      <c r="A698" s="38"/>
      <c r="B698" s="44"/>
      <c r="C698" s="315" t="s">
        <v>659</v>
      </c>
      <c r="D698" s="315" t="s">
        <v>1309</v>
      </c>
      <c r="E698" s="17" t="s">
        <v>1</v>
      </c>
      <c r="F698" s="316">
        <v>0.4</v>
      </c>
      <c r="G698" s="38"/>
      <c r="H698" s="44"/>
    </row>
    <row r="699" spans="1:8" s="2" customFormat="1" ht="16.8" customHeight="1">
      <c r="A699" s="38"/>
      <c r="B699" s="44"/>
      <c r="C699" s="311" t="s">
        <v>665</v>
      </c>
      <c r="D699" s="312" t="s">
        <v>665</v>
      </c>
      <c r="E699" s="313" t="s">
        <v>1</v>
      </c>
      <c r="F699" s="314">
        <v>2.962</v>
      </c>
      <c r="G699" s="38"/>
      <c r="H699" s="44"/>
    </row>
    <row r="700" spans="1:8" s="2" customFormat="1" ht="16.8" customHeight="1">
      <c r="A700" s="38"/>
      <c r="B700" s="44"/>
      <c r="C700" s="315" t="s">
        <v>665</v>
      </c>
      <c r="D700" s="315" t="s">
        <v>1311</v>
      </c>
      <c r="E700" s="17" t="s">
        <v>1</v>
      </c>
      <c r="F700" s="316">
        <v>2.962</v>
      </c>
      <c r="G700" s="38"/>
      <c r="H700" s="44"/>
    </row>
    <row r="701" spans="1:8" s="2" customFormat="1" ht="16.8" customHeight="1">
      <c r="A701" s="38"/>
      <c r="B701" s="44"/>
      <c r="C701" s="311" t="s">
        <v>623</v>
      </c>
      <c r="D701" s="312" t="s">
        <v>623</v>
      </c>
      <c r="E701" s="313" t="s">
        <v>1</v>
      </c>
      <c r="F701" s="314">
        <v>22.3</v>
      </c>
      <c r="G701" s="38"/>
      <c r="H701" s="44"/>
    </row>
    <row r="702" spans="1:8" s="2" customFormat="1" ht="16.8" customHeight="1">
      <c r="A702" s="38"/>
      <c r="B702" s="44"/>
      <c r="C702" s="315" t="s">
        <v>623</v>
      </c>
      <c r="D702" s="315" t="s">
        <v>1288</v>
      </c>
      <c r="E702" s="17" t="s">
        <v>1</v>
      </c>
      <c r="F702" s="316">
        <v>22.3</v>
      </c>
      <c r="G702" s="38"/>
      <c r="H702" s="44"/>
    </row>
    <row r="703" spans="1:8" s="2" customFormat="1" ht="16.8" customHeight="1">
      <c r="A703" s="38"/>
      <c r="B703" s="44"/>
      <c r="C703" s="311" t="s">
        <v>782</v>
      </c>
      <c r="D703" s="312" t="s">
        <v>782</v>
      </c>
      <c r="E703" s="313" t="s">
        <v>1</v>
      </c>
      <c r="F703" s="314">
        <v>0.329</v>
      </c>
      <c r="G703" s="38"/>
      <c r="H703" s="44"/>
    </row>
    <row r="704" spans="1:8" s="2" customFormat="1" ht="16.8" customHeight="1">
      <c r="A704" s="38"/>
      <c r="B704" s="44"/>
      <c r="C704" s="315" t="s">
        <v>782</v>
      </c>
      <c r="D704" s="315" t="s">
        <v>1293</v>
      </c>
      <c r="E704" s="17" t="s">
        <v>1</v>
      </c>
      <c r="F704" s="316">
        <v>0.329</v>
      </c>
      <c r="G704" s="38"/>
      <c r="H704" s="44"/>
    </row>
    <row r="705" spans="1:8" s="2" customFormat="1" ht="16.8" customHeight="1">
      <c r="A705" s="38"/>
      <c r="B705" s="44"/>
      <c r="C705" s="311" t="s">
        <v>625</v>
      </c>
      <c r="D705" s="312" t="s">
        <v>625</v>
      </c>
      <c r="E705" s="313" t="s">
        <v>1</v>
      </c>
      <c r="F705" s="314">
        <v>9.75</v>
      </c>
      <c r="G705" s="38"/>
      <c r="H705" s="44"/>
    </row>
    <row r="706" spans="1:8" s="2" customFormat="1" ht="16.8" customHeight="1">
      <c r="A706" s="38"/>
      <c r="B706" s="44"/>
      <c r="C706" s="315" t="s">
        <v>625</v>
      </c>
      <c r="D706" s="315" t="s">
        <v>1289</v>
      </c>
      <c r="E706" s="17" t="s">
        <v>1</v>
      </c>
      <c r="F706" s="316">
        <v>9.75</v>
      </c>
      <c r="G706" s="38"/>
      <c r="H706" s="44"/>
    </row>
    <row r="707" spans="1:8" s="2" customFormat="1" ht="16.8" customHeight="1">
      <c r="A707" s="38"/>
      <c r="B707" s="44"/>
      <c r="C707" s="311" t="s">
        <v>784</v>
      </c>
      <c r="D707" s="312" t="s">
        <v>784</v>
      </c>
      <c r="E707" s="313" t="s">
        <v>1</v>
      </c>
      <c r="F707" s="314">
        <v>13.69</v>
      </c>
      <c r="G707" s="38"/>
      <c r="H707" s="44"/>
    </row>
    <row r="708" spans="1:8" s="2" customFormat="1" ht="16.8" customHeight="1">
      <c r="A708" s="38"/>
      <c r="B708" s="44"/>
      <c r="C708" s="315" t="s">
        <v>784</v>
      </c>
      <c r="D708" s="315" t="s">
        <v>1294</v>
      </c>
      <c r="E708" s="17" t="s">
        <v>1</v>
      </c>
      <c r="F708" s="316">
        <v>13.69</v>
      </c>
      <c r="G708" s="38"/>
      <c r="H708" s="44"/>
    </row>
    <row r="709" spans="1:8" s="2" customFormat="1" ht="16.8" customHeight="1">
      <c r="A709" s="38"/>
      <c r="B709" s="44"/>
      <c r="C709" s="311" t="s">
        <v>627</v>
      </c>
      <c r="D709" s="312" t="s">
        <v>627</v>
      </c>
      <c r="E709" s="313" t="s">
        <v>1</v>
      </c>
      <c r="F709" s="314">
        <v>32.05</v>
      </c>
      <c r="G709" s="38"/>
      <c r="H709" s="44"/>
    </row>
    <row r="710" spans="1:8" s="2" customFormat="1" ht="16.8" customHeight="1">
      <c r="A710" s="38"/>
      <c r="B710" s="44"/>
      <c r="C710" s="315" t="s">
        <v>627</v>
      </c>
      <c r="D710" s="315" t="s">
        <v>1290</v>
      </c>
      <c r="E710" s="17" t="s">
        <v>1</v>
      </c>
      <c r="F710" s="316">
        <v>32.05</v>
      </c>
      <c r="G710" s="38"/>
      <c r="H710" s="44"/>
    </row>
    <row r="711" spans="1:8" s="2" customFormat="1" ht="26.4" customHeight="1">
      <c r="A711" s="38"/>
      <c r="B711" s="44"/>
      <c r="C711" s="310" t="s">
        <v>1789</v>
      </c>
      <c r="D711" s="310" t="s">
        <v>138</v>
      </c>
      <c r="E711" s="38"/>
      <c r="F711" s="38"/>
      <c r="G711" s="38"/>
      <c r="H711" s="44"/>
    </row>
    <row r="712" spans="1:8" s="2" customFormat="1" ht="16.8" customHeight="1">
      <c r="A712" s="38"/>
      <c r="B712" s="44"/>
      <c r="C712" s="311" t="s">
        <v>279</v>
      </c>
      <c r="D712" s="312" t="s">
        <v>279</v>
      </c>
      <c r="E712" s="313" t="s">
        <v>1</v>
      </c>
      <c r="F712" s="314">
        <v>0</v>
      </c>
      <c r="G712" s="38"/>
      <c r="H712" s="44"/>
    </row>
    <row r="713" spans="1:8" s="2" customFormat="1" ht="16.8" customHeight="1">
      <c r="A713" s="38"/>
      <c r="B713" s="44"/>
      <c r="C713" s="315" t="s">
        <v>279</v>
      </c>
      <c r="D713" s="315" t="s">
        <v>1203</v>
      </c>
      <c r="E713" s="17" t="s">
        <v>1</v>
      </c>
      <c r="F713" s="316">
        <v>0</v>
      </c>
      <c r="G713" s="38"/>
      <c r="H713" s="44"/>
    </row>
    <row r="714" spans="1:8" s="2" customFormat="1" ht="16.8" customHeight="1">
      <c r="A714" s="38"/>
      <c r="B714" s="44"/>
      <c r="C714" s="311" t="s">
        <v>672</v>
      </c>
      <c r="D714" s="312" t="s">
        <v>672</v>
      </c>
      <c r="E714" s="313" t="s">
        <v>1</v>
      </c>
      <c r="F714" s="314">
        <v>13.1</v>
      </c>
      <c r="G714" s="38"/>
      <c r="H714" s="44"/>
    </row>
    <row r="715" spans="1:8" s="2" customFormat="1" ht="16.8" customHeight="1">
      <c r="A715" s="38"/>
      <c r="B715" s="44"/>
      <c r="C715" s="315" t="s">
        <v>1</v>
      </c>
      <c r="D715" s="315" t="s">
        <v>1238</v>
      </c>
      <c r="E715" s="17" t="s">
        <v>1</v>
      </c>
      <c r="F715" s="316">
        <v>0</v>
      </c>
      <c r="G715" s="38"/>
      <c r="H715" s="44"/>
    </row>
    <row r="716" spans="1:8" s="2" customFormat="1" ht="16.8" customHeight="1">
      <c r="A716" s="38"/>
      <c r="B716" s="44"/>
      <c r="C716" s="315" t="s">
        <v>672</v>
      </c>
      <c r="D716" s="315" t="s">
        <v>1362</v>
      </c>
      <c r="E716" s="17" t="s">
        <v>1</v>
      </c>
      <c r="F716" s="316">
        <v>13.1</v>
      </c>
      <c r="G716" s="38"/>
      <c r="H716" s="44"/>
    </row>
    <row r="717" spans="1:8" s="2" customFormat="1" ht="16.8" customHeight="1">
      <c r="A717" s="38"/>
      <c r="B717" s="44"/>
      <c r="C717" s="311" t="s">
        <v>678</v>
      </c>
      <c r="D717" s="312" t="s">
        <v>678</v>
      </c>
      <c r="E717" s="313" t="s">
        <v>1</v>
      </c>
      <c r="F717" s="314">
        <v>38</v>
      </c>
      <c r="G717" s="38"/>
      <c r="H717" s="44"/>
    </row>
    <row r="718" spans="1:8" s="2" customFormat="1" ht="16.8" customHeight="1">
      <c r="A718" s="38"/>
      <c r="B718" s="44"/>
      <c r="C718" s="315" t="s">
        <v>1</v>
      </c>
      <c r="D718" s="315" t="s">
        <v>1241</v>
      </c>
      <c r="E718" s="17" t="s">
        <v>1</v>
      </c>
      <c r="F718" s="316">
        <v>0</v>
      </c>
      <c r="G718" s="38"/>
      <c r="H718" s="44"/>
    </row>
    <row r="719" spans="1:8" s="2" customFormat="1" ht="16.8" customHeight="1">
      <c r="A719" s="38"/>
      <c r="B719" s="44"/>
      <c r="C719" s="315" t="s">
        <v>678</v>
      </c>
      <c r="D719" s="315" t="s">
        <v>1364</v>
      </c>
      <c r="E719" s="17" t="s">
        <v>1</v>
      </c>
      <c r="F719" s="316">
        <v>38</v>
      </c>
      <c r="G719" s="38"/>
      <c r="H719" s="44"/>
    </row>
    <row r="720" spans="1:8" s="2" customFormat="1" ht="16.8" customHeight="1">
      <c r="A720" s="38"/>
      <c r="B720" s="44"/>
      <c r="C720" s="311" t="s">
        <v>684</v>
      </c>
      <c r="D720" s="312" t="s">
        <v>684</v>
      </c>
      <c r="E720" s="313" t="s">
        <v>1</v>
      </c>
      <c r="F720" s="314">
        <v>0.48</v>
      </c>
      <c r="G720" s="38"/>
      <c r="H720" s="44"/>
    </row>
    <row r="721" spans="1:8" s="2" customFormat="1" ht="16.8" customHeight="1">
      <c r="A721" s="38"/>
      <c r="B721" s="44"/>
      <c r="C721" s="315" t="s">
        <v>1</v>
      </c>
      <c r="D721" s="315" t="s">
        <v>1247</v>
      </c>
      <c r="E721" s="17" t="s">
        <v>1</v>
      </c>
      <c r="F721" s="316">
        <v>0</v>
      </c>
      <c r="G721" s="38"/>
      <c r="H721" s="44"/>
    </row>
    <row r="722" spans="1:8" s="2" customFormat="1" ht="16.8" customHeight="1">
      <c r="A722" s="38"/>
      <c r="B722" s="44"/>
      <c r="C722" s="315" t="s">
        <v>684</v>
      </c>
      <c r="D722" s="315" t="s">
        <v>1366</v>
      </c>
      <c r="E722" s="17" t="s">
        <v>1</v>
      </c>
      <c r="F722" s="316">
        <v>0.48</v>
      </c>
      <c r="G722" s="38"/>
      <c r="H722" s="44"/>
    </row>
    <row r="723" spans="1:8" s="2" customFormat="1" ht="16.8" customHeight="1">
      <c r="A723" s="38"/>
      <c r="B723" s="44"/>
      <c r="C723" s="311" t="s">
        <v>691</v>
      </c>
      <c r="D723" s="312" t="s">
        <v>691</v>
      </c>
      <c r="E723" s="313" t="s">
        <v>1</v>
      </c>
      <c r="F723" s="314">
        <v>5.78</v>
      </c>
      <c r="G723" s="38"/>
      <c r="H723" s="44"/>
    </row>
    <row r="724" spans="1:8" s="2" customFormat="1" ht="16.8" customHeight="1">
      <c r="A724" s="38"/>
      <c r="B724" s="44"/>
      <c r="C724" s="315" t="s">
        <v>691</v>
      </c>
      <c r="D724" s="315" t="s">
        <v>1368</v>
      </c>
      <c r="E724" s="17" t="s">
        <v>1</v>
      </c>
      <c r="F724" s="316">
        <v>5.78</v>
      </c>
      <c r="G724" s="38"/>
      <c r="H724" s="44"/>
    </row>
    <row r="725" spans="1:8" s="2" customFormat="1" ht="16.8" customHeight="1">
      <c r="A725" s="38"/>
      <c r="B725" s="44"/>
      <c r="C725" s="311" t="s">
        <v>697</v>
      </c>
      <c r="D725" s="312" t="s">
        <v>697</v>
      </c>
      <c r="E725" s="313" t="s">
        <v>1</v>
      </c>
      <c r="F725" s="314">
        <v>2.73</v>
      </c>
      <c r="G725" s="38"/>
      <c r="H725" s="44"/>
    </row>
    <row r="726" spans="1:8" s="2" customFormat="1" ht="16.8" customHeight="1">
      <c r="A726" s="38"/>
      <c r="B726" s="44"/>
      <c r="C726" s="315" t="s">
        <v>697</v>
      </c>
      <c r="D726" s="315" t="s">
        <v>1370</v>
      </c>
      <c r="E726" s="17" t="s">
        <v>1</v>
      </c>
      <c r="F726" s="316">
        <v>2.73</v>
      </c>
      <c r="G726" s="38"/>
      <c r="H726" s="44"/>
    </row>
    <row r="727" spans="1:8" s="2" customFormat="1" ht="16.8" customHeight="1">
      <c r="A727" s="38"/>
      <c r="B727" s="44"/>
      <c r="C727" s="311" t="s">
        <v>703</v>
      </c>
      <c r="D727" s="312" t="s">
        <v>703</v>
      </c>
      <c r="E727" s="313" t="s">
        <v>1</v>
      </c>
      <c r="F727" s="314">
        <v>5.78</v>
      </c>
      <c r="G727" s="38"/>
      <c r="H727" s="44"/>
    </row>
    <row r="728" spans="1:8" s="2" customFormat="1" ht="16.8" customHeight="1">
      <c r="A728" s="38"/>
      <c r="B728" s="44"/>
      <c r="C728" s="315" t="s">
        <v>703</v>
      </c>
      <c r="D728" s="315" t="s">
        <v>1368</v>
      </c>
      <c r="E728" s="17" t="s">
        <v>1</v>
      </c>
      <c r="F728" s="316">
        <v>5.78</v>
      </c>
      <c r="G728" s="38"/>
      <c r="H728" s="44"/>
    </row>
    <row r="729" spans="1:8" s="2" customFormat="1" ht="16.8" customHeight="1">
      <c r="A729" s="38"/>
      <c r="B729" s="44"/>
      <c r="C729" s="311" t="s">
        <v>709</v>
      </c>
      <c r="D729" s="312" t="s">
        <v>709</v>
      </c>
      <c r="E729" s="313" t="s">
        <v>1</v>
      </c>
      <c r="F729" s="314">
        <v>11.56</v>
      </c>
      <c r="G729" s="38"/>
      <c r="H729" s="44"/>
    </row>
    <row r="730" spans="1:8" s="2" customFormat="1" ht="16.8" customHeight="1">
      <c r="A730" s="38"/>
      <c r="B730" s="44"/>
      <c r="C730" s="315" t="s">
        <v>1</v>
      </c>
      <c r="D730" s="315" t="s">
        <v>1260</v>
      </c>
      <c r="E730" s="17" t="s">
        <v>1</v>
      </c>
      <c r="F730" s="316">
        <v>0</v>
      </c>
      <c r="G730" s="38"/>
      <c r="H730" s="44"/>
    </row>
    <row r="731" spans="1:8" s="2" customFormat="1" ht="16.8" customHeight="1">
      <c r="A731" s="38"/>
      <c r="B731" s="44"/>
      <c r="C731" s="315" t="s">
        <v>709</v>
      </c>
      <c r="D731" s="315" t="s">
        <v>1373</v>
      </c>
      <c r="E731" s="17" t="s">
        <v>1</v>
      </c>
      <c r="F731" s="316">
        <v>11.56</v>
      </c>
      <c r="G731" s="38"/>
      <c r="H731" s="44"/>
    </row>
    <row r="732" spans="1:8" s="2" customFormat="1" ht="16.8" customHeight="1">
      <c r="A732" s="38"/>
      <c r="B732" s="44"/>
      <c r="C732" s="311" t="s">
        <v>716</v>
      </c>
      <c r="D732" s="312" t="s">
        <v>716</v>
      </c>
      <c r="E732" s="313" t="s">
        <v>1</v>
      </c>
      <c r="F732" s="314">
        <v>1.746</v>
      </c>
      <c r="G732" s="38"/>
      <c r="H732" s="44"/>
    </row>
    <row r="733" spans="1:8" s="2" customFormat="1" ht="16.8" customHeight="1">
      <c r="A733" s="38"/>
      <c r="B733" s="44"/>
      <c r="C733" s="315" t="s">
        <v>1</v>
      </c>
      <c r="D733" s="315" t="s">
        <v>1263</v>
      </c>
      <c r="E733" s="17" t="s">
        <v>1</v>
      </c>
      <c r="F733" s="316">
        <v>0</v>
      </c>
      <c r="G733" s="38"/>
      <c r="H733" s="44"/>
    </row>
    <row r="734" spans="1:8" s="2" customFormat="1" ht="16.8" customHeight="1">
      <c r="A734" s="38"/>
      <c r="B734" s="44"/>
      <c r="C734" s="315" t="s">
        <v>716</v>
      </c>
      <c r="D734" s="315" t="s">
        <v>1375</v>
      </c>
      <c r="E734" s="17" t="s">
        <v>1</v>
      </c>
      <c r="F734" s="316">
        <v>1.746</v>
      </c>
      <c r="G734" s="38"/>
      <c r="H734" s="44"/>
    </row>
    <row r="735" spans="1:8" s="2" customFormat="1" ht="16.8" customHeight="1">
      <c r="A735" s="38"/>
      <c r="B735" s="44"/>
      <c r="C735" s="311" t="s">
        <v>721</v>
      </c>
      <c r="D735" s="312" t="s">
        <v>721</v>
      </c>
      <c r="E735" s="313" t="s">
        <v>1</v>
      </c>
      <c r="F735" s="314">
        <v>6.32</v>
      </c>
      <c r="G735" s="38"/>
      <c r="H735" s="44"/>
    </row>
    <row r="736" spans="1:8" s="2" customFormat="1" ht="16.8" customHeight="1">
      <c r="A736" s="38"/>
      <c r="B736" s="44"/>
      <c r="C736" s="315" t="s">
        <v>1</v>
      </c>
      <c r="D736" s="315" t="s">
        <v>1267</v>
      </c>
      <c r="E736" s="17" t="s">
        <v>1</v>
      </c>
      <c r="F736" s="316">
        <v>0</v>
      </c>
      <c r="G736" s="38"/>
      <c r="H736" s="44"/>
    </row>
    <row r="737" spans="1:8" s="2" customFormat="1" ht="16.8" customHeight="1">
      <c r="A737" s="38"/>
      <c r="B737" s="44"/>
      <c r="C737" s="315" t="s">
        <v>721</v>
      </c>
      <c r="D737" s="315" t="s">
        <v>1377</v>
      </c>
      <c r="E737" s="17" t="s">
        <v>1</v>
      </c>
      <c r="F737" s="316">
        <v>6.32</v>
      </c>
      <c r="G737" s="38"/>
      <c r="H737" s="44"/>
    </row>
    <row r="738" spans="1:8" s="2" customFormat="1" ht="16.8" customHeight="1">
      <c r="A738" s="38"/>
      <c r="B738" s="44"/>
      <c r="C738" s="311" t="s">
        <v>727</v>
      </c>
      <c r="D738" s="312" t="s">
        <v>727</v>
      </c>
      <c r="E738" s="313" t="s">
        <v>1</v>
      </c>
      <c r="F738" s="314">
        <v>10</v>
      </c>
      <c r="G738" s="38"/>
      <c r="H738" s="44"/>
    </row>
    <row r="739" spans="1:8" s="2" customFormat="1" ht="16.8" customHeight="1">
      <c r="A739" s="38"/>
      <c r="B739" s="44"/>
      <c r="C739" s="315" t="s">
        <v>727</v>
      </c>
      <c r="D739" s="315" t="s">
        <v>1379</v>
      </c>
      <c r="E739" s="17" t="s">
        <v>1</v>
      </c>
      <c r="F739" s="316">
        <v>10</v>
      </c>
      <c r="G739" s="38"/>
      <c r="H739" s="44"/>
    </row>
    <row r="740" spans="1:8" s="2" customFormat="1" ht="16.8" customHeight="1">
      <c r="A740" s="38"/>
      <c r="B740" s="44"/>
      <c r="C740" s="311" t="s">
        <v>284</v>
      </c>
      <c r="D740" s="312" t="s">
        <v>284</v>
      </c>
      <c r="E740" s="313" t="s">
        <v>1</v>
      </c>
      <c r="F740" s="314">
        <v>8.8</v>
      </c>
      <c r="G740" s="38"/>
      <c r="H740" s="44"/>
    </row>
    <row r="741" spans="1:8" s="2" customFormat="1" ht="16.8" customHeight="1">
      <c r="A741" s="38"/>
      <c r="B741" s="44"/>
      <c r="C741" s="315" t="s">
        <v>284</v>
      </c>
      <c r="D741" s="315" t="s">
        <v>1342</v>
      </c>
      <c r="E741" s="17" t="s">
        <v>1</v>
      </c>
      <c r="F741" s="316">
        <v>8.8</v>
      </c>
      <c r="G741" s="38"/>
      <c r="H741" s="44"/>
    </row>
    <row r="742" spans="1:8" s="2" customFormat="1" ht="16.8" customHeight="1">
      <c r="A742" s="38"/>
      <c r="B742" s="44"/>
      <c r="C742" s="311" t="s">
        <v>732</v>
      </c>
      <c r="D742" s="312" t="s">
        <v>732</v>
      </c>
      <c r="E742" s="313" t="s">
        <v>1</v>
      </c>
      <c r="F742" s="314">
        <v>15</v>
      </c>
      <c r="G742" s="38"/>
      <c r="H742" s="44"/>
    </row>
    <row r="743" spans="1:8" s="2" customFormat="1" ht="16.8" customHeight="1">
      <c r="A743" s="38"/>
      <c r="B743" s="44"/>
      <c r="C743" s="315" t="s">
        <v>732</v>
      </c>
      <c r="D743" s="315" t="s">
        <v>1328</v>
      </c>
      <c r="E743" s="17" t="s">
        <v>1</v>
      </c>
      <c r="F743" s="316">
        <v>15</v>
      </c>
      <c r="G743" s="38"/>
      <c r="H743" s="44"/>
    </row>
    <row r="744" spans="1:8" s="2" customFormat="1" ht="16.8" customHeight="1">
      <c r="A744" s="38"/>
      <c r="B744" s="44"/>
      <c r="C744" s="311" t="s">
        <v>744</v>
      </c>
      <c r="D744" s="312" t="s">
        <v>744</v>
      </c>
      <c r="E744" s="313" t="s">
        <v>1</v>
      </c>
      <c r="F744" s="314">
        <v>14</v>
      </c>
      <c r="G744" s="38"/>
      <c r="H744" s="44"/>
    </row>
    <row r="745" spans="1:8" s="2" customFormat="1" ht="16.8" customHeight="1">
      <c r="A745" s="38"/>
      <c r="B745" s="44"/>
      <c r="C745" s="315" t="s">
        <v>744</v>
      </c>
      <c r="D745" s="315" t="s">
        <v>1384</v>
      </c>
      <c r="E745" s="17" t="s">
        <v>1</v>
      </c>
      <c r="F745" s="316">
        <v>14</v>
      </c>
      <c r="G745" s="38"/>
      <c r="H745" s="44"/>
    </row>
    <row r="746" spans="1:8" s="2" customFormat="1" ht="16.8" customHeight="1">
      <c r="A746" s="38"/>
      <c r="B746" s="44"/>
      <c r="C746" s="311" t="s">
        <v>757</v>
      </c>
      <c r="D746" s="312" t="s">
        <v>757</v>
      </c>
      <c r="E746" s="313" t="s">
        <v>1</v>
      </c>
      <c r="F746" s="314">
        <v>7.87</v>
      </c>
      <c r="G746" s="38"/>
      <c r="H746" s="44"/>
    </row>
    <row r="747" spans="1:8" s="2" customFormat="1" ht="16.8" customHeight="1">
      <c r="A747" s="38"/>
      <c r="B747" s="44"/>
      <c r="C747" s="315" t="s">
        <v>757</v>
      </c>
      <c r="D747" s="315" t="s">
        <v>1389</v>
      </c>
      <c r="E747" s="17" t="s">
        <v>1</v>
      </c>
      <c r="F747" s="316">
        <v>7.87</v>
      </c>
      <c r="G747" s="38"/>
      <c r="H747" s="44"/>
    </row>
    <row r="748" spans="1:8" s="2" customFormat="1" ht="16.8" customHeight="1">
      <c r="A748" s="38"/>
      <c r="B748" s="44"/>
      <c r="C748" s="311" t="s">
        <v>557</v>
      </c>
      <c r="D748" s="312" t="s">
        <v>557</v>
      </c>
      <c r="E748" s="313" t="s">
        <v>1</v>
      </c>
      <c r="F748" s="314">
        <v>2.02</v>
      </c>
      <c r="G748" s="38"/>
      <c r="H748" s="44"/>
    </row>
    <row r="749" spans="1:8" s="2" customFormat="1" ht="16.8" customHeight="1">
      <c r="A749" s="38"/>
      <c r="B749" s="44"/>
      <c r="C749" s="315" t="s">
        <v>1</v>
      </c>
      <c r="D749" s="315" t="s">
        <v>635</v>
      </c>
      <c r="E749" s="17" t="s">
        <v>1</v>
      </c>
      <c r="F749" s="316">
        <v>0</v>
      </c>
      <c r="G749" s="38"/>
      <c r="H749" s="44"/>
    </row>
    <row r="750" spans="1:8" s="2" customFormat="1" ht="16.8" customHeight="1">
      <c r="A750" s="38"/>
      <c r="B750" s="44"/>
      <c r="C750" s="315" t="s">
        <v>1</v>
      </c>
      <c r="D750" s="315" t="s">
        <v>1214</v>
      </c>
      <c r="E750" s="17" t="s">
        <v>1</v>
      </c>
      <c r="F750" s="316">
        <v>0</v>
      </c>
      <c r="G750" s="38"/>
      <c r="H750" s="44"/>
    </row>
    <row r="751" spans="1:8" s="2" customFormat="1" ht="16.8" customHeight="1">
      <c r="A751" s="38"/>
      <c r="B751" s="44"/>
      <c r="C751" s="315" t="s">
        <v>557</v>
      </c>
      <c r="D751" s="315" t="s">
        <v>1346</v>
      </c>
      <c r="E751" s="17" t="s">
        <v>1</v>
      </c>
      <c r="F751" s="316">
        <v>2.02</v>
      </c>
      <c r="G751" s="38"/>
      <c r="H751" s="44"/>
    </row>
    <row r="752" spans="1:8" s="2" customFormat="1" ht="16.8" customHeight="1">
      <c r="A752" s="38"/>
      <c r="B752" s="44"/>
      <c r="C752" s="311" t="s">
        <v>562</v>
      </c>
      <c r="D752" s="312" t="s">
        <v>562</v>
      </c>
      <c r="E752" s="313" t="s">
        <v>1</v>
      </c>
      <c r="F752" s="314">
        <v>9.3</v>
      </c>
      <c r="G752" s="38"/>
      <c r="H752" s="44"/>
    </row>
    <row r="753" spans="1:8" s="2" customFormat="1" ht="16.8" customHeight="1">
      <c r="A753" s="38"/>
      <c r="B753" s="44"/>
      <c r="C753" s="315" t="s">
        <v>562</v>
      </c>
      <c r="D753" s="315" t="s">
        <v>1348</v>
      </c>
      <c r="E753" s="17" t="s">
        <v>1</v>
      </c>
      <c r="F753" s="316">
        <v>9.3</v>
      </c>
      <c r="G753" s="38"/>
      <c r="H753" s="44"/>
    </row>
    <row r="754" spans="1:8" s="2" customFormat="1" ht="16.8" customHeight="1">
      <c r="A754" s="38"/>
      <c r="B754" s="44"/>
      <c r="C754" s="311" t="s">
        <v>567</v>
      </c>
      <c r="D754" s="312" t="s">
        <v>567</v>
      </c>
      <c r="E754" s="313" t="s">
        <v>1</v>
      </c>
      <c r="F754" s="314">
        <v>7.53</v>
      </c>
      <c r="G754" s="38"/>
      <c r="H754" s="44"/>
    </row>
    <row r="755" spans="1:8" s="2" customFormat="1" ht="16.8" customHeight="1">
      <c r="A755" s="38"/>
      <c r="B755" s="44"/>
      <c r="C755" s="315" t="s">
        <v>567</v>
      </c>
      <c r="D755" s="315" t="s">
        <v>1350</v>
      </c>
      <c r="E755" s="17" t="s">
        <v>1</v>
      </c>
      <c r="F755" s="316">
        <v>7.53</v>
      </c>
      <c r="G755" s="38"/>
      <c r="H755" s="44"/>
    </row>
    <row r="756" spans="1:8" s="2" customFormat="1" ht="16.8" customHeight="1">
      <c r="A756" s="38"/>
      <c r="B756" s="44"/>
      <c r="C756" s="311" t="s">
        <v>577</v>
      </c>
      <c r="D756" s="312" t="s">
        <v>577</v>
      </c>
      <c r="E756" s="313" t="s">
        <v>1</v>
      </c>
      <c r="F756" s="314">
        <v>13.1</v>
      </c>
      <c r="G756" s="38"/>
      <c r="H756" s="44"/>
    </row>
    <row r="757" spans="1:8" s="2" customFormat="1" ht="16.8" customHeight="1">
      <c r="A757" s="38"/>
      <c r="B757" s="44"/>
      <c r="C757" s="315" t="s">
        <v>577</v>
      </c>
      <c r="D757" s="315" t="s">
        <v>1352</v>
      </c>
      <c r="E757" s="17" t="s">
        <v>1</v>
      </c>
      <c r="F757" s="316">
        <v>13.1</v>
      </c>
      <c r="G757" s="38"/>
      <c r="H757" s="44"/>
    </row>
    <row r="758" spans="1:8" s="2" customFormat="1" ht="16.8" customHeight="1">
      <c r="A758" s="38"/>
      <c r="B758" s="44"/>
      <c r="C758" s="311" t="s">
        <v>582</v>
      </c>
      <c r="D758" s="312" t="s">
        <v>582</v>
      </c>
      <c r="E758" s="313" t="s">
        <v>1</v>
      </c>
      <c r="F758" s="314">
        <v>13.1</v>
      </c>
      <c r="G758" s="38"/>
      <c r="H758" s="44"/>
    </row>
    <row r="759" spans="1:8" s="2" customFormat="1" ht="16.8" customHeight="1">
      <c r="A759" s="38"/>
      <c r="B759" s="44"/>
      <c r="C759" s="315" t="s">
        <v>582</v>
      </c>
      <c r="D759" s="315" t="s">
        <v>1352</v>
      </c>
      <c r="E759" s="17" t="s">
        <v>1</v>
      </c>
      <c r="F759" s="316">
        <v>13.1</v>
      </c>
      <c r="G759" s="38"/>
      <c r="H759" s="44"/>
    </row>
    <row r="760" spans="1:8" s="2" customFormat="1" ht="16.8" customHeight="1">
      <c r="A760" s="38"/>
      <c r="B760" s="44"/>
      <c r="C760" s="311" t="s">
        <v>659</v>
      </c>
      <c r="D760" s="312" t="s">
        <v>659</v>
      </c>
      <c r="E760" s="313" t="s">
        <v>1</v>
      </c>
      <c r="F760" s="314">
        <v>66.15</v>
      </c>
      <c r="G760" s="38"/>
      <c r="H760" s="44"/>
    </row>
    <row r="761" spans="1:8" s="2" customFormat="1" ht="16.8" customHeight="1">
      <c r="A761" s="38"/>
      <c r="B761" s="44"/>
      <c r="C761" s="315" t="s">
        <v>1</v>
      </c>
      <c r="D761" s="315" t="s">
        <v>1226</v>
      </c>
      <c r="E761" s="17" t="s">
        <v>1</v>
      </c>
      <c r="F761" s="316">
        <v>0</v>
      </c>
      <c r="G761" s="38"/>
      <c r="H761" s="44"/>
    </row>
    <row r="762" spans="1:8" s="2" customFormat="1" ht="16.8" customHeight="1">
      <c r="A762" s="38"/>
      <c r="B762" s="44"/>
      <c r="C762" s="315" t="s">
        <v>1</v>
      </c>
      <c r="D762" s="315" t="s">
        <v>1355</v>
      </c>
      <c r="E762" s="17" t="s">
        <v>1</v>
      </c>
      <c r="F762" s="316">
        <v>0</v>
      </c>
      <c r="G762" s="38"/>
      <c r="H762" s="44"/>
    </row>
    <row r="763" spans="1:8" s="2" customFormat="1" ht="16.8" customHeight="1">
      <c r="A763" s="38"/>
      <c r="B763" s="44"/>
      <c r="C763" s="315" t="s">
        <v>1</v>
      </c>
      <c r="D763" s="315" t="s">
        <v>1356</v>
      </c>
      <c r="E763" s="17" t="s">
        <v>1</v>
      </c>
      <c r="F763" s="316">
        <v>0</v>
      </c>
      <c r="G763" s="38"/>
      <c r="H763" s="44"/>
    </row>
    <row r="764" spans="1:8" s="2" customFormat="1" ht="16.8" customHeight="1">
      <c r="A764" s="38"/>
      <c r="B764" s="44"/>
      <c r="C764" s="315" t="s">
        <v>1</v>
      </c>
      <c r="D764" s="315" t="s">
        <v>1357</v>
      </c>
      <c r="E764" s="17" t="s">
        <v>1</v>
      </c>
      <c r="F764" s="316">
        <v>0</v>
      </c>
      <c r="G764" s="38"/>
      <c r="H764" s="44"/>
    </row>
    <row r="765" spans="1:8" s="2" customFormat="1" ht="16.8" customHeight="1">
      <c r="A765" s="38"/>
      <c r="B765" s="44"/>
      <c r="C765" s="315" t="s">
        <v>659</v>
      </c>
      <c r="D765" s="315" t="s">
        <v>1358</v>
      </c>
      <c r="E765" s="17" t="s">
        <v>1</v>
      </c>
      <c r="F765" s="316">
        <v>66.15</v>
      </c>
      <c r="G765" s="38"/>
      <c r="H765" s="44"/>
    </row>
    <row r="766" spans="1:8" s="2" customFormat="1" ht="16.8" customHeight="1">
      <c r="A766" s="38"/>
      <c r="B766" s="44"/>
      <c r="C766" s="311" t="s">
        <v>665</v>
      </c>
      <c r="D766" s="312" t="s">
        <v>665</v>
      </c>
      <c r="E766" s="313" t="s">
        <v>1</v>
      </c>
      <c r="F766" s="314">
        <v>13.1</v>
      </c>
      <c r="G766" s="38"/>
      <c r="H766" s="44"/>
    </row>
    <row r="767" spans="1:8" s="2" customFormat="1" ht="16.8" customHeight="1">
      <c r="A767" s="38"/>
      <c r="B767" s="44"/>
      <c r="C767" s="315" t="s">
        <v>665</v>
      </c>
      <c r="D767" s="315" t="s">
        <v>1352</v>
      </c>
      <c r="E767" s="17" t="s">
        <v>1</v>
      </c>
      <c r="F767" s="316">
        <v>13.1</v>
      </c>
      <c r="G767" s="38"/>
      <c r="H767" s="44"/>
    </row>
    <row r="768" spans="1:8" s="2" customFormat="1" ht="16.8" customHeight="1">
      <c r="A768" s="38"/>
      <c r="B768" s="44"/>
      <c r="C768" s="311" t="s">
        <v>623</v>
      </c>
      <c r="D768" s="312" t="s">
        <v>623</v>
      </c>
      <c r="E768" s="313" t="s">
        <v>1</v>
      </c>
      <c r="F768" s="314">
        <v>53.05</v>
      </c>
      <c r="G768" s="38"/>
      <c r="H768" s="44"/>
    </row>
    <row r="769" spans="1:8" s="2" customFormat="1" ht="16.8" customHeight="1">
      <c r="A769" s="38"/>
      <c r="B769" s="44"/>
      <c r="C769" s="315" t="s">
        <v>623</v>
      </c>
      <c r="D769" s="315" t="s">
        <v>1338</v>
      </c>
      <c r="E769" s="17" t="s">
        <v>1</v>
      </c>
      <c r="F769" s="316">
        <v>53.05</v>
      </c>
      <c r="G769" s="38"/>
      <c r="H769" s="44"/>
    </row>
    <row r="770" spans="1:8" s="2" customFormat="1" ht="16.8" customHeight="1">
      <c r="A770" s="38"/>
      <c r="B770" s="44"/>
      <c r="C770" s="311" t="s">
        <v>782</v>
      </c>
      <c r="D770" s="312" t="s">
        <v>782</v>
      </c>
      <c r="E770" s="313" t="s">
        <v>1</v>
      </c>
      <c r="F770" s="314">
        <v>0.39</v>
      </c>
      <c r="G770" s="38"/>
      <c r="H770" s="44"/>
    </row>
    <row r="771" spans="1:8" s="2" customFormat="1" ht="16.8" customHeight="1">
      <c r="A771" s="38"/>
      <c r="B771" s="44"/>
      <c r="C771" s="315" t="s">
        <v>782</v>
      </c>
      <c r="D771" s="315" t="s">
        <v>1343</v>
      </c>
      <c r="E771" s="17" t="s">
        <v>1</v>
      </c>
      <c r="F771" s="316">
        <v>0.39</v>
      </c>
      <c r="G771" s="38"/>
      <c r="H771" s="44"/>
    </row>
    <row r="772" spans="1:8" s="2" customFormat="1" ht="16.8" customHeight="1">
      <c r="A772" s="38"/>
      <c r="B772" s="44"/>
      <c r="C772" s="311" t="s">
        <v>1231</v>
      </c>
      <c r="D772" s="312" t="s">
        <v>1231</v>
      </c>
      <c r="E772" s="313" t="s">
        <v>1</v>
      </c>
      <c r="F772" s="314">
        <v>53.05</v>
      </c>
      <c r="G772" s="38"/>
      <c r="H772" s="44"/>
    </row>
    <row r="773" spans="1:8" s="2" customFormat="1" ht="16.8" customHeight="1">
      <c r="A773" s="38"/>
      <c r="B773" s="44"/>
      <c r="C773" s="315" t="s">
        <v>1231</v>
      </c>
      <c r="D773" s="315" t="s">
        <v>1359</v>
      </c>
      <c r="E773" s="17" t="s">
        <v>1</v>
      </c>
      <c r="F773" s="316">
        <v>53.05</v>
      </c>
      <c r="G773" s="38"/>
      <c r="H773" s="44"/>
    </row>
    <row r="774" spans="1:8" s="2" customFormat="1" ht="16.8" customHeight="1">
      <c r="A774" s="38"/>
      <c r="B774" s="44"/>
      <c r="C774" s="311" t="s">
        <v>625</v>
      </c>
      <c r="D774" s="312" t="s">
        <v>625</v>
      </c>
      <c r="E774" s="313" t="s">
        <v>1</v>
      </c>
      <c r="F774" s="314">
        <v>9.3</v>
      </c>
      <c r="G774" s="38"/>
      <c r="H774" s="44"/>
    </row>
    <row r="775" spans="1:8" s="2" customFormat="1" ht="16.8" customHeight="1">
      <c r="A775" s="38"/>
      <c r="B775" s="44"/>
      <c r="C775" s="315" t="s">
        <v>625</v>
      </c>
      <c r="D775" s="315" t="s">
        <v>1339</v>
      </c>
      <c r="E775" s="17" t="s">
        <v>1</v>
      </c>
      <c r="F775" s="316">
        <v>9.3</v>
      </c>
      <c r="G775" s="38"/>
      <c r="H775" s="44"/>
    </row>
    <row r="776" spans="1:8" s="2" customFormat="1" ht="16.8" customHeight="1">
      <c r="A776" s="38"/>
      <c r="B776" s="44"/>
      <c r="C776" s="311" t="s">
        <v>784</v>
      </c>
      <c r="D776" s="312" t="s">
        <v>784</v>
      </c>
      <c r="E776" s="313" t="s">
        <v>1</v>
      </c>
      <c r="F776" s="314">
        <v>9.19</v>
      </c>
      <c r="G776" s="38"/>
      <c r="H776" s="44"/>
    </row>
    <row r="777" spans="1:8" s="2" customFormat="1" ht="16.8" customHeight="1">
      <c r="A777" s="38"/>
      <c r="B777" s="44"/>
      <c r="C777" s="315" t="s">
        <v>784</v>
      </c>
      <c r="D777" s="315" t="s">
        <v>1344</v>
      </c>
      <c r="E777" s="17" t="s">
        <v>1</v>
      </c>
      <c r="F777" s="316">
        <v>9.19</v>
      </c>
      <c r="G777" s="38"/>
      <c r="H777" s="44"/>
    </row>
    <row r="778" spans="1:8" s="2" customFormat="1" ht="16.8" customHeight="1">
      <c r="A778" s="38"/>
      <c r="B778" s="44"/>
      <c r="C778" s="311" t="s">
        <v>627</v>
      </c>
      <c r="D778" s="312" t="s">
        <v>627</v>
      </c>
      <c r="E778" s="313" t="s">
        <v>1</v>
      </c>
      <c r="F778" s="314">
        <v>62.35</v>
      </c>
      <c r="G778" s="38"/>
      <c r="H778" s="44"/>
    </row>
    <row r="779" spans="1:8" s="2" customFormat="1" ht="16.8" customHeight="1">
      <c r="A779" s="38"/>
      <c r="B779" s="44"/>
      <c r="C779" s="315" t="s">
        <v>627</v>
      </c>
      <c r="D779" s="315" t="s">
        <v>1340</v>
      </c>
      <c r="E779" s="17" t="s">
        <v>1</v>
      </c>
      <c r="F779" s="316">
        <v>62.35</v>
      </c>
      <c r="G779" s="38"/>
      <c r="H779" s="44"/>
    </row>
    <row r="780" spans="1:8" s="2" customFormat="1" ht="26.4" customHeight="1">
      <c r="A780" s="38"/>
      <c r="B780" s="44"/>
      <c r="C780" s="310" t="s">
        <v>1790</v>
      </c>
      <c r="D780" s="310" t="s">
        <v>141</v>
      </c>
      <c r="E780" s="38"/>
      <c r="F780" s="38"/>
      <c r="G780" s="38"/>
      <c r="H780" s="44"/>
    </row>
    <row r="781" spans="1:8" s="2" customFormat="1" ht="16.8" customHeight="1">
      <c r="A781" s="38"/>
      <c r="B781" s="44"/>
      <c r="C781" s="311" t="s">
        <v>279</v>
      </c>
      <c r="D781" s="312" t="s">
        <v>279</v>
      </c>
      <c r="E781" s="313" t="s">
        <v>1</v>
      </c>
      <c r="F781" s="314">
        <v>0</v>
      </c>
      <c r="G781" s="38"/>
      <c r="H781" s="44"/>
    </row>
    <row r="782" spans="1:8" s="2" customFormat="1" ht="16.8" customHeight="1">
      <c r="A782" s="38"/>
      <c r="B782" s="44"/>
      <c r="C782" s="315" t="s">
        <v>279</v>
      </c>
      <c r="D782" s="315" t="s">
        <v>1203</v>
      </c>
      <c r="E782" s="17" t="s">
        <v>1</v>
      </c>
      <c r="F782" s="316">
        <v>0</v>
      </c>
      <c r="G782" s="38"/>
      <c r="H782" s="44"/>
    </row>
    <row r="783" spans="1:8" s="2" customFormat="1" ht="16.8" customHeight="1">
      <c r="A783" s="38"/>
      <c r="B783" s="44"/>
      <c r="C783" s="311" t="s">
        <v>672</v>
      </c>
      <c r="D783" s="312" t="s">
        <v>672</v>
      </c>
      <c r="E783" s="313" t="s">
        <v>1</v>
      </c>
      <c r="F783" s="314">
        <v>7.7</v>
      </c>
      <c r="G783" s="38"/>
      <c r="H783" s="44"/>
    </row>
    <row r="784" spans="1:8" s="2" customFormat="1" ht="16.8" customHeight="1">
      <c r="A784" s="38"/>
      <c r="B784" s="44"/>
      <c r="C784" s="315" t="s">
        <v>1</v>
      </c>
      <c r="D784" s="315" t="s">
        <v>1238</v>
      </c>
      <c r="E784" s="17" t="s">
        <v>1</v>
      </c>
      <c r="F784" s="316">
        <v>0</v>
      </c>
      <c r="G784" s="38"/>
      <c r="H784" s="44"/>
    </row>
    <row r="785" spans="1:8" s="2" customFormat="1" ht="16.8" customHeight="1">
      <c r="A785" s="38"/>
      <c r="B785" s="44"/>
      <c r="C785" s="315" t="s">
        <v>672</v>
      </c>
      <c r="D785" s="315" t="s">
        <v>1415</v>
      </c>
      <c r="E785" s="17" t="s">
        <v>1</v>
      </c>
      <c r="F785" s="316">
        <v>7.7</v>
      </c>
      <c r="G785" s="38"/>
      <c r="H785" s="44"/>
    </row>
    <row r="786" spans="1:8" s="2" customFormat="1" ht="16.8" customHeight="1">
      <c r="A786" s="38"/>
      <c r="B786" s="44"/>
      <c r="C786" s="311" t="s">
        <v>678</v>
      </c>
      <c r="D786" s="312" t="s">
        <v>678</v>
      </c>
      <c r="E786" s="313" t="s">
        <v>1</v>
      </c>
      <c r="F786" s="314">
        <v>17.6</v>
      </c>
      <c r="G786" s="38"/>
      <c r="H786" s="44"/>
    </row>
    <row r="787" spans="1:8" s="2" customFormat="1" ht="16.8" customHeight="1">
      <c r="A787" s="38"/>
      <c r="B787" s="44"/>
      <c r="C787" s="315" t="s">
        <v>1</v>
      </c>
      <c r="D787" s="315" t="s">
        <v>1241</v>
      </c>
      <c r="E787" s="17" t="s">
        <v>1</v>
      </c>
      <c r="F787" s="316">
        <v>0</v>
      </c>
      <c r="G787" s="38"/>
      <c r="H787" s="44"/>
    </row>
    <row r="788" spans="1:8" s="2" customFormat="1" ht="16.8" customHeight="1">
      <c r="A788" s="38"/>
      <c r="B788" s="44"/>
      <c r="C788" s="315" t="s">
        <v>678</v>
      </c>
      <c r="D788" s="315" t="s">
        <v>1417</v>
      </c>
      <c r="E788" s="17" t="s">
        <v>1</v>
      </c>
      <c r="F788" s="316">
        <v>17.6</v>
      </c>
      <c r="G788" s="38"/>
      <c r="H788" s="44"/>
    </row>
    <row r="789" spans="1:8" s="2" customFormat="1" ht="16.8" customHeight="1">
      <c r="A789" s="38"/>
      <c r="B789" s="44"/>
      <c r="C789" s="311" t="s">
        <v>684</v>
      </c>
      <c r="D789" s="312" t="s">
        <v>684</v>
      </c>
      <c r="E789" s="313" t="s">
        <v>1</v>
      </c>
      <c r="F789" s="314">
        <v>0.4</v>
      </c>
      <c r="G789" s="38"/>
      <c r="H789" s="44"/>
    </row>
    <row r="790" spans="1:8" s="2" customFormat="1" ht="16.8" customHeight="1">
      <c r="A790" s="38"/>
      <c r="B790" s="44"/>
      <c r="C790" s="315" t="s">
        <v>1</v>
      </c>
      <c r="D790" s="315" t="s">
        <v>1247</v>
      </c>
      <c r="E790" s="17" t="s">
        <v>1</v>
      </c>
      <c r="F790" s="316">
        <v>0</v>
      </c>
      <c r="G790" s="38"/>
      <c r="H790" s="44"/>
    </row>
    <row r="791" spans="1:8" s="2" customFormat="1" ht="16.8" customHeight="1">
      <c r="A791" s="38"/>
      <c r="B791" s="44"/>
      <c r="C791" s="315" t="s">
        <v>684</v>
      </c>
      <c r="D791" s="315" t="s">
        <v>1309</v>
      </c>
      <c r="E791" s="17" t="s">
        <v>1</v>
      </c>
      <c r="F791" s="316">
        <v>0.4</v>
      </c>
      <c r="G791" s="38"/>
      <c r="H791" s="44"/>
    </row>
    <row r="792" spans="1:8" s="2" customFormat="1" ht="16.8" customHeight="1">
      <c r="A792" s="38"/>
      <c r="B792" s="44"/>
      <c r="C792" s="311" t="s">
        <v>691</v>
      </c>
      <c r="D792" s="312" t="s">
        <v>691</v>
      </c>
      <c r="E792" s="313" t="s">
        <v>1</v>
      </c>
      <c r="F792" s="314">
        <v>1.69</v>
      </c>
      <c r="G792" s="38"/>
      <c r="H792" s="44"/>
    </row>
    <row r="793" spans="1:8" s="2" customFormat="1" ht="16.8" customHeight="1">
      <c r="A793" s="38"/>
      <c r="B793" s="44"/>
      <c r="C793" s="315" t="s">
        <v>691</v>
      </c>
      <c r="D793" s="315" t="s">
        <v>1420</v>
      </c>
      <c r="E793" s="17" t="s">
        <v>1</v>
      </c>
      <c r="F793" s="316">
        <v>1.69</v>
      </c>
      <c r="G793" s="38"/>
      <c r="H793" s="44"/>
    </row>
    <row r="794" spans="1:8" s="2" customFormat="1" ht="16.8" customHeight="1">
      <c r="A794" s="38"/>
      <c r="B794" s="44"/>
      <c r="C794" s="311" t="s">
        <v>697</v>
      </c>
      <c r="D794" s="312" t="s">
        <v>697</v>
      </c>
      <c r="E794" s="313" t="s">
        <v>1</v>
      </c>
      <c r="F794" s="314">
        <v>2.34</v>
      </c>
      <c r="G794" s="38"/>
      <c r="H794" s="44"/>
    </row>
    <row r="795" spans="1:8" s="2" customFormat="1" ht="16.8" customHeight="1">
      <c r="A795" s="38"/>
      <c r="B795" s="44"/>
      <c r="C795" s="315" t="s">
        <v>697</v>
      </c>
      <c r="D795" s="315" t="s">
        <v>1256</v>
      </c>
      <c r="E795" s="17" t="s">
        <v>1</v>
      </c>
      <c r="F795" s="316">
        <v>2.34</v>
      </c>
      <c r="G795" s="38"/>
      <c r="H795" s="44"/>
    </row>
    <row r="796" spans="1:8" s="2" customFormat="1" ht="16.8" customHeight="1">
      <c r="A796" s="38"/>
      <c r="B796" s="44"/>
      <c r="C796" s="311" t="s">
        <v>703</v>
      </c>
      <c r="D796" s="312" t="s">
        <v>703</v>
      </c>
      <c r="E796" s="313" t="s">
        <v>1</v>
      </c>
      <c r="F796" s="314">
        <v>1.69</v>
      </c>
      <c r="G796" s="38"/>
      <c r="H796" s="44"/>
    </row>
    <row r="797" spans="1:8" s="2" customFormat="1" ht="16.8" customHeight="1">
      <c r="A797" s="38"/>
      <c r="B797" s="44"/>
      <c r="C797" s="315" t="s">
        <v>703</v>
      </c>
      <c r="D797" s="315" t="s">
        <v>1420</v>
      </c>
      <c r="E797" s="17" t="s">
        <v>1</v>
      </c>
      <c r="F797" s="316">
        <v>1.69</v>
      </c>
      <c r="G797" s="38"/>
      <c r="H797" s="44"/>
    </row>
    <row r="798" spans="1:8" s="2" customFormat="1" ht="16.8" customHeight="1">
      <c r="A798" s="38"/>
      <c r="B798" s="44"/>
      <c r="C798" s="311" t="s">
        <v>709</v>
      </c>
      <c r="D798" s="312" t="s">
        <v>709</v>
      </c>
      <c r="E798" s="313" t="s">
        <v>1</v>
      </c>
      <c r="F798" s="314">
        <v>3.38</v>
      </c>
      <c r="G798" s="38"/>
      <c r="H798" s="44"/>
    </row>
    <row r="799" spans="1:8" s="2" customFormat="1" ht="16.8" customHeight="1">
      <c r="A799" s="38"/>
      <c r="B799" s="44"/>
      <c r="C799" s="315" t="s">
        <v>1</v>
      </c>
      <c r="D799" s="315" t="s">
        <v>1260</v>
      </c>
      <c r="E799" s="17" t="s">
        <v>1</v>
      </c>
      <c r="F799" s="316">
        <v>0</v>
      </c>
      <c r="G799" s="38"/>
      <c r="H799" s="44"/>
    </row>
    <row r="800" spans="1:8" s="2" customFormat="1" ht="16.8" customHeight="1">
      <c r="A800" s="38"/>
      <c r="B800" s="44"/>
      <c r="C800" s="315" t="s">
        <v>709</v>
      </c>
      <c r="D800" s="315" t="s">
        <v>1424</v>
      </c>
      <c r="E800" s="17" t="s">
        <v>1</v>
      </c>
      <c r="F800" s="316">
        <v>3.38</v>
      </c>
      <c r="G800" s="38"/>
      <c r="H800" s="44"/>
    </row>
    <row r="801" spans="1:8" s="2" customFormat="1" ht="16.8" customHeight="1">
      <c r="A801" s="38"/>
      <c r="B801" s="44"/>
      <c r="C801" s="311" t="s">
        <v>716</v>
      </c>
      <c r="D801" s="312" t="s">
        <v>716</v>
      </c>
      <c r="E801" s="313" t="s">
        <v>1</v>
      </c>
      <c r="F801" s="314">
        <v>2.16</v>
      </c>
      <c r="G801" s="38"/>
      <c r="H801" s="44"/>
    </row>
    <row r="802" spans="1:8" s="2" customFormat="1" ht="16.8" customHeight="1">
      <c r="A802" s="38"/>
      <c r="B802" s="44"/>
      <c r="C802" s="315" t="s">
        <v>1</v>
      </c>
      <c r="D802" s="315" t="s">
        <v>1263</v>
      </c>
      <c r="E802" s="17" t="s">
        <v>1</v>
      </c>
      <c r="F802" s="316">
        <v>0</v>
      </c>
      <c r="G802" s="38"/>
      <c r="H802" s="44"/>
    </row>
    <row r="803" spans="1:8" s="2" customFormat="1" ht="16.8" customHeight="1">
      <c r="A803" s="38"/>
      <c r="B803" s="44"/>
      <c r="C803" s="315" t="s">
        <v>716</v>
      </c>
      <c r="D803" s="315" t="s">
        <v>1426</v>
      </c>
      <c r="E803" s="17" t="s">
        <v>1</v>
      </c>
      <c r="F803" s="316">
        <v>2.16</v>
      </c>
      <c r="G803" s="38"/>
      <c r="H803" s="44"/>
    </row>
    <row r="804" spans="1:8" s="2" customFormat="1" ht="16.8" customHeight="1">
      <c r="A804" s="38"/>
      <c r="B804" s="44"/>
      <c r="C804" s="311" t="s">
        <v>721</v>
      </c>
      <c r="D804" s="312" t="s">
        <v>721</v>
      </c>
      <c r="E804" s="313" t="s">
        <v>1</v>
      </c>
      <c r="F804" s="314">
        <v>13.04</v>
      </c>
      <c r="G804" s="38"/>
      <c r="H804" s="44"/>
    </row>
    <row r="805" spans="1:8" s="2" customFormat="1" ht="16.8" customHeight="1">
      <c r="A805" s="38"/>
      <c r="B805" s="44"/>
      <c r="C805" s="315" t="s">
        <v>1</v>
      </c>
      <c r="D805" s="315" t="s">
        <v>1267</v>
      </c>
      <c r="E805" s="17" t="s">
        <v>1</v>
      </c>
      <c r="F805" s="316">
        <v>0</v>
      </c>
      <c r="G805" s="38"/>
      <c r="H805" s="44"/>
    </row>
    <row r="806" spans="1:8" s="2" customFormat="1" ht="16.8" customHeight="1">
      <c r="A806" s="38"/>
      <c r="B806" s="44"/>
      <c r="C806" s="315" t="s">
        <v>721</v>
      </c>
      <c r="D806" s="315" t="s">
        <v>1428</v>
      </c>
      <c r="E806" s="17" t="s">
        <v>1</v>
      </c>
      <c r="F806" s="316">
        <v>13.04</v>
      </c>
      <c r="G806" s="38"/>
      <c r="H806" s="44"/>
    </row>
    <row r="807" spans="1:8" s="2" customFormat="1" ht="16.8" customHeight="1">
      <c r="A807" s="38"/>
      <c r="B807" s="44"/>
      <c r="C807" s="311" t="s">
        <v>727</v>
      </c>
      <c r="D807" s="312" t="s">
        <v>727</v>
      </c>
      <c r="E807" s="313" t="s">
        <v>1</v>
      </c>
      <c r="F807" s="314">
        <v>6</v>
      </c>
      <c r="G807" s="38"/>
      <c r="H807" s="44"/>
    </row>
    <row r="808" spans="1:8" s="2" customFormat="1" ht="16.8" customHeight="1">
      <c r="A808" s="38"/>
      <c r="B808" s="44"/>
      <c r="C808" s="315" t="s">
        <v>727</v>
      </c>
      <c r="D808" s="315" t="s">
        <v>1273</v>
      </c>
      <c r="E808" s="17" t="s">
        <v>1</v>
      </c>
      <c r="F808" s="316">
        <v>6</v>
      </c>
      <c r="G808" s="38"/>
      <c r="H808" s="44"/>
    </row>
    <row r="809" spans="1:8" s="2" customFormat="1" ht="16.8" customHeight="1">
      <c r="A809" s="38"/>
      <c r="B809" s="44"/>
      <c r="C809" s="311" t="s">
        <v>284</v>
      </c>
      <c r="D809" s="312" t="s">
        <v>284</v>
      </c>
      <c r="E809" s="313" t="s">
        <v>1</v>
      </c>
      <c r="F809" s="314">
        <v>9.5</v>
      </c>
      <c r="G809" s="38"/>
      <c r="H809" s="44"/>
    </row>
    <row r="810" spans="1:8" s="2" customFormat="1" ht="16.8" customHeight="1">
      <c r="A810" s="38"/>
      <c r="B810" s="44"/>
      <c r="C810" s="315" t="s">
        <v>284</v>
      </c>
      <c r="D810" s="315" t="s">
        <v>1395</v>
      </c>
      <c r="E810" s="17" t="s">
        <v>1</v>
      </c>
      <c r="F810" s="316">
        <v>9.5</v>
      </c>
      <c r="G810" s="38"/>
      <c r="H810" s="44"/>
    </row>
    <row r="811" spans="1:8" s="2" customFormat="1" ht="16.8" customHeight="1">
      <c r="A811" s="38"/>
      <c r="B811" s="44"/>
      <c r="C811" s="311" t="s">
        <v>732</v>
      </c>
      <c r="D811" s="312" t="s">
        <v>732</v>
      </c>
      <c r="E811" s="313" t="s">
        <v>1</v>
      </c>
      <c r="F811" s="314">
        <v>15</v>
      </c>
      <c r="G811" s="38"/>
      <c r="H811" s="44"/>
    </row>
    <row r="812" spans="1:8" s="2" customFormat="1" ht="16.8" customHeight="1">
      <c r="A812" s="38"/>
      <c r="B812" s="44"/>
      <c r="C812" s="315" t="s">
        <v>732</v>
      </c>
      <c r="D812" s="315" t="s">
        <v>1431</v>
      </c>
      <c r="E812" s="17" t="s">
        <v>1</v>
      </c>
      <c r="F812" s="316">
        <v>15</v>
      </c>
      <c r="G812" s="38"/>
      <c r="H812" s="44"/>
    </row>
    <row r="813" spans="1:8" s="2" customFormat="1" ht="16.8" customHeight="1">
      <c r="A813" s="38"/>
      <c r="B813" s="44"/>
      <c r="C813" s="311" t="s">
        <v>744</v>
      </c>
      <c r="D813" s="312" t="s">
        <v>744</v>
      </c>
      <c r="E813" s="313" t="s">
        <v>1</v>
      </c>
      <c r="F813" s="314">
        <v>12</v>
      </c>
      <c r="G813" s="38"/>
      <c r="H813" s="44"/>
    </row>
    <row r="814" spans="1:8" s="2" customFormat="1" ht="16.8" customHeight="1">
      <c r="A814" s="38"/>
      <c r="B814" s="44"/>
      <c r="C814" s="315" t="s">
        <v>744</v>
      </c>
      <c r="D814" s="315" t="s">
        <v>1282</v>
      </c>
      <c r="E814" s="17" t="s">
        <v>1</v>
      </c>
      <c r="F814" s="316">
        <v>12</v>
      </c>
      <c r="G814" s="38"/>
      <c r="H814" s="44"/>
    </row>
    <row r="815" spans="1:8" s="2" customFormat="1" ht="16.8" customHeight="1">
      <c r="A815" s="38"/>
      <c r="B815" s="44"/>
      <c r="C815" s="311" t="s">
        <v>757</v>
      </c>
      <c r="D815" s="312" t="s">
        <v>757</v>
      </c>
      <c r="E815" s="313" t="s">
        <v>1</v>
      </c>
      <c r="F815" s="314">
        <v>8.35</v>
      </c>
      <c r="G815" s="38"/>
      <c r="H815" s="44"/>
    </row>
    <row r="816" spans="1:8" s="2" customFormat="1" ht="16.8" customHeight="1">
      <c r="A816" s="38"/>
      <c r="B816" s="44"/>
      <c r="C816" s="315" t="s">
        <v>757</v>
      </c>
      <c r="D816" s="315" t="s">
        <v>1435</v>
      </c>
      <c r="E816" s="17" t="s">
        <v>1</v>
      </c>
      <c r="F816" s="316">
        <v>8.35</v>
      </c>
      <c r="G816" s="38"/>
      <c r="H816" s="44"/>
    </row>
    <row r="817" spans="1:8" s="2" customFormat="1" ht="16.8" customHeight="1">
      <c r="A817" s="38"/>
      <c r="B817" s="44"/>
      <c r="C817" s="311" t="s">
        <v>557</v>
      </c>
      <c r="D817" s="312" t="s">
        <v>557</v>
      </c>
      <c r="E817" s="313" t="s">
        <v>1</v>
      </c>
      <c r="F817" s="314">
        <v>2.065</v>
      </c>
      <c r="G817" s="38"/>
      <c r="H817" s="44"/>
    </row>
    <row r="818" spans="1:8" s="2" customFormat="1" ht="16.8" customHeight="1">
      <c r="A818" s="38"/>
      <c r="B818" s="44"/>
      <c r="C818" s="315" t="s">
        <v>1</v>
      </c>
      <c r="D818" s="315" t="s">
        <v>635</v>
      </c>
      <c r="E818" s="17" t="s">
        <v>1</v>
      </c>
      <c r="F818" s="316">
        <v>0</v>
      </c>
      <c r="G818" s="38"/>
      <c r="H818" s="44"/>
    </row>
    <row r="819" spans="1:8" s="2" customFormat="1" ht="16.8" customHeight="1">
      <c r="A819" s="38"/>
      <c r="B819" s="44"/>
      <c r="C819" s="315" t="s">
        <v>1</v>
      </c>
      <c r="D819" s="315" t="s">
        <v>1214</v>
      </c>
      <c r="E819" s="17" t="s">
        <v>1</v>
      </c>
      <c r="F819" s="316">
        <v>0</v>
      </c>
      <c r="G819" s="38"/>
      <c r="H819" s="44"/>
    </row>
    <row r="820" spans="1:8" s="2" customFormat="1" ht="16.8" customHeight="1">
      <c r="A820" s="38"/>
      <c r="B820" s="44"/>
      <c r="C820" s="315" t="s">
        <v>557</v>
      </c>
      <c r="D820" s="315" t="s">
        <v>1399</v>
      </c>
      <c r="E820" s="17" t="s">
        <v>1</v>
      </c>
      <c r="F820" s="316">
        <v>2.065</v>
      </c>
      <c r="G820" s="38"/>
      <c r="H820" s="44"/>
    </row>
    <row r="821" spans="1:8" s="2" customFormat="1" ht="16.8" customHeight="1">
      <c r="A821" s="38"/>
      <c r="B821" s="44"/>
      <c r="C821" s="311" t="s">
        <v>562</v>
      </c>
      <c r="D821" s="312" t="s">
        <v>562</v>
      </c>
      <c r="E821" s="313" t="s">
        <v>1</v>
      </c>
      <c r="F821" s="314">
        <v>9.3</v>
      </c>
      <c r="G821" s="38"/>
      <c r="H821" s="44"/>
    </row>
    <row r="822" spans="1:8" s="2" customFormat="1" ht="16.8" customHeight="1">
      <c r="A822" s="38"/>
      <c r="B822" s="44"/>
      <c r="C822" s="315" t="s">
        <v>562</v>
      </c>
      <c r="D822" s="315" t="s">
        <v>1401</v>
      </c>
      <c r="E822" s="17" t="s">
        <v>1</v>
      </c>
      <c r="F822" s="316">
        <v>9.3</v>
      </c>
      <c r="G822" s="38"/>
      <c r="H822" s="44"/>
    </row>
    <row r="823" spans="1:8" s="2" customFormat="1" ht="16.8" customHeight="1">
      <c r="A823" s="38"/>
      <c r="B823" s="44"/>
      <c r="C823" s="311" t="s">
        <v>567</v>
      </c>
      <c r="D823" s="312" t="s">
        <v>567</v>
      </c>
      <c r="E823" s="313" t="s">
        <v>1</v>
      </c>
      <c r="F823" s="314">
        <v>2.535</v>
      </c>
      <c r="G823" s="38"/>
      <c r="H823" s="44"/>
    </row>
    <row r="824" spans="1:8" s="2" customFormat="1" ht="16.8" customHeight="1">
      <c r="A824" s="38"/>
      <c r="B824" s="44"/>
      <c r="C824" s="315" t="s">
        <v>567</v>
      </c>
      <c r="D824" s="315" t="s">
        <v>1403</v>
      </c>
      <c r="E824" s="17" t="s">
        <v>1</v>
      </c>
      <c r="F824" s="316">
        <v>2.535</v>
      </c>
      <c r="G824" s="38"/>
      <c r="H824" s="44"/>
    </row>
    <row r="825" spans="1:8" s="2" customFormat="1" ht="16.8" customHeight="1">
      <c r="A825" s="38"/>
      <c r="B825" s="44"/>
      <c r="C825" s="311" t="s">
        <v>577</v>
      </c>
      <c r="D825" s="312" t="s">
        <v>577</v>
      </c>
      <c r="E825" s="313" t="s">
        <v>1</v>
      </c>
      <c r="F825" s="314">
        <v>7.7</v>
      </c>
      <c r="G825" s="38"/>
      <c r="H825" s="44"/>
    </row>
    <row r="826" spans="1:8" s="2" customFormat="1" ht="16.8" customHeight="1">
      <c r="A826" s="38"/>
      <c r="B826" s="44"/>
      <c r="C826" s="315" t="s">
        <v>577</v>
      </c>
      <c r="D826" s="315" t="s">
        <v>1405</v>
      </c>
      <c r="E826" s="17" t="s">
        <v>1</v>
      </c>
      <c r="F826" s="316">
        <v>7.7</v>
      </c>
      <c r="G826" s="38"/>
      <c r="H826" s="44"/>
    </row>
    <row r="827" spans="1:8" s="2" customFormat="1" ht="16.8" customHeight="1">
      <c r="A827" s="38"/>
      <c r="B827" s="44"/>
      <c r="C827" s="311" t="s">
        <v>582</v>
      </c>
      <c r="D827" s="312" t="s">
        <v>582</v>
      </c>
      <c r="E827" s="313" t="s">
        <v>1</v>
      </c>
      <c r="F827" s="314">
        <v>7.7</v>
      </c>
      <c r="G827" s="38"/>
      <c r="H827" s="44"/>
    </row>
    <row r="828" spans="1:8" s="2" customFormat="1" ht="16.8" customHeight="1">
      <c r="A828" s="38"/>
      <c r="B828" s="44"/>
      <c r="C828" s="315" t="s">
        <v>582</v>
      </c>
      <c r="D828" s="315" t="s">
        <v>1405</v>
      </c>
      <c r="E828" s="17" t="s">
        <v>1</v>
      </c>
      <c r="F828" s="316">
        <v>7.7</v>
      </c>
      <c r="G828" s="38"/>
      <c r="H828" s="44"/>
    </row>
    <row r="829" spans="1:8" s="2" customFormat="1" ht="16.8" customHeight="1">
      <c r="A829" s="38"/>
      <c r="B829" s="44"/>
      <c r="C829" s="311" t="s">
        <v>659</v>
      </c>
      <c r="D829" s="312" t="s">
        <v>659</v>
      </c>
      <c r="E829" s="313" t="s">
        <v>1</v>
      </c>
      <c r="F829" s="314">
        <v>18.475</v>
      </c>
      <c r="G829" s="38"/>
      <c r="H829" s="44"/>
    </row>
    <row r="830" spans="1:8" s="2" customFormat="1" ht="16.8" customHeight="1">
      <c r="A830" s="38"/>
      <c r="B830" s="44"/>
      <c r="C830" s="315" t="s">
        <v>1</v>
      </c>
      <c r="D830" s="315" t="s">
        <v>1226</v>
      </c>
      <c r="E830" s="17" t="s">
        <v>1</v>
      </c>
      <c r="F830" s="316">
        <v>0</v>
      </c>
      <c r="G830" s="38"/>
      <c r="H830" s="44"/>
    </row>
    <row r="831" spans="1:8" s="2" customFormat="1" ht="16.8" customHeight="1">
      <c r="A831" s="38"/>
      <c r="B831" s="44"/>
      <c r="C831" s="315" t="s">
        <v>1</v>
      </c>
      <c r="D831" s="315" t="s">
        <v>1408</v>
      </c>
      <c r="E831" s="17" t="s">
        <v>1</v>
      </c>
      <c r="F831" s="316">
        <v>0</v>
      </c>
      <c r="G831" s="38"/>
      <c r="H831" s="44"/>
    </row>
    <row r="832" spans="1:8" s="2" customFormat="1" ht="16.8" customHeight="1">
      <c r="A832" s="38"/>
      <c r="B832" s="44"/>
      <c r="C832" s="315" t="s">
        <v>1</v>
      </c>
      <c r="D832" s="315" t="s">
        <v>1409</v>
      </c>
      <c r="E832" s="17" t="s">
        <v>1</v>
      </c>
      <c r="F832" s="316">
        <v>0</v>
      </c>
      <c r="G832" s="38"/>
      <c r="H832" s="44"/>
    </row>
    <row r="833" spans="1:8" s="2" customFormat="1" ht="16.8" customHeight="1">
      <c r="A833" s="38"/>
      <c r="B833" s="44"/>
      <c r="C833" s="315" t="s">
        <v>1</v>
      </c>
      <c r="D833" s="315" t="s">
        <v>1410</v>
      </c>
      <c r="E833" s="17" t="s">
        <v>1</v>
      </c>
      <c r="F833" s="316">
        <v>0</v>
      </c>
      <c r="G833" s="38"/>
      <c r="H833" s="44"/>
    </row>
    <row r="834" spans="1:8" s="2" customFormat="1" ht="16.8" customHeight="1">
      <c r="A834" s="38"/>
      <c r="B834" s="44"/>
      <c r="C834" s="315" t="s">
        <v>659</v>
      </c>
      <c r="D834" s="315" t="s">
        <v>1411</v>
      </c>
      <c r="E834" s="17" t="s">
        <v>1</v>
      </c>
      <c r="F834" s="316">
        <v>18.475</v>
      </c>
      <c r="G834" s="38"/>
      <c r="H834" s="44"/>
    </row>
    <row r="835" spans="1:8" s="2" customFormat="1" ht="16.8" customHeight="1">
      <c r="A835" s="38"/>
      <c r="B835" s="44"/>
      <c r="C835" s="311" t="s">
        <v>665</v>
      </c>
      <c r="D835" s="312" t="s">
        <v>665</v>
      </c>
      <c r="E835" s="313" t="s">
        <v>1</v>
      </c>
      <c r="F835" s="314">
        <v>7.7</v>
      </c>
      <c r="G835" s="38"/>
      <c r="H835" s="44"/>
    </row>
    <row r="836" spans="1:8" s="2" customFormat="1" ht="16.8" customHeight="1">
      <c r="A836" s="38"/>
      <c r="B836" s="44"/>
      <c r="C836" s="315" t="s">
        <v>665</v>
      </c>
      <c r="D836" s="315" t="s">
        <v>1405</v>
      </c>
      <c r="E836" s="17" t="s">
        <v>1</v>
      </c>
      <c r="F836" s="316">
        <v>7.7</v>
      </c>
      <c r="G836" s="38"/>
      <c r="H836" s="44"/>
    </row>
    <row r="837" spans="1:8" s="2" customFormat="1" ht="16.8" customHeight="1">
      <c r="A837" s="38"/>
      <c r="B837" s="44"/>
      <c r="C837" s="311" t="s">
        <v>623</v>
      </c>
      <c r="D837" s="312" t="s">
        <v>623</v>
      </c>
      <c r="E837" s="313" t="s">
        <v>1</v>
      </c>
      <c r="F837" s="314">
        <v>10.78</v>
      </c>
      <c r="G837" s="38"/>
      <c r="H837" s="44"/>
    </row>
    <row r="838" spans="1:8" s="2" customFormat="1" ht="16.8" customHeight="1">
      <c r="A838" s="38"/>
      <c r="B838" s="44"/>
      <c r="C838" s="315" t="s">
        <v>623</v>
      </c>
      <c r="D838" s="315" t="s">
        <v>1392</v>
      </c>
      <c r="E838" s="17" t="s">
        <v>1</v>
      </c>
      <c r="F838" s="316">
        <v>10.78</v>
      </c>
      <c r="G838" s="38"/>
      <c r="H838" s="44"/>
    </row>
    <row r="839" spans="1:8" s="2" customFormat="1" ht="16.8" customHeight="1">
      <c r="A839" s="38"/>
      <c r="B839" s="44"/>
      <c r="C839" s="311" t="s">
        <v>782</v>
      </c>
      <c r="D839" s="312" t="s">
        <v>782</v>
      </c>
      <c r="E839" s="313" t="s">
        <v>1</v>
      </c>
      <c r="F839" s="314">
        <v>0.292</v>
      </c>
      <c r="G839" s="38"/>
      <c r="H839" s="44"/>
    </row>
    <row r="840" spans="1:8" s="2" customFormat="1" ht="16.8" customHeight="1">
      <c r="A840" s="38"/>
      <c r="B840" s="44"/>
      <c r="C840" s="315" t="s">
        <v>782</v>
      </c>
      <c r="D840" s="315" t="s">
        <v>1396</v>
      </c>
      <c r="E840" s="17" t="s">
        <v>1</v>
      </c>
      <c r="F840" s="316">
        <v>0.292</v>
      </c>
      <c r="G840" s="38"/>
      <c r="H840" s="44"/>
    </row>
    <row r="841" spans="1:8" s="2" customFormat="1" ht="16.8" customHeight="1">
      <c r="A841" s="38"/>
      <c r="B841" s="44"/>
      <c r="C841" s="311" t="s">
        <v>1231</v>
      </c>
      <c r="D841" s="312" t="s">
        <v>1231</v>
      </c>
      <c r="E841" s="313" t="s">
        <v>1</v>
      </c>
      <c r="F841" s="314">
        <v>10.78</v>
      </c>
      <c r="G841" s="38"/>
      <c r="H841" s="44"/>
    </row>
    <row r="842" spans="1:8" s="2" customFormat="1" ht="16.8" customHeight="1">
      <c r="A842" s="38"/>
      <c r="B842" s="44"/>
      <c r="C842" s="315" t="s">
        <v>1231</v>
      </c>
      <c r="D842" s="315" t="s">
        <v>1412</v>
      </c>
      <c r="E842" s="17" t="s">
        <v>1</v>
      </c>
      <c r="F842" s="316">
        <v>10.78</v>
      </c>
      <c r="G842" s="38"/>
      <c r="H842" s="44"/>
    </row>
    <row r="843" spans="1:8" s="2" customFormat="1" ht="16.8" customHeight="1">
      <c r="A843" s="38"/>
      <c r="B843" s="44"/>
      <c r="C843" s="311" t="s">
        <v>625</v>
      </c>
      <c r="D843" s="312" t="s">
        <v>625</v>
      </c>
      <c r="E843" s="313" t="s">
        <v>1</v>
      </c>
      <c r="F843" s="314">
        <v>9.3</v>
      </c>
      <c r="G843" s="38"/>
      <c r="H843" s="44"/>
    </row>
    <row r="844" spans="1:8" s="2" customFormat="1" ht="16.8" customHeight="1">
      <c r="A844" s="38"/>
      <c r="B844" s="44"/>
      <c r="C844" s="315" t="s">
        <v>625</v>
      </c>
      <c r="D844" s="315" t="s">
        <v>1339</v>
      </c>
      <c r="E844" s="17" t="s">
        <v>1</v>
      </c>
      <c r="F844" s="316">
        <v>9.3</v>
      </c>
      <c r="G844" s="38"/>
      <c r="H844" s="44"/>
    </row>
    <row r="845" spans="1:8" s="2" customFormat="1" ht="16.8" customHeight="1">
      <c r="A845" s="38"/>
      <c r="B845" s="44"/>
      <c r="C845" s="311" t="s">
        <v>784</v>
      </c>
      <c r="D845" s="312" t="s">
        <v>784</v>
      </c>
      <c r="E845" s="313" t="s">
        <v>1</v>
      </c>
      <c r="F845" s="314">
        <v>9.79</v>
      </c>
      <c r="G845" s="38"/>
      <c r="H845" s="44"/>
    </row>
    <row r="846" spans="1:8" s="2" customFormat="1" ht="16.8" customHeight="1">
      <c r="A846" s="38"/>
      <c r="B846" s="44"/>
      <c r="C846" s="315" t="s">
        <v>784</v>
      </c>
      <c r="D846" s="315" t="s">
        <v>1397</v>
      </c>
      <c r="E846" s="17" t="s">
        <v>1</v>
      </c>
      <c r="F846" s="316">
        <v>9.79</v>
      </c>
      <c r="G846" s="38"/>
      <c r="H846" s="44"/>
    </row>
    <row r="847" spans="1:8" s="2" customFormat="1" ht="16.8" customHeight="1">
      <c r="A847" s="38"/>
      <c r="B847" s="44"/>
      <c r="C847" s="311" t="s">
        <v>627</v>
      </c>
      <c r="D847" s="312" t="s">
        <v>627</v>
      </c>
      <c r="E847" s="313" t="s">
        <v>1</v>
      </c>
      <c r="F847" s="314">
        <v>20.08</v>
      </c>
      <c r="G847" s="38"/>
      <c r="H847" s="44"/>
    </row>
    <row r="848" spans="1:8" s="2" customFormat="1" ht="16.8" customHeight="1">
      <c r="A848" s="38"/>
      <c r="B848" s="44"/>
      <c r="C848" s="315" t="s">
        <v>627</v>
      </c>
      <c r="D848" s="315" t="s">
        <v>1393</v>
      </c>
      <c r="E848" s="17" t="s">
        <v>1</v>
      </c>
      <c r="F848" s="316">
        <v>20.08</v>
      </c>
      <c r="G848" s="38"/>
      <c r="H848" s="44"/>
    </row>
    <row r="849" spans="1:8" s="2" customFormat="1" ht="26.4" customHeight="1">
      <c r="A849" s="38"/>
      <c r="B849" s="44"/>
      <c r="C849" s="310" t="s">
        <v>1791</v>
      </c>
      <c r="D849" s="310" t="s">
        <v>144</v>
      </c>
      <c r="E849" s="38"/>
      <c r="F849" s="38"/>
      <c r="G849" s="38"/>
      <c r="H849" s="44"/>
    </row>
    <row r="850" spans="1:8" s="2" customFormat="1" ht="16.8" customHeight="1">
      <c r="A850" s="38"/>
      <c r="B850" s="44"/>
      <c r="C850" s="311" t="s">
        <v>279</v>
      </c>
      <c r="D850" s="312" t="s">
        <v>279</v>
      </c>
      <c r="E850" s="313" t="s">
        <v>1</v>
      </c>
      <c r="F850" s="314">
        <v>0</v>
      </c>
      <c r="G850" s="38"/>
      <c r="H850" s="44"/>
    </row>
    <row r="851" spans="1:8" s="2" customFormat="1" ht="16.8" customHeight="1">
      <c r="A851" s="38"/>
      <c r="B851" s="44"/>
      <c r="C851" s="315" t="s">
        <v>279</v>
      </c>
      <c r="D851" s="315" t="s">
        <v>1203</v>
      </c>
      <c r="E851" s="17" t="s">
        <v>1</v>
      </c>
      <c r="F851" s="316">
        <v>0</v>
      </c>
      <c r="G851" s="38"/>
      <c r="H851" s="44"/>
    </row>
    <row r="852" spans="1:8" s="2" customFormat="1" ht="16.8" customHeight="1">
      <c r="A852" s="38"/>
      <c r="B852" s="44"/>
      <c r="C852" s="311" t="s">
        <v>672</v>
      </c>
      <c r="D852" s="312" t="s">
        <v>672</v>
      </c>
      <c r="E852" s="313" t="s">
        <v>1</v>
      </c>
      <c r="F852" s="314">
        <v>2.477</v>
      </c>
      <c r="G852" s="38"/>
      <c r="H852" s="44"/>
    </row>
    <row r="853" spans="1:8" s="2" customFormat="1" ht="16.8" customHeight="1">
      <c r="A853" s="38"/>
      <c r="B853" s="44"/>
      <c r="C853" s="315" t="s">
        <v>672</v>
      </c>
      <c r="D853" s="315" t="s">
        <v>1464</v>
      </c>
      <c r="E853" s="17" t="s">
        <v>1</v>
      </c>
      <c r="F853" s="316">
        <v>2.477</v>
      </c>
      <c r="G853" s="38"/>
      <c r="H853" s="44"/>
    </row>
    <row r="854" spans="1:8" s="2" customFormat="1" ht="16.8" customHeight="1">
      <c r="A854" s="38"/>
      <c r="B854" s="44"/>
      <c r="C854" s="311" t="s">
        <v>678</v>
      </c>
      <c r="D854" s="312" t="s">
        <v>678</v>
      </c>
      <c r="E854" s="313" t="s">
        <v>1</v>
      </c>
      <c r="F854" s="314">
        <v>4.11</v>
      </c>
      <c r="G854" s="38"/>
      <c r="H854" s="44"/>
    </row>
    <row r="855" spans="1:8" s="2" customFormat="1" ht="16.8" customHeight="1">
      <c r="A855" s="38"/>
      <c r="B855" s="44"/>
      <c r="C855" s="315" t="s">
        <v>678</v>
      </c>
      <c r="D855" s="315" t="s">
        <v>1462</v>
      </c>
      <c r="E855" s="17" t="s">
        <v>1</v>
      </c>
      <c r="F855" s="316">
        <v>4.11</v>
      </c>
      <c r="G855" s="38"/>
      <c r="H855" s="44"/>
    </row>
    <row r="856" spans="1:8" s="2" customFormat="1" ht="16.8" customHeight="1">
      <c r="A856" s="38"/>
      <c r="B856" s="44"/>
      <c r="C856" s="311" t="s">
        <v>684</v>
      </c>
      <c r="D856" s="312" t="s">
        <v>684</v>
      </c>
      <c r="E856" s="313" t="s">
        <v>1</v>
      </c>
      <c r="F856" s="314">
        <v>8.22</v>
      </c>
      <c r="G856" s="38"/>
      <c r="H856" s="44"/>
    </row>
    <row r="857" spans="1:8" s="2" customFormat="1" ht="16.8" customHeight="1">
      <c r="A857" s="38"/>
      <c r="B857" s="44"/>
      <c r="C857" s="315" t="s">
        <v>1</v>
      </c>
      <c r="D857" s="315" t="s">
        <v>1260</v>
      </c>
      <c r="E857" s="17" t="s">
        <v>1</v>
      </c>
      <c r="F857" s="316">
        <v>0</v>
      </c>
      <c r="G857" s="38"/>
      <c r="H857" s="44"/>
    </row>
    <row r="858" spans="1:8" s="2" customFormat="1" ht="16.8" customHeight="1">
      <c r="A858" s="38"/>
      <c r="B858" s="44"/>
      <c r="C858" s="315" t="s">
        <v>684</v>
      </c>
      <c r="D858" s="315" t="s">
        <v>1467</v>
      </c>
      <c r="E858" s="17" t="s">
        <v>1</v>
      </c>
      <c r="F858" s="316">
        <v>8.22</v>
      </c>
      <c r="G858" s="38"/>
      <c r="H858" s="44"/>
    </row>
    <row r="859" spans="1:8" s="2" customFormat="1" ht="16.8" customHeight="1">
      <c r="A859" s="38"/>
      <c r="B859" s="44"/>
      <c r="C859" s="311" t="s">
        <v>691</v>
      </c>
      <c r="D859" s="312" t="s">
        <v>691</v>
      </c>
      <c r="E859" s="313" t="s">
        <v>1</v>
      </c>
      <c r="F859" s="314">
        <v>1.53</v>
      </c>
      <c r="G859" s="38"/>
      <c r="H859" s="44"/>
    </row>
    <row r="860" spans="1:8" s="2" customFormat="1" ht="16.8" customHeight="1">
      <c r="A860" s="38"/>
      <c r="B860" s="44"/>
      <c r="C860" s="315" t="s">
        <v>1</v>
      </c>
      <c r="D860" s="315" t="s">
        <v>1263</v>
      </c>
      <c r="E860" s="17" t="s">
        <v>1</v>
      </c>
      <c r="F860" s="316">
        <v>0</v>
      </c>
      <c r="G860" s="38"/>
      <c r="H860" s="44"/>
    </row>
    <row r="861" spans="1:8" s="2" customFormat="1" ht="16.8" customHeight="1">
      <c r="A861" s="38"/>
      <c r="B861" s="44"/>
      <c r="C861" s="315" t="s">
        <v>691</v>
      </c>
      <c r="D861" s="315" t="s">
        <v>1469</v>
      </c>
      <c r="E861" s="17" t="s">
        <v>1</v>
      </c>
      <c r="F861" s="316">
        <v>1.53</v>
      </c>
      <c r="G861" s="38"/>
      <c r="H861" s="44"/>
    </row>
    <row r="862" spans="1:8" s="2" customFormat="1" ht="16.8" customHeight="1">
      <c r="A862" s="38"/>
      <c r="B862" s="44"/>
      <c r="C862" s="311" t="s">
        <v>697</v>
      </c>
      <c r="D862" s="312" t="s">
        <v>697</v>
      </c>
      <c r="E862" s="313" t="s">
        <v>1</v>
      </c>
      <c r="F862" s="314">
        <v>4.68</v>
      </c>
      <c r="G862" s="38"/>
      <c r="H862" s="44"/>
    </row>
    <row r="863" spans="1:8" s="2" customFormat="1" ht="16.8" customHeight="1">
      <c r="A863" s="38"/>
      <c r="B863" s="44"/>
      <c r="C863" s="315" t="s">
        <v>1</v>
      </c>
      <c r="D863" s="315" t="s">
        <v>1267</v>
      </c>
      <c r="E863" s="17" t="s">
        <v>1</v>
      </c>
      <c r="F863" s="316">
        <v>0</v>
      </c>
      <c r="G863" s="38"/>
      <c r="H863" s="44"/>
    </row>
    <row r="864" spans="1:8" s="2" customFormat="1" ht="16.8" customHeight="1">
      <c r="A864" s="38"/>
      <c r="B864" s="44"/>
      <c r="C864" s="315" t="s">
        <v>697</v>
      </c>
      <c r="D864" s="315" t="s">
        <v>1471</v>
      </c>
      <c r="E864" s="17" t="s">
        <v>1</v>
      </c>
      <c r="F864" s="316">
        <v>4.68</v>
      </c>
      <c r="G864" s="38"/>
      <c r="H864" s="44"/>
    </row>
    <row r="865" spans="1:8" s="2" customFormat="1" ht="16.8" customHeight="1">
      <c r="A865" s="38"/>
      <c r="B865" s="44"/>
      <c r="C865" s="311" t="s">
        <v>703</v>
      </c>
      <c r="D865" s="312" t="s">
        <v>703</v>
      </c>
      <c r="E865" s="313" t="s">
        <v>1</v>
      </c>
      <c r="F865" s="314">
        <v>8.001</v>
      </c>
      <c r="G865" s="38"/>
      <c r="H865" s="44"/>
    </row>
    <row r="866" spans="1:8" s="2" customFormat="1" ht="16.8" customHeight="1">
      <c r="A866" s="38"/>
      <c r="B866" s="44"/>
      <c r="C866" s="315" t="s">
        <v>1</v>
      </c>
      <c r="D866" s="315" t="s">
        <v>1324</v>
      </c>
      <c r="E866" s="17" t="s">
        <v>1</v>
      </c>
      <c r="F866" s="316">
        <v>0</v>
      </c>
      <c r="G866" s="38"/>
      <c r="H866" s="44"/>
    </row>
    <row r="867" spans="1:8" s="2" customFormat="1" ht="16.8" customHeight="1">
      <c r="A867" s="38"/>
      <c r="B867" s="44"/>
      <c r="C867" s="315" t="s">
        <v>703</v>
      </c>
      <c r="D867" s="315" t="s">
        <v>1477</v>
      </c>
      <c r="E867" s="17" t="s">
        <v>1</v>
      </c>
      <c r="F867" s="316">
        <v>8.001</v>
      </c>
      <c r="G867" s="38"/>
      <c r="H867" s="44"/>
    </row>
    <row r="868" spans="1:8" s="2" customFormat="1" ht="16.8" customHeight="1">
      <c r="A868" s="38"/>
      <c r="B868" s="44"/>
      <c r="C868" s="311" t="s">
        <v>709</v>
      </c>
      <c r="D868" s="312" t="s">
        <v>709</v>
      </c>
      <c r="E868" s="313" t="s">
        <v>1</v>
      </c>
      <c r="F868" s="314">
        <v>6</v>
      </c>
      <c r="G868" s="38"/>
      <c r="H868" s="44"/>
    </row>
    <row r="869" spans="1:8" s="2" customFormat="1" ht="16.8" customHeight="1">
      <c r="A869" s="38"/>
      <c r="B869" s="44"/>
      <c r="C869" s="315" t="s">
        <v>709</v>
      </c>
      <c r="D869" s="315" t="s">
        <v>1273</v>
      </c>
      <c r="E869" s="17" t="s">
        <v>1</v>
      </c>
      <c r="F869" s="316">
        <v>6</v>
      </c>
      <c r="G869" s="38"/>
      <c r="H869" s="44"/>
    </row>
    <row r="870" spans="1:8" s="2" customFormat="1" ht="16.8" customHeight="1">
      <c r="A870" s="38"/>
      <c r="B870" s="44"/>
      <c r="C870" s="311" t="s">
        <v>716</v>
      </c>
      <c r="D870" s="312" t="s">
        <v>716</v>
      </c>
      <c r="E870" s="313" t="s">
        <v>1</v>
      </c>
      <c r="F870" s="314">
        <v>15</v>
      </c>
      <c r="G870" s="38"/>
      <c r="H870" s="44"/>
    </row>
    <row r="871" spans="1:8" s="2" customFormat="1" ht="16.8" customHeight="1">
      <c r="A871" s="38"/>
      <c r="B871" s="44"/>
      <c r="C871" s="315" t="s">
        <v>716</v>
      </c>
      <c r="D871" s="315" t="s">
        <v>1278</v>
      </c>
      <c r="E871" s="17" t="s">
        <v>1</v>
      </c>
      <c r="F871" s="316">
        <v>15</v>
      </c>
      <c r="G871" s="38"/>
      <c r="H871" s="44"/>
    </row>
    <row r="872" spans="1:8" s="2" customFormat="1" ht="16.8" customHeight="1">
      <c r="A872" s="38"/>
      <c r="B872" s="44"/>
      <c r="C872" s="311" t="s">
        <v>721</v>
      </c>
      <c r="D872" s="312" t="s">
        <v>721</v>
      </c>
      <c r="E872" s="313" t="s">
        <v>1</v>
      </c>
      <c r="F872" s="314">
        <v>12.7</v>
      </c>
      <c r="G872" s="38"/>
      <c r="H872" s="44"/>
    </row>
    <row r="873" spans="1:8" s="2" customFormat="1" ht="16.8" customHeight="1">
      <c r="A873" s="38"/>
      <c r="B873" s="44"/>
      <c r="C873" s="315" t="s">
        <v>721</v>
      </c>
      <c r="D873" s="315" t="s">
        <v>1483</v>
      </c>
      <c r="E873" s="17" t="s">
        <v>1</v>
      </c>
      <c r="F873" s="316">
        <v>12.7</v>
      </c>
      <c r="G873" s="38"/>
      <c r="H873" s="44"/>
    </row>
    <row r="874" spans="1:8" s="2" customFormat="1" ht="16.8" customHeight="1">
      <c r="A874" s="38"/>
      <c r="B874" s="44"/>
      <c r="C874" s="311" t="s">
        <v>727</v>
      </c>
      <c r="D874" s="312" t="s">
        <v>727</v>
      </c>
      <c r="E874" s="313" t="s">
        <v>1</v>
      </c>
      <c r="F874" s="314">
        <v>0.66</v>
      </c>
      <c r="G874" s="38"/>
      <c r="H874" s="44"/>
    </row>
    <row r="875" spans="1:8" s="2" customFormat="1" ht="16.8" customHeight="1">
      <c r="A875" s="38"/>
      <c r="B875" s="44"/>
      <c r="C875" s="315" t="s">
        <v>1</v>
      </c>
      <c r="D875" s="315" t="s">
        <v>1485</v>
      </c>
      <c r="E875" s="17" t="s">
        <v>1</v>
      </c>
      <c r="F875" s="316">
        <v>0</v>
      </c>
      <c r="G875" s="38"/>
      <c r="H875" s="44"/>
    </row>
    <row r="876" spans="1:8" s="2" customFormat="1" ht="16.8" customHeight="1">
      <c r="A876" s="38"/>
      <c r="B876" s="44"/>
      <c r="C876" s="315" t="s">
        <v>727</v>
      </c>
      <c r="D876" s="315" t="s">
        <v>1486</v>
      </c>
      <c r="E876" s="17" t="s">
        <v>1</v>
      </c>
      <c r="F876" s="316">
        <v>0.66</v>
      </c>
      <c r="G876" s="38"/>
      <c r="H876" s="44"/>
    </row>
    <row r="877" spans="1:8" s="2" customFormat="1" ht="16.8" customHeight="1">
      <c r="A877" s="38"/>
      <c r="B877" s="44"/>
      <c r="C877" s="311" t="s">
        <v>284</v>
      </c>
      <c r="D877" s="312" t="s">
        <v>284</v>
      </c>
      <c r="E877" s="313" t="s">
        <v>1</v>
      </c>
      <c r="F877" s="314">
        <v>5.4</v>
      </c>
      <c r="G877" s="38"/>
      <c r="H877" s="44"/>
    </row>
    <row r="878" spans="1:8" s="2" customFormat="1" ht="16.8" customHeight="1">
      <c r="A878" s="38"/>
      <c r="B878" s="44"/>
      <c r="C878" s="315" t="s">
        <v>284</v>
      </c>
      <c r="D878" s="315" t="s">
        <v>1442</v>
      </c>
      <c r="E878" s="17" t="s">
        <v>1</v>
      </c>
      <c r="F878" s="316">
        <v>5.4</v>
      </c>
      <c r="G878" s="38"/>
      <c r="H878" s="44"/>
    </row>
    <row r="879" spans="1:8" s="2" customFormat="1" ht="16.8" customHeight="1">
      <c r="A879" s="38"/>
      <c r="B879" s="44"/>
      <c r="C879" s="311" t="s">
        <v>732</v>
      </c>
      <c r="D879" s="312" t="s">
        <v>732</v>
      </c>
      <c r="E879" s="313" t="s">
        <v>1</v>
      </c>
      <c r="F879" s="314">
        <v>8.02</v>
      </c>
      <c r="G879" s="38"/>
      <c r="H879" s="44"/>
    </row>
    <row r="880" spans="1:8" s="2" customFormat="1" ht="16.8" customHeight="1">
      <c r="A880" s="38"/>
      <c r="B880" s="44"/>
      <c r="C880" s="315" t="s">
        <v>732</v>
      </c>
      <c r="D880" s="315" t="s">
        <v>1494</v>
      </c>
      <c r="E880" s="17" t="s">
        <v>1</v>
      </c>
      <c r="F880" s="316">
        <v>8.02</v>
      </c>
      <c r="G880" s="38"/>
      <c r="H880" s="44"/>
    </row>
    <row r="881" spans="1:8" s="2" customFormat="1" ht="16.8" customHeight="1">
      <c r="A881" s="38"/>
      <c r="B881" s="44"/>
      <c r="C881" s="311" t="s">
        <v>557</v>
      </c>
      <c r="D881" s="312" t="s">
        <v>557</v>
      </c>
      <c r="E881" s="313" t="s">
        <v>1</v>
      </c>
      <c r="F881" s="314">
        <v>1.675</v>
      </c>
      <c r="G881" s="38"/>
      <c r="H881" s="44"/>
    </row>
    <row r="882" spans="1:8" s="2" customFormat="1" ht="16.8" customHeight="1">
      <c r="A882" s="38"/>
      <c r="B882" s="44"/>
      <c r="C882" s="315" t="s">
        <v>1</v>
      </c>
      <c r="D882" s="315" t="s">
        <v>635</v>
      </c>
      <c r="E882" s="17" t="s">
        <v>1</v>
      </c>
      <c r="F882" s="316">
        <v>0</v>
      </c>
      <c r="G882" s="38"/>
      <c r="H882" s="44"/>
    </row>
    <row r="883" spans="1:8" s="2" customFormat="1" ht="16.8" customHeight="1">
      <c r="A883" s="38"/>
      <c r="B883" s="44"/>
      <c r="C883" s="315" t="s">
        <v>1</v>
      </c>
      <c r="D883" s="315" t="s">
        <v>1214</v>
      </c>
      <c r="E883" s="17" t="s">
        <v>1</v>
      </c>
      <c r="F883" s="316">
        <v>0</v>
      </c>
      <c r="G883" s="38"/>
      <c r="H883" s="44"/>
    </row>
    <row r="884" spans="1:8" s="2" customFormat="1" ht="16.8" customHeight="1">
      <c r="A884" s="38"/>
      <c r="B884" s="44"/>
      <c r="C884" s="315" t="s">
        <v>557</v>
      </c>
      <c r="D884" s="315" t="s">
        <v>1446</v>
      </c>
      <c r="E884" s="17" t="s">
        <v>1</v>
      </c>
      <c r="F884" s="316">
        <v>1.675</v>
      </c>
      <c r="G884" s="38"/>
      <c r="H884" s="44"/>
    </row>
    <row r="885" spans="1:8" s="2" customFormat="1" ht="16.8" customHeight="1">
      <c r="A885" s="38"/>
      <c r="B885" s="44"/>
      <c r="C885" s="311" t="s">
        <v>562</v>
      </c>
      <c r="D885" s="312" t="s">
        <v>562</v>
      </c>
      <c r="E885" s="313" t="s">
        <v>1</v>
      </c>
      <c r="F885" s="314">
        <v>8.04</v>
      </c>
      <c r="G885" s="38"/>
      <c r="H885" s="44"/>
    </row>
    <row r="886" spans="1:8" s="2" customFormat="1" ht="16.8" customHeight="1">
      <c r="A886" s="38"/>
      <c r="B886" s="44"/>
      <c r="C886" s="315" t="s">
        <v>562</v>
      </c>
      <c r="D886" s="315" t="s">
        <v>1448</v>
      </c>
      <c r="E886" s="17" t="s">
        <v>1</v>
      </c>
      <c r="F886" s="316">
        <v>8.04</v>
      </c>
      <c r="G886" s="38"/>
      <c r="H886" s="44"/>
    </row>
    <row r="887" spans="1:8" s="2" customFormat="1" ht="16.8" customHeight="1">
      <c r="A887" s="38"/>
      <c r="B887" s="44"/>
      <c r="C887" s="311" t="s">
        <v>567</v>
      </c>
      <c r="D887" s="312" t="s">
        <v>567</v>
      </c>
      <c r="E887" s="313" t="s">
        <v>1</v>
      </c>
      <c r="F887" s="314">
        <v>6.308</v>
      </c>
      <c r="G887" s="38"/>
      <c r="H887" s="44"/>
    </row>
    <row r="888" spans="1:8" s="2" customFormat="1" ht="16.8" customHeight="1">
      <c r="A888" s="38"/>
      <c r="B888" s="44"/>
      <c r="C888" s="315" t="s">
        <v>567</v>
      </c>
      <c r="D888" s="315" t="s">
        <v>1450</v>
      </c>
      <c r="E888" s="17" t="s">
        <v>1</v>
      </c>
      <c r="F888" s="316">
        <v>6.308</v>
      </c>
      <c r="G888" s="38"/>
      <c r="H888" s="44"/>
    </row>
    <row r="889" spans="1:8" s="2" customFormat="1" ht="16.8" customHeight="1">
      <c r="A889" s="38"/>
      <c r="B889" s="44"/>
      <c r="C889" s="311" t="s">
        <v>577</v>
      </c>
      <c r="D889" s="312" t="s">
        <v>577</v>
      </c>
      <c r="E889" s="313" t="s">
        <v>1</v>
      </c>
      <c r="F889" s="314">
        <v>30.033</v>
      </c>
      <c r="G889" s="38"/>
      <c r="H889" s="44"/>
    </row>
    <row r="890" spans="1:8" s="2" customFormat="1" ht="16.8" customHeight="1">
      <c r="A890" s="38"/>
      <c r="B890" s="44"/>
      <c r="C890" s="315" t="s">
        <v>1</v>
      </c>
      <c r="D890" s="315" t="s">
        <v>1226</v>
      </c>
      <c r="E890" s="17" t="s">
        <v>1</v>
      </c>
      <c r="F890" s="316">
        <v>0</v>
      </c>
      <c r="G890" s="38"/>
      <c r="H890" s="44"/>
    </row>
    <row r="891" spans="1:8" s="2" customFormat="1" ht="16.8" customHeight="1">
      <c r="A891" s="38"/>
      <c r="B891" s="44"/>
      <c r="C891" s="315" t="s">
        <v>1</v>
      </c>
      <c r="D891" s="315" t="s">
        <v>1454</v>
      </c>
      <c r="E891" s="17" t="s">
        <v>1</v>
      </c>
      <c r="F891" s="316">
        <v>0</v>
      </c>
      <c r="G891" s="38"/>
      <c r="H891" s="44"/>
    </row>
    <row r="892" spans="1:8" s="2" customFormat="1" ht="16.8" customHeight="1">
      <c r="A892" s="38"/>
      <c r="B892" s="44"/>
      <c r="C892" s="315" t="s">
        <v>1</v>
      </c>
      <c r="D892" s="315" t="s">
        <v>1455</v>
      </c>
      <c r="E892" s="17" t="s">
        <v>1</v>
      </c>
      <c r="F892" s="316">
        <v>0</v>
      </c>
      <c r="G892" s="38"/>
      <c r="H892" s="44"/>
    </row>
    <row r="893" spans="1:8" s="2" customFormat="1" ht="16.8" customHeight="1">
      <c r="A893" s="38"/>
      <c r="B893" s="44"/>
      <c r="C893" s="315" t="s">
        <v>1</v>
      </c>
      <c r="D893" s="315" t="s">
        <v>1456</v>
      </c>
      <c r="E893" s="17" t="s">
        <v>1</v>
      </c>
      <c r="F893" s="316">
        <v>0</v>
      </c>
      <c r="G893" s="38"/>
      <c r="H893" s="44"/>
    </row>
    <row r="894" spans="1:8" s="2" customFormat="1" ht="16.8" customHeight="1">
      <c r="A894" s="38"/>
      <c r="B894" s="44"/>
      <c r="C894" s="315" t="s">
        <v>577</v>
      </c>
      <c r="D894" s="315" t="s">
        <v>1457</v>
      </c>
      <c r="E894" s="17" t="s">
        <v>1</v>
      </c>
      <c r="F894" s="316">
        <v>30.033</v>
      </c>
      <c r="G894" s="38"/>
      <c r="H894" s="44"/>
    </row>
    <row r="895" spans="1:8" s="2" customFormat="1" ht="16.8" customHeight="1">
      <c r="A895" s="38"/>
      <c r="B895" s="44"/>
      <c r="C895" s="311" t="s">
        <v>582</v>
      </c>
      <c r="D895" s="312" t="s">
        <v>582</v>
      </c>
      <c r="E895" s="313" t="s">
        <v>1</v>
      </c>
      <c r="F895" s="314">
        <v>22</v>
      </c>
      <c r="G895" s="38"/>
      <c r="H895" s="44"/>
    </row>
    <row r="896" spans="1:8" s="2" customFormat="1" ht="16.8" customHeight="1">
      <c r="A896" s="38"/>
      <c r="B896" s="44"/>
      <c r="C896" s="315" t="s">
        <v>1</v>
      </c>
      <c r="D896" s="315" t="s">
        <v>1241</v>
      </c>
      <c r="E896" s="17" t="s">
        <v>1</v>
      </c>
      <c r="F896" s="316">
        <v>0</v>
      </c>
      <c r="G896" s="38"/>
      <c r="H896" s="44"/>
    </row>
    <row r="897" spans="1:8" s="2" customFormat="1" ht="16.8" customHeight="1">
      <c r="A897" s="38"/>
      <c r="B897" s="44"/>
      <c r="C897" s="315" t="s">
        <v>582</v>
      </c>
      <c r="D897" s="315" t="s">
        <v>1459</v>
      </c>
      <c r="E897" s="17" t="s">
        <v>1</v>
      </c>
      <c r="F897" s="316">
        <v>22</v>
      </c>
      <c r="G897" s="38"/>
      <c r="H897" s="44"/>
    </row>
    <row r="898" spans="1:8" s="2" customFormat="1" ht="16.8" customHeight="1">
      <c r="A898" s="38"/>
      <c r="B898" s="44"/>
      <c r="C898" s="311" t="s">
        <v>659</v>
      </c>
      <c r="D898" s="312" t="s">
        <v>659</v>
      </c>
      <c r="E898" s="313" t="s">
        <v>1</v>
      </c>
      <c r="F898" s="314">
        <v>0.4</v>
      </c>
      <c r="G898" s="38"/>
      <c r="H898" s="44"/>
    </row>
    <row r="899" spans="1:8" s="2" customFormat="1" ht="16.8" customHeight="1">
      <c r="A899" s="38"/>
      <c r="B899" s="44"/>
      <c r="C899" s="315" t="s">
        <v>1</v>
      </c>
      <c r="D899" s="315" t="s">
        <v>1247</v>
      </c>
      <c r="E899" s="17" t="s">
        <v>1</v>
      </c>
      <c r="F899" s="316">
        <v>0</v>
      </c>
      <c r="G899" s="38"/>
      <c r="H899" s="44"/>
    </row>
    <row r="900" spans="1:8" s="2" customFormat="1" ht="16.8" customHeight="1">
      <c r="A900" s="38"/>
      <c r="B900" s="44"/>
      <c r="C900" s="315" t="s">
        <v>659</v>
      </c>
      <c r="D900" s="315" t="s">
        <v>1309</v>
      </c>
      <c r="E900" s="17" t="s">
        <v>1</v>
      </c>
      <c r="F900" s="316">
        <v>0.4</v>
      </c>
      <c r="G900" s="38"/>
      <c r="H900" s="44"/>
    </row>
    <row r="901" spans="1:8" s="2" customFormat="1" ht="16.8" customHeight="1">
      <c r="A901" s="38"/>
      <c r="B901" s="44"/>
      <c r="C901" s="311" t="s">
        <v>665</v>
      </c>
      <c r="D901" s="312" t="s">
        <v>665</v>
      </c>
      <c r="E901" s="313" t="s">
        <v>1</v>
      </c>
      <c r="F901" s="314">
        <v>4.11</v>
      </c>
      <c r="G901" s="38"/>
      <c r="H901" s="44"/>
    </row>
    <row r="902" spans="1:8" s="2" customFormat="1" ht="16.8" customHeight="1">
      <c r="A902" s="38"/>
      <c r="B902" s="44"/>
      <c r="C902" s="315" t="s">
        <v>665</v>
      </c>
      <c r="D902" s="315" t="s">
        <v>1462</v>
      </c>
      <c r="E902" s="17" t="s">
        <v>1</v>
      </c>
      <c r="F902" s="316">
        <v>4.11</v>
      </c>
      <c r="G902" s="38"/>
      <c r="H902" s="44"/>
    </row>
    <row r="903" spans="1:8" s="2" customFormat="1" ht="16.8" customHeight="1">
      <c r="A903" s="38"/>
      <c r="B903" s="44"/>
      <c r="C903" s="311" t="s">
        <v>623</v>
      </c>
      <c r="D903" s="312" t="s">
        <v>623</v>
      </c>
      <c r="E903" s="313" t="s">
        <v>1</v>
      </c>
      <c r="F903" s="314">
        <v>30.03</v>
      </c>
      <c r="G903" s="38"/>
      <c r="H903" s="44"/>
    </row>
    <row r="904" spans="1:8" s="2" customFormat="1" ht="16.8" customHeight="1">
      <c r="A904" s="38"/>
      <c r="B904" s="44"/>
      <c r="C904" s="315" t="s">
        <v>623</v>
      </c>
      <c r="D904" s="315" t="s">
        <v>1438</v>
      </c>
      <c r="E904" s="17" t="s">
        <v>1</v>
      </c>
      <c r="F904" s="316">
        <v>30.03</v>
      </c>
      <c r="G904" s="38"/>
      <c r="H904" s="44"/>
    </row>
    <row r="905" spans="1:8" s="2" customFormat="1" ht="16.8" customHeight="1">
      <c r="A905" s="38"/>
      <c r="B905" s="44"/>
      <c r="C905" s="311" t="s">
        <v>1472</v>
      </c>
      <c r="D905" s="312" t="s">
        <v>1472</v>
      </c>
      <c r="E905" s="313" t="s">
        <v>1</v>
      </c>
      <c r="F905" s="314">
        <v>3</v>
      </c>
      <c r="G905" s="38"/>
      <c r="H905" s="44"/>
    </row>
    <row r="906" spans="1:8" s="2" customFormat="1" ht="16.8" customHeight="1">
      <c r="A906" s="38"/>
      <c r="B906" s="44"/>
      <c r="C906" s="315" t="s">
        <v>1472</v>
      </c>
      <c r="D906" s="315" t="s">
        <v>1473</v>
      </c>
      <c r="E906" s="17" t="s">
        <v>1</v>
      </c>
      <c r="F906" s="316">
        <v>3</v>
      </c>
      <c r="G906" s="38"/>
      <c r="H906" s="44"/>
    </row>
    <row r="907" spans="1:8" s="2" customFormat="1" ht="16.8" customHeight="1">
      <c r="A907" s="38"/>
      <c r="B907" s="44"/>
      <c r="C907" s="311" t="s">
        <v>1487</v>
      </c>
      <c r="D907" s="312" t="s">
        <v>1487</v>
      </c>
      <c r="E907" s="313" t="s">
        <v>1</v>
      </c>
      <c r="F907" s="314">
        <v>3.84</v>
      </c>
      <c r="G907" s="38"/>
      <c r="H907" s="44"/>
    </row>
    <row r="908" spans="1:8" s="2" customFormat="1" ht="16.8" customHeight="1">
      <c r="A908" s="38"/>
      <c r="B908" s="44"/>
      <c r="C908" s="315" t="s">
        <v>1487</v>
      </c>
      <c r="D908" s="315" t="s">
        <v>1488</v>
      </c>
      <c r="E908" s="17" t="s">
        <v>1</v>
      </c>
      <c r="F908" s="316">
        <v>3.84</v>
      </c>
      <c r="G908" s="38"/>
      <c r="H908" s="44"/>
    </row>
    <row r="909" spans="1:8" s="2" customFormat="1" ht="16.8" customHeight="1">
      <c r="A909" s="38"/>
      <c r="B909" s="44"/>
      <c r="C909" s="311" t="s">
        <v>782</v>
      </c>
      <c r="D909" s="312" t="s">
        <v>782</v>
      </c>
      <c r="E909" s="313" t="s">
        <v>1</v>
      </c>
      <c r="F909" s="314">
        <v>0.167</v>
      </c>
      <c r="G909" s="38"/>
      <c r="H909" s="44"/>
    </row>
    <row r="910" spans="1:8" s="2" customFormat="1" ht="16.8" customHeight="1">
      <c r="A910" s="38"/>
      <c r="B910" s="44"/>
      <c r="C910" s="315" t="s">
        <v>782</v>
      </c>
      <c r="D910" s="315" t="s">
        <v>1443</v>
      </c>
      <c r="E910" s="17" t="s">
        <v>1</v>
      </c>
      <c r="F910" s="316">
        <v>0.167</v>
      </c>
      <c r="G910" s="38"/>
      <c r="H910" s="44"/>
    </row>
    <row r="911" spans="1:8" s="2" customFormat="1" ht="16.8" customHeight="1">
      <c r="A911" s="38"/>
      <c r="B911" s="44"/>
      <c r="C911" s="311" t="s">
        <v>625</v>
      </c>
      <c r="D911" s="312" t="s">
        <v>625</v>
      </c>
      <c r="E911" s="313" t="s">
        <v>1</v>
      </c>
      <c r="F911" s="314">
        <v>8.04</v>
      </c>
      <c r="G911" s="38"/>
      <c r="H911" s="44"/>
    </row>
    <row r="912" spans="1:8" s="2" customFormat="1" ht="16.8" customHeight="1">
      <c r="A912" s="38"/>
      <c r="B912" s="44"/>
      <c r="C912" s="315" t="s">
        <v>625</v>
      </c>
      <c r="D912" s="315" t="s">
        <v>1439</v>
      </c>
      <c r="E912" s="17" t="s">
        <v>1</v>
      </c>
      <c r="F912" s="316">
        <v>8.04</v>
      </c>
      <c r="G912" s="38"/>
      <c r="H912" s="44"/>
    </row>
    <row r="913" spans="1:8" s="2" customFormat="1" ht="16.8" customHeight="1">
      <c r="A913" s="38"/>
      <c r="B913" s="44"/>
      <c r="C913" s="311" t="s">
        <v>1474</v>
      </c>
      <c r="D913" s="312" t="s">
        <v>1474</v>
      </c>
      <c r="E913" s="313" t="s">
        <v>1</v>
      </c>
      <c r="F913" s="314">
        <v>7.68</v>
      </c>
      <c r="G913" s="38"/>
      <c r="H913" s="44"/>
    </row>
    <row r="914" spans="1:8" s="2" customFormat="1" ht="16.8" customHeight="1">
      <c r="A914" s="38"/>
      <c r="B914" s="44"/>
      <c r="C914" s="315" t="s">
        <v>1474</v>
      </c>
      <c r="D914" s="315" t="s">
        <v>1475</v>
      </c>
      <c r="E914" s="17" t="s">
        <v>1</v>
      </c>
      <c r="F914" s="316">
        <v>7.68</v>
      </c>
      <c r="G914" s="38"/>
      <c r="H914" s="44"/>
    </row>
    <row r="915" spans="1:8" s="2" customFormat="1" ht="16.8" customHeight="1">
      <c r="A915" s="38"/>
      <c r="B915" s="44"/>
      <c r="C915" s="311" t="s">
        <v>1489</v>
      </c>
      <c r="D915" s="312" t="s">
        <v>1489</v>
      </c>
      <c r="E915" s="313" t="s">
        <v>1</v>
      </c>
      <c r="F915" s="314">
        <v>0.9</v>
      </c>
      <c r="G915" s="38"/>
      <c r="H915" s="44"/>
    </row>
    <row r="916" spans="1:8" s="2" customFormat="1" ht="16.8" customHeight="1">
      <c r="A916" s="38"/>
      <c r="B916" s="44"/>
      <c r="C916" s="315" t="s">
        <v>1489</v>
      </c>
      <c r="D916" s="315" t="s">
        <v>1490</v>
      </c>
      <c r="E916" s="17" t="s">
        <v>1</v>
      </c>
      <c r="F916" s="316">
        <v>0.9</v>
      </c>
      <c r="G916" s="38"/>
      <c r="H916" s="44"/>
    </row>
    <row r="917" spans="1:8" s="2" customFormat="1" ht="16.8" customHeight="1">
      <c r="A917" s="38"/>
      <c r="B917" s="44"/>
      <c r="C917" s="311" t="s">
        <v>784</v>
      </c>
      <c r="D917" s="312" t="s">
        <v>784</v>
      </c>
      <c r="E917" s="313" t="s">
        <v>1</v>
      </c>
      <c r="F917" s="314">
        <v>5.57</v>
      </c>
      <c r="G917" s="38"/>
      <c r="H917" s="44"/>
    </row>
    <row r="918" spans="1:8" s="2" customFormat="1" ht="16.8" customHeight="1">
      <c r="A918" s="38"/>
      <c r="B918" s="44"/>
      <c r="C918" s="315" t="s">
        <v>784</v>
      </c>
      <c r="D918" s="315" t="s">
        <v>1444</v>
      </c>
      <c r="E918" s="17" t="s">
        <v>1</v>
      </c>
      <c r="F918" s="316">
        <v>5.57</v>
      </c>
      <c r="G918" s="38"/>
      <c r="H918" s="44"/>
    </row>
    <row r="919" spans="1:8" s="2" customFormat="1" ht="16.8" customHeight="1">
      <c r="A919" s="38"/>
      <c r="B919" s="44"/>
      <c r="C919" s="311" t="s">
        <v>627</v>
      </c>
      <c r="D919" s="312" t="s">
        <v>627</v>
      </c>
      <c r="E919" s="313" t="s">
        <v>1</v>
      </c>
      <c r="F919" s="314">
        <v>38.07</v>
      </c>
      <c r="G919" s="38"/>
      <c r="H919" s="44"/>
    </row>
    <row r="920" spans="1:8" s="2" customFormat="1" ht="16.8" customHeight="1">
      <c r="A920" s="38"/>
      <c r="B920" s="44"/>
      <c r="C920" s="315" t="s">
        <v>627</v>
      </c>
      <c r="D920" s="315" t="s">
        <v>1440</v>
      </c>
      <c r="E920" s="17" t="s">
        <v>1</v>
      </c>
      <c r="F920" s="316">
        <v>38.07</v>
      </c>
      <c r="G920" s="38"/>
      <c r="H920" s="44"/>
    </row>
    <row r="921" spans="1:8" s="2" customFormat="1" ht="16.8" customHeight="1">
      <c r="A921" s="38"/>
      <c r="B921" s="44"/>
      <c r="C921" s="311" t="s">
        <v>1491</v>
      </c>
      <c r="D921" s="312" t="s">
        <v>1491</v>
      </c>
      <c r="E921" s="313" t="s">
        <v>1</v>
      </c>
      <c r="F921" s="314">
        <v>5.4</v>
      </c>
      <c r="G921" s="38"/>
      <c r="H921" s="44"/>
    </row>
    <row r="922" spans="1:8" s="2" customFormat="1" ht="16.8" customHeight="1">
      <c r="A922" s="38"/>
      <c r="B922" s="44"/>
      <c r="C922" s="315" t="s">
        <v>1491</v>
      </c>
      <c r="D922" s="315" t="s">
        <v>1492</v>
      </c>
      <c r="E922" s="17" t="s">
        <v>1</v>
      </c>
      <c r="F922" s="316">
        <v>5.4</v>
      </c>
      <c r="G922" s="38"/>
      <c r="H922" s="44"/>
    </row>
    <row r="923" spans="1:8" s="2" customFormat="1" ht="26.4" customHeight="1">
      <c r="A923" s="38"/>
      <c r="B923" s="44"/>
      <c r="C923" s="310" t="s">
        <v>1792</v>
      </c>
      <c r="D923" s="310" t="s">
        <v>150</v>
      </c>
      <c r="E923" s="38"/>
      <c r="F923" s="38"/>
      <c r="G923" s="38"/>
      <c r="H923" s="44"/>
    </row>
    <row r="924" spans="1:8" s="2" customFormat="1" ht="16.8" customHeight="1">
      <c r="A924" s="38"/>
      <c r="B924" s="44"/>
      <c r="C924" s="311" t="s">
        <v>279</v>
      </c>
      <c r="D924" s="312" t="s">
        <v>279</v>
      </c>
      <c r="E924" s="313" t="s">
        <v>1</v>
      </c>
      <c r="F924" s="314">
        <v>1</v>
      </c>
      <c r="G924" s="38"/>
      <c r="H924" s="44"/>
    </row>
    <row r="925" spans="1:8" s="2" customFormat="1" ht="16.8" customHeight="1">
      <c r="A925" s="38"/>
      <c r="B925" s="44"/>
      <c r="C925" s="315" t="s">
        <v>1</v>
      </c>
      <c r="D925" s="315" t="s">
        <v>1501</v>
      </c>
      <c r="E925" s="17" t="s">
        <v>1</v>
      </c>
      <c r="F925" s="316">
        <v>0</v>
      </c>
      <c r="G925" s="38"/>
      <c r="H925" s="44"/>
    </row>
    <row r="926" spans="1:8" s="2" customFormat="1" ht="16.8" customHeight="1">
      <c r="A926" s="38"/>
      <c r="B926" s="44"/>
      <c r="C926" s="315" t="s">
        <v>1</v>
      </c>
      <c r="D926" s="315" t="s">
        <v>1502</v>
      </c>
      <c r="E926" s="17" t="s">
        <v>1</v>
      </c>
      <c r="F926" s="316">
        <v>0</v>
      </c>
      <c r="G926" s="38"/>
      <c r="H926" s="44"/>
    </row>
    <row r="927" spans="1:8" s="2" customFormat="1" ht="16.8" customHeight="1">
      <c r="A927" s="38"/>
      <c r="B927" s="44"/>
      <c r="C927" s="315" t="s">
        <v>1</v>
      </c>
      <c r="D927" s="315" t="s">
        <v>1503</v>
      </c>
      <c r="E927" s="17" t="s">
        <v>1</v>
      </c>
      <c r="F927" s="316">
        <v>0</v>
      </c>
      <c r="G927" s="38"/>
      <c r="H927" s="44"/>
    </row>
    <row r="928" spans="1:8" s="2" customFormat="1" ht="16.8" customHeight="1">
      <c r="A928" s="38"/>
      <c r="B928" s="44"/>
      <c r="C928" s="315" t="s">
        <v>1</v>
      </c>
      <c r="D928" s="315" t="s">
        <v>1504</v>
      </c>
      <c r="E928" s="17" t="s">
        <v>1</v>
      </c>
      <c r="F928" s="316">
        <v>0</v>
      </c>
      <c r="G928" s="38"/>
      <c r="H928" s="44"/>
    </row>
    <row r="929" spans="1:8" s="2" customFormat="1" ht="16.8" customHeight="1">
      <c r="A929" s="38"/>
      <c r="B929" s="44"/>
      <c r="C929" s="315" t="s">
        <v>1</v>
      </c>
      <c r="D929" s="315" t="s">
        <v>1505</v>
      </c>
      <c r="E929" s="17" t="s">
        <v>1</v>
      </c>
      <c r="F929" s="316">
        <v>0</v>
      </c>
      <c r="G929" s="38"/>
      <c r="H929" s="44"/>
    </row>
    <row r="930" spans="1:8" s="2" customFormat="1" ht="16.8" customHeight="1">
      <c r="A930" s="38"/>
      <c r="B930" s="44"/>
      <c r="C930" s="315" t="s">
        <v>1</v>
      </c>
      <c r="D930" s="315" t="s">
        <v>1506</v>
      </c>
      <c r="E930" s="17" t="s">
        <v>1</v>
      </c>
      <c r="F930" s="316">
        <v>0</v>
      </c>
      <c r="G930" s="38"/>
      <c r="H930" s="44"/>
    </row>
    <row r="931" spans="1:8" s="2" customFormat="1" ht="16.8" customHeight="1">
      <c r="A931" s="38"/>
      <c r="B931" s="44"/>
      <c r="C931" s="315" t="s">
        <v>1</v>
      </c>
      <c r="D931" s="315" t="s">
        <v>1507</v>
      </c>
      <c r="E931" s="17" t="s">
        <v>1</v>
      </c>
      <c r="F931" s="316">
        <v>0</v>
      </c>
      <c r="G931" s="38"/>
      <c r="H931" s="44"/>
    </row>
    <row r="932" spans="1:8" s="2" customFormat="1" ht="16.8" customHeight="1">
      <c r="A932" s="38"/>
      <c r="B932" s="44"/>
      <c r="C932" s="315" t="s">
        <v>1</v>
      </c>
      <c r="D932" s="315" t="s">
        <v>1508</v>
      </c>
      <c r="E932" s="17" t="s">
        <v>1</v>
      </c>
      <c r="F932" s="316">
        <v>0</v>
      </c>
      <c r="G932" s="38"/>
      <c r="H932" s="44"/>
    </row>
    <row r="933" spans="1:8" s="2" customFormat="1" ht="16.8" customHeight="1">
      <c r="A933" s="38"/>
      <c r="B933" s="44"/>
      <c r="C933" s="315" t="s">
        <v>1</v>
      </c>
      <c r="D933" s="315" t="s">
        <v>1509</v>
      </c>
      <c r="E933" s="17" t="s">
        <v>1</v>
      </c>
      <c r="F933" s="316">
        <v>0</v>
      </c>
      <c r="G933" s="38"/>
      <c r="H933" s="44"/>
    </row>
    <row r="934" spans="1:8" s="2" customFormat="1" ht="16.8" customHeight="1">
      <c r="A934" s="38"/>
      <c r="B934" s="44"/>
      <c r="C934" s="315" t="s">
        <v>1</v>
      </c>
      <c r="D934" s="315" t="s">
        <v>1510</v>
      </c>
      <c r="E934" s="17" t="s">
        <v>1</v>
      </c>
      <c r="F934" s="316">
        <v>0</v>
      </c>
      <c r="G934" s="38"/>
      <c r="H934" s="44"/>
    </row>
    <row r="935" spans="1:8" s="2" customFormat="1" ht="16.8" customHeight="1">
      <c r="A935" s="38"/>
      <c r="B935" s="44"/>
      <c r="C935" s="315" t="s">
        <v>1</v>
      </c>
      <c r="D935" s="315" t="s">
        <v>1511</v>
      </c>
      <c r="E935" s="17" t="s">
        <v>1</v>
      </c>
      <c r="F935" s="316">
        <v>0</v>
      </c>
      <c r="G935" s="38"/>
      <c r="H935" s="44"/>
    </row>
    <row r="936" spans="1:8" s="2" customFormat="1" ht="16.8" customHeight="1">
      <c r="A936" s="38"/>
      <c r="B936" s="44"/>
      <c r="C936" s="315" t="s">
        <v>1</v>
      </c>
      <c r="D936" s="315" t="s">
        <v>1512</v>
      </c>
      <c r="E936" s="17" t="s">
        <v>1</v>
      </c>
      <c r="F936" s="316">
        <v>0</v>
      </c>
      <c r="G936" s="38"/>
      <c r="H936" s="44"/>
    </row>
    <row r="937" spans="1:8" s="2" customFormat="1" ht="16.8" customHeight="1">
      <c r="A937" s="38"/>
      <c r="B937" s="44"/>
      <c r="C937" s="315" t="s">
        <v>1</v>
      </c>
      <c r="D937" s="315" t="s">
        <v>1513</v>
      </c>
      <c r="E937" s="17" t="s">
        <v>1</v>
      </c>
      <c r="F937" s="316">
        <v>0</v>
      </c>
      <c r="G937" s="38"/>
      <c r="H937" s="44"/>
    </row>
    <row r="938" spans="1:8" s="2" customFormat="1" ht="16.8" customHeight="1">
      <c r="A938" s="38"/>
      <c r="B938" s="44"/>
      <c r="C938" s="315" t="s">
        <v>279</v>
      </c>
      <c r="D938" s="315" t="s">
        <v>1514</v>
      </c>
      <c r="E938" s="17" t="s">
        <v>1</v>
      </c>
      <c r="F938" s="316">
        <v>1</v>
      </c>
      <c r="G938" s="38"/>
      <c r="H938" s="44"/>
    </row>
    <row r="939" spans="1:8" s="2" customFormat="1" ht="26.4" customHeight="1">
      <c r="A939" s="38"/>
      <c r="B939" s="44"/>
      <c r="C939" s="310" t="s">
        <v>1793</v>
      </c>
      <c r="D939" s="310" t="s">
        <v>153</v>
      </c>
      <c r="E939" s="38"/>
      <c r="F939" s="38"/>
      <c r="G939" s="38"/>
      <c r="H939" s="44"/>
    </row>
    <row r="940" spans="1:8" s="2" customFormat="1" ht="16.8" customHeight="1">
      <c r="A940" s="38"/>
      <c r="B940" s="44"/>
      <c r="C940" s="311" t="s">
        <v>279</v>
      </c>
      <c r="D940" s="312" t="s">
        <v>279</v>
      </c>
      <c r="E940" s="313" t="s">
        <v>1</v>
      </c>
      <c r="F940" s="314">
        <v>1</v>
      </c>
      <c r="G940" s="38"/>
      <c r="H940" s="44"/>
    </row>
    <row r="941" spans="1:8" s="2" customFormat="1" ht="16.8" customHeight="1">
      <c r="A941" s="38"/>
      <c r="B941" s="44"/>
      <c r="C941" s="315" t="s">
        <v>1</v>
      </c>
      <c r="D941" s="315" t="s">
        <v>1517</v>
      </c>
      <c r="E941" s="17" t="s">
        <v>1</v>
      </c>
      <c r="F941" s="316">
        <v>0</v>
      </c>
      <c r="G941" s="38"/>
      <c r="H941" s="44"/>
    </row>
    <row r="942" spans="1:8" s="2" customFormat="1" ht="16.8" customHeight="1">
      <c r="A942" s="38"/>
      <c r="B942" s="44"/>
      <c r="C942" s="315" t="s">
        <v>1</v>
      </c>
      <c r="D942" s="315" t="s">
        <v>1518</v>
      </c>
      <c r="E942" s="17" t="s">
        <v>1</v>
      </c>
      <c r="F942" s="316">
        <v>0</v>
      </c>
      <c r="G942" s="38"/>
      <c r="H942" s="44"/>
    </row>
    <row r="943" spans="1:8" s="2" customFormat="1" ht="16.8" customHeight="1">
      <c r="A943" s="38"/>
      <c r="B943" s="44"/>
      <c r="C943" s="315" t="s">
        <v>1</v>
      </c>
      <c r="D943" s="315" t="s">
        <v>1519</v>
      </c>
      <c r="E943" s="17" t="s">
        <v>1</v>
      </c>
      <c r="F943" s="316">
        <v>0</v>
      </c>
      <c r="G943" s="38"/>
      <c r="H943" s="44"/>
    </row>
    <row r="944" spans="1:8" s="2" customFormat="1" ht="16.8" customHeight="1">
      <c r="A944" s="38"/>
      <c r="B944" s="44"/>
      <c r="C944" s="315" t="s">
        <v>1</v>
      </c>
      <c r="D944" s="315" t="s">
        <v>1520</v>
      </c>
      <c r="E944" s="17" t="s">
        <v>1</v>
      </c>
      <c r="F944" s="316">
        <v>0</v>
      </c>
      <c r="G944" s="38"/>
      <c r="H944" s="44"/>
    </row>
    <row r="945" spans="1:8" s="2" customFormat="1" ht="16.8" customHeight="1">
      <c r="A945" s="38"/>
      <c r="B945" s="44"/>
      <c r="C945" s="315" t="s">
        <v>1</v>
      </c>
      <c r="D945" s="315" t="s">
        <v>1521</v>
      </c>
      <c r="E945" s="17" t="s">
        <v>1</v>
      </c>
      <c r="F945" s="316">
        <v>0</v>
      </c>
      <c r="G945" s="38"/>
      <c r="H945" s="44"/>
    </row>
    <row r="946" spans="1:8" s="2" customFormat="1" ht="16.8" customHeight="1">
      <c r="A946" s="38"/>
      <c r="B946" s="44"/>
      <c r="C946" s="315" t="s">
        <v>1</v>
      </c>
      <c r="D946" s="315" t="s">
        <v>1522</v>
      </c>
      <c r="E946" s="17" t="s">
        <v>1</v>
      </c>
      <c r="F946" s="316">
        <v>0</v>
      </c>
      <c r="G946" s="38"/>
      <c r="H946" s="44"/>
    </row>
    <row r="947" spans="1:8" s="2" customFormat="1" ht="16.8" customHeight="1">
      <c r="A947" s="38"/>
      <c r="B947" s="44"/>
      <c r="C947" s="315" t="s">
        <v>1</v>
      </c>
      <c r="D947" s="315" t="s">
        <v>1523</v>
      </c>
      <c r="E947" s="17" t="s">
        <v>1</v>
      </c>
      <c r="F947" s="316">
        <v>0</v>
      </c>
      <c r="G947" s="38"/>
      <c r="H947" s="44"/>
    </row>
    <row r="948" spans="1:8" s="2" customFormat="1" ht="16.8" customHeight="1">
      <c r="A948" s="38"/>
      <c r="B948" s="44"/>
      <c r="C948" s="315" t="s">
        <v>1</v>
      </c>
      <c r="D948" s="315" t="s">
        <v>1524</v>
      </c>
      <c r="E948" s="17" t="s">
        <v>1</v>
      </c>
      <c r="F948" s="316">
        <v>0</v>
      </c>
      <c r="G948" s="38"/>
      <c r="H948" s="44"/>
    </row>
    <row r="949" spans="1:8" s="2" customFormat="1" ht="16.8" customHeight="1">
      <c r="A949" s="38"/>
      <c r="B949" s="44"/>
      <c r="C949" s="315" t="s">
        <v>1</v>
      </c>
      <c r="D949" s="315" t="s">
        <v>1525</v>
      </c>
      <c r="E949" s="17" t="s">
        <v>1</v>
      </c>
      <c r="F949" s="316">
        <v>0</v>
      </c>
      <c r="G949" s="38"/>
      <c r="H949" s="44"/>
    </row>
    <row r="950" spans="1:8" s="2" customFormat="1" ht="16.8" customHeight="1">
      <c r="A950" s="38"/>
      <c r="B950" s="44"/>
      <c r="C950" s="315" t="s">
        <v>279</v>
      </c>
      <c r="D950" s="315" t="s">
        <v>1514</v>
      </c>
      <c r="E950" s="17" t="s">
        <v>1</v>
      </c>
      <c r="F950" s="316">
        <v>1</v>
      </c>
      <c r="G950" s="38"/>
      <c r="H950" s="44"/>
    </row>
    <row r="951" spans="1:8" s="2" customFormat="1" ht="26.4" customHeight="1">
      <c r="A951" s="38"/>
      <c r="B951" s="44"/>
      <c r="C951" s="310" t="s">
        <v>1794</v>
      </c>
      <c r="D951" s="310" t="s">
        <v>156</v>
      </c>
      <c r="E951" s="38"/>
      <c r="F951" s="38"/>
      <c r="G951" s="38"/>
      <c r="H951" s="44"/>
    </row>
    <row r="952" spans="1:8" s="2" customFormat="1" ht="16.8" customHeight="1">
      <c r="A952" s="38"/>
      <c r="B952" s="44"/>
      <c r="C952" s="311" t="s">
        <v>279</v>
      </c>
      <c r="D952" s="312" t="s">
        <v>279</v>
      </c>
      <c r="E952" s="313" t="s">
        <v>1</v>
      </c>
      <c r="F952" s="314">
        <v>1</v>
      </c>
      <c r="G952" s="38"/>
      <c r="H952" s="44"/>
    </row>
    <row r="953" spans="1:8" s="2" customFormat="1" ht="16.8" customHeight="1">
      <c r="A953" s="38"/>
      <c r="B953" s="44"/>
      <c r="C953" s="315" t="s">
        <v>1</v>
      </c>
      <c r="D953" s="315" t="s">
        <v>1517</v>
      </c>
      <c r="E953" s="17" t="s">
        <v>1</v>
      </c>
      <c r="F953" s="316">
        <v>0</v>
      </c>
      <c r="G953" s="38"/>
      <c r="H953" s="44"/>
    </row>
    <row r="954" spans="1:8" s="2" customFormat="1" ht="16.8" customHeight="1">
      <c r="A954" s="38"/>
      <c r="B954" s="44"/>
      <c r="C954" s="315" t="s">
        <v>1</v>
      </c>
      <c r="D954" s="315" t="s">
        <v>1528</v>
      </c>
      <c r="E954" s="17" t="s">
        <v>1</v>
      </c>
      <c r="F954" s="316">
        <v>0</v>
      </c>
      <c r="G954" s="38"/>
      <c r="H954" s="44"/>
    </row>
    <row r="955" spans="1:8" s="2" customFormat="1" ht="16.8" customHeight="1">
      <c r="A955" s="38"/>
      <c r="B955" s="44"/>
      <c r="C955" s="315" t="s">
        <v>1</v>
      </c>
      <c r="D955" s="315" t="s">
        <v>1529</v>
      </c>
      <c r="E955" s="17" t="s">
        <v>1</v>
      </c>
      <c r="F955" s="316">
        <v>0</v>
      </c>
      <c r="G955" s="38"/>
      <c r="H955" s="44"/>
    </row>
    <row r="956" spans="1:8" s="2" customFormat="1" ht="16.8" customHeight="1">
      <c r="A956" s="38"/>
      <c r="B956" s="44"/>
      <c r="C956" s="315" t="s">
        <v>1</v>
      </c>
      <c r="D956" s="315" t="s">
        <v>1530</v>
      </c>
      <c r="E956" s="17" t="s">
        <v>1</v>
      </c>
      <c r="F956" s="316">
        <v>0</v>
      </c>
      <c r="G956" s="38"/>
      <c r="H956" s="44"/>
    </row>
    <row r="957" spans="1:8" s="2" customFormat="1" ht="16.8" customHeight="1">
      <c r="A957" s="38"/>
      <c r="B957" s="44"/>
      <c r="C957" s="315" t="s">
        <v>1</v>
      </c>
      <c r="D957" s="315" t="s">
        <v>1531</v>
      </c>
      <c r="E957" s="17" t="s">
        <v>1</v>
      </c>
      <c r="F957" s="316">
        <v>0</v>
      </c>
      <c r="G957" s="38"/>
      <c r="H957" s="44"/>
    </row>
    <row r="958" spans="1:8" s="2" customFormat="1" ht="16.8" customHeight="1">
      <c r="A958" s="38"/>
      <c r="B958" s="44"/>
      <c r="C958" s="315" t="s">
        <v>1</v>
      </c>
      <c r="D958" s="315" t="s">
        <v>1532</v>
      </c>
      <c r="E958" s="17" t="s">
        <v>1</v>
      </c>
      <c r="F958" s="316">
        <v>0</v>
      </c>
      <c r="G958" s="38"/>
      <c r="H958" s="44"/>
    </row>
    <row r="959" spans="1:8" s="2" customFormat="1" ht="16.8" customHeight="1">
      <c r="A959" s="38"/>
      <c r="B959" s="44"/>
      <c r="C959" s="315" t="s">
        <v>1</v>
      </c>
      <c r="D959" s="315" t="s">
        <v>1533</v>
      </c>
      <c r="E959" s="17" t="s">
        <v>1</v>
      </c>
      <c r="F959" s="316">
        <v>0</v>
      </c>
      <c r="G959" s="38"/>
      <c r="H959" s="44"/>
    </row>
    <row r="960" spans="1:8" s="2" customFormat="1" ht="16.8" customHeight="1">
      <c r="A960" s="38"/>
      <c r="B960" s="44"/>
      <c r="C960" s="315" t="s">
        <v>1</v>
      </c>
      <c r="D960" s="315" t="s">
        <v>1534</v>
      </c>
      <c r="E960" s="17" t="s">
        <v>1</v>
      </c>
      <c r="F960" s="316">
        <v>0</v>
      </c>
      <c r="G960" s="38"/>
      <c r="H960" s="44"/>
    </row>
    <row r="961" spans="1:8" s="2" customFormat="1" ht="16.8" customHeight="1">
      <c r="A961" s="38"/>
      <c r="B961" s="44"/>
      <c r="C961" s="315" t="s">
        <v>1</v>
      </c>
      <c r="D961" s="315" t="s">
        <v>1535</v>
      </c>
      <c r="E961" s="17" t="s">
        <v>1</v>
      </c>
      <c r="F961" s="316">
        <v>0</v>
      </c>
      <c r="G961" s="38"/>
      <c r="H961" s="44"/>
    </row>
    <row r="962" spans="1:8" s="2" customFormat="1" ht="16.8" customHeight="1">
      <c r="A962" s="38"/>
      <c r="B962" s="44"/>
      <c r="C962" s="315" t="s">
        <v>279</v>
      </c>
      <c r="D962" s="315" t="s">
        <v>1536</v>
      </c>
      <c r="E962" s="17" t="s">
        <v>1</v>
      </c>
      <c r="F962" s="316">
        <v>1</v>
      </c>
      <c r="G962" s="38"/>
      <c r="H962" s="44"/>
    </row>
    <row r="963" spans="1:8" s="2" customFormat="1" ht="26.4" customHeight="1">
      <c r="A963" s="38"/>
      <c r="B963" s="44"/>
      <c r="C963" s="310" t="s">
        <v>1795</v>
      </c>
      <c r="D963" s="310" t="s">
        <v>159</v>
      </c>
      <c r="E963" s="38"/>
      <c r="F963" s="38"/>
      <c r="G963" s="38"/>
      <c r="H963" s="44"/>
    </row>
    <row r="964" spans="1:8" s="2" customFormat="1" ht="16.8" customHeight="1">
      <c r="A964" s="38"/>
      <c r="B964" s="44"/>
      <c r="C964" s="311" t="s">
        <v>279</v>
      </c>
      <c r="D964" s="312" t="s">
        <v>279</v>
      </c>
      <c r="E964" s="313" t="s">
        <v>1</v>
      </c>
      <c r="F964" s="314">
        <v>502</v>
      </c>
      <c r="G964" s="38"/>
      <c r="H964" s="44"/>
    </row>
    <row r="965" spans="1:8" s="2" customFormat="1" ht="16.8" customHeight="1">
      <c r="A965" s="38"/>
      <c r="B965" s="44"/>
      <c r="C965" s="315" t="s">
        <v>279</v>
      </c>
      <c r="D965" s="315" t="s">
        <v>1544</v>
      </c>
      <c r="E965" s="17" t="s">
        <v>1</v>
      </c>
      <c r="F965" s="316">
        <v>502</v>
      </c>
      <c r="G965" s="38"/>
      <c r="H965" s="44"/>
    </row>
    <row r="966" spans="1:8" s="2" customFormat="1" ht="16.8" customHeight="1">
      <c r="A966" s="38"/>
      <c r="B966" s="44"/>
      <c r="C966" s="311" t="s">
        <v>284</v>
      </c>
      <c r="D966" s="312" t="s">
        <v>284</v>
      </c>
      <c r="E966" s="313" t="s">
        <v>1</v>
      </c>
      <c r="F966" s="314">
        <v>378</v>
      </c>
      <c r="G966" s="38"/>
      <c r="H966" s="44"/>
    </row>
    <row r="967" spans="1:8" s="2" customFormat="1" ht="16.8" customHeight="1">
      <c r="A967" s="38"/>
      <c r="B967" s="44"/>
      <c r="C967" s="315" t="s">
        <v>284</v>
      </c>
      <c r="D967" s="315" t="s">
        <v>1551</v>
      </c>
      <c r="E967" s="17" t="s">
        <v>1</v>
      </c>
      <c r="F967" s="316">
        <v>378</v>
      </c>
      <c r="G967" s="38"/>
      <c r="H967" s="44"/>
    </row>
    <row r="968" spans="1:8" s="2" customFormat="1" ht="16.8" customHeight="1">
      <c r="A968" s="38"/>
      <c r="B968" s="44"/>
      <c r="C968" s="311" t="s">
        <v>557</v>
      </c>
      <c r="D968" s="312" t="s">
        <v>557</v>
      </c>
      <c r="E968" s="313" t="s">
        <v>1</v>
      </c>
      <c r="F968" s="314">
        <v>542</v>
      </c>
      <c r="G968" s="38"/>
      <c r="H968" s="44"/>
    </row>
    <row r="969" spans="1:8" s="2" customFormat="1" ht="16.8" customHeight="1">
      <c r="A969" s="38"/>
      <c r="B969" s="44"/>
      <c r="C969" s="315" t="s">
        <v>557</v>
      </c>
      <c r="D969" s="315" t="s">
        <v>1568</v>
      </c>
      <c r="E969" s="17" t="s">
        <v>1</v>
      </c>
      <c r="F969" s="316">
        <v>542</v>
      </c>
      <c r="G969" s="38"/>
      <c r="H969" s="44"/>
    </row>
    <row r="970" spans="1:8" s="2" customFormat="1" ht="16.8" customHeight="1">
      <c r="A970" s="38"/>
      <c r="B970" s="44"/>
      <c r="C970" s="311" t="s">
        <v>562</v>
      </c>
      <c r="D970" s="312" t="s">
        <v>562</v>
      </c>
      <c r="E970" s="313" t="s">
        <v>1</v>
      </c>
      <c r="F970" s="314">
        <v>18</v>
      </c>
      <c r="G970" s="38"/>
      <c r="H970" s="44"/>
    </row>
    <row r="971" spans="1:8" s="2" customFormat="1" ht="16.8" customHeight="1">
      <c r="A971" s="38"/>
      <c r="B971" s="44"/>
      <c r="C971" s="315" t="s">
        <v>1</v>
      </c>
      <c r="D971" s="315" t="s">
        <v>1573</v>
      </c>
      <c r="E971" s="17" t="s">
        <v>1</v>
      </c>
      <c r="F971" s="316">
        <v>0</v>
      </c>
      <c r="G971" s="38"/>
      <c r="H971" s="44"/>
    </row>
    <row r="972" spans="1:8" s="2" customFormat="1" ht="16.8" customHeight="1">
      <c r="A972" s="38"/>
      <c r="B972" s="44"/>
      <c r="C972" s="315" t="s">
        <v>1</v>
      </c>
      <c r="D972" s="315" t="s">
        <v>1574</v>
      </c>
      <c r="E972" s="17" t="s">
        <v>1</v>
      </c>
      <c r="F972" s="316">
        <v>0</v>
      </c>
      <c r="G972" s="38"/>
      <c r="H972" s="44"/>
    </row>
    <row r="973" spans="1:8" s="2" customFormat="1" ht="16.8" customHeight="1">
      <c r="A973" s="38"/>
      <c r="B973" s="44"/>
      <c r="C973" s="315" t="s">
        <v>1</v>
      </c>
      <c r="D973" s="315" t="s">
        <v>1575</v>
      </c>
      <c r="E973" s="17" t="s">
        <v>1</v>
      </c>
      <c r="F973" s="316">
        <v>0</v>
      </c>
      <c r="G973" s="38"/>
      <c r="H973" s="44"/>
    </row>
    <row r="974" spans="1:8" s="2" customFormat="1" ht="16.8" customHeight="1">
      <c r="A974" s="38"/>
      <c r="B974" s="44"/>
      <c r="C974" s="315" t="s">
        <v>1</v>
      </c>
      <c r="D974" s="315" t="s">
        <v>1576</v>
      </c>
      <c r="E974" s="17" t="s">
        <v>1</v>
      </c>
      <c r="F974" s="316">
        <v>0</v>
      </c>
      <c r="G974" s="38"/>
      <c r="H974" s="44"/>
    </row>
    <row r="975" spans="1:8" s="2" customFormat="1" ht="16.8" customHeight="1">
      <c r="A975" s="38"/>
      <c r="B975" s="44"/>
      <c r="C975" s="315" t="s">
        <v>1</v>
      </c>
      <c r="D975" s="315" t="s">
        <v>1577</v>
      </c>
      <c r="E975" s="17" t="s">
        <v>1</v>
      </c>
      <c r="F975" s="316">
        <v>0</v>
      </c>
      <c r="G975" s="38"/>
      <c r="H975" s="44"/>
    </row>
    <row r="976" spans="1:8" s="2" customFormat="1" ht="16.8" customHeight="1">
      <c r="A976" s="38"/>
      <c r="B976" s="44"/>
      <c r="C976" s="315" t="s">
        <v>1</v>
      </c>
      <c r="D976" s="315" t="s">
        <v>1578</v>
      </c>
      <c r="E976" s="17" t="s">
        <v>1</v>
      </c>
      <c r="F976" s="316">
        <v>0</v>
      </c>
      <c r="G976" s="38"/>
      <c r="H976" s="44"/>
    </row>
    <row r="977" spans="1:8" s="2" customFormat="1" ht="16.8" customHeight="1">
      <c r="A977" s="38"/>
      <c r="B977" s="44"/>
      <c r="C977" s="315" t="s">
        <v>1</v>
      </c>
      <c r="D977" s="315" t="s">
        <v>1579</v>
      </c>
      <c r="E977" s="17" t="s">
        <v>1</v>
      </c>
      <c r="F977" s="316">
        <v>0</v>
      </c>
      <c r="G977" s="38"/>
      <c r="H977" s="44"/>
    </row>
    <row r="978" spans="1:8" s="2" customFormat="1" ht="16.8" customHeight="1">
      <c r="A978" s="38"/>
      <c r="B978" s="44"/>
      <c r="C978" s="315" t="s">
        <v>1</v>
      </c>
      <c r="D978" s="315" t="s">
        <v>1580</v>
      </c>
      <c r="E978" s="17" t="s">
        <v>1</v>
      </c>
      <c r="F978" s="316">
        <v>0</v>
      </c>
      <c r="G978" s="38"/>
      <c r="H978" s="44"/>
    </row>
    <row r="979" spans="1:8" s="2" customFormat="1" ht="16.8" customHeight="1">
      <c r="A979" s="38"/>
      <c r="B979" s="44"/>
      <c r="C979" s="315" t="s">
        <v>1</v>
      </c>
      <c r="D979" s="315" t="s">
        <v>1581</v>
      </c>
      <c r="E979" s="17" t="s">
        <v>1</v>
      </c>
      <c r="F979" s="316">
        <v>0</v>
      </c>
      <c r="G979" s="38"/>
      <c r="H979" s="44"/>
    </row>
    <row r="980" spans="1:8" s="2" customFormat="1" ht="16.8" customHeight="1">
      <c r="A980" s="38"/>
      <c r="B980" s="44"/>
      <c r="C980" s="315" t="s">
        <v>1</v>
      </c>
      <c r="D980" s="315" t="s">
        <v>1582</v>
      </c>
      <c r="E980" s="17" t="s">
        <v>1</v>
      </c>
      <c r="F980" s="316">
        <v>0</v>
      </c>
      <c r="G980" s="38"/>
      <c r="H980" s="44"/>
    </row>
    <row r="981" spans="1:8" s="2" customFormat="1" ht="16.8" customHeight="1">
      <c r="A981" s="38"/>
      <c r="B981" s="44"/>
      <c r="C981" s="315" t="s">
        <v>1</v>
      </c>
      <c r="D981" s="315" t="s">
        <v>1583</v>
      </c>
      <c r="E981" s="17" t="s">
        <v>1</v>
      </c>
      <c r="F981" s="316">
        <v>0</v>
      </c>
      <c r="G981" s="38"/>
      <c r="H981" s="44"/>
    </row>
    <row r="982" spans="1:8" s="2" customFormat="1" ht="16.8" customHeight="1">
      <c r="A982" s="38"/>
      <c r="B982" s="44"/>
      <c r="C982" s="315" t="s">
        <v>1</v>
      </c>
      <c r="D982" s="315" t="s">
        <v>1584</v>
      </c>
      <c r="E982" s="17" t="s">
        <v>1</v>
      </c>
      <c r="F982" s="316">
        <v>0</v>
      </c>
      <c r="G982" s="38"/>
      <c r="H982" s="44"/>
    </row>
    <row r="983" spans="1:8" s="2" customFormat="1" ht="16.8" customHeight="1">
      <c r="A983" s="38"/>
      <c r="B983" s="44"/>
      <c r="C983" s="315" t="s">
        <v>1</v>
      </c>
      <c r="D983" s="315" t="s">
        <v>1585</v>
      </c>
      <c r="E983" s="17" t="s">
        <v>1</v>
      </c>
      <c r="F983" s="316">
        <v>0</v>
      </c>
      <c r="G983" s="38"/>
      <c r="H983" s="44"/>
    </row>
    <row r="984" spans="1:8" s="2" customFormat="1" ht="16.8" customHeight="1">
      <c r="A984" s="38"/>
      <c r="B984" s="44"/>
      <c r="C984" s="315" t="s">
        <v>1</v>
      </c>
      <c r="D984" s="315" t="s">
        <v>1586</v>
      </c>
      <c r="E984" s="17" t="s">
        <v>1</v>
      </c>
      <c r="F984" s="316">
        <v>0</v>
      </c>
      <c r="G984" s="38"/>
      <c r="H984" s="44"/>
    </row>
    <row r="985" spans="1:8" s="2" customFormat="1" ht="16.8" customHeight="1">
      <c r="A985" s="38"/>
      <c r="B985" s="44"/>
      <c r="C985" s="315" t="s">
        <v>1</v>
      </c>
      <c r="D985" s="315" t="s">
        <v>1587</v>
      </c>
      <c r="E985" s="17" t="s">
        <v>1</v>
      </c>
      <c r="F985" s="316">
        <v>0</v>
      </c>
      <c r="G985" s="38"/>
      <c r="H985" s="44"/>
    </row>
    <row r="986" spans="1:8" s="2" customFormat="1" ht="16.8" customHeight="1">
      <c r="A986" s="38"/>
      <c r="B986" s="44"/>
      <c r="C986" s="315" t="s">
        <v>562</v>
      </c>
      <c r="D986" s="315" t="s">
        <v>1588</v>
      </c>
      <c r="E986" s="17" t="s">
        <v>1</v>
      </c>
      <c r="F986" s="316">
        <v>18</v>
      </c>
      <c r="G986" s="38"/>
      <c r="H986" s="44"/>
    </row>
    <row r="987" spans="1:8" s="2" customFormat="1" ht="16.8" customHeight="1">
      <c r="A987" s="38"/>
      <c r="B987" s="44"/>
      <c r="C987" s="311" t="s">
        <v>567</v>
      </c>
      <c r="D987" s="312" t="s">
        <v>567</v>
      </c>
      <c r="E987" s="313" t="s">
        <v>1</v>
      </c>
      <c r="F987" s="314">
        <v>7</v>
      </c>
      <c r="G987" s="38"/>
      <c r="H987" s="44"/>
    </row>
    <row r="988" spans="1:8" s="2" customFormat="1" ht="16.8" customHeight="1">
      <c r="A988" s="38"/>
      <c r="B988" s="44"/>
      <c r="C988" s="315" t="s">
        <v>567</v>
      </c>
      <c r="D988" s="315" t="s">
        <v>1593</v>
      </c>
      <c r="E988" s="17" t="s">
        <v>1</v>
      </c>
      <c r="F988" s="316">
        <v>7</v>
      </c>
      <c r="G988" s="38"/>
      <c r="H988" s="44"/>
    </row>
    <row r="989" spans="1:8" s="2" customFormat="1" ht="16.8" customHeight="1">
      <c r="A989" s="38"/>
      <c r="B989" s="44"/>
      <c r="C989" s="311" t="s">
        <v>577</v>
      </c>
      <c r="D989" s="312" t="s">
        <v>577</v>
      </c>
      <c r="E989" s="313" t="s">
        <v>1</v>
      </c>
      <c r="F989" s="314">
        <v>14</v>
      </c>
      <c r="G989" s="38"/>
      <c r="H989" s="44"/>
    </row>
    <row r="990" spans="1:8" s="2" customFormat="1" ht="16.8" customHeight="1">
      <c r="A990" s="38"/>
      <c r="B990" s="44"/>
      <c r="C990" s="315" t="s">
        <v>577</v>
      </c>
      <c r="D990" s="315" t="s">
        <v>499</v>
      </c>
      <c r="E990" s="17" t="s">
        <v>1</v>
      </c>
      <c r="F990" s="316">
        <v>14</v>
      </c>
      <c r="G990" s="38"/>
      <c r="H990" s="44"/>
    </row>
    <row r="991" spans="1:8" s="2" customFormat="1" ht="16.8" customHeight="1">
      <c r="A991" s="38"/>
      <c r="B991" s="44"/>
      <c r="C991" s="311" t="s">
        <v>582</v>
      </c>
      <c r="D991" s="312" t="s">
        <v>582</v>
      </c>
      <c r="E991" s="313" t="s">
        <v>1</v>
      </c>
      <c r="F991" s="314">
        <v>2213.86</v>
      </c>
      <c r="G991" s="38"/>
      <c r="H991" s="44"/>
    </row>
    <row r="992" spans="1:8" s="2" customFormat="1" ht="16.8" customHeight="1">
      <c r="A992" s="38"/>
      <c r="B992" s="44"/>
      <c r="C992" s="315" t="s">
        <v>1</v>
      </c>
      <c r="D992" s="315" t="s">
        <v>1602</v>
      </c>
      <c r="E992" s="17" t="s">
        <v>1</v>
      </c>
      <c r="F992" s="316">
        <v>0</v>
      </c>
      <c r="G992" s="38"/>
      <c r="H992" s="44"/>
    </row>
    <row r="993" spans="1:8" s="2" customFormat="1" ht="16.8" customHeight="1">
      <c r="A993" s="38"/>
      <c r="B993" s="44"/>
      <c r="C993" s="315" t="s">
        <v>1</v>
      </c>
      <c r="D993" s="315" t="s">
        <v>1603</v>
      </c>
      <c r="E993" s="17" t="s">
        <v>1</v>
      </c>
      <c r="F993" s="316">
        <v>0</v>
      </c>
      <c r="G993" s="38"/>
      <c r="H993" s="44"/>
    </row>
    <row r="994" spans="1:8" s="2" customFormat="1" ht="16.8" customHeight="1">
      <c r="A994" s="38"/>
      <c r="B994" s="44"/>
      <c r="C994" s="315" t="s">
        <v>1</v>
      </c>
      <c r="D994" s="315" t="s">
        <v>1604</v>
      </c>
      <c r="E994" s="17" t="s">
        <v>1</v>
      </c>
      <c r="F994" s="316">
        <v>0</v>
      </c>
      <c r="G994" s="38"/>
      <c r="H994" s="44"/>
    </row>
    <row r="995" spans="1:8" s="2" customFormat="1" ht="16.8" customHeight="1">
      <c r="A995" s="38"/>
      <c r="B995" s="44"/>
      <c r="C995" s="315" t="s">
        <v>1</v>
      </c>
      <c r="D995" s="315" t="s">
        <v>1605</v>
      </c>
      <c r="E995" s="17" t="s">
        <v>1</v>
      </c>
      <c r="F995" s="316">
        <v>0</v>
      </c>
      <c r="G995" s="38"/>
      <c r="H995" s="44"/>
    </row>
    <row r="996" spans="1:8" s="2" customFormat="1" ht="16.8" customHeight="1">
      <c r="A996" s="38"/>
      <c r="B996" s="44"/>
      <c r="C996" s="315" t="s">
        <v>1</v>
      </c>
      <c r="D996" s="315" t="s">
        <v>1606</v>
      </c>
      <c r="E996" s="17" t="s">
        <v>1</v>
      </c>
      <c r="F996" s="316">
        <v>0</v>
      </c>
      <c r="G996" s="38"/>
      <c r="H996" s="44"/>
    </row>
    <row r="997" spans="1:8" s="2" customFormat="1" ht="16.8" customHeight="1">
      <c r="A997" s="38"/>
      <c r="B997" s="44"/>
      <c r="C997" s="315" t="s">
        <v>1</v>
      </c>
      <c r="D997" s="315" t="s">
        <v>1607</v>
      </c>
      <c r="E997" s="17" t="s">
        <v>1</v>
      </c>
      <c r="F997" s="316">
        <v>0</v>
      </c>
      <c r="G997" s="38"/>
      <c r="H997" s="44"/>
    </row>
    <row r="998" spans="1:8" s="2" customFormat="1" ht="16.8" customHeight="1">
      <c r="A998" s="38"/>
      <c r="B998" s="44"/>
      <c r="C998" s="315" t="s">
        <v>1</v>
      </c>
      <c r="D998" s="315" t="s">
        <v>1608</v>
      </c>
      <c r="E998" s="17" t="s">
        <v>1</v>
      </c>
      <c r="F998" s="316">
        <v>0</v>
      </c>
      <c r="G998" s="38"/>
      <c r="H998" s="44"/>
    </row>
    <row r="999" spans="1:8" s="2" customFormat="1" ht="16.8" customHeight="1">
      <c r="A999" s="38"/>
      <c r="B999" s="44"/>
      <c r="C999" s="315" t="s">
        <v>1</v>
      </c>
      <c r="D999" s="315" t="s">
        <v>1609</v>
      </c>
      <c r="E999" s="17" t="s">
        <v>1</v>
      </c>
      <c r="F999" s="316">
        <v>0</v>
      </c>
      <c r="G999" s="38"/>
      <c r="H999" s="44"/>
    </row>
    <row r="1000" spans="1:8" s="2" customFormat="1" ht="16.8" customHeight="1">
      <c r="A1000" s="38"/>
      <c r="B1000" s="44"/>
      <c r="C1000" s="315" t="s">
        <v>1</v>
      </c>
      <c r="D1000" s="315" t="s">
        <v>1610</v>
      </c>
      <c r="E1000" s="17" t="s">
        <v>1</v>
      </c>
      <c r="F1000" s="316">
        <v>0</v>
      </c>
      <c r="G1000" s="38"/>
      <c r="H1000" s="44"/>
    </row>
    <row r="1001" spans="1:8" s="2" customFormat="1" ht="16.8" customHeight="1">
      <c r="A1001" s="38"/>
      <c r="B1001" s="44"/>
      <c r="C1001" s="315" t="s">
        <v>582</v>
      </c>
      <c r="D1001" s="315" t="s">
        <v>1611</v>
      </c>
      <c r="E1001" s="17" t="s">
        <v>1</v>
      </c>
      <c r="F1001" s="316">
        <v>2213.86</v>
      </c>
      <c r="G1001" s="38"/>
      <c r="H1001" s="44"/>
    </row>
    <row r="1002" spans="1:8" s="2" customFormat="1" ht="16.8" customHeight="1">
      <c r="A1002" s="38"/>
      <c r="B1002" s="44"/>
      <c r="C1002" s="311" t="s">
        <v>659</v>
      </c>
      <c r="D1002" s="312" t="s">
        <v>659</v>
      </c>
      <c r="E1002" s="313" t="s">
        <v>1</v>
      </c>
      <c r="F1002" s="314">
        <v>2213.86</v>
      </c>
      <c r="G1002" s="38"/>
      <c r="H1002" s="44"/>
    </row>
    <row r="1003" spans="1:8" s="2" customFormat="1" ht="16.8" customHeight="1">
      <c r="A1003" s="38"/>
      <c r="B1003" s="44"/>
      <c r="C1003" s="315" t="s">
        <v>1</v>
      </c>
      <c r="D1003" s="315" t="s">
        <v>1602</v>
      </c>
      <c r="E1003" s="17" t="s">
        <v>1</v>
      </c>
      <c r="F1003" s="316">
        <v>0</v>
      </c>
      <c r="G1003" s="38"/>
      <c r="H1003" s="44"/>
    </row>
    <row r="1004" spans="1:8" s="2" customFormat="1" ht="16.8" customHeight="1">
      <c r="A1004" s="38"/>
      <c r="B1004" s="44"/>
      <c r="C1004" s="315" t="s">
        <v>1</v>
      </c>
      <c r="D1004" s="315" t="s">
        <v>1603</v>
      </c>
      <c r="E1004" s="17" t="s">
        <v>1</v>
      </c>
      <c r="F1004" s="316">
        <v>0</v>
      </c>
      <c r="G1004" s="38"/>
      <c r="H1004" s="44"/>
    </row>
    <row r="1005" spans="1:8" s="2" customFormat="1" ht="16.8" customHeight="1">
      <c r="A1005" s="38"/>
      <c r="B1005" s="44"/>
      <c r="C1005" s="315" t="s">
        <v>1</v>
      </c>
      <c r="D1005" s="315" t="s">
        <v>1604</v>
      </c>
      <c r="E1005" s="17" t="s">
        <v>1</v>
      </c>
      <c r="F1005" s="316">
        <v>0</v>
      </c>
      <c r="G1005" s="38"/>
      <c r="H1005" s="44"/>
    </row>
    <row r="1006" spans="1:8" s="2" customFormat="1" ht="16.8" customHeight="1">
      <c r="A1006" s="38"/>
      <c r="B1006" s="44"/>
      <c r="C1006" s="315" t="s">
        <v>1</v>
      </c>
      <c r="D1006" s="315" t="s">
        <v>1605</v>
      </c>
      <c r="E1006" s="17" t="s">
        <v>1</v>
      </c>
      <c r="F1006" s="316">
        <v>0</v>
      </c>
      <c r="G1006" s="38"/>
      <c r="H1006" s="44"/>
    </row>
    <row r="1007" spans="1:8" s="2" customFormat="1" ht="16.8" customHeight="1">
      <c r="A1007" s="38"/>
      <c r="B1007" s="44"/>
      <c r="C1007" s="315" t="s">
        <v>1</v>
      </c>
      <c r="D1007" s="315" t="s">
        <v>1606</v>
      </c>
      <c r="E1007" s="17" t="s">
        <v>1</v>
      </c>
      <c r="F1007" s="316">
        <v>0</v>
      </c>
      <c r="G1007" s="38"/>
      <c r="H1007" s="44"/>
    </row>
    <row r="1008" spans="1:8" s="2" customFormat="1" ht="16.8" customHeight="1">
      <c r="A1008" s="38"/>
      <c r="B1008" s="44"/>
      <c r="C1008" s="315" t="s">
        <v>1</v>
      </c>
      <c r="D1008" s="315" t="s">
        <v>1607</v>
      </c>
      <c r="E1008" s="17" t="s">
        <v>1</v>
      </c>
      <c r="F1008" s="316">
        <v>0</v>
      </c>
      <c r="G1008" s="38"/>
      <c r="H1008" s="44"/>
    </row>
    <row r="1009" spans="1:8" s="2" customFormat="1" ht="16.8" customHeight="1">
      <c r="A1009" s="38"/>
      <c r="B1009" s="44"/>
      <c r="C1009" s="315" t="s">
        <v>1</v>
      </c>
      <c r="D1009" s="315" t="s">
        <v>1608</v>
      </c>
      <c r="E1009" s="17" t="s">
        <v>1</v>
      </c>
      <c r="F1009" s="316">
        <v>0</v>
      </c>
      <c r="G1009" s="38"/>
      <c r="H1009" s="44"/>
    </row>
    <row r="1010" spans="1:8" s="2" customFormat="1" ht="16.8" customHeight="1">
      <c r="A1010" s="38"/>
      <c r="B1010" s="44"/>
      <c r="C1010" s="315" t="s">
        <v>1</v>
      </c>
      <c r="D1010" s="315" t="s">
        <v>1609</v>
      </c>
      <c r="E1010" s="17" t="s">
        <v>1</v>
      </c>
      <c r="F1010" s="316">
        <v>0</v>
      </c>
      <c r="G1010" s="38"/>
      <c r="H1010" s="44"/>
    </row>
    <row r="1011" spans="1:8" s="2" customFormat="1" ht="16.8" customHeight="1">
      <c r="A1011" s="38"/>
      <c r="B1011" s="44"/>
      <c r="C1011" s="315" t="s">
        <v>1</v>
      </c>
      <c r="D1011" s="315" t="s">
        <v>1610</v>
      </c>
      <c r="E1011" s="17" t="s">
        <v>1</v>
      </c>
      <c r="F1011" s="316">
        <v>0</v>
      </c>
      <c r="G1011" s="38"/>
      <c r="H1011" s="44"/>
    </row>
    <row r="1012" spans="1:8" s="2" customFormat="1" ht="16.8" customHeight="1">
      <c r="A1012" s="38"/>
      <c r="B1012" s="44"/>
      <c r="C1012" s="315" t="s">
        <v>659</v>
      </c>
      <c r="D1012" s="315" t="s">
        <v>1611</v>
      </c>
      <c r="E1012" s="17" t="s">
        <v>1</v>
      </c>
      <c r="F1012" s="316">
        <v>2213.86</v>
      </c>
      <c r="G1012" s="38"/>
      <c r="H1012" s="44"/>
    </row>
    <row r="1013" spans="1:8" s="2" customFormat="1" ht="16.8" customHeight="1">
      <c r="A1013" s="38"/>
      <c r="B1013" s="44"/>
      <c r="C1013" s="311" t="s">
        <v>623</v>
      </c>
      <c r="D1013" s="312" t="s">
        <v>623</v>
      </c>
      <c r="E1013" s="313" t="s">
        <v>1</v>
      </c>
      <c r="F1013" s="314">
        <v>5620</v>
      </c>
      <c r="G1013" s="38"/>
      <c r="H1013" s="44"/>
    </row>
    <row r="1014" spans="1:8" s="2" customFormat="1" ht="16.8" customHeight="1">
      <c r="A1014" s="38"/>
      <c r="B1014" s="44"/>
      <c r="C1014" s="315" t="s">
        <v>623</v>
      </c>
      <c r="D1014" s="315" t="s">
        <v>1545</v>
      </c>
      <c r="E1014" s="17" t="s">
        <v>1</v>
      </c>
      <c r="F1014" s="316">
        <v>5620</v>
      </c>
      <c r="G1014" s="38"/>
      <c r="H1014" s="44"/>
    </row>
    <row r="1015" spans="1:8" s="2" customFormat="1" ht="16.8" customHeight="1">
      <c r="A1015" s="38"/>
      <c r="B1015" s="44"/>
      <c r="C1015" s="311" t="s">
        <v>782</v>
      </c>
      <c r="D1015" s="312" t="s">
        <v>782</v>
      </c>
      <c r="E1015" s="313" t="s">
        <v>1</v>
      </c>
      <c r="F1015" s="314">
        <v>54</v>
      </c>
      <c r="G1015" s="38"/>
      <c r="H1015" s="44"/>
    </row>
    <row r="1016" spans="1:8" s="2" customFormat="1" ht="16.8" customHeight="1">
      <c r="A1016" s="38"/>
      <c r="B1016" s="44"/>
      <c r="C1016" s="315" t="s">
        <v>1</v>
      </c>
      <c r="D1016" s="315" t="s">
        <v>1552</v>
      </c>
      <c r="E1016" s="17" t="s">
        <v>1</v>
      </c>
      <c r="F1016" s="316">
        <v>0</v>
      </c>
      <c r="G1016" s="38"/>
      <c r="H1016" s="44"/>
    </row>
    <row r="1017" spans="1:8" s="2" customFormat="1" ht="16.8" customHeight="1">
      <c r="A1017" s="38"/>
      <c r="B1017" s="44"/>
      <c r="C1017" s="315" t="s">
        <v>1</v>
      </c>
      <c r="D1017" s="315" t="s">
        <v>1553</v>
      </c>
      <c r="E1017" s="17" t="s">
        <v>1</v>
      </c>
      <c r="F1017" s="316">
        <v>0</v>
      </c>
      <c r="G1017" s="38"/>
      <c r="H1017" s="44"/>
    </row>
    <row r="1018" spans="1:8" s="2" customFormat="1" ht="16.8" customHeight="1">
      <c r="A1018" s="38"/>
      <c r="B1018" s="44"/>
      <c r="C1018" s="315" t="s">
        <v>1</v>
      </c>
      <c r="D1018" s="315" t="s">
        <v>1554</v>
      </c>
      <c r="E1018" s="17" t="s">
        <v>1</v>
      </c>
      <c r="F1018" s="316">
        <v>0</v>
      </c>
      <c r="G1018" s="38"/>
      <c r="H1018" s="44"/>
    </row>
    <row r="1019" spans="1:8" s="2" customFormat="1" ht="16.8" customHeight="1">
      <c r="A1019" s="38"/>
      <c r="B1019" s="44"/>
      <c r="C1019" s="315" t="s">
        <v>1</v>
      </c>
      <c r="D1019" s="315" t="s">
        <v>1555</v>
      </c>
      <c r="E1019" s="17" t="s">
        <v>1</v>
      </c>
      <c r="F1019" s="316">
        <v>0</v>
      </c>
      <c r="G1019" s="38"/>
      <c r="H1019" s="44"/>
    </row>
    <row r="1020" spans="1:8" s="2" customFormat="1" ht="16.8" customHeight="1">
      <c r="A1020" s="38"/>
      <c r="B1020" s="44"/>
      <c r="C1020" s="315" t="s">
        <v>1</v>
      </c>
      <c r="D1020" s="315" t="s">
        <v>1556</v>
      </c>
      <c r="E1020" s="17" t="s">
        <v>1</v>
      </c>
      <c r="F1020" s="316">
        <v>0</v>
      </c>
      <c r="G1020" s="38"/>
      <c r="H1020" s="44"/>
    </row>
    <row r="1021" spans="1:8" s="2" customFormat="1" ht="16.8" customHeight="1">
      <c r="A1021" s="38"/>
      <c r="B1021" s="44"/>
      <c r="C1021" s="315" t="s">
        <v>1</v>
      </c>
      <c r="D1021" s="315" t="s">
        <v>1557</v>
      </c>
      <c r="E1021" s="17" t="s">
        <v>1</v>
      </c>
      <c r="F1021" s="316">
        <v>0</v>
      </c>
      <c r="G1021" s="38"/>
      <c r="H1021" s="44"/>
    </row>
    <row r="1022" spans="1:8" s="2" customFormat="1" ht="16.8" customHeight="1">
      <c r="A1022" s="38"/>
      <c r="B1022" s="44"/>
      <c r="C1022" s="315" t="s">
        <v>1</v>
      </c>
      <c r="D1022" s="315" t="s">
        <v>1558</v>
      </c>
      <c r="E1022" s="17" t="s">
        <v>1</v>
      </c>
      <c r="F1022" s="316">
        <v>0</v>
      </c>
      <c r="G1022" s="38"/>
      <c r="H1022" s="44"/>
    </row>
    <row r="1023" spans="1:8" s="2" customFormat="1" ht="16.8" customHeight="1">
      <c r="A1023" s="38"/>
      <c r="B1023" s="44"/>
      <c r="C1023" s="315" t="s">
        <v>1</v>
      </c>
      <c r="D1023" s="315" t="s">
        <v>1559</v>
      </c>
      <c r="E1023" s="17" t="s">
        <v>1</v>
      </c>
      <c r="F1023" s="316">
        <v>0</v>
      </c>
      <c r="G1023" s="38"/>
      <c r="H1023" s="44"/>
    </row>
    <row r="1024" spans="1:8" s="2" customFormat="1" ht="16.8" customHeight="1">
      <c r="A1024" s="38"/>
      <c r="B1024" s="44"/>
      <c r="C1024" s="315" t="s">
        <v>1</v>
      </c>
      <c r="D1024" s="315" t="s">
        <v>1560</v>
      </c>
      <c r="E1024" s="17" t="s">
        <v>1</v>
      </c>
      <c r="F1024" s="316">
        <v>0</v>
      </c>
      <c r="G1024" s="38"/>
      <c r="H1024" s="44"/>
    </row>
    <row r="1025" spans="1:8" s="2" customFormat="1" ht="16.8" customHeight="1">
      <c r="A1025" s="38"/>
      <c r="B1025" s="44"/>
      <c r="C1025" s="315" t="s">
        <v>1</v>
      </c>
      <c r="D1025" s="315" t="s">
        <v>1561</v>
      </c>
      <c r="E1025" s="17" t="s">
        <v>1</v>
      </c>
      <c r="F1025" s="316">
        <v>0</v>
      </c>
      <c r="G1025" s="38"/>
      <c r="H1025" s="44"/>
    </row>
    <row r="1026" spans="1:8" s="2" customFormat="1" ht="16.8" customHeight="1">
      <c r="A1026" s="38"/>
      <c r="B1026" s="44"/>
      <c r="C1026" s="315" t="s">
        <v>782</v>
      </c>
      <c r="D1026" s="315" t="s">
        <v>1562</v>
      </c>
      <c r="E1026" s="17" t="s">
        <v>1</v>
      </c>
      <c r="F1026" s="316">
        <v>54</v>
      </c>
      <c r="G1026" s="38"/>
      <c r="H1026" s="44"/>
    </row>
    <row r="1027" spans="1:8" s="2" customFormat="1" ht="16.8" customHeight="1">
      <c r="A1027" s="38"/>
      <c r="B1027" s="44"/>
      <c r="C1027" s="311" t="s">
        <v>625</v>
      </c>
      <c r="D1027" s="312" t="s">
        <v>625</v>
      </c>
      <c r="E1027" s="313" t="s">
        <v>1</v>
      </c>
      <c r="F1027" s="314">
        <v>6122</v>
      </c>
      <c r="G1027" s="38"/>
      <c r="H1027" s="44"/>
    </row>
    <row r="1028" spans="1:8" s="2" customFormat="1" ht="16.8" customHeight="1">
      <c r="A1028" s="38"/>
      <c r="B1028" s="44"/>
      <c r="C1028" s="315" t="s">
        <v>625</v>
      </c>
      <c r="D1028" s="315" t="s">
        <v>1546</v>
      </c>
      <c r="E1028" s="17" t="s">
        <v>1</v>
      </c>
      <c r="F1028" s="316">
        <v>6122</v>
      </c>
      <c r="G1028" s="38"/>
      <c r="H1028" s="44"/>
    </row>
    <row r="1029" spans="1:8" s="2" customFormat="1" ht="16.8" customHeight="1">
      <c r="A1029" s="38"/>
      <c r="B1029" s="44"/>
      <c r="C1029" s="315" t="s">
        <v>697</v>
      </c>
      <c r="D1029" s="315" t="s">
        <v>1664</v>
      </c>
      <c r="E1029" s="17" t="s">
        <v>1</v>
      </c>
      <c r="F1029" s="316">
        <v>0.5</v>
      </c>
      <c r="G1029" s="38"/>
      <c r="H1029" s="44"/>
    </row>
    <row r="1030" spans="1:8" s="2" customFormat="1" ht="16.8" customHeight="1">
      <c r="A1030" s="38"/>
      <c r="B1030" s="44"/>
      <c r="C1030" s="311" t="s">
        <v>703</v>
      </c>
      <c r="D1030" s="312" t="s">
        <v>703</v>
      </c>
      <c r="E1030" s="313" t="s">
        <v>1</v>
      </c>
      <c r="F1030" s="314">
        <v>0.2</v>
      </c>
      <c r="G1030" s="38"/>
      <c r="H1030" s="44"/>
    </row>
    <row r="1031" spans="1:8" s="2" customFormat="1" ht="16.8" customHeight="1">
      <c r="A1031" s="38"/>
      <c r="B1031" s="44"/>
      <c r="C1031" s="315" t="s">
        <v>703</v>
      </c>
      <c r="D1031" s="315" t="s">
        <v>1666</v>
      </c>
      <c r="E1031" s="17" t="s">
        <v>1</v>
      </c>
      <c r="F1031" s="316">
        <v>0.2</v>
      </c>
      <c r="G1031" s="38"/>
      <c r="H1031" s="44"/>
    </row>
    <row r="1032" spans="1:8" s="2" customFormat="1" ht="16.8" customHeight="1">
      <c r="A1032" s="38"/>
      <c r="B1032" s="44"/>
      <c r="C1032" s="311" t="s">
        <v>709</v>
      </c>
      <c r="D1032" s="312" t="s">
        <v>709</v>
      </c>
      <c r="E1032" s="313" t="s">
        <v>1</v>
      </c>
      <c r="F1032" s="314">
        <v>6.72</v>
      </c>
      <c r="G1032" s="38"/>
      <c r="H1032" s="44"/>
    </row>
    <row r="1033" spans="1:8" s="2" customFormat="1" ht="16.8" customHeight="1">
      <c r="A1033" s="38"/>
      <c r="B1033" s="44"/>
      <c r="C1033" s="315" t="s">
        <v>709</v>
      </c>
      <c r="D1033" s="315" t="s">
        <v>1674</v>
      </c>
      <c r="E1033" s="17" t="s">
        <v>1</v>
      </c>
      <c r="F1033" s="316">
        <v>6.72</v>
      </c>
      <c r="G1033" s="38"/>
      <c r="H1033" s="44"/>
    </row>
    <row r="1034" spans="1:8" s="2" customFormat="1" ht="16.8" customHeight="1">
      <c r="A1034" s="38"/>
      <c r="B1034" s="44"/>
      <c r="C1034" s="311" t="s">
        <v>716</v>
      </c>
      <c r="D1034" s="312" t="s">
        <v>716</v>
      </c>
      <c r="E1034" s="313" t="s">
        <v>1</v>
      </c>
      <c r="F1034" s="314">
        <v>57.75</v>
      </c>
      <c r="G1034" s="38"/>
      <c r="H1034" s="44"/>
    </row>
    <row r="1035" spans="1:8" s="2" customFormat="1" ht="16.8" customHeight="1">
      <c r="A1035" s="38"/>
      <c r="B1035" s="44"/>
      <c r="C1035" s="315" t="s">
        <v>716</v>
      </c>
      <c r="D1035" s="315" t="s">
        <v>1676</v>
      </c>
      <c r="E1035" s="17" t="s">
        <v>1</v>
      </c>
      <c r="F1035" s="316">
        <v>57.75</v>
      </c>
      <c r="G1035" s="38"/>
      <c r="H1035" s="44"/>
    </row>
    <row r="1036" spans="1:8" s="2" customFormat="1" ht="16.8" customHeight="1">
      <c r="A1036" s="38"/>
      <c r="B1036" s="44"/>
      <c r="C1036" s="311" t="s">
        <v>721</v>
      </c>
      <c r="D1036" s="312" t="s">
        <v>721</v>
      </c>
      <c r="E1036" s="313" t="s">
        <v>1</v>
      </c>
      <c r="F1036" s="314">
        <v>4</v>
      </c>
      <c r="G1036" s="38"/>
      <c r="H1036" s="44"/>
    </row>
    <row r="1037" spans="1:8" s="2" customFormat="1" ht="16.8" customHeight="1">
      <c r="A1037" s="38"/>
      <c r="B1037" s="44"/>
      <c r="C1037" s="315" t="s">
        <v>721</v>
      </c>
      <c r="D1037" s="315" t="s">
        <v>1685</v>
      </c>
      <c r="E1037" s="17" t="s">
        <v>1</v>
      </c>
      <c r="F1037" s="316">
        <v>4</v>
      </c>
      <c r="G1037" s="38"/>
      <c r="H1037" s="44"/>
    </row>
    <row r="1038" spans="1:8" s="2" customFormat="1" ht="16.8" customHeight="1">
      <c r="A1038" s="38"/>
      <c r="B1038" s="44"/>
      <c r="C1038" s="311" t="s">
        <v>727</v>
      </c>
      <c r="D1038" s="312" t="s">
        <v>727</v>
      </c>
      <c r="E1038" s="313" t="s">
        <v>1</v>
      </c>
      <c r="F1038" s="314">
        <v>1</v>
      </c>
      <c r="G1038" s="38"/>
      <c r="H1038" s="44"/>
    </row>
    <row r="1039" spans="1:8" s="2" customFormat="1" ht="16.8" customHeight="1">
      <c r="A1039" s="38"/>
      <c r="B1039" s="44"/>
      <c r="C1039" s="315" t="s">
        <v>727</v>
      </c>
      <c r="D1039" s="315" t="s">
        <v>1694</v>
      </c>
      <c r="E1039" s="17" t="s">
        <v>1</v>
      </c>
      <c r="F1039" s="316">
        <v>1</v>
      </c>
      <c r="G1039" s="38"/>
      <c r="H1039" s="44"/>
    </row>
    <row r="1040" spans="1:8" s="2" customFormat="1" ht="16.8" customHeight="1">
      <c r="A1040" s="38"/>
      <c r="B1040" s="44"/>
      <c r="C1040" s="311" t="s">
        <v>284</v>
      </c>
      <c r="D1040" s="312" t="s">
        <v>284</v>
      </c>
      <c r="E1040" s="313" t="s">
        <v>1</v>
      </c>
      <c r="F1040" s="314">
        <v>15.23</v>
      </c>
      <c r="G1040" s="38"/>
      <c r="H1040" s="44"/>
    </row>
    <row r="1041" spans="1:8" s="2" customFormat="1" ht="16.8" customHeight="1">
      <c r="A1041" s="38"/>
      <c r="B1041" s="44"/>
      <c r="C1041" s="315" t="s">
        <v>284</v>
      </c>
      <c r="D1041" s="315" t="s">
        <v>1627</v>
      </c>
      <c r="E1041" s="17" t="s">
        <v>1</v>
      </c>
      <c r="F1041" s="316">
        <v>15.23</v>
      </c>
      <c r="G1041" s="38"/>
      <c r="H1041" s="44"/>
    </row>
    <row r="1042" spans="1:8" s="2" customFormat="1" ht="16.8" customHeight="1">
      <c r="A1042" s="38"/>
      <c r="B1042" s="44"/>
      <c r="C1042" s="311" t="s">
        <v>557</v>
      </c>
      <c r="D1042" s="312" t="s">
        <v>557</v>
      </c>
      <c r="E1042" s="313" t="s">
        <v>1</v>
      </c>
      <c r="F1042" s="314">
        <v>15.23</v>
      </c>
      <c r="G1042" s="38"/>
      <c r="H1042" s="44"/>
    </row>
    <row r="1043" spans="1:8" s="2" customFormat="1" ht="16.8" customHeight="1">
      <c r="A1043" s="38"/>
      <c r="B1043" s="44"/>
      <c r="C1043" s="315" t="s">
        <v>557</v>
      </c>
      <c r="D1043" s="315" t="s">
        <v>1631</v>
      </c>
      <c r="E1043" s="17" t="s">
        <v>1</v>
      </c>
      <c r="F1043" s="316">
        <v>15.23</v>
      </c>
      <c r="G1043" s="38"/>
      <c r="H1043" s="44"/>
    </row>
    <row r="1044" spans="1:8" s="2" customFormat="1" ht="16.8" customHeight="1">
      <c r="A1044" s="38"/>
      <c r="B1044" s="44"/>
      <c r="C1044" s="311" t="s">
        <v>562</v>
      </c>
      <c r="D1044" s="312" t="s">
        <v>562</v>
      </c>
      <c r="E1044" s="313" t="s">
        <v>1</v>
      </c>
      <c r="F1044" s="314">
        <v>101.77</v>
      </c>
      <c r="G1044" s="38"/>
      <c r="H1044" s="44"/>
    </row>
    <row r="1045" spans="1:8" s="2" customFormat="1" ht="16.8" customHeight="1">
      <c r="A1045" s="38"/>
      <c r="B1045" s="44"/>
      <c r="C1045" s="315" t="s">
        <v>562</v>
      </c>
      <c r="D1045" s="315" t="s">
        <v>1633</v>
      </c>
      <c r="E1045" s="17" t="s">
        <v>1</v>
      </c>
      <c r="F1045" s="316">
        <v>101.77</v>
      </c>
      <c r="G1045" s="38"/>
      <c r="H1045" s="44"/>
    </row>
    <row r="1046" spans="1:8" s="2" customFormat="1" ht="16.8" customHeight="1">
      <c r="A1046" s="38"/>
      <c r="B1046" s="44"/>
      <c r="C1046" s="311" t="s">
        <v>1044</v>
      </c>
      <c r="D1046" s="312" t="s">
        <v>1044</v>
      </c>
      <c r="E1046" s="313" t="s">
        <v>1</v>
      </c>
      <c r="F1046" s="314">
        <v>10.01</v>
      </c>
      <c r="G1046" s="38"/>
      <c r="H1046" s="44"/>
    </row>
    <row r="1047" spans="1:8" s="2" customFormat="1" ht="16.8" customHeight="1">
      <c r="A1047" s="38"/>
      <c r="B1047" s="44"/>
      <c r="C1047" s="315" t="s">
        <v>1044</v>
      </c>
      <c r="D1047" s="315" t="s">
        <v>1662</v>
      </c>
      <c r="E1047" s="17" t="s">
        <v>1</v>
      </c>
      <c r="F1047" s="316">
        <v>10.01</v>
      </c>
      <c r="G1047" s="38"/>
      <c r="H1047" s="44"/>
    </row>
    <row r="1048" spans="1:8" s="2" customFormat="1" ht="16.8" customHeight="1">
      <c r="A1048" s="38"/>
      <c r="B1048" s="44"/>
      <c r="C1048" s="311" t="s">
        <v>1669</v>
      </c>
      <c r="D1048" s="312" t="s">
        <v>1669</v>
      </c>
      <c r="E1048" s="313" t="s">
        <v>1</v>
      </c>
      <c r="F1048" s="314">
        <v>0.45</v>
      </c>
      <c r="G1048" s="38"/>
      <c r="H1048" s="44"/>
    </row>
    <row r="1049" spans="1:8" s="2" customFormat="1" ht="16.8" customHeight="1">
      <c r="A1049" s="38"/>
      <c r="B1049" s="44"/>
      <c r="C1049" s="315" t="s">
        <v>1669</v>
      </c>
      <c r="D1049" s="315" t="s">
        <v>1670</v>
      </c>
      <c r="E1049" s="17" t="s">
        <v>1</v>
      </c>
      <c r="F1049" s="316">
        <v>0.45</v>
      </c>
      <c r="G1049" s="38"/>
      <c r="H1049" s="44"/>
    </row>
    <row r="1050" spans="1:8" s="2" customFormat="1" ht="16.8" customHeight="1">
      <c r="A1050" s="38"/>
      <c r="B1050" s="44"/>
      <c r="C1050" s="311" t="s">
        <v>1679</v>
      </c>
      <c r="D1050" s="312" t="s">
        <v>1679</v>
      </c>
      <c r="E1050" s="313" t="s">
        <v>1</v>
      </c>
      <c r="F1050" s="314">
        <v>172</v>
      </c>
      <c r="G1050" s="38"/>
      <c r="H1050" s="44"/>
    </row>
    <row r="1051" spans="1:8" s="2" customFormat="1" ht="16.8" customHeight="1">
      <c r="A1051" s="38"/>
      <c r="B1051" s="44"/>
      <c r="C1051" s="315" t="s">
        <v>1679</v>
      </c>
      <c r="D1051" s="315" t="s">
        <v>1680</v>
      </c>
      <c r="E1051" s="17" t="s">
        <v>1</v>
      </c>
      <c r="F1051" s="316">
        <v>172</v>
      </c>
      <c r="G1051" s="38"/>
      <c r="H1051" s="44"/>
    </row>
    <row r="1052" spans="1:8" s="2" customFormat="1" ht="16.8" customHeight="1">
      <c r="A1052" s="38"/>
      <c r="B1052" s="44"/>
      <c r="C1052" s="311" t="s">
        <v>1688</v>
      </c>
      <c r="D1052" s="312" t="s">
        <v>1688</v>
      </c>
      <c r="E1052" s="313" t="s">
        <v>1</v>
      </c>
      <c r="F1052" s="314">
        <v>8</v>
      </c>
      <c r="G1052" s="38"/>
      <c r="H1052" s="44"/>
    </row>
    <row r="1053" spans="1:8" s="2" customFormat="1" ht="16.8" customHeight="1">
      <c r="A1053" s="38"/>
      <c r="B1053" s="44"/>
      <c r="C1053" s="315" t="s">
        <v>1688</v>
      </c>
      <c r="D1053" s="315" t="s">
        <v>1689</v>
      </c>
      <c r="E1053" s="17" t="s">
        <v>1</v>
      </c>
      <c r="F1053" s="316">
        <v>8</v>
      </c>
      <c r="G1053" s="38"/>
      <c r="H1053" s="44"/>
    </row>
    <row r="1054" spans="1:8" s="2" customFormat="1" ht="26.4" customHeight="1">
      <c r="A1054" s="38"/>
      <c r="B1054" s="44"/>
      <c r="C1054" s="310" t="s">
        <v>1796</v>
      </c>
      <c r="D1054" s="310" t="s">
        <v>168</v>
      </c>
      <c r="E1054" s="38"/>
      <c r="F1054" s="38"/>
      <c r="G1054" s="38"/>
      <c r="H1054" s="44"/>
    </row>
    <row r="1055" spans="1:8" s="2" customFormat="1" ht="16.8" customHeight="1">
      <c r="A1055" s="38"/>
      <c r="B1055" s="44"/>
      <c r="C1055" s="311" t="s">
        <v>279</v>
      </c>
      <c r="D1055" s="312" t="s">
        <v>279</v>
      </c>
      <c r="E1055" s="313" t="s">
        <v>1</v>
      </c>
      <c r="F1055" s="314">
        <v>8</v>
      </c>
      <c r="G1055" s="38"/>
      <c r="H1055" s="44"/>
    </row>
    <row r="1056" spans="1:8" s="2" customFormat="1" ht="16.8" customHeight="1">
      <c r="A1056" s="38"/>
      <c r="B1056" s="44"/>
      <c r="C1056" s="315" t="s">
        <v>279</v>
      </c>
      <c r="D1056" s="315" t="s">
        <v>254</v>
      </c>
      <c r="E1056" s="17" t="s">
        <v>1</v>
      </c>
      <c r="F1056" s="316">
        <v>8</v>
      </c>
      <c r="G1056" s="38"/>
      <c r="H1056" s="44"/>
    </row>
    <row r="1057" spans="1:8" s="2" customFormat="1" ht="16.8" customHeight="1">
      <c r="A1057" s="38"/>
      <c r="B1057" s="44"/>
      <c r="C1057" s="311" t="s">
        <v>284</v>
      </c>
      <c r="D1057" s="312" t="s">
        <v>284</v>
      </c>
      <c r="E1057" s="313" t="s">
        <v>1</v>
      </c>
      <c r="F1057" s="314">
        <v>9</v>
      </c>
      <c r="G1057" s="38"/>
      <c r="H1057" s="44"/>
    </row>
    <row r="1058" spans="1:8" s="2" customFormat="1" ht="16.8" customHeight="1">
      <c r="A1058" s="38"/>
      <c r="B1058" s="44"/>
      <c r="C1058" s="315" t="s">
        <v>284</v>
      </c>
      <c r="D1058" s="315" t="s">
        <v>258</v>
      </c>
      <c r="E1058" s="17" t="s">
        <v>1</v>
      </c>
      <c r="F1058" s="316">
        <v>9</v>
      </c>
      <c r="G1058" s="38"/>
      <c r="H1058" s="44"/>
    </row>
    <row r="1059" spans="1:8" s="2" customFormat="1" ht="26.4" customHeight="1">
      <c r="A1059" s="38"/>
      <c r="B1059" s="44"/>
      <c r="C1059" s="310" t="s">
        <v>1797</v>
      </c>
      <c r="D1059" s="310" t="s">
        <v>171</v>
      </c>
      <c r="E1059" s="38"/>
      <c r="F1059" s="38"/>
      <c r="G1059" s="38"/>
      <c r="H1059" s="44"/>
    </row>
    <row r="1060" spans="1:8" s="2" customFormat="1" ht="16.8" customHeight="1">
      <c r="A1060" s="38"/>
      <c r="B1060" s="44"/>
      <c r="C1060" s="311" t="s">
        <v>279</v>
      </c>
      <c r="D1060" s="312" t="s">
        <v>279</v>
      </c>
      <c r="E1060" s="313" t="s">
        <v>1</v>
      </c>
      <c r="F1060" s="314">
        <v>2</v>
      </c>
      <c r="G1060" s="38"/>
      <c r="H1060" s="44"/>
    </row>
    <row r="1061" spans="1:8" s="2" customFormat="1" ht="16.8" customHeight="1">
      <c r="A1061" s="38"/>
      <c r="B1061" s="44"/>
      <c r="C1061" s="315" t="s">
        <v>279</v>
      </c>
      <c r="D1061" s="315" t="s">
        <v>82</v>
      </c>
      <c r="E1061" s="17" t="s">
        <v>1</v>
      </c>
      <c r="F1061" s="316">
        <v>2</v>
      </c>
      <c r="G1061" s="38"/>
      <c r="H1061" s="44"/>
    </row>
    <row r="1062" spans="1:8" s="2" customFormat="1" ht="16.8" customHeight="1">
      <c r="A1062" s="38"/>
      <c r="B1062" s="44"/>
      <c r="C1062" s="311" t="s">
        <v>284</v>
      </c>
      <c r="D1062" s="312" t="s">
        <v>284</v>
      </c>
      <c r="E1062" s="313" t="s">
        <v>1</v>
      </c>
      <c r="F1062" s="314">
        <v>4</v>
      </c>
      <c r="G1062" s="38"/>
      <c r="H1062" s="44"/>
    </row>
    <row r="1063" spans="1:8" s="2" customFormat="1" ht="16.8" customHeight="1">
      <c r="A1063" s="38"/>
      <c r="B1063" s="44"/>
      <c r="C1063" s="315" t="s">
        <v>284</v>
      </c>
      <c r="D1063" s="315" t="s">
        <v>231</v>
      </c>
      <c r="E1063" s="17" t="s">
        <v>1</v>
      </c>
      <c r="F1063" s="316">
        <v>4</v>
      </c>
      <c r="G1063" s="38"/>
      <c r="H1063" s="44"/>
    </row>
    <row r="1064" spans="1:8" s="2" customFormat="1" ht="26.4" customHeight="1">
      <c r="A1064" s="38"/>
      <c r="B1064" s="44"/>
      <c r="C1064" s="310" t="s">
        <v>1798</v>
      </c>
      <c r="D1064" s="310" t="s">
        <v>174</v>
      </c>
      <c r="E1064" s="38"/>
      <c r="F1064" s="38"/>
      <c r="G1064" s="38"/>
      <c r="H1064" s="44"/>
    </row>
    <row r="1065" spans="1:8" s="2" customFormat="1" ht="16.8" customHeight="1">
      <c r="A1065" s="38"/>
      <c r="B1065" s="44"/>
      <c r="C1065" s="311" t="s">
        <v>284</v>
      </c>
      <c r="D1065" s="312" t="s">
        <v>284</v>
      </c>
      <c r="E1065" s="313" t="s">
        <v>1</v>
      </c>
      <c r="F1065" s="314">
        <v>1</v>
      </c>
      <c r="G1065" s="38"/>
      <c r="H1065" s="44"/>
    </row>
    <row r="1066" spans="1:8" s="2" customFormat="1" ht="16.8" customHeight="1">
      <c r="A1066" s="38"/>
      <c r="B1066" s="44"/>
      <c r="C1066" s="315" t="s">
        <v>284</v>
      </c>
      <c r="D1066" s="315" t="s">
        <v>1735</v>
      </c>
      <c r="E1066" s="17" t="s">
        <v>1</v>
      </c>
      <c r="F1066" s="316">
        <v>1</v>
      </c>
      <c r="G1066" s="38"/>
      <c r="H1066" s="44"/>
    </row>
    <row r="1067" spans="1:8" s="2" customFormat="1" ht="26.4" customHeight="1">
      <c r="A1067" s="38"/>
      <c r="B1067" s="44"/>
      <c r="C1067" s="310" t="s">
        <v>1799</v>
      </c>
      <c r="D1067" s="310" t="s">
        <v>191</v>
      </c>
      <c r="E1067" s="38"/>
      <c r="F1067" s="38"/>
      <c r="G1067" s="38"/>
      <c r="H1067" s="44"/>
    </row>
    <row r="1068" spans="1:8" s="2" customFormat="1" ht="16.8" customHeight="1">
      <c r="A1068" s="38"/>
      <c r="B1068" s="44"/>
      <c r="C1068" s="311" t="s">
        <v>279</v>
      </c>
      <c r="D1068" s="312" t="s">
        <v>279</v>
      </c>
      <c r="E1068" s="313" t="s">
        <v>1</v>
      </c>
      <c r="F1068" s="314">
        <v>2431.55</v>
      </c>
      <c r="G1068" s="38"/>
      <c r="H1068" s="44"/>
    </row>
    <row r="1069" spans="1:8" s="2" customFormat="1" ht="16.8" customHeight="1">
      <c r="A1069" s="38"/>
      <c r="B1069" s="44"/>
      <c r="C1069" s="315" t="s">
        <v>279</v>
      </c>
      <c r="D1069" s="315" t="s">
        <v>1739</v>
      </c>
      <c r="E1069" s="17" t="s">
        <v>1</v>
      </c>
      <c r="F1069" s="316">
        <v>2431.55</v>
      </c>
      <c r="G1069" s="38"/>
      <c r="H1069" s="44"/>
    </row>
    <row r="1070" spans="1:8" s="2" customFormat="1" ht="16.8" customHeight="1">
      <c r="A1070" s="38"/>
      <c r="B1070" s="44"/>
      <c r="C1070" s="311" t="s">
        <v>284</v>
      </c>
      <c r="D1070" s="312" t="s">
        <v>284</v>
      </c>
      <c r="E1070" s="313" t="s">
        <v>1</v>
      </c>
      <c r="F1070" s="314">
        <v>114.26</v>
      </c>
      <c r="G1070" s="38"/>
      <c r="H1070" s="44"/>
    </row>
    <row r="1071" spans="1:8" s="2" customFormat="1" ht="16.8" customHeight="1">
      <c r="A1071" s="38"/>
      <c r="B1071" s="44"/>
      <c r="C1071" s="315" t="s">
        <v>284</v>
      </c>
      <c r="D1071" s="315" t="s">
        <v>1743</v>
      </c>
      <c r="E1071" s="17" t="s">
        <v>1</v>
      </c>
      <c r="F1071" s="316">
        <v>114.26</v>
      </c>
      <c r="G1071" s="38"/>
      <c r="H1071" s="44"/>
    </row>
    <row r="1072" spans="1:8" s="2" customFormat="1" ht="16.8" customHeight="1">
      <c r="A1072" s="38"/>
      <c r="B1072" s="44"/>
      <c r="C1072" s="311" t="s">
        <v>557</v>
      </c>
      <c r="D1072" s="312" t="s">
        <v>557</v>
      </c>
      <c r="E1072" s="313" t="s">
        <v>1</v>
      </c>
      <c r="F1072" s="314">
        <v>15610.35</v>
      </c>
      <c r="G1072" s="38"/>
      <c r="H1072" s="44"/>
    </row>
    <row r="1073" spans="1:8" s="2" customFormat="1" ht="16.8" customHeight="1">
      <c r="A1073" s="38"/>
      <c r="B1073" s="44"/>
      <c r="C1073" s="315" t="s">
        <v>557</v>
      </c>
      <c r="D1073" s="315" t="s">
        <v>1748</v>
      </c>
      <c r="E1073" s="17" t="s">
        <v>1</v>
      </c>
      <c r="F1073" s="316">
        <v>15610.35</v>
      </c>
      <c r="G1073" s="38"/>
      <c r="H1073" s="44"/>
    </row>
    <row r="1074" spans="1:8" s="2" customFormat="1" ht="16.8" customHeight="1">
      <c r="A1074" s="38"/>
      <c r="B1074" s="44"/>
      <c r="C1074" s="311" t="s">
        <v>562</v>
      </c>
      <c r="D1074" s="312" t="s">
        <v>562</v>
      </c>
      <c r="E1074" s="313" t="s">
        <v>1</v>
      </c>
      <c r="F1074" s="314">
        <v>15610.35</v>
      </c>
      <c r="G1074" s="38"/>
      <c r="H1074" s="44"/>
    </row>
    <row r="1075" spans="1:8" s="2" customFormat="1" ht="16.8" customHeight="1">
      <c r="A1075" s="38"/>
      <c r="B1075" s="44"/>
      <c r="C1075" s="315" t="s">
        <v>562</v>
      </c>
      <c r="D1075" s="315" t="s">
        <v>1748</v>
      </c>
      <c r="E1075" s="17" t="s">
        <v>1</v>
      </c>
      <c r="F1075" s="316">
        <v>15610.35</v>
      </c>
      <c r="G1075" s="38"/>
      <c r="H1075" s="44"/>
    </row>
    <row r="1076" spans="1:8" s="2" customFormat="1" ht="16.8" customHeight="1">
      <c r="A1076" s="38"/>
      <c r="B1076" s="44"/>
      <c r="C1076" s="311" t="s">
        <v>567</v>
      </c>
      <c r="D1076" s="312" t="s">
        <v>567</v>
      </c>
      <c r="E1076" s="313" t="s">
        <v>1</v>
      </c>
      <c r="F1076" s="314">
        <v>15612.35</v>
      </c>
      <c r="G1076" s="38"/>
      <c r="H1076" s="44"/>
    </row>
    <row r="1077" spans="1:8" s="2" customFormat="1" ht="16.8" customHeight="1">
      <c r="A1077" s="38"/>
      <c r="B1077" s="44"/>
      <c r="C1077" s="315" t="s">
        <v>567</v>
      </c>
      <c r="D1077" s="315" t="s">
        <v>1754</v>
      </c>
      <c r="E1077" s="17" t="s">
        <v>1</v>
      </c>
      <c r="F1077" s="316">
        <v>15612.35</v>
      </c>
      <c r="G1077" s="38"/>
      <c r="H1077" s="44"/>
    </row>
    <row r="1078" spans="1:8" s="2" customFormat="1" ht="16.8" customHeight="1">
      <c r="A1078" s="38"/>
      <c r="B1078" s="44"/>
      <c r="C1078" s="311" t="s">
        <v>577</v>
      </c>
      <c r="D1078" s="312" t="s">
        <v>577</v>
      </c>
      <c r="E1078" s="313" t="s">
        <v>1</v>
      </c>
      <c r="F1078" s="314">
        <v>15613.35</v>
      </c>
      <c r="G1078" s="38"/>
      <c r="H1078" s="44"/>
    </row>
    <row r="1079" spans="1:8" s="2" customFormat="1" ht="16.8" customHeight="1">
      <c r="A1079" s="38"/>
      <c r="B1079" s="44"/>
      <c r="C1079" s="315" t="s">
        <v>577</v>
      </c>
      <c r="D1079" s="315" t="s">
        <v>1762</v>
      </c>
      <c r="E1079" s="17" t="s">
        <v>1</v>
      </c>
      <c r="F1079" s="316">
        <v>15613.35</v>
      </c>
      <c r="G1079" s="38"/>
      <c r="H1079" s="44"/>
    </row>
    <row r="1080" spans="1:8" s="2" customFormat="1" ht="16.8" customHeight="1">
      <c r="A1080" s="38"/>
      <c r="B1080" s="44"/>
      <c r="C1080" s="311" t="s">
        <v>582</v>
      </c>
      <c r="D1080" s="312" t="s">
        <v>582</v>
      </c>
      <c r="E1080" s="313" t="s">
        <v>1</v>
      </c>
      <c r="F1080" s="314">
        <v>10</v>
      </c>
      <c r="G1080" s="38"/>
      <c r="H1080" s="44"/>
    </row>
    <row r="1081" spans="1:8" s="2" customFormat="1" ht="16.8" customHeight="1">
      <c r="A1081" s="38"/>
      <c r="B1081" s="44"/>
      <c r="C1081" s="315" t="s">
        <v>582</v>
      </c>
      <c r="D1081" s="315" t="s">
        <v>1767</v>
      </c>
      <c r="E1081" s="17" t="s">
        <v>1</v>
      </c>
      <c r="F1081" s="316">
        <v>10</v>
      </c>
      <c r="G1081" s="38"/>
      <c r="H1081" s="44"/>
    </row>
    <row r="1082" spans="1:8" s="2" customFormat="1" ht="16.8" customHeight="1">
      <c r="A1082" s="38"/>
      <c r="B1082" s="44"/>
      <c r="C1082" s="311" t="s">
        <v>784</v>
      </c>
      <c r="D1082" s="312" t="s">
        <v>784</v>
      </c>
      <c r="E1082" s="313" t="s">
        <v>1</v>
      </c>
      <c r="F1082" s="314">
        <v>432</v>
      </c>
      <c r="G1082" s="38"/>
      <c r="H1082" s="44"/>
    </row>
    <row r="1083" spans="1:8" s="2" customFormat="1" ht="16.8" customHeight="1">
      <c r="A1083" s="38"/>
      <c r="B1083" s="44"/>
      <c r="C1083" s="315" t="s">
        <v>784</v>
      </c>
      <c r="D1083" s="315" t="s">
        <v>1563</v>
      </c>
      <c r="E1083" s="17" t="s">
        <v>1</v>
      </c>
      <c r="F1083" s="316">
        <v>432</v>
      </c>
      <c r="G1083" s="38"/>
      <c r="H1083" s="44"/>
    </row>
    <row r="1084" spans="1:8" s="2" customFormat="1" ht="26.4" customHeight="1">
      <c r="A1084" s="38"/>
      <c r="B1084" s="44"/>
      <c r="C1084" s="310" t="s">
        <v>1800</v>
      </c>
      <c r="D1084" s="310" t="s">
        <v>162</v>
      </c>
      <c r="E1084" s="38"/>
      <c r="F1084" s="38"/>
      <c r="G1084" s="38"/>
      <c r="H1084" s="44"/>
    </row>
    <row r="1085" spans="1:8" s="2" customFormat="1" ht="16.8" customHeight="1">
      <c r="A1085" s="38"/>
      <c r="B1085" s="44"/>
      <c r="C1085" s="311" t="s">
        <v>279</v>
      </c>
      <c r="D1085" s="312" t="s">
        <v>279</v>
      </c>
      <c r="E1085" s="313" t="s">
        <v>1</v>
      </c>
      <c r="F1085" s="314">
        <v>1</v>
      </c>
      <c r="G1085" s="38"/>
      <c r="H1085" s="44"/>
    </row>
    <row r="1086" spans="1:8" s="2" customFormat="1" ht="16.8" customHeight="1">
      <c r="A1086" s="38"/>
      <c r="B1086" s="44"/>
      <c r="C1086" s="315" t="s">
        <v>279</v>
      </c>
      <c r="D1086" s="315" t="s">
        <v>1620</v>
      </c>
      <c r="E1086" s="17" t="s">
        <v>1</v>
      </c>
      <c r="F1086" s="316">
        <v>1</v>
      </c>
      <c r="G1086" s="38"/>
      <c r="H1086" s="44"/>
    </row>
    <row r="1087" spans="1:8" s="2" customFormat="1" ht="26.4" customHeight="1">
      <c r="A1087" s="38"/>
      <c r="B1087" s="44"/>
      <c r="C1087" s="310" t="s">
        <v>1801</v>
      </c>
      <c r="D1087" s="310" t="s">
        <v>165</v>
      </c>
      <c r="E1087" s="38"/>
      <c r="F1087" s="38"/>
      <c r="G1087" s="38"/>
      <c r="H1087" s="44"/>
    </row>
    <row r="1088" spans="1:8" s="2" customFormat="1" ht="16.8" customHeight="1">
      <c r="A1088" s="38"/>
      <c r="B1088" s="44"/>
      <c r="C1088" s="311" t="s">
        <v>279</v>
      </c>
      <c r="D1088" s="312" t="s">
        <v>279</v>
      </c>
      <c r="E1088" s="313" t="s">
        <v>1</v>
      </c>
      <c r="F1088" s="314">
        <v>101.77</v>
      </c>
      <c r="G1088" s="38"/>
      <c r="H1088" s="44"/>
    </row>
    <row r="1089" spans="1:8" s="2" customFormat="1" ht="16.8" customHeight="1">
      <c r="A1089" s="38"/>
      <c r="B1089" s="44"/>
      <c r="C1089" s="315" t="s">
        <v>279</v>
      </c>
      <c r="D1089" s="315" t="s">
        <v>1625</v>
      </c>
      <c r="E1089" s="17" t="s">
        <v>1</v>
      </c>
      <c r="F1089" s="316">
        <v>101.77</v>
      </c>
      <c r="G1089" s="38"/>
      <c r="H1089" s="44"/>
    </row>
    <row r="1090" spans="1:8" s="2" customFormat="1" ht="16.8" customHeight="1">
      <c r="A1090" s="38"/>
      <c r="B1090" s="44"/>
      <c r="C1090" s="311" t="s">
        <v>672</v>
      </c>
      <c r="D1090" s="312" t="s">
        <v>672</v>
      </c>
      <c r="E1090" s="313" t="s">
        <v>1</v>
      </c>
      <c r="F1090" s="314">
        <v>288</v>
      </c>
      <c r="G1090" s="38"/>
      <c r="H1090" s="44"/>
    </row>
    <row r="1091" spans="1:8" s="2" customFormat="1" ht="16.8" customHeight="1">
      <c r="A1091" s="38"/>
      <c r="B1091" s="44"/>
      <c r="C1091" s="315" t="s">
        <v>672</v>
      </c>
      <c r="D1091" s="315" t="s">
        <v>1653</v>
      </c>
      <c r="E1091" s="17" t="s">
        <v>1</v>
      </c>
      <c r="F1091" s="316">
        <v>288</v>
      </c>
      <c r="G1091" s="38"/>
      <c r="H1091" s="44"/>
    </row>
    <row r="1092" spans="1:8" s="2" customFormat="1" ht="16.8" customHeight="1">
      <c r="A1092" s="38"/>
      <c r="B1092" s="44"/>
      <c r="C1092" s="311" t="s">
        <v>678</v>
      </c>
      <c r="D1092" s="312" t="s">
        <v>678</v>
      </c>
      <c r="E1092" s="313" t="s">
        <v>1</v>
      </c>
      <c r="F1092" s="314">
        <v>0.38</v>
      </c>
      <c r="G1092" s="38"/>
      <c r="H1092" s="44"/>
    </row>
    <row r="1093" spans="1:8" s="2" customFormat="1" ht="16.8" customHeight="1">
      <c r="A1093" s="38"/>
      <c r="B1093" s="44"/>
      <c r="C1093" s="315" t="s">
        <v>678</v>
      </c>
      <c r="D1093" s="315" t="s">
        <v>1655</v>
      </c>
      <c r="E1093" s="17" t="s">
        <v>1</v>
      </c>
      <c r="F1093" s="316">
        <v>0.38</v>
      </c>
      <c r="G1093" s="38"/>
      <c r="H1093" s="44"/>
    </row>
    <row r="1094" spans="1:8" s="2" customFormat="1" ht="16.8" customHeight="1">
      <c r="A1094" s="38"/>
      <c r="B1094" s="44"/>
      <c r="C1094" s="311" t="s">
        <v>684</v>
      </c>
      <c r="D1094" s="312" t="s">
        <v>684</v>
      </c>
      <c r="E1094" s="313" t="s">
        <v>1</v>
      </c>
      <c r="F1094" s="314">
        <v>0.25</v>
      </c>
      <c r="G1094" s="38"/>
      <c r="H1094" s="44"/>
    </row>
    <row r="1095" spans="1:8" s="2" customFormat="1" ht="16.8" customHeight="1">
      <c r="A1095" s="38"/>
      <c r="B1095" s="44"/>
      <c r="C1095" s="315" t="s">
        <v>684</v>
      </c>
      <c r="D1095" s="315" t="s">
        <v>1657</v>
      </c>
      <c r="E1095" s="17" t="s">
        <v>1</v>
      </c>
      <c r="F1095" s="316">
        <v>0.25</v>
      </c>
      <c r="G1095" s="38"/>
      <c r="H1095" s="44"/>
    </row>
    <row r="1096" spans="1:8" s="2" customFormat="1" ht="16.8" customHeight="1">
      <c r="A1096" s="38"/>
      <c r="B1096" s="44"/>
      <c r="C1096" s="311" t="s">
        <v>691</v>
      </c>
      <c r="D1096" s="312" t="s">
        <v>691</v>
      </c>
      <c r="E1096" s="313" t="s">
        <v>1</v>
      </c>
      <c r="F1096" s="314">
        <v>1.01</v>
      </c>
      <c r="G1096" s="38"/>
      <c r="H1096" s="44"/>
    </row>
    <row r="1097" spans="1:8" s="2" customFormat="1" ht="16.8" customHeight="1">
      <c r="A1097" s="38"/>
      <c r="B1097" s="44"/>
      <c r="C1097" s="315" t="s">
        <v>1</v>
      </c>
      <c r="D1097" s="315" t="s">
        <v>1659</v>
      </c>
      <c r="E1097" s="17" t="s">
        <v>1</v>
      </c>
      <c r="F1097" s="316">
        <v>0</v>
      </c>
      <c r="G1097" s="38"/>
      <c r="H1097" s="44"/>
    </row>
    <row r="1098" spans="1:8" s="2" customFormat="1" ht="16.8" customHeight="1">
      <c r="A1098" s="38"/>
      <c r="B1098" s="44"/>
      <c r="C1098" s="315" t="s">
        <v>691</v>
      </c>
      <c r="D1098" s="315" t="s">
        <v>1660</v>
      </c>
      <c r="E1098" s="17" t="s">
        <v>1</v>
      </c>
      <c r="F1098" s="316">
        <v>1.01</v>
      </c>
      <c r="G1098" s="38"/>
      <c r="H1098" s="44"/>
    </row>
    <row r="1099" spans="1:8" s="2" customFormat="1" ht="16.8" customHeight="1">
      <c r="A1099" s="38"/>
      <c r="B1099" s="44"/>
      <c r="C1099" s="311" t="s">
        <v>697</v>
      </c>
      <c r="D1099" s="312" t="s">
        <v>697</v>
      </c>
      <c r="E1099" s="313" t="s">
        <v>1</v>
      </c>
      <c r="F1099" s="314">
        <v>0.5</v>
      </c>
      <c r="G1099" s="38"/>
      <c r="H1099" s="44"/>
    </row>
    <row r="1100" spans="1:8" s="2" customFormat="1" ht="16.8" customHeight="1">
      <c r="A1100" s="38"/>
      <c r="B1100" s="44"/>
      <c r="C1100" s="311" t="s">
        <v>567</v>
      </c>
      <c r="D1100" s="312" t="s">
        <v>567</v>
      </c>
      <c r="E1100" s="313" t="s">
        <v>1</v>
      </c>
      <c r="F1100" s="314">
        <v>15.23</v>
      </c>
      <c r="G1100" s="38"/>
      <c r="H1100" s="44"/>
    </row>
    <row r="1101" spans="1:8" s="2" customFormat="1" ht="16.8" customHeight="1">
      <c r="A1101" s="38"/>
      <c r="B1101" s="44"/>
      <c r="C1101" s="315" t="s">
        <v>567</v>
      </c>
      <c r="D1101" s="315" t="s">
        <v>1627</v>
      </c>
      <c r="E1101" s="17" t="s">
        <v>1</v>
      </c>
      <c r="F1101" s="316">
        <v>15.23</v>
      </c>
      <c r="G1101" s="38"/>
      <c r="H1101" s="44"/>
    </row>
    <row r="1102" spans="1:8" s="2" customFormat="1" ht="16.8" customHeight="1">
      <c r="A1102" s="38"/>
      <c r="B1102" s="44"/>
      <c r="C1102" s="311" t="s">
        <v>577</v>
      </c>
      <c r="D1102" s="312" t="s">
        <v>577</v>
      </c>
      <c r="E1102" s="313" t="s">
        <v>1</v>
      </c>
      <c r="F1102" s="314">
        <v>15.23</v>
      </c>
      <c r="G1102" s="38"/>
      <c r="H1102" s="44"/>
    </row>
    <row r="1103" spans="1:8" s="2" customFormat="1" ht="16.8" customHeight="1">
      <c r="A1103" s="38"/>
      <c r="B1103" s="44"/>
      <c r="C1103" s="315" t="s">
        <v>577</v>
      </c>
      <c r="D1103" s="315" t="s">
        <v>1627</v>
      </c>
      <c r="E1103" s="17" t="s">
        <v>1</v>
      </c>
      <c r="F1103" s="316">
        <v>15.23</v>
      </c>
      <c r="G1103" s="38"/>
      <c r="H1103" s="44"/>
    </row>
    <row r="1104" spans="1:8" s="2" customFormat="1" ht="16.8" customHeight="1">
      <c r="A1104" s="38"/>
      <c r="B1104" s="44"/>
      <c r="C1104" s="311" t="s">
        <v>582</v>
      </c>
      <c r="D1104" s="312" t="s">
        <v>582</v>
      </c>
      <c r="E1104" s="313" t="s">
        <v>1</v>
      </c>
      <c r="F1104" s="314">
        <v>58.5</v>
      </c>
      <c r="G1104" s="38"/>
      <c r="H1104" s="44"/>
    </row>
    <row r="1105" spans="1:8" s="2" customFormat="1" ht="16.8" customHeight="1">
      <c r="A1105" s="38"/>
      <c r="B1105" s="44"/>
      <c r="C1105" s="315" t="s">
        <v>582</v>
      </c>
      <c r="D1105" s="315" t="s">
        <v>1637</v>
      </c>
      <c r="E1105" s="17" t="s">
        <v>1</v>
      </c>
      <c r="F1105" s="316">
        <v>58.5</v>
      </c>
      <c r="G1105" s="38"/>
      <c r="H1105" s="44"/>
    </row>
    <row r="1106" spans="1:8" s="2" customFormat="1" ht="16.8" customHeight="1">
      <c r="A1106" s="38"/>
      <c r="B1106" s="44"/>
      <c r="C1106" s="311" t="s">
        <v>659</v>
      </c>
      <c r="D1106" s="312" t="s">
        <v>659</v>
      </c>
      <c r="E1106" s="313" t="s">
        <v>1</v>
      </c>
      <c r="F1106" s="314">
        <v>34.28</v>
      </c>
      <c r="G1106" s="38"/>
      <c r="H1106" s="44"/>
    </row>
    <row r="1107" spans="1:8" s="2" customFormat="1" ht="16.8" customHeight="1">
      <c r="A1107" s="38"/>
      <c r="B1107" s="44"/>
      <c r="C1107" s="315" t="s">
        <v>659</v>
      </c>
      <c r="D1107" s="315" t="s">
        <v>1642</v>
      </c>
      <c r="E1107" s="17" t="s">
        <v>1</v>
      </c>
      <c r="F1107" s="316">
        <v>34.28</v>
      </c>
      <c r="G1107" s="38"/>
      <c r="H1107" s="44"/>
    </row>
    <row r="1108" spans="1:8" s="2" customFormat="1" ht="16.8" customHeight="1">
      <c r="A1108" s="38"/>
      <c r="B1108" s="44"/>
      <c r="C1108" s="311" t="s">
        <v>665</v>
      </c>
      <c r="D1108" s="312" t="s">
        <v>665</v>
      </c>
      <c r="E1108" s="313" t="s">
        <v>1</v>
      </c>
      <c r="F1108" s="314">
        <v>171.38</v>
      </c>
      <c r="G1108" s="38"/>
      <c r="H1108" s="44"/>
    </row>
    <row r="1109" spans="1:8" s="2" customFormat="1" ht="16.8" customHeight="1">
      <c r="A1109" s="38"/>
      <c r="B1109" s="44"/>
      <c r="C1109" s="315" t="s">
        <v>665</v>
      </c>
      <c r="D1109" s="315" t="s">
        <v>1647</v>
      </c>
      <c r="E1109" s="17" t="s">
        <v>1</v>
      </c>
      <c r="F1109" s="316">
        <v>171.38</v>
      </c>
      <c r="G1109" s="38"/>
      <c r="H1109" s="44"/>
    </row>
    <row r="1110" spans="1:8" s="2" customFormat="1" ht="16.8" customHeight="1">
      <c r="A1110" s="38"/>
      <c r="B1110" s="44"/>
      <c r="C1110" s="311" t="s">
        <v>1043</v>
      </c>
      <c r="D1110" s="312" t="s">
        <v>1043</v>
      </c>
      <c r="E1110" s="313" t="s">
        <v>1</v>
      </c>
      <c r="F1110" s="314">
        <v>9</v>
      </c>
      <c r="G1110" s="38"/>
      <c r="H1110" s="44"/>
    </row>
    <row r="1111" spans="1:8" s="2" customFormat="1" ht="16.8" customHeight="1">
      <c r="A1111" s="38"/>
      <c r="B1111" s="44"/>
      <c r="C1111" s="315" t="s">
        <v>1043</v>
      </c>
      <c r="D1111" s="315" t="s">
        <v>1661</v>
      </c>
      <c r="E1111" s="17" t="s">
        <v>1</v>
      </c>
      <c r="F1111" s="316">
        <v>9</v>
      </c>
      <c r="G1111" s="38"/>
      <c r="H1111" s="44"/>
    </row>
    <row r="1112" spans="1:8" s="2" customFormat="1" ht="16.8" customHeight="1">
      <c r="A1112" s="38"/>
      <c r="B1112" s="44"/>
      <c r="C1112" s="311" t="s">
        <v>1667</v>
      </c>
      <c r="D1112" s="312" t="s">
        <v>1667</v>
      </c>
      <c r="E1112" s="313" t="s">
        <v>1</v>
      </c>
      <c r="F1112" s="314">
        <v>0.25</v>
      </c>
      <c r="G1112" s="38"/>
      <c r="H1112" s="44"/>
    </row>
    <row r="1113" spans="1:8" s="2" customFormat="1" ht="16.8" customHeight="1">
      <c r="A1113" s="38"/>
      <c r="B1113" s="44"/>
      <c r="C1113" s="315" t="s">
        <v>1667</v>
      </c>
      <c r="D1113" s="315" t="s">
        <v>1668</v>
      </c>
      <c r="E1113" s="17" t="s">
        <v>1</v>
      </c>
      <c r="F1113" s="316">
        <v>0.25</v>
      </c>
      <c r="G1113" s="38"/>
      <c r="H1113" s="44"/>
    </row>
    <row r="1114" spans="1:8" s="2" customFormat="1" ht="16.8" customHeight="1">
      <c r="A1114" s="38"/>
      <c r="B1114" s="44"/>
      <c r="C1114" s="311" t="s">
        <v>1677</v>
      </c>
      <c r="D1114" s="312" t="s">
        <v>1677</v>
      </c>
      <c r="E1114" s="313" t="s">
        <v>1</v>
      </c>
      <c r="F1114" s="314">
        <v>114.25</v>
      </c>
      <c r="G1114" s="38"/>
      <c r="H1114" s="44"/>
    </row>
    <row r="1115" spans="1:8" s="2" customFormat="1" ht="16.8" customHeight="1">
      <c r="A1115" s="38"/>
      <c r="B1115" s="44"/>
      <c r="C1115" s="315" t="s">
        <v>1677</v>
      </c>
      <c r="D1115" s="315" t="s">
        <v>1678</v>
      </c>
      <c r="E1115" s="17" t="s">
        <v>1</v>
      </c>
      <c r="F1115" s="316">
        <v>114.25</v>
      </c>
      <c r="G1115" s="38"/>
      <c r="H1115" s="44"/>
    </row>
    <row r="1116" spans="1:8" s="2" customFormat="1" ht="16.8" customHeight="1">
      <c r="A1116" s="38"/>
      <c r="B1116" s="44"/>
      <c r="C1116" s="311" t="s">
        <v>1686</v>
      </c>
      <c r="D1116" s="312" t="s">
        <v>1686</v>
      </c>
      <c r="E1116" s="313" t="s">
        <v>1</v>
      </c>
      <c r="F1116" s="314">
        <v>4</v>
      </c>
      <c r="G1116" s="38"/>
      <c r="H1116" s="44"/>
    </row>
    <row r="1117" spans="1:8" s="2" customFormat="1" ht="16.8" customHeight="1">
      <c r="A1117" s="38"/>
      <c r="B1117" s="44"/>
      <c r="C1117" s="315" t="s">
        <v>1686</v>
      </c>
      <c r="D1117" s="315" t="s">
        <v>1687</v>
      </c>
      <c r="E1117" s="17" t="s">
        <v>1</v>
      </c>
      <c r="F1117" s="316">
        <v>4</v>
      </c>
      <c r="G1117" s="38"/>
      <c r="H1117" s="44"/>
    </row>
    <row r="1118" spans="1:8" s="2" customFormat="1" ht="16.8" customHeight="1">
      <c r="A1118" s="38"/>
      <c r="B1118" s="44"/>
      <c r="C1118" s="311" t="s">
        <v>279</v>
      </c>
      <c r="D1118" s="312" t="s">
        <v>279</v>
      </c>
      <c r="E1118" s="313" t="s">
        <v>1</v>
      </c>
      <c r="F1118" s="314">
        <v>11</v>
      </c>
      <c r="G1118" s="38"/>
      <c r="H1118" s="44"/>
    </row>
    <row r="1119" spans="1:8" s="2" customFormat="1" ht="16.8" customHeight="1">
      <c r="A1119" s="38"/>
      <c r="B1119" s="44"/>
      <c r="C1119" s="315" t="s">
        <v>279</v>
      </c>
      <c r="D1119" s="315" t="s">
        <v>266</v>
      </c>
      <c r="E1119" s="17" t="s">
        <v>1</v>
      </c>
      <c r="F1119" s="316">
        <v>11</v>
      </c>
      <c r="G1119" s="38"/>
      <c r="H1119" s="44"/>
    </row>
    <row r="1120" spans="1:8" s="2" customFormat="1" ht="16.8" customHeight="1">
      <c r="A1120" s="38"/>
      <c r="B1120" s="44"/>
      <c r="C1120" s="311" t="s">
        <v>284</v>
      </c>
      <c r="D1120" s="312" t="s">
        <v>284</v>
      </c>
      <c r="E1120" s="313" t="s">
        <v>1</v>
      </c>
      <c r="F1120" s="314">
        <v>10</v>
      </c>
      <c r="G1120" s="38"/>
      <c r="H1120" s="44"/>
    </row>
    <row r="1121" spans="1:8" s="2" customFormat="1" ht="16.8" customHeight="1">
      <c r="A1121" s="38"/>
      <c r="B1121" s="44"/>
      <c r="C1121" s="315" t="s">
        <v>284</v>
      </c>
      <c r="D1121" s="315" t="s">
        <v>262</v>
      </c>
      <c r="E1121" s="17" t="s">
        <v>1</v>
      </c>
      <c r="F1121" s="316">
        <v>10</v>
      </c>
      <c r="G1121" s="38"/>
      <c r="H1121" s="44"/>
    </row>
    <row r="1122" spans="1:8" s="2" customFormat="1" ht="26.4" customHeight="1">
      <c r="A1122" s="38"/>
      <c r="B1122" s="44"/>
      <c r="C1122" s="310" t="s">
        <v>1802</v>
      </c>
      <c r="D1122" s="310" t="s">
        <v>177</v>
      </c>
      <c r="E1122" s="38"/>
      <c r="F1122" s="38"/>
      <c r="G1122" s="38"/>
      <c r="H1122" s="44"/>
    </row>
    <row r="1123" spans="1:8" s="2" customFormat="1" ht="16.8" customHeight="1">
      <c r="A1123" s="38"/>
      <c r="B1123" s="44"/>
      <c r="C1123" s="311" t="s">
        <v>279</v>
      </c>
      <c r="D1123" s="312" t="s">
        <v>279</v>
      </c>
      <c r="E1123" s="313" t="s">
        <v>1</v>
      </c>
      <c r="F1123" s="314">
        <v>1</v>
      </c>
      <c r="G1123" s="38"/>
      <c r="H1123" s="44"/>
    </row>
    <row r="1124" spans="1:8" s="2" customFormat="1" ht="16.8" customHeight="1">
      <c r="A1124" s="38"/>
      <c r="B1124" s="44"/>
      <c r="C1124" s="315" t="s">
        <v>279</v>
      </c>
      <c r="D1124" s="315" t="s">
        <v>80</v>
      </c>
      <c r="E1124" s="17" t="s">
        <v>1</v>
      </c>
      <c r="F1124" s="316">
        <v>1</v>
      </c>
      <c r="G1124" s="38"/>
      <c r="H1124" s="44"/>
    </row>
    <row r="1125" spans="1:8" s="2" customFormat="1" ht="26.4" customHeight="1">
      <c r="A1125" s="38"/>
      <c r="B1125" s="44"/>
      <c r="C1125" s="310" t="s">
        <v>1803</v>
      </c>
      <c r="D1125" s="310" t="s">
        <v>180</v>
      </c>
      <c r="E1125" s="38"/>
      <c r="F1125" s="38"/>
      <c r="G1125" s="38"/>
      <c r="H1125" s="44"/>
    </row>
    <row r="1126" spans="1:8" s="2" customFormat="1" ht="16.8" customHeight="1">
      <c r="A1126" s="38"/>
      <c r="B1126" s="44"/>
      <c r="C1126" s="311" t="s">
        <v>279</v>
      </c>
      <c r="D1126" s="312" t="s">
        <v>279</v>
      </c>
      <c r="E1126" s="313" t="s">
        <v>1</v>
      </c>
      <c r="F1126" s="314">
        <v>1</v>
      </c>
      <c r="G1126" s="38"/>
      <c r="H1126" s="44"/>
    </row>
    <row r="1127" spans="1:8" s="2" customFormat="1" ht="16.8" customHeight="1">
      <c r="A1127" s="38"/>
      <c r="B1127" s="44"/>
      <c r="C1127" s="315" t="s">
        <v>279</v>
      </c>
      <c r="D1127" s="315" t="s">
        <v>568</v>
      </c>
      <c r="E1127" s="17" t="s">
        <v>1</v>
      </c>
      <c r="F1127" s="316">
        <v>1</v>
      </c>
      <c r="G1127" s="38"/>
      <c r="H1127" s="44"/>
    </row>
    <row r="1128" spans="1:8" s="2" customFormat="1" ht="26.4" customHeight="1">
      <c r="A1128" s="38"/>
      <c r="B1128" s="44"/>
      <c r="C1128" s="310" t="s">
        <v>1804</v>
      </c>
      <c r="D1128" s="310" t="s">
        <v>180</v>
      </c>
      <c r="E1128" s="38"/>
      <c r="F1128" s="38"/>
      <c r="G1128" s="38"/>
      <c r="H1128" s="44"/>
    </row>
    <row r="1129" spans="1:8" s="2" customFormat="1" ht="16.8" customHeight="1">
      <c r="A1129" s="38"/>
      <c r="B1129" s="44"/>
      <c r="C1129" s="311" t="s">
        <v>279</v>
      </c>
      <c r="D1129" s="312" t="s">
        <v>279</v>
      </c>
      <c r="E1129" s="313" t="s">
        <v>1</v>
      </c>
      <c r="F1129" s="314">
        <v>1</v>
      </c>
      <c r="G1129" s="38"/>
      <c r="H1129" s="44"/>
    </row>
    <row r="1130" spans="1:8" s="2" customFormat="1" ht="16.8" customHeight="1">
      <c r="A1130" s="38"/>
      <c r="B1130" s="44"/>
      <c r="C1130" s="315" t="s">
        <v>279</v>
      </c>
      <c r="D1130" s="315" t="s">
        <v>568</v>
      </c>
      <c r="E1130" s="17" t="s">
        <v>1</v>
      </c>
      <c r="F1130" s="316">
        <v>1</v>
      </c>
      <c r="G1130" s="38"/>
      <c r="H1130" s="44"/>
    </row>
    <row r="1131" spans="1:8" s="2" customFormat="1" ht="26.4" customHeight="1">
      <c r="A1131" s="38"/>
      <c r="B1131" s="44"/>
      <c r="C1131" s="310" t="s">
        <v>1805</v>
      </c>
      <c r="D1131" s="310" t="s">
        <v>185</v>
      </c>
      <c r="E1131" s="38"/>
      <c r="F1131" s="38"/>
      <c r="G1131" s="38"/>
      <c r="H1131" s="44"/>
    </row>
    <row r="1132" spans="1:8" s="2" customFormat="1" ht="16.8" customHeight="1">
      <c r="A1132" s="38"/>
      <c r="B1132" s="44"/>
      <c r="C1132" s="311" t="s">
        <v>279</v>
      </c>
      <c r="D1132" s="312" t="s">
        <v>279</v>
      </c>
      <c r="E1132" s="313" t="s">
        <v>1</v>
      </c>
      <c r="F1132" s="314">
        <v>1</v>
      </c>
      <c r="G1132" s="38"/>
      <c r="H1132" s="44"/>
    </row>
    <row r="1133" spans="1:8" s="2" customFormat="1" ht="16.8" customHeight="1">
      <c r="A1133" s="38"/>
      <c r="B1133" s="44"/>
      <c r="C1133" s="315" t="s">
        <v>279</v>
      </c>
      <c r="D1133" s="315" t="s">
        <v>568</v>
      </c>
      <c r="E1133" s="17" t="s">
        <v>1</v>
      </c>
      <c r="F1133" s="316">
        <v>1</v>
      </c>
      <c r="G1133" s="38"/>
      <c r="H1133" s="44"/>
    </row>
    <row r="1134" spans="1:8" s="2" customFormat="1" ht="26.4" customHeight="1">
      <c r="A1134" s="38"/>
      <c r="B1134" s="44"/>
      <c r="C1134" s="310" t="s">
        <v>1806</v>
      </c>
      <c r="D1134" s="310" t="s">
        <v>188</v>
      </c>
      <c r="E1134" s="38"/>
      <c r="F1134" s="38"/>
      <c r="G1134" s="38"/>
      <c r="H1134" s="44"/>
    </row>
    <row r="1135" spans="1:8" s="2" customFormat="1" ht="16.8" customHeight="1">
      <c r="A1135" s="38"/>
      <c r="B1135" s="44"/>
      <c r="C1135" s="311" t="s">
        <v>279</v>
      </c>
      <c r="D1135" s="312" t="s">
        <v>279</v>
      </c>
      <c r="E1135" s="313" t="s">
        <v>1</v>
      </c>
      <c r="F1135" s="314">
        <v>15</v>
      </c>
      <c r="G1135" s="38"/>
      <c r="H1135" s="44"/>
    </row>
    <row r="1136" spans="1:8" s="2" customFormat="1" ht="16.8" customHeight="1">
      <c r="A1136" s="38"/>
      <c r="B1136" s="44"/>
      <c r="C1136" s="315" t="s">
        <v>279</v>
      </c>
      <c r="D1136" s="315" t="s">
        <v>1731</v>
      </c>
      <c r="E1136" s="17" t="s">
        <v>1</v>
      </c>
      <c r="F1136" s="316">
        <v>15</v>
      </c>
      <c r="G1136" s="38"/>
      <c r="H1136" s="44"/>
    </row>
    <row r="1137" spans="1:8" s="2" customFormat="1" ht="16.8" customHeight="1">
      <c r="A1137" s="38"/>
      <c r="B1137" s="44"/>
      <c r="C1137" s="311" t="s">
        <v>659</v>
      </c>
      <c r="D1137" s="312" t="s">
        <v>659</v>
      </c>
      <c r="E1137" s="313" t="s">
        <v>1</v>
      </c>
      <c r="F1137" s="314">
        <v>1</v>
      </c>
      <c r="G1137" s="38"/>
      <c r="H1137" s="44"/>
    </row>
    <row r="1138" spans="1:8" s="2" customFormat="1" ht="16.8" customHeight="1">
      <c r="A1138" s="38"/>
      <c r="B1138" s="44"/>
      <c r="C1138" s="315" t="s">
        <v>659</v>
      </c>
      <c r="D1138" s="315" t="s">
        <v>1772</v>
      </c>
      <c r="E1138" s="17" t="s">
        <v>1</v>
      </c>
      <c r="F1138" s="316">
        <v>1</v>
      </c>
      <c r="G1138" s="38"/>
      <c r="H1138" s="44"/>
    </row>
    <row r="1139" spans="1:8" s="2" customFormat="1" ht="16.8" customHeight="1">
      <c r="A1139" s="38"/>
      <c r="B1139" s="44"/>
      <c r="C1139" s="311" t="s">
        <v>1755</v>
      </c>
      <c r="D1139" s="312" t="s">
        <v>1755</v>
      </c>
      <c r="E1139" s="313" t="s">
        <v>1</v>
      </c>
      <c r="F1139" s="314">
        <v>15612.35</v>
      </c>
      <c r="G1139" s="38"/>
      <c r="H1139" s="44"/>
    </row>
    <row r="1140" spans="1:8" s="2" customFormat="1" ht="16.8" customHeight="1">
      <c r="A1140" s="38"/>
      <c r="B1140" s="44"/>
      <c r="C1140" s="315" t="s">
        <v>1755</v>
      </c>
      <c r="D1140" s="315" t="s">
        <v>1754</v>
      </c>
      <c r="E1140" s="17" t="s">
        <v>1</v>
      </c>
      <c r="F1140" s="316">
        <v>15612.35</v>
      </c>
      <c r="G1140" s="38"/>
      <c r="H1140" s="44"/>
    </row>
    <row r="1141" spans="1:8" s="2" customFormat="1" ht="16.8" customHeight="1">
      <c r="A1141" s="38"/>
      <c r="B1141" s="44"/>
      <c r="C1141" s="311" t="s">
        <v>1756</v>
      </c>
      <c r="D1141" s="312" t="s">
        <v>1756</v>
      </c>
      <c r="E1141" s="313" t="s">
        <v>1</v>
      </c>
      <c r="F1141" s="314">
        <v>31224.7</v>
      </c>
      <c r="G1141" s="38"/>
      <c r="H1141" s="44"/>
    </row>
    <row r="1142" spans="1:8" s="2" customFormat="1" ht="16.8" customHeight="1">
      <c r="A1142" s="38"/>
      <c r="B1142" s="44"/>
      <c r="C1142" s="315" t="s">
        <v>1756</v>
      </c>
      <c r="D1142" s="315" t="s">
        <v>1757</v>
      </c>
      <c r="E1142" s="17" t="s">
        <v>1</v>
      </c>
      <c r="F1142" s="316">
        <v>31224.7</v>
      </c>
      <c r="G1142" s="38"/>
      <c r="H1142" s="44"/>
    </row>
    <row r="1143" spans="1:8" s="2" customFormat="1" ht="7.4" customHeight="1">
      <c r="A1143" s="38"/>
      <c r="B1143" s="191"/>
      <c r="C1143" s="192"/>
      <c r="D1143" s="192"/>
      <c r="E1143" s="192"/>
      <c r="F1143" s="192"/>
      <c r="G1143" s="192"/>
      <c r="H1143" s="44"/>
    </row>
    <row r="1144" spans="1:8" s="2" customFormat="1" ht="12">
      <c r="A1144" s="38"/>
      <c r="B1144" s="38"/>
      <c r="C1144" s="38"/>
      <c r="D1144" s="38"/>
      <c r="E1144" s="38"/>
      <c r="F1144" s="38"/>
      <c r="G1144" s="38"/>
      <c r="H1144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536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21.8" customHeight="1">
      <c r="A15" s="38"/>
      <c r="B15" s="44"/>
      <c r="C15" s="38"/>
      <c r="D15" s="300" t="s">
        <v>537</v>
      </c>
      <c r="E15" s="38"/>
      <c r="F15" s="301" t="s">
        <v>538</v>
      </c>
      <c r="G15" s="38"/>
      <c r="H15" s="38"/>
      <c r="I15" s="302" t="s">
        <v>539</v>
      </c>
      <c r="J15" s="301" t="s">
        <v>540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ROUND((SUM(BE120:BE146)),2)</f>
        <v>0</v>
      </c>
      <c r="G35" s="38"/>
      <c r="H35" s="38"/>
      <c r="I35" s="172">
        <v>0.21</v>
      </c>
      <c r="J35" s="171">
        <f>ROUND(((SUM(BE120:BE146))*I35),2)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ROUND((SUM(BF120:BF146)),2)</f>
        <v>0</v>
      </c>
      <c r="G36" s="38"/>
      <c r="H36" s="38"/>
      <c r="I36" s="172">
        <v>0.15</v>
      </c>
      <c r="J36" s="171">
        <f>ROUND(((SUM(BF120:BF146))*I36),2)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ROUND((SUM(BG120:BG146)),2)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ROUND((SUM(BH120:BH146)),2)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ROUND((SUM(BI120:BI146)),2)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1:31" s="2" customFormat="1" ht="16.5" customHeight="1">
      <c r="A86" s="38"/>
      <c r="B86" s="39"/>
      <c r="C86" s="40"/>
      <c r="D86" s="40"/>
      <c r="E86" s="197" t="s">
        <v>535</v>
      </c>
      <c r="F86" s="40"/>
      <c r="G86" s="40"/>
      <c r="H86" s="40"/>
      <c r="I86" s="155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196</v>
      </c>
      <c r="D87" s="40"/>
      <c r="E87" s="40"/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6.5" customHeight="1">
      <c r="A88" s="38"/>
      <c r="B88" s="39"/>
      <c r="C88" s="40"/>
      <c r="D88" s="40"/>
      <c r="E88" s="76" t="str">
        <f>E11</f>
        <v>SO 000 - Vedlejší a ostatní náklady - způsobilé výdaje na vedlejší aktivity projektu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20</v>
      </c>
      <c r="D90" s="40"/>
      <c r="E90" s="40"/>
      <c r="F90" s="27" t="str">
        <f>F14</f>
        <v xml:space="preserve"> </v>
      </c>
      <c r="G90" s="40"/>
      <c r="H90" s="40"/>
      <c r="I90" s="157" t="s">
        <v>22</v>
      </c>
      <c r="J90" s="79" t="str">
        <f>IF(J14="","",J14)</f>
        <v>7. 5. 2020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24</v>
      </c>
      <c r="D92" s="40"/>
      <c r="E92" s="40"/>
      <c r="F92" s="27" t="str">
        <f>E17</f>
        <v xml:space="preserve"> </v>
      </c>
      <c r="G92" s="40"/>
      <c r="H92" s="40"/>
      <c r="I92" s="157" t="s">
        <v>29</v>
      </c>
      <c r="J92" s="36" t="str">
        <f>E23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27</v>
      </c>
      <c r="D93" s="40"/>
      <c r="E93" s="40"/>
      <c r="F93" s="27" t="str">
        <f>IF(E20="","",E20)</f>
        <v>Vyplň údaj</v>
      </c>
      <c r="G93" s="40"/>
      <c r="H93" s="40"/>
      <c r="I93" s="157" t="s">
        <v>31</v>
      </c>
      <c r="J93" s="36" t="str">
        <f>E26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0.3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29.25" customHeight="1">
      <c r="A95" s="38"/>
      <c r="B95" s="39"/>
      <c r="C95" s="198" t="s">
        <v>199</v>
      </c>
      <c r="D95" s="199"/>
      <c r="E95" s="199"/>
      <c r="F95" s="199"/>
      <c r="G95" s="199"/>
      <c r="H95" s="199"/>
      <c r="I95" s="200"/>
      <c r="J95" s="201" t="s">
        <v>200</v>
      </c>
      <c r="K95" s="199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47" s="2" customFormat="1" ht="22.8" customHeight="1">
      <c r="A97" s="38"/>
      <c r="B97" s="39"/>
      <c r="C97" s="202" t="s">
        <v>201</v>
      </c>
      <c r="D97" s="40"/>
      <c r="E97" s="40"/>
      <c r="F97" s="40"/>
      <c r="G97" s="40"/>
      <c r="H97" s="40"/>
      <c r="I97" s="155"/>
      <c r="J97" s="110">
        <f>J120</f>
        <v>0</v>
      </c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U97" s="17" t="s">
        <v>202</v>
      </c>
    </row>
    <row r="98" spans="1:31" s="9" customFormat="1" ht="24.95" customHeight="1">
      <c r="A98" s="9"/>
      <c r="B98" s="203"/>
      <c r="C98" s="204"/>
      <c r="D98" s="205" t="s">
        <v>541</v>
      </c>
      <c r="E98" s="206"/>
      <c r="F98" s="206"/>
      <c r="G98" s="206"/>
      <c r="H98" s="206"/>
      <c r="I98" s="207"/>
      <c r="J98" s="208">
        <f>J121</f>
        <v>0</v>
      </c>
      <c r="K98" s="204"/>
      <c r="L98" s="20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3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6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211</v>
      </c>
      <c r="D105" s="40"/>
      <c r="E105" s="40"/>
      <c r="F105" s="40"/>
      <c r="G105" s="40"/>
      <c r="H105" s="40"/>
      <c r="I105" s="155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7" t="str">
        <f>E7</f>
        <v>Býšť</v>
      </c>
      <c r="F108" s="32"/>
      <c r="G108" s="32"/>
      <c r="H108" s="32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194</v>
      </c>
      <c r="D109" s="22"/>
      <c r="E109" s="22"/>
      <c r="F109" s="22"/>
      <c r="G109" s="22"/>
      <c r="H109" s="22"/>
      <c r="I109" s="147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7" t="s">
        <v>535</v>
      </c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196</v>
      </c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SO 000 - Vedlejší a ostatní náklady - způsobilé výdaje na vedlejší aktivity projektu</v>
      </c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 xml:space="preserve"> </v>
      </c>
      <c r="G114" s="40"/>
      <c r="H114" s="40"/>
      <c r="I114" s="157" t="s">
        <v>22</v>
      </c>
      <c r="J114" s="79" t="str">
        <f>IF(J14="","",J14)</f>
        <v>7. 5. 2020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E17</f>
        <v xml:space="preserve"> </v>
      </c>
      <c r="G116" s="40"/>
      <c r="H116" s="40"/>
      <c r="I116" s="157" t="s">
        <v>29</v>
      </c>
      <c r="J116" s="36" t="str">
        <f>E23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27</v>
      </c>
      <c r="D117" s="40"/>
      <c r="E117" s="40"/>
      <c r="F117" s="27" t="str">
        <f>IF(E20="","",E20)</f>
        <v>Vyplň údaj</v>
      </c>
      <c r="G117" s="40"/>
      <c r="H117" s="40"/>
      <c r="I117" s="157" t="s">
        <v>31</v>
      </c>
      <c r="J117" s="36" t="str">
        <f>E26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6"/>
      <c r="B119" s="217"/>
      <c r="C119" s="218" t="s">
        <v>212</v>
      </c>
      <c r="D119" s="219" t="s">
        <v>58</v>
      </c>
      <c r="E119" s="219" t="s">
        <v>54</v>
      </c>
      <c r="F119" s="219" t="s">
        <v>55</v>
      </c>
      <c r="G119" s="219" t="s">
        <v>213</v>
      </c>
      <c r="H119" s="219" t="s">
        <v>214</v>
      </c>
      <c r="I119" s="220" t="s">
        <v>215</v>
      </c>
      <c r="J119" s="219" t="s">
        <v>200</v>
      </c>
      <c r="K119" s="221" t="s">
        <v>216</v>
      </c>
      <c r="L119" s="222"/>
      <c r="M119" s="100" t="s">
        <v>1</v>
      </c>
      <c r="N119" s="101" t="s">
        <v>37</v>
      </c>
      <c r="O119" s="101" t="s">
        <v>217</v>
      </c>
      <c r="P119" s="101" t="s">
        <v>218</v>
      </c>
      <c r="Q119" s="101" t="s">
        <v>219</v>
      </c>
      <c r="R119" s="101" t="s">
        <v>220</v>
      </c>
      <c r="S119" s="101" t="s">
        <v>221</v>
      </c>
      <c r="T119" s="102" t="s">
        <v>222</v>
      </c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63" s="2" customFormat="1" ht="22.8" customHeight="1">
      <c r="A120" s="38"/>
      <c r="B120" s="39"/>
      <c r="C120" s="107" t="s">
        <v>223</v>
      </c>
      <c r="D120" s="40"/>
      <c r="E120" s="40"/>
      <c r="F120" s="40"/>
      <c r="G120" s="40"/>
      <c r="H120" s="40"/>
      <c r="I120" s="155"/>
      <c r="J120" s="223">
        <f>BK120</f>
        <v>0</v>
      </c>
      <c r="K120" s="40"/>
      <c r="L120" s="44"/>
      <c r="M120" s="103"/>
      <c r="N120" s="224"/>
      <c r="O120" s="104"/>
      <c r="P120" s="225">
        <f>P121</f>
        <v>0</v>
      </c>
      <c r="Q120" s="104"/>
      <c r="R120" s="225">
        <f>R121</f>
        <v>0</v>
      </c>
      <c r="S120" s="104"/>
      <c r="T120" s="226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72</v>
      </c>
      <c r="AU120" s="17" t="s">
        <v>202</v>
      </c>
      <c r="BK120" s="227">
        <f>BK121</f>
        <v>0</v>
      </c>
    </row>
    <row r="121" spans="1:63" s="12" customFormat="1" ht="25.9" customHeight="1">
      <c r="A121" s="12"/>
      <c r="B121" s="228"/>
      <c r="C121" s="229"/>
      <c r="D121" s="230" t="s">
        <v>72</v>
      </c>
      <c r="E121" s="231" t="s">
        <v>73</v>
      </c>
      <c r="F121" s="231" t="s">
        <v>271</v>
      </c>
      <c r="G121" s="229"/>
      <c r="H121" s="229"/>
      <c r="I121" s="232"/>
      <c r="J121" s="233">
        <f>BK121</f>
        <v>0</v>
      </c>
      <c r="K121" s="229"/>
      <c r="L121" s="234"/>
      <c r="M121" s="235"/>
      <c r="N121" s="236"/>
      <c r="O121" s="236"/>
      <c r="P121" s="237">
        <f>SUM(P122:P146)</f>
        <v>0</v>
      </c>
      <c r="Q121" s="236"/>
      <c r="R121" s="237">
        <f>SUM(R122:R146)</f>
        <v>0</v>
      </c>
      <c r="S121" s="236"/>
      <c r="T121" s="238">
        <f>SUM(T122:T146)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9" t="s">
        <v>231</v>
      </c>
      <c r="AT121" s="240" t="s">
        <v>72</v>
      </c>
      <c r="AU121" s="240" t="s">
        <v>73</v>
      </c>
      <c r="AY121" s="239" t="s">
        <v>226</v>
      </c>
      <c r="BK121" s="241">
        <f>SUM(BK122:BK146)</f>
        <v>0</v>
      </c>
    </row>
    <row r="122" spans="1:65" s="2" customFormat="1" ht="16.5" customHeight="1">
      <c r="A122" s="38"/>
      <c r="B122" s="39"/>
      <c r="C122" s="242" t="s">
        <v>80</v>
      </c>
      <c r="D122" s="242" t="s">
        <v>227</v>
      </c>
      <c r="E122" s="243" t="s">
        <v>542</v>
      </c>
      <c r="F122" s="244" t="s">
        <v>543</v>
      </c>
      <c r="G122" s="245" t="s">
        <v>544</v>
      </c>
      <c r="H122" s="246">
        <v>1</v>
      </c>
      <c r="I122" s="247"/>
      <c r="J122" s="248">
        <f>ROUND(I122*H122,2)</f>
        <v>0</v>
      </c>
      <c r="K122" s="244" t="s">
        <v>545</v>
      </c>
      <c r="L122" s="44"/>
      <c r="M122" s="249" t="s">
        <v>1</v>
      </c>
      <c r="N122" s="250" t="s">
        <v>38</v>
      </c>
      <c r="O122" s="91"/>
      <c r="P122" s="251">
        <f>O122*H122</f>
        <v>0</v>
      </c>
      <c r="Q122" s="251">
        <v>0</v>
      </c>
      <c r="R122" s="251">
        <f>Q122*H122</f>
        <v>0</v>
      </c>
      <c r="S122" s="251">
        <v>0</v>
      </c>
      <c r="T122" s="25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3" t="s">
        <v>231</v>
      </c>
      <c r="AT122" s="253" t="s">
        <v>227</v>
      </c>
      <c r="AU122" s="253" t="s">
        <v>80</v>
      </c>
      <c r="AY122" s="17" t="s">
        <v>226</v>
      </c>
      <c r="BE122" s="254">
        <f>IF(N122="základní",J122,0)</f>
        <v>0</v>
      </c>
      <c r="BF122" s="254">
        <f>IF(N122="snížená",J122,0)</f>
        <v>0</v>
      </c>
      <c r="BG122" s="254">
        <f>IF(N122="zákl. přenesená",J122,0)</f>
        <v>0</v>
      </c>
      <c r="BH122" s="254">
        <f>IF(N122="sníž. přenesená",J122,0)</f>
        <v>0</v>
      </c>
      <c r="BI122" s="254">
        <f>IF(N122="nulová",J122,0)</f>
        <v>0</v>
      </c>
      <c r="BJ122" s="17" t="s">
        <v>80</v>
      </c>
      <c r="BK122" s="254">
        <f>ROUND(I122*H122,2)</f>
        <v>0</v>
      </c>
      <c r="BL122" s="17" t="s">
        <v>231</v>
      </c>
      <c r="BM122" s="253" t="s">
        <v>546</v>
      </c>
    </row>
    <row r="123" spans="1:47" s="2" customFormat="1" ht="12">
      <c r="A123" s="38"/>
      <c r="B123" s="39"/>
      <c r="C123" s="40"/>
      <c r="D123" s="257" t="s">
        <v>277</v>
      </c>
      <c r="E123" s="40"/>
      <c r="F123" s="269" t="s">
        <v>547</v>
      </c>
      <c r="G123" s="40"/>
      <c r="H123" s="40"/>
      <c r="I123" s="155"/>
      <c r="J123" s="40"/>
      <c r="K123" s="40"/>
      <c r="L123" s="44"/>
      <c r="M123" s="270"/>
      <c r="N123" s="271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277</v>
      </c>
      <c r="AU123" s="17" t="s">
        <v>80</v>
      </c>
    </row>
    <row r="124" spans="1:51" s="13" customFormat="1" ht="12">
      <c r="A124" s="13"/>
      <c r="B124" s="255"/>
      <c r="C124" s="256"/>
      <c r="D124" s="257" t="s">
        <v>270</v>
      </c>
      <c r="E124" s="258" t="s">
        <v>279</v>
      </c>
      <c r="F124" s="259" t="s">
        <v>548</v>
      </c>
      <c r="G124" s="256"/>
      <c r="H124" s="260">
        <v>1</v>
      </c>
      <c r="I124" s="261"/>
      <c r="J124" s="256"/>
      <c r="K124" s="256"/>
      <c r="L124" s="262"/>
      <c r="M124" s="263"/>
      <c r="N124" s="264"/>
      <c r="O124" s="264"/>
      <c r="P124" s="264"/>
      <c r="Q124" s="264"/>
      <c r="R124" s="264"/>
      <c r="S124" s="264"/>
      <c r="T124" s="26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6" t="s">
        <v>270</v>
      </c>
      <c r="AU124" s="266" t="s">
        <v>80</v>
      </c>
      <c r="AV124" s="13" t="s">
        <v>82</v>
      </c>
      <c r="AW124" s="13" t="s">
        <v>30</v>
      </c>
      <c r="AX124" s="13" t="s">
        <v>80</v>
      </c>
      <c r="AY124" s="266" t="s">
        <v>226</v>
      </c>
    </row>
    <row r="125" spans="1:65" s="2" customFormat="1" ht="16.5" customHeight="1">
      <c r="A125" s="38"/>
      <c r="B125" s="39"/>
      <c r="C125" s="242" t="s">
        <v>82</v>
      </c>
      <c r="D125" s="242" t="s">
        <v>227</v>
      </c>
      <c r="E125" s="243" t="s">
        <v>549</v>
      </c>
      <c r="F125" s="244" t="s">
        <v>550</v>
      </c>
      <c r="G125" s="245" t="s">
        <v>544</v>
      </c>
      <c r="H125" s="246">
        <v>1</v>
      </c>
      <c r="I125" s="247"/>
      <c r="J125" s="248">
        <f>ROUND(I125*H125,2)</f>
        <v>0</v>
      </c>
      <c r="K125" s="244" t="s">
        <v>1</v>
      </c>
      <c r="L125" s="44"/>
      <c r="M125" s="249" t="s">
        <v>1</v>
      </c>
      <c r="N125" s="250" t="s">
        <v>38</v>
      </c>
      <c r="O125" s="91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3" t="s">
        <v>231</v>
      </c>
      <c r="AT125" s="253" t="s">
        <v>227</v>
      </c>
      <c r="AU125" s="253" t="s">
        <v>80</v>
      </c>
      <c r="AY125" s="17" t="s">
        <v>226</v>
      </c>
      <c r="BE125" s="254">
        <f>IF(N125="základní",J125,0)</f>
        <v>0</v>
      </c>
      <c r="BF125" s="254">
        <f>IF(N125="snížená",J125,0)</f>
        <v>0</v>
      </c>
      <c r="BG125" s="254">
        <f>IF(N125="zákl. přenesená",J125,0)</f>
        <v>0</v>
      </c>
      <c r="BH125" s="254">
        <f>IF(N125="sníž. přenesená",J125,0)</f>
        <v>0</v>
      </c>
      <c r="BI125" s="254">
        <f>IF(N125="nulová",J125,0)</f>
        <v>0</v>
      </c>
      <c r="BJ125" s="17" t="s">
        <v>80</v>
      </c>
      <c r="BK125" s="254">
        <f>ROUND(I125*H125,2)</f>
        <v>0</v>
      </c>
      <c r="BL125" s="17" t="s">
        <v>231</v>
      </c>
      <c r="BM125" s="253" t="s">
        <v>551</v>
      </c>
    </row>
    <row r="126" spans="1:51" s="15" customFormat="1" ht="12">
      <c r="A126" s="15"/>
      <c r="B126" s="283"/>
      <c r="C126" s="284"/>
      <c r="D126" s="257" t="s">
        <v>270</v>
      </c>
      <c r="E126" s="285" t="s">
        <v>1</v>
      </c>
      <c r="F126" s="286" t="s">
        <v>552</v>
      </c>
      <c r="G126" s="284"/>
      <c r="H126" s="285" t="s">
        <v>1</v>
      </c>
      <c r="I126" s="287"/>
      <c r="J126" s="284"/>
      <c r="K126" s="284"/>
      <c r="L126" s="288"/>
      <c r="M126" s="289"/>
      <c r="N126" s="290"/>
      <c r="O126" s="290"/>
      <c r="P126" s="290"/>
      <c r="Q126" s="290"/>
      <c r="R126" s="290"/>
      <c r="S126" s="290"/>
      <c r="T126" s="291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92" t="s">
        <v>270</v>
      </c>
      <c r="AU126" s="292" t="s">
        <v>80</v>
      </c>
      <c r="AV126" s="15" t="s">
        <v>80</v>
      </c>
      <c r="AW126" s="15" t="s">
        <v>30</v>
      </c>
      <c r="AX126" s="15" t="s">
        <v>73</v>
      </c>
      <c r="AY126" s="292" t="s">
        <v>226</v>
      </c>
    </row>
    <row r="127" spans="1:51" s="13" customFormat="1" ht="12">
      <c r="A127" s="13"/>
      <c r="B127" s="255"/>
      <c r="C127" s="256"/>
      <c r="D127" s="257" t="s">
        <v>270</v>
      </c>
      <c r="E127" s="258" t="s">
        <v>1</v>
      </c>
      <c r="F127" s="259" t="s">
        <v>80</v>
      </c>
      <c r="G127" s="256"/>
      <c r="H127" s="260">
        <v>1</v>
      </c>
      <c r="I127" s="261"/>
      <c r="J127" s="256"/>
      <c r="K127" s="256"/>
      <c r="L127" s="262"/>
      <c r="M127" s="263"/>
      <c r="N127" s="264"/>
      <c r="O127" s="264"/>
      <c r="P127" s="264"/>
      <c r="Q127" s="264"/>
      <c r="R127" s="264"/>
      <c r="S127" s="264"/>
      <c r="T127" s="26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6" t="s">
        <v>270</v>
      </c>
      <c r="AU127" s="266" t="s">
        <v>80</v>
      </c>
      <c r="AV127" s="13" t="s">
        <v>82</v>
      </c>
      <c r="AW127" s="13" t="s">
        <v>30</v>
      </c>
      <c r="AX127" s="13" t="s">
        <v>80</v>
      </c>
      <c r="AY127" s="266" t="s">
        <v>226</v>
      </c>
    </row>
    <row r="128" spans="1:65" s="2" customFormat="1" ht="16.5" customHeight="1">
      <c r="A128" s="38"/>
      <c r="B128" s="39"/>
      <c r="C128" s="242" t="s">
        <v>108</v>
      </c>
      <c r="D128" s="242" t="s">
        <v>227</v>
      </c>
      <c r="E128" s="243" t="s">
        <v>553</v>
      </c>
      <c r="F128" s="244" t="s">
        <v>554</v>
      </c>
      <c r="G128" s="245" t="s">
        <v>434</v>
      </c>
      <c r="H128" s="246">
        <v>1</v>
      </c>
      <c r="I128" s="247"/>
      <c r="J128" s="248">
        <f>ROUND(I128*H128,2)</f>
        <v>0</v>
      </c>
      <c r="K128" s="244" t="s">
        <v>545</v>
      </c>
      <c r="L128" s="44"/>
      <c r="M128" s="249" t="s">
        <v>1</v>
      </c>
      <c r="N128" s="250" t="s">
        <v>38</v>
      </c>
      <c r="O128" s="91"/>
      <c r="P128" s="251">
        <f>O128*H128</f>
        <v>0</v>
      </c>
      <c r="Q128" s="251">
        <v>0</v>
      </c>
      <c r="R128" s="251">
        <f>Q128*H128</f>
        <v>0</v>
      </c>
      <c r="S128" s="251">
        <v>0</v>
      </c>
      <c r="T128" s="25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3" t="s">
        <v>231</v>
      </c>
      <c r="AT128" s="253" t="s">
        <v>227</v>
      </c>
      <c r="AU128" s="253" t="s">
        <v>80</v>
      </c>
      <c r="AY128" s="17" t="s">
        <v>226</v>
      </c>
      <c r="BE128" s="254">
        <f>IF(N128="základní",J128,0)</f>
        <v>0</v>
      </c>
      <c r="BF128" s="254">
        <f>IF(N128="snížená",J128,0)</f>
        <v>0</v>
      </c>
      <c r="BG128" s="254">
        <f>IF(N128="zákl. přenesená",J128,0)</f>
        <v>0</v>
      </c>
      <c r="BH128" s="254">
        <f>IF(N128="sníž. přenesená",J128,0)</f>
        <v>0</v>
      </c>
      <c r="BI128" s="254">
        <f>IF(N128="nulová",J128,0)</f>
        <v>0</v>
      </c>
      <c r="BJ128" s="17" t="s">
        <v>80</v>
      </c>
      <c r="BK128" s="254">
        <f>ROUND(I128*H128,2)</f>
        <v>0</v>
      </c>
      <c r="BL128" s="17" t="s">
        <v>231</v>
      </c>
      <c r="BM128" s="253" t="s">
        <v>555</v>
      </c>
    </row>
    <row r="129" spans="1:47" s="2" customFormat="1" ht="12">
      <c r="A129" s="38"/>
      <c r="B129" s="39"/>
      <c r="C129" s="40"/>
      <c r="D129" s="257" t="s">
        <v>277</v>
      </c>
      <c r="E129" s="40"/>
      <c r="F129" s="269" t="s">
        <v>556</v>
      </c>
      <c r="G129" s="40"/>
      <c r="H129" s="40"/>
      <c r="I129" s="155"/>
      <c r="J129" s="40"/>
      <c r="K129" s="40"/>
      <c r="L129" s="44"/>
      <c r="M129" s="270"/>
      <c r="N129" s="271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277</v>
      </c>
      <c r="AU129" s="17" t="s">
        <v>80</v>
      </c>
    </row>
    <row r="130" spans="1:51" s="13" customFormat="1" ht="12">
      <c r="A130" s="13"/>
      <c r="B130" s="255"/>
      <c r="C130" s="256"/>
      <c r="D130" s="257" t="s">
        <v>270</v>
      </c>
      <c r="E130" s="258" t="s">
        <v>557</v>
      </c>
      <c r="F130" s="259" t="s">
        <v>558</v>
      </c>
      <c r="G130" s="256"/>
      <c r="H130" s="260">
        <v>1</v>
      </c>
      <c r="I130" s="261"/>
      <c r="J130" s="256"/>
      <c r="K130" s="256"/>
      <c r="L130" s="262"/>
      <c r="M130" s="263"/>
      <c r="N130" s="264"/>
      <c r="O130" s="264"/>
      <c r="P130" s="264"/>
      <c r="Q130" s="264"/>
      <c r="R130" s="264"/>
      <c r="S130" s="264"/>
      <c r="T130" s="26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6" t="s">
        <v>270</v>
      </c>
      <c r="AU130" s="266" t="s">
        <v>80</v>
      </c>
      <c r="AV130" s="13" t="s">
        <v>82</v>
      </c>
      <c r="AW130" s="13" t="s">
        <v>30</v>
      </c>
      <c r="AX130" s="13" t="s">
        <v>80</v>
      </c>
      <c r="AY130" s="266" t="s">
        <v>226</v>
      </c>
    </row>
    <row r="131" spans="1:65" s="2" customFormat="1" ht="16.5" customHeight="1">
      <c r="A131" s="38"/>
      <c r="B131" s="39"/>
      <c r="C131" s="242" t="s">
        <v>231</v>
      </c>
      <c r="D131" s="242" t="s">
        <v>227</v>
      </c>
      <c r="E131" s="243" t="s">
        <v>559</v>
      </c>
      <c r="F131" s="244" t="s">
        <v>560</v>
      </c>
      <c r="G131" s="245" t="s">
        <v>544</v>
      </c>
      <c r="H131" s="246">
        <v>1</v>
      </c>
      <c r="I131" s="247"/>
      <c r="J131" s="248">
        <f>ROUND(I131*H131,2)</f>
        <v>0</v>
      </c>
      <c r="K131" s="244" t="s">
        <v>545</v>
      </c>
      <c r="L131" s="44"/>
      <c r="M131" s="249" t="s">
        <v>1</v>
      </c>
      <c r="N131" s="250" t="s">
        <v>38</v>
      </c>
      <c r="O131" s="91"/>
      <c r="P131" s="251">
        <f>O131*H131</f>
        <v>0</v>
      </c>
      <c r="Q131" s="251">
        <v>0</v>
      </c>
      <c r="R131" s="251">
        <f>Q131*H131</f>
        <v>0</v>
      </c>
      <c r="S131" s="251">
        <v>0</v>
      </c>
      <c r="T131" s="25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3" t="s">
        <v>231</v>
      </c>
      <c r="AT131" s="253" t="s">
        <v>227</v>
      </c>
      <c r="AU131" s="253" t="s">
        <v>80</v>
      </c>
      <c r="AY131" s="17" t="s">
        <v>226</v>
      </c>
      <c r="BE131" s="254">
        <f>IF(N131="základní",J131,0)</f>
        <v>0</v>
      </c>
      <c r="BF131" s="254">
        <f>IF(N131="snížená",J131,0)</f>
        <v>0</v>
      </c>
      <c r="BG131" s="254">
        <f>IF(N131="zákl. přenesená",J131,0)</f>
        <v>0</v>
      </c>
      <c r="BH131" s="254">
        <f>IF(N131="sníž. přenesená",J131,0)</f>
        <v>0</v>
      </c>
      <c r="BI131" s="254">
        <f>IF(N131="nulová",J131,0)</f>
        <v>0</v>
      </c>
      <c r="BJ131" s="17" t="s">
        <v>80</v>
      </c>
      <c r="BK131" s="254">
        <f>ROUND(I131*H131,2)</f>
        <v>0</v>
      </c>
      <c r="BL131" s="17" t="s">
        <v>231</v>
      </c>
      <c r="BM131" s="253" t="s">
        <v>561</v>
      </c>
    </row>
    <row r="132" spans="1:47" s="2" customFormat="1" ht="12">
      <c r="A132" s="38"/>
      <c r="B132" s="39"/>
      <c r="C132" s="40"/>
      <c r="D132" s="257" t="s">
        <v>277</v>
      </c>
      <c r="E132" s="40"/>
      <c r="F132" s="269" t="s">
        <v>556</v>
      </c>
      <c r="G132" s="40"/>
      <c r="H132" s="40"/>
      <c r="I132" s="155"/>
      <c r="J132" s="40"/>
      <c r="K132" s="40"/>
      <c r="L132" s="44"/>
      <c r="M132" s="270"/>
      <c r="N132" s="271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277</v>
      </c>
      <c r="AU132" s="17" t="s">
        <v>80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562</v>
      </c>
      <c r="F133" s="259" t="s">
        <v>563</v>
      </c>
      <c r="G133" s="256"/>
      <c r="H133" s="260">
        <v>1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80</v>
      </c>
      <c r="AY133" s="266" t="s">
        <v>226</v>
      </c>
    </row>
    <row r="134" spans="1:65" s="2" customFormat="1" ht="16.5" customHeight="1">
      <c r="A134" s="38"/>
      <c r="B134" s="39"/>
      <c r="C134" s="242" t="s">
        <v>242</v>
      </c>
      <c r="D134" s="242" t="s">
        <v>227</v>
      </c>
      <c r="E134" s="243" t="s">
        <v>564</v>
      </c>
      <c r="F134" s="244" t="s">
        <v>565</v>
      </c>
      <c r="G134" s="245" t="s">
        <v>544</v>
      </c>
      <c r="H134" s="246">
        <v>1</v>
      </c>
      <c r="I134" s="247"/>
      <c r="J134" s="248">
        <f>ROUND(I134*H134,2)</f>
        <v>0</v>
      </c>
      <c r="K134" s="244" t="s">
        <v>545</v>
      </c>
      <c r="L134" s="44"/>
      <c r="M134" s="249" t="s">
        <v>1</v>
      </c>
      <c r="N134" s="250" t="s">
        <v>38</v>
      </c>
      <c r="O134" s="91"/>
      <c r="P134" s="251">
        <f>O134*H134</f>
        <v>0</v>
      </c>
      <c r="Q134" s="251">
        <v>0</v>
      </c>
      <c r="R134" s="251">
        <f>Q134*H134</f>
        <v>0</v>
      </c>
      <c r="S134" s="251">
        <v>0</v>
      </c>
      <c r="T134" s="25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3" t="s">
        <v>231</v>
      </c>
      <c r="AT134" s="253" t="s">
        <v>227</v>
      </c>
      <c r="AU134" s="253" t="s">
        <v>80</v>
      </c>
      <c r="AY134" s="17" t="s">
        <v>226</v>
      </c>
      <c r="BE134" s="254">
        <f>IF(N134="základní",J134,0)</f>
        <v>0</v>
      </c>
      <c r="BF134" s="254">
        <f>IF(N134="snížená",J134,0)</f>
        <v>0</v>
      </c>
      <c r="BG134" s="254">
        <f>IF(N134="zákl. přenesená",J134,0)</f>
        <v>0</v>
      </c>
      <c r="BH134" s="254">
        <f>IF(N134="sníž. přenesená",J134,0)</f>
        <v>0</v>
      </c>
      <c r="BI134" s="254">
        <f>IF(N134="nulová",J134,0)</f>
        <v>0</v>
      </c>
      <c r="BJ134" s="17" t="s">
        <v>80</v>
      </c>
      <c r="BK134" s="254">
        <f>ROUND(I134*H134,2)</f>
        <v>0</v>
      </c>
      <c r="BL134" s="17" t="s">
        <v>231</v>
      </c>
      <c r="BM134" s="253" t="s">
        <v>566</v>
      </c>
    </row>
    <row r="135" spans="1:47" s="2" customFormat="1" ht="12">
      <c r="A135" s="38"/>
      <c r="B135" s="39"/>
      <c r="C135" s="40"/>
      <c r="D135" s="257" t="s">
        <v>277</v>
      </c>
      <c r="E135" s="40"/>
      <c r="F135" s="269" t="s">
        <v>556</v>
      </c>
      <c r="G135" s="40"/>
      <c r="H135" s="40"/>
      <c r="I135" s="155"/>
      <c r="J135" s="40"/>
      <c r="K135" s="40"/>
      <c r="L135" s="44"/>
      <c r="M135" s="270"/>
      <c r="N135" s="271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277</v>
      </c>
      <c r="AU135" s="17" t="s">
        <v>80</v>
      </c>
    </row>
    <row r="136" spans="1:51" s="13" customFormat="1" ht="12">
      <c r="A136" s="13"/>
      <c r="B136" s="255"/>
      <c r="C136" s="256"/>
      <c r="D136" s="257" t="s">
        <v>270</v>
      </c>
      <c r="E136" s="258" t="s">
        <v>567</v>
      </c>
      <c r="F136" s="259" t="s">
        <v>568</v>
      </c>
      <c r="G136" s="256"/>
      <c r="H136" s="260">
        <v>1</v>
      </c>
      <c r="I136" s="261"/>
      <c r="J136" s="256"/>
      <c r="K136" s="256"/>
      <c r="L136" s="262"/>
      <c r="M136" s="263"/>
      <c r="N136" s="264"/>
      <c r="O136" s="264"/>
      <c r="P136" s="264"/>
      <c r="Q136" s="264"/>
      <c r="R136" s="264"/>
      <c r="S136" s="264"/>
      <c r="T136" s="26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6" t="s">
        <v>270</v>
      </c>
      <c r="AU136" s="266" t="s">
        <v>80</v>
      </c>
      <c r="AV136" s="13" t="s">
        <v>82</v>
      </c>
      <c r="AW136" s="13" t="s">
        <v>30</v>
      </c>
      <c r="AX136" s="13" t="s">
        <v>80</v>
      </c>
      <c r="AY136" s="266" t="s">
        <v>226</v>
      </c>
    </row>
    <row r="137" spans="1:65" s="2" customFormat="1" ht="16.5" customHeight="1">
      <c r="A137" s="38"/>
      <c r="B137" s="39"/>
      <c r="C137" s="242" t="s">
        <v>246</v>
      </c>
      <c r="D137" s="242" t="s">
        <v>227</v>
      </c>
      <c r="E137" s="243" t="s">
        <v>569</v>
      </c>
      <c r="F137" s="244" t="s">
        <v>570</v>
      </c>
      <c r="G137" s="245" t="s">
        <v>544</v>
      </c>
      <c r="H137" s="246">
        <v>1</v>
      </c>
      <c r="I137" s="247"/>
      <c r="J137" s="248">
        <f>ROUND(I137*H137,2)</f>
        <v>0</v>
      </c>
      <c r="K137" s="244" t="s">
        <v>1</v>
      </c>
      <c r="L137" s="44"/>
      <c r="M137" s="249" t="s">
        <v>1</v>
      </c>
      <c r="N137" s="250" t="s">
        <v>38</v>
      </c>
      <c r="O137" s="91"/>
      <c r="P137" s="251">
        <f>O137*H137</f>
        <v>0</v>
      </c>
      <c r="Q137" s="251">
        <v>0</v>
      </c>
      <c r="R137" s="251">
        <f>Q137*H137</f>
        <v>0</v>
      </c>
      <c r="S137" s="251">
        <v>0</v>
      </c>
      <c r="T137" s="25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3" t="s">
        <v>231</v>
      </c>
      <c r="AT137" s="253" t="s">
        <v>227</v>
      </c>
      <c r="AU137" s="253" t="s">
        <v>80</v>
      </c>
      <c r="AY137" s="17" t="s">
        <v>226</v>
      </c>
      <c r="BE137" s="254">
        <f>IF(N137="základní",J137,0)</f>
        <v>0</v>
      </c>
      <c r="BF137" s="254">
        <f>IF(N137="snížená",J137,0)</f>
        <v>0</v>
      </c>
      <c r="BG137" s="254">
        <f>IF(N137="zákl. přenesená",J137,0)</f>
        <v>0</v>
      </c>
      <c r="BH137" s="254">
        <f>IF(N137="sníž. přenesená",J137,0)</f>
        <v>0</v>
      </c>
      <c r="BI137" s="254">
        <f>IF(N137="nulová",J137,0)</f>
        <v>0</v>
      </c>
      <c r="BJ137" s="17" t="s">
        <v>80</v>
      </c>
      <c r="BK137" s="254">
        <f>ROUND(I137*H137,2)</f>
        <v>0</v>
      </c>
      <c r="BL137" s="17" t="s">
        <v>231</v>
      </c>
      <c r="BM137" s="253" t="s">
        <v>571</v>
      </c>
    </row>
    <row r="138" spans="1:47" s="2" customFormat="1" ht="12">
      <c r="A138" s="38"/>
      <c r="B138" s="39"/>
      <c r="C138" s="40"/>
      <c r="D138" s="257" t="s">
        <v>277</v>
      </c>
      <c r="E138" s="40"/>
      <c r="F138" s="269" t="s">
        <v>556</v>
      </c>
      <c r="G138" s="40"/>
      <c r="H138" s="40"/>
      <c r="I138" s="155"/>
      <c r="J138" s="40"/>
      <c r="K138" s="40"/>
      <c r="L138" s="44"/>
      <c r="M138" s="270"/>
      <c r="N138" s="271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277</v>
      </c>
      <c r="AU138" s="17" t="s">
        <v>80</v>
      </c>
    </row>
    <row r="139" spans="1:51" s="15" customFormat="1" ht="12">
      <c r="A139" s="15"/>
      <c r="B139" s="283"/>
      <c r="C139" s="284"/>
      <c r="D139" s="257" t="s">
        <v>270</v>
      </c>
      <c r="E139" s="285" t="s">
        <v>1</v>
      </c>
      <c r="F139" s="286" t="s">
        <v>572</v>
      </c>
      <c r="G139" s="284"/>
      <c r="H139" s="285" t="s">
        <v>1</v>
      </c>
      <c r="I139" s="287"/>
      <c r="J139" s="284"/>
      <c r="K139" s="284"/>
      <c r="L139" s="288"/>
      <c r="M139" s="289"/>
      <c r="N139" s="290"/>
      <c r="O139" s="290"/>
      <c r="P139" s="290"/>
      <c r="Q139" s="290"/>
      <c r="R139" s="290"/>
      <c r="S139" s="290"/>
      <c r="T139" s="291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2" t="s">
        <v>270</v>
      </c>
      <c r="AU139" s="292" t="s">
        <v>80</v>
      </c>
      <c r="AV139" s="15" t="s">
        <v>80</v>
      </c>
      <c r="AW139" s="15" t="s">
        <v>30</v>
      </c>
      <c r="AX139" s="15" t="s">
        <v>73</v>
      </c>
      <c r="AY139" s="292" t="s">
        <v>226</v>
      </c>
    </row>
    <row r="140" spans="1:51" s="13" customFormat="1" ht="12">
      <c r="A140" s="13"/>
      <c r="B140" s="255"/>
      <c r="C140" s="256"/>
      <c r="D140" s="257" t="s">
        <v>270</v>
      </c>
      <c r="E140" s="258" t="s">
        <v>284</v>
      </c>
      <c r="F140" s="259" t="s">
        <v>80</v>
      </c>
      <c r="G140" s="256"/>
      <c r="H140" s="260">
        <v>1</v>
      </c>
      <c r="I140" s="261"/>
      <c r="J140" s="256"/>
      <c r="K140" s="256"/>
      <c r="L140" s="262"/>
      <c r="M140" s="263"/>
      <c r="N140" s="264"/>
      <c r="O140" s="264"/>
      <c r="P140" s="264"/>
      <c r="Q140" s="264"/>
      <c r="R140" s="264"/>
      <c r="S140" s="264"/>
      <c r="T140" s="26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6" t="s">
        <v>270</v>
      </c>
      <c r="AU140" s="266" t="s">
        <v>80</v>
      </c>
      <c r="AV140" s="13" t="s">
        <v>82</v>
      </c>
      <c r="AW140" s="13" t="s">
        <v>30</v>
      </c>
      <c r="AX140" s="13" t="s">
        <v>80</v>
      </c>
      <c r="AY140" s="266" t="s">
        <v>226</v>
      </c>
    </row>
    <row r="141" spans="1:65" s="2" customFormat="1" ht="16.5" customHeight="1">
      <c r="A141" s="38"/>
      <c r="B141" s="39"/>
      <c r="C141" s="242" t="s">
        <v>250</v>
      </c>
      <c r="D141" s="242" t="s">
        <v>227</v>
      </c>
      <c r="E141" s="243" t="s">
        <v>573</v>
      </c>
      <c r="F141" s="244" t="s">
        <v>574</v>
      </c>
      <c r="G141" s="245" t="s">
        <v>544</v>
      </c>
      <c r="H141" s="246">
        <v>1</v>
      </c>
      <c r="I141" s="247"/>
      <c r="J141" s="248">
        <f>ROUND(I141*H141,2)</f>
        <v>0</v>
      </c>
      <c r="K141" s="244" t="s">
        <v>545</v>
      </c>
      <c r="L141" s="44"/>
      <c r="M141" s="249" t="s">
        <v>1</v>
      </c>
      <c r="N141" s="250" t="s">
        <v>38</v>
      </c>
      <c r="O141" s="91"/>
      <c r="P141" s="251">
        <f>O141*H141</f>
        <v>0</v>
      </c>
      <c r="Q141" s="251">
        <v>0</v>
      </c>
      <c r="R141" s="251">
        <f>Q141*H141</f>
        <v>0</v>
      </c>
      <c r="S141" s="251">
        <v>0</v>
      </c>
      <c r="T141" s="25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3" t="s">
        <v>231</v>
      </c>
      <c r="AT141" s="253" t="s">
        <v>227</v>
      </c>
      <c r="AU141" s="253" t="s">
        <v>80</v>
      </c>
      <c r="AY141" s="17" t="s">
        <v>226</v>
      </c>
      <c r="BE141" s="254">
        <f>IF(N141="základní",J141,0)</f>
        <v>0</v>
      </c>
      <c r="BF141" s="254">
        <f>IF(N141="snížená",J141,0)</f>
        <v>0</v>
      </c>
      <c r="BG141" s="254">
        <f>IF(N141="zákl. přenesená",J141,0)</f>
        <v>0</v>
      </c>
      <c r="BH141" s="254">
        <f>IF(N141="sníž. přenesená",J141,0)</f>
        <v>0</v>
      </c>
      <c r="BI141" s="254">
        <f>IF(N141="nulová",J141,0)</f>
        <v>0</v>
      </c>
      <c r="BJ141" s="17" t="s">
        <v>80</v>
      </c>
      <c r="BK141" s="254">
        <f>ROUND(I141*H141,2)</f>
        <v>0</v>
      </c>
      <c r="BL141" s="17" t="s">
        <v>231</v>
      </c>
      <c r="BM141" s="253" t="s">
        <v>575</v>
      </c>
    </row>
    <row r="142" spans="1:47" s="2" customFormat="1" ht="12">
      <c r="A142" s="38"/>
      <c r="B142" s="39"/>
      <c r="C142" s="40"/>
      <c r="D142" s="257" t="s">
        <v>277</v>
      </c>
      <c r="E142" s="40"/>
      <c r="F142" s="269" t="s">
        <v>576</v>
      </c>
      <c r="G142" s="40"/>
      <c r="H142" s="40"/>
      <c r="I142" s="155"/>
      <c r="J142" s="40"/>
      <c r="K142" s="40"/>
      <c r="L142" s="44"/>
      <c r="M142" s="270"/>
      <c r="N142" s="271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277</v>
      </c>
      <c r="AU142" s="17" t="s">
        <v>80</v>
      </c>
    </row>
    <row r="143" spans="1:51" s="13" customFormat="1" ht="12">
      <c r="A143" s="13"/>
      <c r="B143" s="255"/>
      <c r="C143" s="256"/>
      <c r="D143" s="257" t="s">
        <v>270</v>
      </c>
      <c r="E143" s="258" t="s">
        <v>577</v>
      </c>
      <c r="F143" s="259" t="s">
        <v>578</v>
      </c>
      <c r="G143" s="256"/>
      <c r="H143" s="260">
        <v>1</v>
      </c>
      <c r="I143" s="261"/>
      <c r="J143" s="256"/>
      <c r="K143" s="256"/>
      <c r="L143" s="262"/>
      <c r="M143" s="263"/>
      <c r="N143" s="264"/>
      <c r="O143" s="264"/>
      <c r="P143" s="264"/>
      <c r="Q143" s="264"/>
      <c r="R143" s="264"/>
      <c r="S143" s="264"/>
      <c r="T143" s="26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6" t="s">
        <v>270</v>
      </c>
      <c r="AU143" s="266" t="s">
        <v>80</v>
      </c>
      <c r="AV143" s="13" t="s">
        <v>82</v>
      </c>
      <c r="AW143" s="13" t="s">
        <v>30</v>
      </c>
      <c r="AX143" s="13" t="s">
        <v>80</v>
      </c>
      <c r="AY143" s="266" t="s">
        <v>226</v>
      </c>
    </row>
    <row r="144" spans="1:65" s="2" customFormat="1" ht="16.5" customHeight="1">
      <c r="A144" s="38"/>
      <c r="B144" s="39"/>
      <c r="C144" s="242" t="s">
        <v>254</v>
      </c>
      <c r="D144" s="242" t="s">
        <v>227</v>
      </c>
      <c r="E144" s="243" t="s">
        <v>579</v>
      </c>
      <c r="F144" s="244" t="s">
        <v>574</v>
      </c>
      <c r="G144" s="245" t="s">
        <v>434</v>
      </c>
      <c r="H144" s="246">
        <v>1</v>
      </c>
      <c r="I144" s="247"/>
      <c r="J144" s="248">
        <f>ROUND(I144*H144,2)</f>
        <v>0</v>
      </c>
      <c r="K144" s="244" t="s">
        <v>545</v>
      </c>
      <c r="L144" s="44"/>
      <c r="M144" s="249" t="s">
        <v>1</v>
      </c>
      <c r="N144" s="250" t="s">
        <v>38</v>
      </c>
      <c r="O144" s="91"/>
      <c r="P144" s="251">
        <f>O144*H144</f>
        <v>0</v>
      </c>
      <c r="Q144" s="251">
        <v>0</v>
      </c>
      <c r="R144" s="251">
        <f>Q144*H144</f>
        <v>0</v>
      </c>
      <c r="S144" s="251">
        <v>0</v>
      </c>
      <c r="T144" s="252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3" t="s">
        <v>231</v>
      </c>
      <c r="AT144" s="253" t="s">
        <v>227</v>
      </c>
      <c r="AU144" s="253" t="s">
        <v>80</v>
      </c>
      <c r="AY144" s="17" t="s">
        <v>226</v>
      </c>
      <c r="BE144" s="254">
        <f>IF(N144="základní",J144,0)</f>
        <v>0</v>
      </c>
      <c r="BF144" s="254">
        <f>IF(N144="snížená",J144,0)</f>
        <v>0</v>
      </c>
      <c r="BG144" s="254">
        <f>IF(N144="zákl. přenesená",J144,0)</f>
        <v>0</v>
      </c>
      <c r="BH144" s="254">
        <f>IF(N144="sníž. přenesená",J144,0)</f>
        <v>0</v>
      </c>
      <c r="BI144" s="254">
        <f>IF(N144="nulová",J144,0)</f>
        <v>0</v>
      </c>
      <c r="BJ144" s="17" t="s">
        <v>80</v>
      </c>
      <c r="BK144" s="254">
        <f>ROUND(I144*H144,2)</f>
        <v>0</v>
      </c>
      <c r="BL144" s="17" t="s">
        <v>231</v>
      </c>
      <c r="BM144" s="253" t="s">
        <v>580</v>
      </c>
    </row>
    <row r="145" spans="1:47" s="2" customFormat="1" ht="12">
      <c r="A145" s="38"/>
      <c r="B145" s="39"/>
      <c r="C145" s="40"/>
      <c r="D145" s="257" t="s">
        <v>277</v>
      </c>
      <c r="E145" s="40"/>
      <c r="F145" s="269" t="s">
        <v>581</v>
      </c>
      <c r="G145" s="40"/>
      <c r="H145" s="40"/>
      <c r="I145" s="155"/>
      <c r="J145" s="40"/>
      <c r="K145" s="40"/>
      <c r="L145" s="44"/>
      <c r="M145" s="270"/>
      <c r="N145" s="271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277</v>
      </c>
      <c r="AU145" s="17" t="s">
        <v>80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582</v>
      </c>
      <c r="F146" s="259" t="s">
        <v>583</v>
      </c>
      <c r="G146" s="256"/>
      <c r="H146" s="260">
        <v>1</v>
      </c>
      <c r="I146" s="261"/>
      <c r="J146" s="256"/>
      <c r="K146" s="256"/>
      <c r="L146" s="262"/>
      <c r="M146" s="297"/>
      <c r="N146" s="298"/>
      <c r="O146" s="298"/>
      <c r="P146" s="298"/>
      <c r="Q146" s="298"/>
      <c r="R146" s="298"/>
      <c r="S146" s="298"/>
      <c r="T146" s="29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31" s="2" customFormat="1" ht="6.95" customHeight="1">
      <c r="A147" s="38"/>
      <c r="B147" s="66"/>
      <c r="C147" s="67"/>
      <c r="D147" s="67"/>
      <c r="E147" s="67"/>
      <c r="F147" s="67"/>
      <c r="G147" s="67"/>
      <c r="H147" s="67"/>
      <c r="I147" s="193"/>
      <c r="J147" s="67"/>
      <c r="K147" s="67"/>
      <c r="L147" s="44"/>
      <c r="M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</sheetData>
  <sheetProtection password="CC35" sheet="1" objects="1" scenarios="1" formatColumns="0" formatRows="0" autoFilter="0"/>
  <autoFilter ref="C119:K146"/>
  <mergeCells count="12">
    <mergeCell ref="E7:H7"/>
    <mergeCell ref="E9:H9"/>
    <mergeCell ref="E11:H11"/>
    <mergeCell ref="E20:H20"/>
    <mergeCell ref="E29:H29"/>
    <mergeCell ref="E84:H84"/>
    <mergeCell ref="E86:H86"/>
    <mergeCell ref="E88:H88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584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5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ROUND((SUM(BE123:BE143)),2)</f>
        <v>0</v>
      </c>
      <c r="G35" s="38"/>
      <c r="H35" s="38"/>
      <c r="I35" s="172">
        <v>0.21</v>
      </c>
      <c r="J35" s="171">
        <f>ROUND(((SUM(BE123:BE143))*I35),2)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ROUND((SUM(BF123:BF143)),2)</f>
        <v>0</v>
      </c>
      <c r="G36" s="38"/>
      <c r="H36" s="38"/>
      <c r="I36" s="172">
        <v>0.15</v>
      </c>
      <c r="J36" s="171">
        <f>ROUND(((SUM(BF123:BF143))*I36),2)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ROUND((SUM(BG123:BG143)),2)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ROUND((SUM(BH123:BH143)),2)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ROUND((SUM(BI123:BI143)),2)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198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>Býšť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194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7" t="s">
        <v>535</v>
      </c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196</v>
      </c>
      <c r="D88" s="40"/>
      <c r="E88" s="40"/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001 - Připrava územi a zařizeni staveniště - způsobilé výdaje na hlavní aktivitu projektu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7" t="s">
        <v>22</v>
      </c>
      <c r="J91" s="79" t="str">
        <f>IF(J14="","",J14)</f>
        <v>7. 5. 2020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157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157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8" t="s">
        <v>199</v>
      </c>
      <c r="D96" s="199"/>
      <c r="E96" s="199"/>
      <c r="F96" s="199"/>
      <c r="G96" s="199"/>
      <c r="H96" s="199"/>
      <c r="I96" s="200"/>
      <c r="J96" s="201" t="s">
        <v>200</v>
      </c>
      <c r="K96" s="199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2" t="s">
        <v>201</v>
      </c>
      <c r="D98" s="40"/>
      <c r="E98" s="40"/>
      <c r="F98" s="40"/>
      <c r="G98" s="40"/>
      <c r="H98" s="40"/>
      <c r="I98" s="155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202</v>
      </c>
    </row>
    <row r="99" spans="1:31" s="9" customFormat="1" ht="24.95" customHeight="1">
      <c r="A99" s="9"/>
      <c r="B99" s="203"/>
      <c r="C99" s="204"/>
      <c r="D99" s="205" t="s">
        <v>541</v>
      </c>
      <c r="E99" s="206"/>
      <c r="F99" s="206"/>
      <c r="G99" s="206"/>
      <c r="H99" s="206"/>
      <c r="I99" s="207"/>
      <c r="J99" s="208">
        <f>J124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3"/>
      <c r="C100" s="204"/>
      <c r="D100" s="205" t="s">
        <v>585</v>
      </c>
      <c r="E100" s="206"/>
      <c r="F100" s="206"/>
      <c r="G100" s="206"/>
      <c r="H100" s="206"/>
      <c r="I100" s="207"/>
      <c r="J100" s="208">
        <f>J131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586</v>
      </c>
      <c r="E101" s="206"/>
      <c r="F101" s="206"/>
      <c r="G101" s="206"/>
      <c r="H101" s="206"/>
      <c r="I101" s="207"/>
      <c r="J101" s="208">
        <f>J140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155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193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196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211</v>
      </c>
      <c r="D108" s="40"/>
      <c r="E108" s="40"/>
      <c r="F108" s="40"/>
      <c r="G108" s="40"/>
      <c r="H108" s="40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97" t="str">
        <f>E7</f>
        <v>Býšť</v>
      </c>
      <c r="F111" s="32"/>
      <c r="G111" s="32"/>
      <c r="H111" s="32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2" t="s">
        <v>194</v>
      </c>
      <c r="D112" s="22"/>
      <c r="E112" s="22"/>
      <c r="F112" s="22"/>
      <c r="G112" s="22"/>
      <c r="H112" s="22"/>
      <c r="I112" s="147"/>
      <c r="J112" s="22"/>
      <c r="K112" s="22"/>
      <c r="L112" s="20"/>
    </row>
    <row r="113" spans="1:31" s="2" customFormat="1" ht="16.5" customHeight="1">
      <c r="A113" s="38"/>
      <c r="B113" s="39"/>
      <c r="C113" s="40"/>
      <c r="D113" s="40"/>
      <c r="E113" s="197" t="s">
        <v>535</v>
      </c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196</v>
      </c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E11</f>
        <v>SO 001 - Připrava územi a zařizeni staveniště - způsobilé výdaje na hlavní aktivitu projektu</v>
      </c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F14</f>
        <v xml:space="preserve"> </v>
      </c>
      <c r="G117" s="40"/>
      <c r="H117" s="40"/>
      <c r="I117" s="157" t="s">
        <v>22</v>
      </c>
      <c r="J117" s="79" t="str">
        <f>IF(J14="","",J14)</f>
        <v>7. 5. 2020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E17</f>
        <v xml:space="preserve"> </v>
      </c>
      <c r="G119" s="40"/>
      <c r="H119" s="40"/>
      <c r="I119" s="157" t="s">
        <v>29</v>
      </c>
      <c r="J119" s="36" t="str">
        <f>E23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27</v>
      </c>
      <c r="D120" s="40"/>
      <c r="E120" s="40"/>
      <c r="F120" s="27" t="str">
        <f>IF(E20="","",E20)</f>
        <v>Vyplň údaj</v>
      </c>
      <c r="G120" s="40"/>
      <c r="H120" s="40"/>
      <c r="I120" s="157" t="s">
        <v>31</v>
      </c>
      <c r="J120" s="36" t="str">
        <f>E26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216"/>
      <c r="B122" s="217"/>
      <c r="C122" s="218" t="s">
        <v>212</v>
      </c>
      <c r="D122" s="219" t="s">
        <v>58</v>
      </c>
      <c r="E122" s="219" t="s">
        <v>54</v>
      </c>
      <c r="F122" s="219" t="s">
        <v>55</v>
      </c>
      <c r="G122" s="219" t="s">
        <v>213</v>
      </c>
      <c r="H122" s="219" t="s">
        <v>214</v>
      </c>
      <c r="I122" s="220" t="s">
        <v>215</v>
      </c>
      <c r="J122" s="219" t="s">
        <v>200</v>
      </c>
      <c r="K122" s="221" t="s">
        <v>216</v>
      </c>
      <c r="L122" s="222"/>
      <c r="M122" s="100" t="s">
        <v>1</v>
      </c>
      <c r="N122" s="101" t="s">
        <v>37</v>
      </c>
      <c r="O122" s="101" t="s">
        <v>217</v>
      </c>
      <c r="P122" s="101" t="s">
        <v>218</v>
      </c>
      <c r="Q122" s="101" t="s">
        <v>219</v>
      </c>
      <c r="R122" s="101" t="s">
        <v>220</v>
      </c>
      <c r="S122" s="101" t="s">
        <v>221</v>
      </c>
      <c r="T122" s="102" t="s">
        <v>222</v>
      </c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</row>
    <row r="123" spans="1:63" s="2" customFormat="1" ht="22.8" customHeight="1">
      <c r="A123" s="38"/>
      <c r="B123" s="39"/>
      <c r="C123" s="107" t="s">
        <v>223</v>
      </c>
      <c r="D123" s="40"/>
      <c r="E123" s="40"/>
      <c r="F123" s="40"/>
      <c r="G123" s="40"/>
      <c r="H123" s="40"/>
      <c r="I123" s="155"/>
      <c r="J123" s="223">
        <f>BK123</f>
        <v>0</v>
      </c>
      <c r="K123" s="40"/>
      <c r="L123" s="44"/>
      <c r="M123" s="103"/>
      <c r="N123" s="224"/>
      <c r="O123" s="104"/>
      <c r="P123" s="225">
        <f>P124+P131+P140</f>
        <v>0</v>
      </c>
      <c r="Q123" s="104"/>
      <c r="R123" s="225">
        <f>R124+R131+R140</f>
        <v>0</v>
      </c>
      <c r="S123" s="104"/>
      <c r="T123" s="226">
        <f>T124+T131+T140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72</v>
      </c>
      <c r="AU123" s="17" t="s">
        <v>202</v>
      </c>
      <c r="BK123" s="227">
        <f>BK124+BK131+BK140</f>
        <v>0</v>
      </c>
    </row>
    <row r="124" spans="1:63" s="12" customFormat="1" ht="25.9" customHeight="1">
      <c r="A124" s="12"/>
      <c r="B124" s="228"/>
      <c r="C124" s="229"/>
      <c r="D124" s="230" t="s">
        <v>72</v>
      </c>
      <c r="E124" s="231" t="s">
        <v>73</v>
      </c>
      <c r="F124" s="231" t="s">
        <v>271</v>
      </c>
      <c r="G124" s="229"/>
      <c r="H124" s="229"/>
      <c r="I124" s="232"/>
      <c r="J124" s="233">
        <f>BK124</f>
        <v>0</v>
      </c>
      <c r="K124" s="229"/>
      <c r="L124" s="234"/>
      <c r="M124" s="235"/>
      <c r="N124" s="236"/>
      <c r="O124" s="236"/>
      <c r="P124" s="237">
        <f>SUM(P125:P130)</f>
        <v>0</v>
      </c>
      <c r="Q124" s="236"/>
      <c r="R124" s="237">
        <f>SUM(R125:R130)</f>
        <v>0</v>
      </c>
      <c r="S124" s="236"/>
      <c r="T124" s="238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9" t="s">
        <v>231</v>
      </c>
      <c r="AT124" s="240" t="s">
        <v>72</v>
      </c>
      <c r="AU124" s="240" t="s">
        <v>73</v>
      </c>
      <c r="AY124" s="239" t="s">
        <v>226</v>
      </c>
      <c r="BK124" s="241">
        <f>SUM(BK125:BK130)</f>
        <v>0</v>
      </c>
    </row>
    <row r="125" spans="1:65" s="2" customFormat="1" ht="16.5" customHeight="1">
      <c r="A125" s="38"/>
      <c r="B125" s="39"/>
      <c r="C125" s="242" t="s">
        <v>80</v>
      </c>
      <c r="D125" s="242" t="s">
        <v>227</v>
      </c>
      <c r="E125" s="243" t="s">
        <v>587</v>
      </c>
      <c r="F125" s="244" t="s">
        <v>588</v>
      </c>
      <c r="G125" s="245" t="s">
        <v>544</v>
      </c>
      <c r="H125" s="246">
        <v>1</v>
      </c>
      <c r="I125" s="247"/>
      <c r="J125" s="248">
        <f>ROUND(I125*H125,2)</f>
        <v>0</v>
      </c>
      <c r="K125" s="244" t="s">
        <v>545</v>
      </c>
      <c r="L125" s="44"/>
      <c r="M125" s="249" t="s">
        <v>1</v>
      </c>
      <c r="N125" s="250" t="s">
        <v>38</v>
      </c>
      <c r="O125" s="91"/>
      <c r="P125" s="251">
        <f>O125*H125</f>
        <v>0</v>
      </c>
      <c r="Q125" s="251">
        <v>0</v>
      </c>
      <c r="R125" s="251">
        <f>Q125*H125</f>
        <v>0</v>
      </c>
      <c r="S125" s="251">
        <v>0</v>
      </c>
      <c r="T125" s="252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3" t="s">
        <v>231</v>
      </c>
      <c r="AT125" s="253" t="s">
        <v>227</v>
      </c>
      <c r="AU125" s="253" t="s">
        <v>80</v>
      </c>
      <c r="AY125" s="17" t="s">
        <v>226</v>
      </c>
      <c r="BE125" s="254">
        <f>IF(N125="základní",J125,0)</f>
        <v>0</v>
      </c>
      <c r="BF125" s="254">
        <f>IF(N125="snížená",J125,0)</f>
        <v>0</v>
      </c>
      <c r="BG125" s="254">
        <f>IF(N125="zákl. přenesená",J125,0)</f>
        <v>0</v>
      </c>
      <c r="BH125" s="254">
        <f>IF(N125="sníž. přenesená",J125,0)</f>
        <v>0</v>
      </c>
      <c r="BI125" s="254">
        <f>IF(N125="nulová",J125,0)</f>
        <v>0</v>
      </c>
      <c r="BJ125" s="17" t="s">
        <v>80</v>
      </c>
      <c r="BK125" s="254">
        <f>ROUND(I125*H125,2)</f>
        <v>0</v>
      </c>
      <c r="BL125" s="17" t="s">
        <v>231</v>
      </c>
      <c r="BM125" s="253" t="s">
        <v>589</v>
      </c>
    </row>
    <row r="126" spans="1:47" s="2" customFormat="1" ht="12">
      <c r="A126" s="38"/>
      <c r="B126" s="39"/>
      <c r="C126" s="40"/>
      <c r="D126" s="257" t="s">
        <v>277</v>
      </c>
      <c r="E126" s="40"/>
      <c r="F126" s="269" t="s">
        <v>556</v>
      </c>
      <c r="G126" s="40"/>
      <c r="H126" s="40"/>
      <c r="I126" s="155"/>
      <c r="J126" s="40"/>
      <c r="K126" s="40"/>
      <c r="L126" s="44"/>
      <c r="M126" s="270"/>
      <c r="N126" s="271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277</v>
      </c>
      <c r="AU126" s="17" t="s">
        <v>80</v>
      </c>
    </row>
    <row r="127" spans="1:51" s="13" customFormat="1" ht="12">
      <c r="A127" s="13"/>
      <c r="B127" s="255"/>
      <c r="C127" s="256"/>
      <c r="D127" s="257" t="s">
        <v>270</v>
      </c>
      <c r="E127" s="258" t="s">
        <v>279</v>
      </c>
      <c r="F127" s="259" t="s">
        <v>590</v>
      </c>
      <c r="G127" s="256"/>
      <c r="H127" s="260">
        <v>1</v>
      </c>
      <c r="I127" s="261"/>
      <c r="J127" s="256"/>
      <c r="K127" s="256"/>
      <c r="L127" s="262"/>
      <c r="M127" s="263"/>
      <c r="N127" s="264"/>
      <c r="O127" s="264"/>
      <c r="P127" s="264"/>
      <c r="Q127" s="264"/>
      <c r="R127" s="264"/>
      <c r="S127" s="264"/>
      <c r="T127" s="26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6" t="s">
        <v>270</v>
      </c>
      <c r="AU127" s="266" t="s">
        <v>80</v>
      </c>
      <c r="AV127" s="13" t="s">
        <v>82</v>
      </c>
      <c r="AW127" s="13" t="s">
        <v>30</v>
      </c>
      <c r="AX127" s="13" t="s">
        <v>80</v>
      </c>
      <c r="AY127" s="266" t="s">
        <v>226</v>
      </c>
    </row>
    <row r="128" spans="1:65" s="2" customFormat="1" ht="16.5" customHeight="1">
      <c r="A128" s="38"/>
      <c r="B128" s="39"/>
      <c r="C128" s="242" t="s">
        <v>82</v>
      </c>
      <c r="D128" s="242" t="s">
        <v>227</v>
      </c>
      <c r="E128" s="243" t="s">
        <v>591</v>
      </c>
      <c r="F128" s="244" t="s">
        <v>592</v>
      </c>
      <c r="G128" s="245" t="s">
        <v>544</v>
      </c>
      <c r="H128" s="246">
        <v>1</v>
      </c>
      <c r="I128" s="247"/>
      <c r="J128" s="248">
        <f>ROUND(I128*H128,2)</f>
        <v>0</v>
      </c>
      <c r="K128" s="244" t="s">
        <v>545</v>
      </c>
      <c r="L128" s="44"/>
      <c r="M128" s="249" t="s">
        <v>1</v>
      </c>
      <c r="N128" s="250" t="s">
        <v>38</v>
      </c>
      <c r="O128" s="91"/>
      <c r="P128" s="251">
        <f>O128*H128</f>
        <v>0</v>
      </c>
      <c r="Q128" s="251">
        <v>0</v>
      </c>
      <c r="R128" s="251">
        <f>Q128*H128</f>
        <v>0</v>
      </c>
      <c r="S128" s="251">
        <v>0</v>
      </c>
      <c r="T128" s="252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3" t="s">
        <v>231</v>
      </c>
      <c r="AT128" s="253" t="s">
        <v>227</v>
      </c>
      <c r="AU128" s="253" t="s">
        <v>80</v>
      </c>
      <c r="AY128" s="17" t="s">
        <v>226</v>
      </c>
      <c r="BE128" s="254">
        <f>IF(N128="základní",J128,0)</f>
        <v>0</v>
      </c>
      <c r="BF128" s="254">
        <f>IF(N128="snížená",J128,0)</f>
        <v>0</v>
      </c>
      <c r="BG128" s="254">
        <f>IF(N128="zákl. přenesená",J128,0)</f>
        <v>0</v>
      </c>
      <c r="BH128" s="254">
        <f>IF(N128="sníž. přenesená",J128,0)</f>
        <v>0</v>
      </c>
      <c r="BI128" s="254">
        <f>IF(N128="nulová",J128,0)</f>
        <v>0</v>
      </c>
      <c r="BJ128" s="17" t="s">
        <v>80</v>
      </c>
      <c r="BK128" s="254">
        <f>ROUND(I128*H128,2)</f>
        <v>0</v>
      </c>
      <c r="BL128" s="17" t="s">
        <v>231</v>
      </c>
      <c r="BM128" s="253" t="s">
        <v>593</v>
      </c>
    </row>
    <row r="129" spans="1:47" s="2" customFormat="1" ht="12">
      <c r="A129" s="38"/>
      <c r="B129" s="39"/>
      <c r="C129" s="40"/>
      <c r="D129" s="257" t="s">
        <v>277</v>
      </c>
      <c r="E129" s="40"/>
      <c r="F129" s="269" t="s">
        <v>594</v>
      </c>
      <c r="G129" s="40"/>
      <c r="H129" s="40"/>
      <c r="I129" s="155"/>
      <c r="J129" s="40"/>
      <c r="K129" s="40"/>
      <c r="L129" s="44"/>
      <c r="M129" s="270"/>
      <c r="N129" s="271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277</v>
      </c>
      <c r="AU129" s="17" t="s">
        <v>80</v>
      </c>
    </row>
    <row r="130" spans="1:51" s="13" customFormat="1" ht="12">
      <c r="A130" s="13"/>
      <c r="B130" s="255"/>
      <c r="C130" s="256"/>
      <c r="D130" s="257" t="s">
        <v>270</v>
      </c>
      <c r="E130" s="258" t="s">
        <v>284</v>
      </c>
      <c r="F130" s="259" t="s">
        <v>595</v>
      </c>
      <c r="G130" s="256"/>
      <c r="H130" s="260">
        <v>1</v>
      </c>
      <c r="I130" s="261"/>
      <c r="J130" s="256"/>
      <c r="K130" s="256"/>
      <c r="L130" s="262"/>
      <c r="M130" s="263"/>
      <c r="N130" s="264"/>
      <c r="O130" s="264"/>
      <c r="P130" s="264"/>
      <c r="Q130" s="264"/>
      <c r="R130" s="264"/>
      <c r="S130" s="264"/>
      <c r="T130" s="26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6" t="s">
        <v>270</v>
      </c>
      <c r="AU130" s="266" t="s">
        <v>80</v>
      </c>
      <c r="AV130" s="13" t="s">
        <v>82</v>
      </c>
      <c r="AW130" s="13" t="s">
        <v>30</v>
      </c>
      <c r="AX130" s="13" t="s">
        <v>80</v>
      </c>
      <c r="AY130" s="266" t="s">
        <v>226</v>
      </c>
    </row>
    <row r="131" spans="1:63" s="12" customFormat="1" ht="25.9" customHeight="1">
      <c r="A131" s="12"/>
      <c r="B131" s="228"/>
      <c r="C131" s="229"/>
      <c r="D131" s="230" t="s">
        <v>72</v>
      </c>
      <c r="E131" s="231" t="s">
        <v>80</v>
      </c>
      <c r="F131" s="231" t="s">
        <v>291</v>
      </c>
      <c r="G131" s="229"/>
      <c r="H131" s="229"/>
      <c r="I131" s="232"/>
      <c r="J131" s="233">
        <f>BK131</f>
        <v>0</v>
      </c>
      <c r="K131" s="229"/>
      <c r="L131" s="234"/>
      <c r="M131" s="235"/>
      <c r="N131" s="236"/>
      <c r="O131" s="236"/>
      <c r="P131" s="237">
        <f>SUM(P132:P139)</f>
        <v>0</v>
      </c>
      <c r="Q131" s="236"/>
      <c r="R131" s="237">
        <f>SUM(R132:R139)</f>
        <v>0</v>
      </c>
      <c r="S131" s="236"/>
      <c r="T131" s="238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9" t="s">
        <v>231</v>
      </c>
      <c r="AT131" s="240" t="s">
        <v>72</v>
      </c>
      <c r="AU131" s="240" t="s">
        <v>73</v>
      </c>
      <c r="AY131" s="239" t="s">
        <v>226</v>
      </c>
      <c r="BK131" s="241">
        <f>SUM(BK132:BK139)</f>
        <v>0</v>
      </c>
    </row>
    <row r="132" spans="1:65" s="2" customFormat="1" ht="16.5" customHeight="1">
      <c r="A132" s="38"/>
      <c r="B132" s="39"/>
      <c r="C132" s="242" t="s">
        <v>108</v>
      </c>
      <c r="D132" s="242" t="s">
        <v>227</v>
      </c>
      <c r="E132" s="243" t="s">
        <v>596</v>
      </c>
      <c r="F132" s="244" t="s">
        <v>597</v>
      </c>
      <c r="G132" s="245" t="s">
        <v>380</v>
      </c>
      <c r="H132" s="246">
        <v>25</v>
      </c>
      <c r="I132" s="247"/>
      <c r="J132" s="248">
        <f>ROUND(I132*H132,2)</f>
        <v>0</v>
      </c>
      <c r="K132" s="244" t="s">
        <v>545</v>
      </c>
      <c r="L132" s="44"/>
      <c r="M132" s="249" t="s">
        <v>1</v>
      </c>
      <c r="N132" s="250" t="s">
        <v>38</v>
      </c>
      <c r="O132" s="91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3" t="s">
        <v>231</v>
      </c>
      <c r="AT132" s="253" t="s">
        <v>227</v>
      </c>
      <c r="AU132" s="253" t="s">
        <v>80</v>
      </c>
      <c r="AY132" s="17" t="s">
        <v>226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7" t="s">
        <v>80</v>
      </c>
      <c r="BK132" s="254">
        <f>ROUND(I132*H132,2)</f>
        <v>0</v>
      </c>
      <c r="BL132" s="17" t="s">
        <v>231</v>
      </c>
      <c r="BM132" s="253" t="s">
        <v>598</v>
      </c>
    </row>
    <row r="133" spans="1:47" s="2" customFormat="1" ht="12">
      <c r="A133" s="38"/>
      <c r="B133" s="39"/>
      <c r="C133" s="40"/>
      <c r="D133" s="257" t="s">
        <v>277</v>
      </c>
      <c r="E133" s="40"/>
      <c r="F133" s="269" t="s">
        <v>599</v>
      </c>
      <c r="G133" s="40"/>
      <c r="H133" s="40"/>
      <c r="I133" s="155"/>
      <c r="J133" s="40"/>
      <c r="K133" s="40"/>
      <c r="L133" s="44"/>
      <c r="M133" s="270"/>
      <c r="N133" s="27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277</v>
      </c>
      <c r="AU133" s="17" t="s">
        <v>80</v>
      </c>
    </row>
    <row r="134" spans="1:51" s="15" customFormat="1" ht="12">
      <c r="A134" s="15"/>
      <c r="B134" s="283"/>
      <c r="C134" s="284"/>
      <c r="D134" s="257" t="s">
        <v>270</v>
      </c>
      <c r="E134" s="285" t="s">
        <v>1</v>
      </c>
      <c r="F134" s="286" t="s">
        <v>600</v>
      </c>
      <c r="G134" s="284"/>
      <c r="H134" s="285" t="s">
        <v>1</v>
      </c>
      <c r="I134" s="287"/>
      <c r="J134" s="284"/>
      <c r="K134" s="284"/>
      <c r="L134" s="288"/>
      <c r="M134" s="289"/>
      <c r="N134" s="290"/>
      <c r="O134" s="290"/>
      <c r="P134" s="290"/>
      <c r="Q134" s="290"/>
      <c r="R134" s="290"/>
      <c r="S134" s="290"/>
      <c r="T134" s="291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2" t="s">
        <v>270</v>
      </c>
      <c r="AU134" s="292" t="s">
        <v>80</v>
      </c>
      <c r="AV134" s="15" t="s">
        <v>80</v>
      </c>
      <c r="AW134" s="15" t="s">
        <v>30</v>
      </c>
      <c r="AX134" s="15" t="s">
        <v>73</v>
      </c>
      <c r="AY134" s="292" t="s">
        <v>226</v>
      </c>
    </row>
    <row r="135" spans="1:51" s="13" customFormat="1" ht="12">
      <c r="A135" s="13"/>
      <c r="B135" s="255"/>
      <c r="C135" s="256"/>
      <c r="D135" s="257" t="s">
        <v>270</v>
      </c>
      <c r="E135" s="258" t="s">
        <v>557</v>
      </c>
      <c r="F135" s="259" t="s">
        <v>342</v>
      </c>
      <c r="G135" s="256"/>
      <c r="H135" s="260">
        <v>25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270</v>
      </c>
      <c r="AU135" s="266" t="s">
        <v>80</v>
      </c>
      <c r="AV135" s="13" t="s">
        <v>82</v>
      </c>
      <c r="AW135" s="13" t="s">
        <v>30</v>
      </c>
      <c r="AX135" s="13" t="s">
        <v>80</v>
      </c>
      <c r="AY135" s="266" t="s">
        <v>226</v>
      </c>
    </row>
    <row r="136" spans="1:65" s="2" customFormat="1" ht="16.5" customHeight="1">
      <c r="A136" s="38"/>
      <c r="B136" s="39"/>
      <c r="C136" s="242" t="s">
        <v>231</v>
      </c>
      <c r="D136" s="242" t="s">
        <v>227</v>
      </c>
      <c r="E136" s="243" t="s">
        <v>601</v>
      </c>
      <c r="F136" s="244" t="s">
        <v>602</v>
      </c>
      <c r="G136" s="245" t="s">
        <v>434</v>
      </c>
      <c r="H136" s="246">
        <v>84</v>
      </c>
      <c r="I136" s="247"/>
      <c r="J136" s="248">
        <f>ROUND(I136*H136,2)</f>
        <v>0</v>
      </c>
      <c r="K136" s="244" t="s">
        <v>545</v>
      </c>
      <c r="L136" s="44"/>
      <c r="M136" s="249" t="s">
        <v>1</v>
      </c>
      <c r="N136" s="250" t="s">
        <v>38</v>
      </c>
      <c r="O136" s="91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3" t="s">
        <v>231</v>
      </c>
      <c r="AT136" s="253" t="s">
        <v>227</v>
      </c>
      <c r="AU136" s="253" t="s">
        <v>80</v>
      </c>
      <c r="AY136" s="17" t="s">
        <v>226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7" t="s">
        <v>80</v>
      </c>
      <c r="BK136" s="254">
        <f>ROUND(I136*H136,2)</f>
        <v>0</v>
      </c>
      <c r="BL136" s="17" t="s">
        <v>231</v>
      </c>
      <c r="BM136" s="253" t="s">
        <v>603</v>
      </c>
    </row>
    <row r="137" spans="1:47" s="2" customFormat="1" ht="12">
      <c r="A137" s="38"/>
      <c r="B137" s="39"/>
      <c r="C137" s="40"/>
      <c r="D137" s="257" t="s">
        <v>277</v>
      </c>
      <c r="E137" s="40"/>
      <c r="F137" s="269" t="s">
        <v>604</v>
      </c>
      <c r="G137" s="40"/>
      <c r="H137" s="40"/>
      <c r="I137" s="155"/>
      <c r="J137" s="40"/>
      <c r="K137" s="40"/>
      <c r="L137" s="44"/>
      <c r="M137" s="270"/>
      <c r="N137" s="271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277</v>
      </c>
      <c r="AU137" s="17" t="s">
        <v>80</v>
      </c>
    </row>
    <row r="138" spans="1:51" s="15" customFormat="1" ht="12">
      <c r="A138" s="15"/>
      <c r="B138" s="283"/>
      <c r="C138" s="284"/>
      <c r="D138" s="257" t="s">
        <v>270</v>
      </c>
      <c r="E138" s="285" t="s">
        <v>1</v>
      </c>
      <c r="F138" s="286" t="s">
        <v>600</v>
      </c>
      <c r="G138" s="284"/>
      <c r="H138" s="285" t="s">
        <v>1</v>
      </c>
      <c r="I138" s="287"/>
      <c r="J138" s="284"/>
      <c r="K138" s="284"/>
      <c r="L138" s="288"/>
      <c r="M138" s="289"/>
      <c r="N138" s="290"/>
      <c r="O138" s="290"/>
      <c r="P138" s="290"/>
      <c r="Q138" s="290"/>
      <c r="R138" s="290"/>
      <c r="S138" s="290"/>
      <c r="T138" s="29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2" t="s">
        <v>270</v>
      </c>
      <c r="AU138" s="292" t="s">
        <v>80</v>
      </c>
      <c r="AV138" s="15" t="s">
        <v>80</v>
      </c>
      <c r="AW138" s="15" t="s">
        <v>30</v>
      </c>
      <c r="AX138" s="15" t="s">
        <v>73</v>
      </c>
      <c r="AY138" s="292" t="s">
        <v>226</v>
      </c>
    </row>
    <row r="139" spans="1:51" s="13" customFormat="1" ht="12">
      <c r="A139" s="13"/>
      <c r="B139" s="255"/>
      <c r="C139" s="256"/>
      <c r="D139" s="257" t="s">
        <v>270</v>
      </c>
      <c r="E139" s="258" t="s">
        <v>562</v>
      </c>
      <c r="F139" s="259" t="s">
        <v>605</v>
      </c>
      <c r="G139" s="256"/>
      <c r="H139" s="260">
        <v>84</v>
      </c>
      <c r="I139" s="261"/>
      <c r="J139" s="256"/>
      <c r="K139" s="256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270</v>
      </c>
      <c r="AU139" s="266" t="s">
        <v>80</v>
      </c>
      <c r="AV139" s="13" t="s">
        <v>82</v>
      </c>
      <c r="AW139" s="13" t="s">
        <v>30</v>
      </c>
      <c r="AX139" s="13" t="s">
        <v>80</v>
      </c>
      <c r="AY139" s="266" t="s">
        <v>226</v>
      </c>
    </row>
    <row r="140" spans="1:63" s="12" customFormat="1" ht="25.9" customHeight="1">
      <c r="A140" s="12"/>
      <c r="B140" s="228"/>
      <c r="C140" s="229"/>
      <c r="D140" s="230" t="s">
        <v>72</v>
      </c>
      <c r="E140" s="231" t="s">
        <v>258</v>
      </c>
      <c r="F140" s="231" t="s">
        <v>606</v>
      </c>
      <c r="G140" s="229"/>
      <c r="H140" s="229"/>
      <c r="I140" s="232"/>
      <c r="J140" s="233">
        <f>BK140</f>
        <v>0</v>
      </c>
      <c r="K140" s="229"/>
      <c r="L140" s="234"/>
      <c r="M140" s="235"/>
      <c r="N140" s="236"/>
      <c r="O140" s="236"/>
      <c r="P140" s="237">
        <f>SUM(P141:P143)</f>
        <v>0</v>
      </c>
      <c r="Q140" s="236"/>
      <c r="R140" s="237">
        <f>SUM(R141:R143)</f>
        <v>0</v>
      </c>
      <c r="S140" s="236"/>
      <c r="T140" s="238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9" t="s">
        <v>231</v>
      </c>
      <c r="AT140" s="240" t="s">
        <v>72</v>
      </c>
      <c r="AU140" s="240" t="s">
        <v>73</v>
      </c>
      <c r="AY140" s="239" t="s">
        <v>226</v>
      </c>
      <c r="BK140" s="241">
        <f>SUM(BK141:BK143)</f>
        <v>0</v>
      </c>
    </row>
    <row r="141" spans="1:65" s="2" customFormat="1" ht="16.5" customHeight="1">
      <c r="A141" s="38"/>
      <c r="B141" s="39"/>
      <c r="C141" s="242" t="s">
        <v>242</v>
      </c>
      <c r="D141" s="242" t="s">
        <v>227</v>
      </c>
      <c r="E141" s="243" t="s">
        <v>607</v>
      </c>
      <c r="F141" s="244" t="s">
        <v>608</v>
      </c>
      <c r="G141" s="245" t="s">
        <v>434</v>
      </c>
      <c r="H141" s="246">
        <v>1</v>
      </c>
      <c r="I141" s="247"/>
      <c r="J141" s="248">
        <f>ROUND(I141*H141,2)</f>
        <v>0</v>
      </c>
      <c r="K141" s="244" t="s">
        <v>545</v>
      </c>
      <c r="L141" s="44"/>
      <c r="M141" s="249" t="s">
        <v>1</v>
      </c>
      <c r="N141" s="250" t="s">
        <v>38</v>
      </c>
      <c r="O141" s="91"/>
      <c r="P141" s="251">
        <f>O141*H141</f>
        <v>0</v>
      </c>
      <c r="Q141" s="251">
        <v>0</v>
      </c>
      <c r="R141" s="251">
        <f>Q141*H141</f>
        <v>0</v>
      </c>
      <c r="S141" s="251">
        <v>0</v>
      </c>
      <c r="T141" s="25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3" t="s">
        <v>231</v>
      </c>
      <c r="AT141" s="253" t="s">
        <v>227</v>
      </c>
      <c r="AU141" s="253" t="s">
        <v>80</v>
      </c>
      <c r="AY141" s="17" t="s">
        <v>226</v>
      </c>
      <c r="BE141" s="254">
        <f>IF(N141="základní",J141,0)</f>
        <v>0</v>
      </c>
      <c r="BF141" s="254">
        <f>IF(N141="snížená",J141,0)</f>
        <v>0</v>
      </c>
      <c r="BG141" s="254">
        <f>IF(N141="zákl. přenesená",J141,0)</f>
        <v>0</v>
      </c>
      <c r="BH141" s="254">
        <f>IF(N141="sníž. přenesená",J141,0)</f>
        <v>0</v>
      </c>
      <c r="BI141" s="254">
        <f>IF(N141="nulová",J141,0)</f>
        <v>0</v>
      </c>
      <c r="BJ141" s="17" t="s">
        <v>80</v>
      </c>
      <c r="BK141" s="254">
        <f>ROUND(I141*H141,2)</f>
        <v>0</v>
      </c>
      <c r="BL141" s="17" t="s">
        <v>231</v>
      </c>
      <c r="BM141" s="253" t="s">
        <v>609</v>
      </c>
    </row>
    <row r="142" spans="1:47" s="2" customFormat="1" ht="12">
      <c r="A142" s="38"/>
      <c r="B142" s="39"/>
      <c r="C142" s="40"/>
      <c r="D142" s="257" t="s">
        <v>277</v>
      </c>
      <c r="E142" s="40"/>
      <c r="F142" s="269" t="s">
        <v>610</v>
      </c>
      <c r="G142" s="40"/>
      <c r="H142" s="40"/>
      <c r="I142" s="155"/>
      <c r="J142" s="40"/>
      <c r="K142" s="40"/>
      <c r="L142" s="44"/>
      <c r="M142" s="270"/>
      <c r="N142" s="271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277</v>
      </c>
      <c r="AU142" s="17" t="s">
        <v>80</v>
      </c>
    </row>
    <row r="143" spans="1:51" s="13" customFormat="1" ht="12">
      <c r="A143" s="13"/>
      <c r="B143" s="255"/>
      <c r="C143" s="256"/>
      <c r="D143" s="257" t="s">
        <v>270</v>
      </c>
      <c r="E143" s="258" t="s">
        <v>567</v>
      </c>
      <c r="F143" s="259" t="s">
        <v>611</v>
      </c>
      <c r="G143" s="256"/>
      <c r="H143" s="260">
        <v>1</v>
      </c>
      <c r="I143" s="261"/>
      <c r="J143" s="256"/>
      <c r="K143" s="256"/>
      <c r="L143" s="262"/>
      <c r="M143" s="297"/>
      <c r="N143" s="298"/>
      <c r="O143" s="298"/>
      <c r="P143" s="298"/>
      <c r="Q143" s="298"/>
      <c r="R143" s="298"/>
      <c r="S143" s="298"/>
      <c r="T143" s="29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6" t="s">
        <v>270</v>
      </c>
      <c r="AU143" s="266" t="s">
        <v>80</v>
      </c>
      <c r="AV143" s="13" t="s">
        <v>82</v>
      </c>
      <c r="AW143" s="13" t="s">
        <v>30</v>
      </c>
      <c r="AX143" s="13" t="s">
        <v>80</v>
      </c>
      <c r="AY143" s="266" t="s">
        <v>226</v>
      </c>
    </row>
    <row r="144" spans="1:31" s="2" customFormat="1" ht="6.95" customHeight="1">
      <c r="A144" s="38"/>
      <c r="B144" s="66"/>
      <c r="C144" s="67"/>
      <c r="D144" s="67"/>
      <c r="E144" s="67"/>
      <c r="F144" s="67"/>
      <c r="G144" s="67"/>
      <c r="H144" s="67"/>
      <c r="I144" s="193"/>
      <c r="J144" s="67"/>
      <c r="K144" s="67"/>
      <c r="L144" s="44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sheetProtection password="CC35" sheet="1" objects="1" scenarios="1" formatColumns="0" formatRows="0" autoFilter="0"/>
  <autoFilter ref="C122:K14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s="1" customFormat="1" ht="12" customHeight="1">
      <c r="B8" s="20"/>
      <c r="D8" s="153" t="s">
        <v>194</v>
      </c>
      <c r="I8" s="147"/>
      <c r="L8" s="20"/>
    </row>
    <row r="9" spans="1:31" s="2" customFormat="1" ht="16.5" customHeight="1">
      <c r="A9" s="38"/>
      <c r="B9" s="44"/>
      <c r="C9" s="38"/>
      <c r="D9" s="38"/>
      <c r="E9" s="154" t="s">
        <v>535</v>
      </c>
      <c r="F9" s="38"/>
      <c r="G9" s="38"/>
      <c r="H9" s="38"/>
      <c r="I9" s="155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3" t="s">
        <v>196</v>
      </c>
      <c r="E10" s="38"/>
      <c r="F10" s="38"/>
      <c r="G10" s="38"/>
      <c r="H10" s="38"/>
      <c r="I10" s="155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6" t="s">
        <v>612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3" t="s">
        <v>18</v>
      </c>
      <c r="E13" s="38"/>
      <c r="F13" s="141" t="s">
        <v>1</v>
      </c>
      <c r="G13" s="38"/>
      <c r="H13" s="38"/>
      <c r="I13" s="157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3" t="s">
        <v>20</v>
      </c>
      <c r="E14" s="38"/>
      <c r="F14" s="141" t="s">
        <v>21</v>
      </c>
      <c r="G14" s="38"/>
      <c r="H14" s="38"/>
      <c r="I14" s="157" t="s">
        <v>22</v>
      </c>
      <c r="J14" s="158" t="str">
        <f>'Rekapitulace stavby'!AN8</f>
        <v>7. 5. 2020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5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24</v>
      </c>
      <c r="E16" s="38"/>
      <c r="F16" s="38"/>
      <c r="G16" s="38"/>
      <c r="H16" s="38"/>
      <c r="I16" s="157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7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5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3" t="s">
        <v>27</v>
      </c>
      <c r="E19" s="38"/>
      <c r="F19" s="38"/>
      <c r="G19" s="38"/>
      <c r="H19" s="38"/>
      <c r="I19" s="157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7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5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3" t="s">
        <v>29</v>
      </c>
      <c r="E22" s="38"/>
      <c r="F22" s="38"/>
      <c r="G22" s="38"/>
      <c r="H22" s="38"/>
      <c r="I22" s="157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7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5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3" t="s">
        <v>31</v>
      </c>
      <c r="E25" s="38"/>
      <c r="F25" s="38"/>
      <c r="G25" s="38"/>
      <c r="H25" s="38"/>
      <c r="I25" s="157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7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5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3" t="s">
        <v>32</v>
      </c>
      <c r="E28" s="38"/>
      <c r="F28" s="38"/>
      <c r="G28" s="38"/>
      <c r="H28" s="38"/>
      <c r="I28" s="155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9"/>
      <c r="B29" s="160"/>
      <c r="C29" s="159"/>
      <c r="D29" s="159"/>
      <c r="E29" s="161" t="s">
        <v>1</v>
      </c>
      <c r="F29" s="161"/>
      <c r="G29" s="161"/>
      <c r="H29" s="161"/>
      <c r="I29" s="162"/>
      <c r="J29" s="159"/>
      <c r="K29" s="159"/>
      <c r="L29" s="163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4"/>
      <c r="E31" s="164"/>
      <c r="F31" s="164"/>
      <c r="G31" s="164"/>
      <c r="H31" s="164"/>
      <c r="I31" s="165"/>
      <c r="J31" s="164"/>
      <c r="K31" s="16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6" t="s">
        <v>33</v>
      </c>
      <c r="E32" s="38"/>
      <c r="F32" s="38"/>
      <c r="G32" s="38"/>
      <c r="H32" s="38"/>
      <c r="I32" s="155"/>
      <c r="J32" s="167">
        <f>ROUND(J121,2)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8" t="s">
        <v>35</v>
      </c>
      <c r="G34" s="38"/>
      <c r="H34" s="38"/>
      <c r="I34" s="169" t="s">
        <v>34</v>
      </c>
      <c r="J34" s="168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70" t="s">
        <v>37</v>
      </c>
      <c r="E35" s="153" t="s">
        <v>38</v>
      </c>
      <c r="F35" s="171">
        <f>ROUND((SUM(BE121:BE125)),2)</f>
        <v>0</v>
      </c>
      <c r="G35" s="38"/>
      <c r="H35" s="38"/>
      <c r="I35" s="172">
        <v>0.21</v>
      </c>
      <c r="J35" s="171">
        <f>ROUND(((SUM(BE121:BE125))*I35),2)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3" t="s">
        <v>39</v>
      </c>
      <c r="F36" s="171">
        <f>ROUND((SUM(BF121:BF125)),2)</f>
        <v>0</v>
      </c>
      <c r="G36" s="38"/>
      <c r="H36" s="38"/>
      <c r="I36" s="172">
        <v>0.15</v>
      </c>
      <c r="J36" s="171">
        <f>ROUND(((SUM(BF121:BF125))*I36),2)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3" t="s">
        <v>40</v>
      </c>
      <c r="F37" s="171">
        <f>ROUND((SUM(BG121:BG125)),2)</f>
        <v>0</v>
      </c>
      <c r="G37" s="38"/>
      <c r="H37" s="38"/>
      <c r="I37" s="172">
        <v>0.21</v>
      </c>
      <c r="J37" s="17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3" t="s">
        <v>41</v>
      </c>
      <c r="F38" s="171">
        <f>ROUND((SUM(BH121:BH125)),2)</f>
        <v>0</v>
      </c>
      <c r="G38" s="38"/>
      <c r="H38" s="38"/>
      <c r="I38" s="172">
        <v>0.15</v>
      </c>
      <c r="J38" s="171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42</v>
      </c>
      <c r="F39" s="171">
        <f>ROUND((SUM(BI121:BI125)),2)</f>
        <v>0</v>
      </c>
      <c r="G39" s="38"/>
      <c r="H39" s="38"/>
      <c r="I39" s="172">
        <v>0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5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3"/>
      <c r="D41" s="174" t="s">
        <v>43</v>
      </c>
      <c r="E41" s="175"/>
      <c r="F41" s="175"/>
      <c r="G41" s="176" t="s">
        <v>44</v>
      </c>
      <c r="H41" s="177" t="s">
        <v>45</v>
      </c>
      <c r="I41" s="178"/>
      <c r="J41" s="179">
        <f>SUM(J32:J39)</f>
        <v>0</v>
      </c>
      <c r="K41" s="180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7"/>
      <c r="L43" s="20"/>
    </row>
    <row r="44" spans="2:12" s="1" customFormat="1" ht="14.4" customHeight="1">
      <c r="B44" s="20"/>
      <c r="I44" s="147"/>
      <c r="L44" s="20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198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>Býšť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194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7" t="s">
        <v>535</v>
      </c>
      <c r="F87" s="40"/>
      <c r="G87" s="40"/>
      <c r="H87" s="40"/>
      <c r="I87" s="155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196</v>
      </c>
      <c r="D88" s="40"/>
      <c r="E88" s="40"/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001. - Připrava územi a zařizeni staveniště - nezpůsobilé výdaje projektu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157" t="s">
        <v>22</v>
      </c>
      <c r="J91" s="79" t="str">
        <f>IF(J14="","",J14)</f>
        <v>7. 5. 2020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157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157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5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8" t="s">
        <v>199</v>
      </c>
      <c r="D96" s="199"/>
      <c r="E96" s="199"/>
      <c r="F96" s="199"/>
      <c r="G96" s="199"/>
      <c r="H96" s="199"/>
      <c r="I96" s="200"/>
      <c r="J96" s="201" t="s">
        <v>200</v>
      </c>
      <c r="K96" s="199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2" t="s">
        <v>201</v>
      </c>
      <c r="D98" s="40"/>
      <c r="E98" s="40"/>
      <c r="F98" s="40"/>
      <c r="G98" s="40"/>
      <c r="H98" s="40"/>
      <c r="I98" s="155"/>
      <c r="J98" s="110">
        <f>J121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202</v>
      </c>
    </row>
    <row r="99" spans="1:31" s="9" customFormat="1" ht="24.95" customHeight="1">
      <c r="A99" s="9"/>
      <c r="B99" s="203"/>
      <c r="C99" s="204"/>
      <c r="D99" s="205" t="s">
        <v>541</v>
      </c>
      <c r="E99" s="206"/>
      <c r="F99" s="206"/>
      <c r="G99" s="206"/>
      <c r="H99" s="206"/>
      <c r="I99" s="207"/>
      <c r="J99" s="208">
        <f>J122</f>
        <v>0</v>
      </c>
      <c r="K99" s="204"/>
      <c r="L99" s="20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155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193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196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211</v>
      </c>
      <c r="D106" s="40"/>
      <c r="E106" s="40"/>
      <c r="F106" s="40"/>
      <c r="G106" s="40"/>
      <c r="H106" s="40"/>
      <c r="I106" s="155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55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97" t="str">
        <f>E7</f>
        <v>Býšť</v>
      </c>
      <c r="F109" s="32"/>
      <c r="G109" s="32"/>
      <c r="H109" s="32"/>
      <c r="I109" s="155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2:12" s="1" customFormat="1" ht="12" customHeight="1">
      <c r="B110" s="21"/>
      <c r="C110" s="32" t="s">
        <v>194</v>
      </c>
      <c r="D110" s="22"/>
      <c r="E110" s="22"/>
      <c r="F110" s="22"/>
      <c r="G110" s="22"/>
      <c r="H110" s="22"/>
      <c r="I110" s="147"/>
      <c r="J110" s="22"/>
      <c r="K110" s="22"/>
      <c r="L110" s="20"/>
    </row>
    <row r="111" spans="1:31" s="2" customFormat="1" ht="16.5" customHeight="1">
      <c r="A111" s="38"/>
      <c r="B111" s="39"/>
      <c r="C111" s="40"/>
      <c r="D111" s="40"/>
      <c r="E111" s="197" t="s">
        <v>535</v>
      </c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196</v>
      </c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E11</f>
        <v>SO 001. - Připrava územi a zařizeni staveniště - nezpůsobilé výdaje projektu</v>
      </c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F14</f>
        <v xml:space="preserve"> </v>
      </c>
      <c r="G115" s="40"/>
      <c r="H115" s="40"/>
      <c r="I115" s="157" t="s">
        <v>22</v>
      </c>
      <c r="J115" s="79" t="str">
        <f>IF(J14="","",J14)</f>
        <v>7. 5. 2020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E17</f>
        <v xml:space="preserve"> </v>
      </c>
      <c r="G117" s="40"/>
      <c r="H117" s="40"/>
      <c r="I117" s="157" t="s">
        <v>29</v>
      </c>
      <c r="J117" s="36" t="str">
        <f>E23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27</v>
      </c>
      <c r="D118" s="40"/>
      <c r="E118" s="40"/>
      <c r="F118" s="27" t="str">
        <f>IF(E20="","",E20)</f>
        <v>Vyplň údaj</v>
      </c>
      <c r="G118" s="40"/>
      <c r="H118" s="40"/>
      <c r="I118" s="157" t="s">
        <v>31</v>
      </c>
      <c r="J118" s="36" t="str">
        <f>E26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216"/>
      <c r="B120" s="217"/>
      <c r="C120" s="218" t="s">
        <v>212</v>
      </c>
      <c r="D120" s="219" t="s">
        <v>58</v>
      </c>
      <c r="E120" s="219" t="s">
        <v>54</v>
      </c>
      <c r="F120" s="219" t="s">
        <v>55</v>
      </c>
      <c r="G120" s="219" t="s">
        <v>213</v>
      </c>
      <c r="H120" s="219" t="s">
        <v>214</v>
      </c>
      <c r="I120" s="220" t="s">
        <v>215</v>
      </c>
      <c r="J120" s="219" t="s">
        <v>200</v>
      </c>
      <c r="K120" s="221" t="s">
        <v>216</v>
      </c>
      <c r="L120" s="222"/>
      <c r="M120" s="100" t="s">
        <v>1</v>
      </c>
      <c r="N120" s="101" t="s">
        <v>37</v>
      </c>
      <c r="O120" s="101" t="s">
        <v>217</v>
      </c>
      <c r="P120" s="101" t="s">
        <v>218</v>
      </c>
      <c r="Q120" s="101" t="s">
        <v>219</v>
      </c>
      <c r="R120" s="101" t="s">
        <v>220</v>
      </c>
      <c r="S120" s="101" t="s">
        <v>221</v>
      </c>
      <c r="T120" s="102" t="s">
        <v>222</v>
      </c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</row>
    <row r="121" spans="1:63" s="2" customFormat="1" ht="22.8" customHeight="1">
      <c r="A121" s="38"/>
      <c r="B121" s="39"/>
      <c r="C121" s="107" t="s">
        <v>223</v>
      </c>
      <c r="D121" s="40"/>
      <c r="E121" s="40"/>
      <c r="F121" s="40"/>
      <c r="G121" s="40"/>
      <c r="H121" s="40"/>
      <c r="I121" s="155"/>
      <c r="J121" s="223">
        <f>BK121</f>
        <v>0</v>
      </c>
      <c r="K121" s="40"/>
      <c r="L121" s="44"/>
      <c r="M121" s="103"/>
      <c r="N121" s="224"/>
      <c r="O121" s="104"/>
      <c r="P121" s="225">
        <f>P122</f>
        <v>0</v>
      </c>
      <c r="Q121" s="104"/>
      <c r="R121" s="225">
        <f>R122</f>
        <v>0</v>
      </c>
      <c r="S121" s="104"/>
      <c r="T121" s="226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72</v>
      </c>
      <c r="AU121" s="17" t="s">
        <v>202</v>
      </c>
      <c r="BK121" s="227">
        <f>BK122</f>
        <v>0</v>
      </c>
    </row>
    <row r="122" spans="1:63" s="12" customFormat="1" ht="25.9" customHeight="1">
      <c r="A122" s="12"/>
      <c r="B122" s="228"/>
      <c r="C122" s="229"/>
      <c r="D122" s="230" t="s">
        <v>72</v>
      </c>
      <c r="E122" s="231" t="s">
        <v>73</v>
      </c>
      <c r="F122" s="231" t="s">
        <v>271</v>
      </c>
      <c r="G122" s="229"/>
      <c r="H122" s="229"/>
      <c r="I122" s="232"/>
      <c r="J122" s="233">
        <f>BK122</f>
        <v>0</v>
      </c>
      <c r="K122" s="229"/>
      <c r="L122" s="234"/>
      <c r="M122" s="235"/>
      <c r="N122" s="236"/>
      <c r="O122" s="236"/>
      <c r="P122" s="237">
        <f>SUM(P123:P125)</f>
        <v>0</v>
      </c>
      <c r="Q122" s="236"/>
      <c r="R122" s="237">
        <f>SUM(R123:R125)</f>
        <v>0</v>
      </c>
      <c r="S122" s="236"/>
      <c r="T122" s="238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9" t="s">
        <v>231</v>
      </c>
      <c r="AT122" s="240" t="s">
        <v>72</v>
      </c>
      <c r="AU122" s="240" t="s">
        <v>73</v>
      </c>
      <c r="AY122" s="239" t="s">
        <v>226</v>
      </c>
      <c r="BK122" s="241">
        <f>SUM(BK123:BK125)</f>
        <v>0</v>
      </c>
    </row>
    <row r="123" spans="1:65" s="2" customFormat="1" ht="16.5" customHeight="1">
      <c r="A123" s="38"/>
      <c r="B123" s="39"/>
      <c r="C123" s="242" t="s">
        <v>80</v>
      </c>
      <c r="D123" s="242" t="s">
        <v>227</v>
      </c>
      <c r="E123" s="243" t="s">
        <v>613</v>
      </c>
      <c r="F123" s="244" t="s">
        <v>614</v>
      </c>
      <c r="G123" s="245" t="s">
        <v>544</v>
      </c>
      <c r="H123" s="246">
        <v>1</v>
      </c>
      <c r="I123" s="247"/>
      <c r="J123" s="248">
        <f>ROUND(I123*H123,2)</f>
        <v>0</v>
      </c>
      <c r="K123" s="244" t="s">
        <v>545</v>
      </c>
      <c r="L123" s="44"/>
      <c r="M123" s="249" t="s">
        <v>1</v>
      </c>
      <c r="N123" s="250" t="s">
        <v>38</v>
      </c>
      <c r="O123" s="91"/>
      <c r="P123" s="251">
        <f>O123*H123</f>
        <v>0</v>
      </c>
      <c r="Q123" s="251">
        <v>0</v>
      </c>
      <c r="R123" s="251">
        <f>Q123*H123</f>
        <v>0</v>
      </c>
      <c r="S123" s="251">
        <v>0</v>
      </c>
      <c r="T123" s="25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3" t="s">
        <v>231</v>
      </c>
      <c r="AT123" s="253" t="s">
        <v>227</v>
      </c>
      <c r="AU123" s="253" t="s">
        <v>80</v>
      </c>
      <c r="AY123" s="17" t="s">
        <v>226</v>
      </c>
      <c r="BE123" s="254">
        <f>IF(N123="základní",J123,0)</f>
        <v>0</v>
      </c>
      <c r="BF123" s="254">
        <f>IF(N123="snížená",J123,0)</f>
        <v>0</v>
      </c>
      <c r="BG123" s="254">
        <f>IF(N123="zákl. přenesená",J123,0)</f>
        <v>0</v>
      </c>
      <c r="BH123" s="254">
        <f>IF(N123="sníž. přenesená",J123,0)</f>
        <v>0</v>
      </c>
      <c r="BI123" s="254">
        <f>IF(N123="nulová",J123,0)</f>
        <v>0</v>
      </c>
      <c r="BJ123" s="17" t="s">
        <v>80</v>
      </c>
      <c r="BK123" s="254">
        <f>ROUND(I123*H123,2)</f>
        <v>0</v>
      </c>
      <c r="BL123" s="17" t="s">
        <v>231</v>
      </c>
      <c r="BM123" s="253" t="s">
        <v>615</v>
      </c>
    </row>
    <row r="124" spans="1:47" s="2" customFormat="1" ht="12">
      <c r="A124" s="38"/>
      <c r="B124" s="39"/>
      <c r="C124" s="40"/>
      <c r="D124" s="257" t="s">
        <v>277</v>
      </c>
      <c r="E124" s="40"/>
      <c r="F124" s="269" t="s">
        <v>616</v>
      </c>
      <c r="G124" s="40"/>
      <c r="H124" s="40"/>
      <c r="I124" s="155"/>
      <c r="J124" s="40"/>
      <c r="K124" s="40"/>
      <c r="L124" s="44"/>
      <c r="M124" s="270"/>
      <c r="N124" s="271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277</v>
      </c>
      <c r="AU124" s="17" t="s">
        <v>80</v>
      </c>
    </row>
    <row r="125" spans="1:51" s="13" customFormat="1" ht="12">
      <c r="A125" s="13"/>
      <c r="B125" s="255"/>
      <c r="C125" s="256"/>
      <c r="D125" s="257" t="s">
        <v>270</v>
      </c>
      <c r="E125" s="258" t="s">
        <v>279</v>
      </c>
      <c r="F125" s="259" t="s">
        <v>80</v>
      </c>
      <c r="G125" s="256"/>
      <c r="H125" s="260">
        <v>1</v>
      </c>
      <c r="I125" s="261"/>
      <c r="J125" s="256"/>
      <c r="K125" s="256"/>
      <c r="L125" s="262"/>
      <c r="M125" s="297"/>
      <c r="N125" s="298"/>
      <c r="O125" s="298"/>
      <c r="P125" s="298"/>
      <c r="Q125" s="298"/>
      <c r="R125" s="298"/>
      <c r="S125" s="298"/>
      <c r="T125" s="29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6" t="s">
        <v>270</v>
      </c>
      <c r="AU125" s="266" t="s">
        <v>80</v>
      </c>
      <c r="AV125" s="13" t="s">
        <v>82</v>
      </c>
      <c r="AW125" s="13" t="s">
        <v>30</v>
      </c>
      <c r="AX125" s="13" t="s">
        <v>80</v>
      </c>
      <c r="AY125" s="266" t="s">
        <v>226</v>
      </c>
    </row>
    <row r="126" spans="1:31" s="2" customFormat="1" ht="6.95" customHeight="1">
      <c r="A126" s="38"/>
      <c r="B126" s="66"/>
      <c r="C126" s="67"/>
      <c r="D126" s="67"/>
      <c r="E126" s="67"/>
      <c r="F126" s="67"/>
      <c r="G126" s="67"/>
      <c r="H126" s="67"/>
      <c r="I126" s="193"/>
      <c r="J126" s="67"/>
      <c r="K126" s="67"/>
      <c r="L126" s="44"/>
      <c r="M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</sheetData>
  <sheetProtection password="CC35" sheet="1" objects="1" scenarios="1" formatColumns="0" formatRows="0" autoFilter="0"/>
  <autoFilter ref="C120:K12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535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617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618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619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537</v>
      </c>
      <c r="E17" s="38"/>
      <c r="F17" s="301" t="s">
        <v>538</v>
      </c>
      <c r="G17" s="38"/>
      <c r="H17" s="38"/>
      <c r="I17" s="302" t="s">
        <v>539</v>
      </c>
      <c r="J17" s="301" t="s">
        <v>540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ROUND(J127,2)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ROUND((SUM(BE127:BE225)),2)</f>
        <v>0</v>
      </c>
      <c r="G37" s="38"/>
      <c r="H37" s="38"/>
      <c r="I37" s="172">
        <v>0.21</v>
      </c>
      <c r="J37" s="171">
        <f>ROUND(((SUM(BE127:BE225))*I37),2)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ROUND((SUM(BF127:BF225)),2)</f>
        <v>0</v>
      </c>
      <c r="G38" s="38"/>
      <c r="H38" s="38"/>
      <c r="I38" s="172">
        <v>0.15</v>
      </c>
      <c r="J38" s="171">
        <f>ROUND(((SUM(BF127:BF225))*I38),2)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ROUND((SUM(BG127:BG225)),2)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ROUND((SUM(BH127:BH225)),2)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ROUND((SUM(BI127:BI225)),2)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535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617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618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101.1 H - Modernizace silnice II/298 úsek 1 - způsobilé výdaje na hlavní aktivitu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J127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541</v>
      </c>
      <c r="E100" s="206"/>
      <c r="F100" s="206"/>
      <c r="G100" s="206"/>
      <c r="H100" s="206"/>
      <c r="I100" s="207"/>
      <c r="J100" s="208">
        <f>J128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585</v>
      </c>
      <c r="E101" s="206"/>
      <c r="F101" s="206"/>
      <c r="G101" s="206"/>
      <c r="H101" s="206"/>
      <c r="I101" s="207"/>
      <c r="J101" s="208">
        <f>J139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620</v>
      </c>
      <c r="E102" s="206"/>
      <c r="F102" s="206"/>
      <c r="G102" s="206"/>
      <c r="H102" s="206"/>
      <c r="I102" s="207"/>
      <c r="J102" s="208">
        <f>J189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586</v>
      </c>
      <c r="E103" s="206"/>
      <c r="F103" s="206"/>
      <c r="G103" s="206"/>
      <c r="H103" s="206"/>
      <c r="I103" s="207"/>
      <c r="J103" s="208">
        <f>J219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55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9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9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211</v>
      </c>
      <c r="D110" s="40"/>
      <c r="E110" s="40"/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97" t="str">
        <f>E7</f>
        <v>Býšť</v>
      </c>
      <c r="F113" s="32"/>
      <c r="G113" s="32"/>
      <c r="H113" s="32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194</v>
      </c>
      <c r="D114" s="22"/>
      <c r="E114" s="22"/>
      <c r="F114" s="22"/>
      <c r="G114" s="22"/>
      <c r="H114" s="22"/>
      <c r="I114" s="147"/>
      <c r="J114" s="22"/>
      <c r="K114" s="22"/>
      <c r="L114" s="20"/>
    </row>
    <row r="115" spans="2:12" s="1" customFormat="1" ht="16.5" customHeight="1">
      <c r="B115" s="21"/>
      <c r="C115" s="22"/>
      <c r="D115" s="22"/>
      <c r="E115" s="197" t="s">
        <v>535</v>
      </c>
      <c r="F115" s="22"/>
      <c r="G115" s="22"/>
      <c r="H115" s="22"/>
      <c r="I115" s="147"/>
      <c r="J115" s="22"/>
      <c r="K115" s="22"/>
      <c r="L115" s="20"/>
    </row>
    <row r="116" spans="2:12" s="1" customFormat="1" ht="12" customHeight="1">
      <c r="B116" s="21"/>
      <c r="C116" s="32" t="s">
        <v>196</v>
      </c>
      <c r="D116" s="22"/>
      <c r="E116" s="22"/>
      <c r="F116" s="22"/>
      <c r="G116" s="22"/>
      <c r="H116" s="22"/>
      <c r="I116" s="147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303" t="s">
        <v>617</v>
      </c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618</v>
      </c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E13</f>
        <v>SO 101.1 H - Modernizace silnice II/298 úsek 1 - způsobilé výdaje na hlavní aktivitu projektu</v>
      </c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F16</f>
        <v xml:space="preserve"> </v>
      </c>
      <c r="G121" s="40"/>
      <c r="H121" s="40"/>
      <c r="I121" s="157" t="s">
        <v>22</v>
      </c>
      <c r="J121" s="79" t="str">
        <f>IF(J16="","",J16)</f>
        <v>7. 5. 2020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E19</f>
        <v xml:space="preserve"> </v>
      </c>
      <c r="G123" s="40"/>
      <c r="H123" s="40"/>
      <c r="I123" s="157" t="s">
        <v>29</v>
      </c>
      <c r="J123" s="36" t="str">
        <f>E25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27</v>
      </c>
      <c r="D124" s="40"/>
      <c r="E124" s="40"/>
      <c r="F124" s="27" t="str">
        <f>IF(E22="","",E22)</f>
        <v>Vyplň údaj</v>
      </c>
      <c r="G124" s="40"/>
      <c r="H124" s="40"/>
      <c r="I124" s="157" t="s">
        <v>31</v>
      </c>
      <c r="J124" s="36" t="str">
        <f>E28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6"/>
      <c r="B126" s="217"/>
      <c r="C126" s="218" t="s">
        <v>212</v>
      </c>
      <c r="D126" s="219" t="s">
        <v>58</v>
      </c>
      <c r="E126" s="219" t="s">
        <v>54</v>
      </c>
      <c r="F126" s="219" t="s">
        <v>55</v>
      </c>
      <c r="G126" s="219" t="s">
        <v>213</v>
      </c>
      <c r="H126" s="219" t="s">
        <v>214</v>
      </c>
      <c r="I126" s="220" t="s">
        <v>215</v>
      </c>
      <c r="J126" s="219" t="s">
        <v>200</v>
      </c>
      <c r="K126" s="221" t="s">
        <v>216</v>
      </c>
      <c r="L126" s="222"/>
      <c r="M126" s="100" t="s">
        <v>1</v>
      </c>
      <c r="N126" s="101" t="s">
        <v>37</v>
      </c>
      <c r="O126" s="101" t="s">
        <v>217</v>
      </c>
      <c r="P126" s="101" t="s">
        <v>218</v>
      </c>
      <c r="Q126" s="101" t="s">
        <v>219</v>
      </c>
      <c r="R126" s="101" t="s">
        <v>220</v>
      </c>
      <c r="S126" s="101" t="s">
        <v>221</v>
      </c>
      <c r="T126" s="102" t="s">
        <v>222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8"/>
      <c r="B127" s="39"/>
      <c r="C127" s="107" t="s">
        <v>223</v>
      </c>
      <c r="D127" s="40"/>
      <c r="E127" s="40"/>
      <c r="F127" s="40"/>
      <c r="G127" s="40"/>
      <c r="H127" s="40"/>
      <c r="I127" s="155"/>
      <c r="J127" s="223">
        <f>BK127</f>
        <v>0</v>
      </c>
      <c r="K127" s="40"/>
      <c r="L127" s="44"/>
      <c r="M127" s="103"/>
      <c r="N127" s="224"/>
      <c r="O127" s="104"/>
      <c r="P127" s="225">
        <f>P128+P139+P189+P219</f>
        <v>0</v>
      </c>
      <c r="Q127" s="104"/>
      <c r="R127" s="225">
        <f>R128+R139+R189+R219</f>
        <v>0</v>
      </c>
      <c r="S127" s="104"/>
      <c r="T127" s="226">
        <f>T128+T139+T189+T219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72</v>
      </c>
      <c r="AU127" s="17" t="s">
        <v>202</v>
      </c>
      <c r="BK127" s="227">
        <f>BK128+BK139+BK189+BK219</f>
        <v>0</v>
      </c>
    </row>
    <row r="128" spans="1:63" s="12" customFormat="1" ht="25.9" customHeight="1">
      <c r="A128" s="12"/>
      <c r="B128" s="228"/>
      <c r="C128" s="229"/>
      <c r="D128" s="230" t="s">
        <v>72</v>
      </c>
      <c r="E128" s="231" t="s">
        <v>73</v>
      </c>
      <c r="F128" s="231" t="s">
        <v>271</v>
      </c>
      <c r="G128" s="229"/>
      <c r="H128" s="229"/>
      <c r="I128" s="232"/>
      <c r="J128" s="233">
        <f>BK128</f>
        <v>0</v>
      </c>
      <c r="K128" s="229"/>
      <c r="L128" s="234"/>
      <c r="M128" s="235"/>
      <c r="N128" s="236"/>
      <c r="O128" s="236"/>
      <c r="P128" s="237">
        <f>SUM(P129:P138)</f>
        <v>0</v>
      </c>
      <c r="Q128" s="236"/>
      <c r="R128" s="237">
        <f>SUM(R129:R138)</f>
        <v>0</v>
      </c>
      <c r="S128" s="236"/>
      <c r="T128" s="238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9" t="s">
        <v>231</v>
      </c>
      <c r="AT128" s="240" t="s">
        <v>72</v>
      </c>
      <c r="AU128" s="240" t="s">
        <v>73</v>
      </c>
      <c r="AY128" s="239" t="s">
        <v>226</v>
      </c>
      <c r="BK128" s="241">
        <f>SUM(BK129:BK138)</f>
        <v>0</v>
      </c>
    </row>
    <row r="129" spans="1:65" s="2" customFormat="1" ht="16.5" customHeight="1">
      <c r="A129" s="38"/>
      <c r="B129" s="39"/>
      <c r="C129" s="242" t="s">
        <v>80</v>
      </c>
      <c r="D129" s="242" t="s">
        <v>227</v>
      </c>
      <c r="E129" s="243" t="s">
        <v>273</v>
      </c>
      <c r="F129" s="244" t="s">
        <v>274</v>
      </c>
      <c r="G129" s="245" t="s">
        <v>275</v>
      </c>
      <c r="H129" s="246">
        <v>1484.91</v>
      </c>
      <c r="I129" s="247"/>
      <c r="J129" s="248">
        <f>ROUND(I129*H129,2)</f>
        <v>0</v>
      </c>
      <c r="K129" s="244" t="s">
        <v>545</v>
      </c>
      <c r="L129" s="44"/>
      <c r="M129" s="249" t="s">
        <v>1</v>
      </c>
      <c r="N129" s="250" t="s">
        <v>38</v>
      </c>
      <c r="O129" s="91"/>
      <c r="P129" s="251">
        <f>O129*H129</f>
        <v>0</v>
      </c>
      <c r="Q129" s="251">
        <v>0</v>
      </c>
      <c r="R129" s="251">
        <f>Q129*H129</f>
        <v>0</v>
      </c>
      <c r="S129" s="251">
        <v>0</v>
      </c>
      <c r="T129" s="25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3" t="s">
        <v>231</v>
      </c>
      <c r="AT129" s="253" t="s">
        <v>227</v>
      </c>
      <c r="AU129" s="253" t="s">
        <v>80</v>
      </c>
      <c r="AY129" s="17" t="s">
        <v>226</v>
      </c>
      <c r="BE129" s="254">
        <f>IF(N129="základní",J129,0)</f>
        <v>0</v>
      </c>
      <c r="BF129" s="254">
        <f>IF(N129="snížená",J129,0)</f>
        <v>0</v>
      </c>
      <c r="BG129" s="254">
        <f>IF(N129="zákl. přenesená",J129,0)</f>
        <v>0</v>
      </c>
      <c r="BH129" s="254">
        <f>IF(N129="sníž. přenesená",J129,0)</f>
        <v>0</v>
      </c>
      <c r="BI129" s="254">
        <f>IF(N129="nulová",J129,0)</f>
        <v>0</v>
      </c>
      <c r="BJ129" s="17" t="s">
        <v>80</v>
      </c>
      <c r="BK129" s="254">
        <f>ROUND(I129*H129,2)</f>
        <v>0</v>
      </c>
      <c r="BL129" s="17" t="s">
        <v>231</v>
      </c>
      <c r="BM129" s="253" t="s">
        <v>621</v>
      </c>
    </row>
    <row r="130" spans="1:47" s="2" customFormat="1" ht="12">
      <c r="A130" s="38"/>
      <c r="B130" s="39"/>
      <c r="C130" s="40"/>
      <c r="D130" s="257" t="s">
        <v>277</v>
      </c>
      <c r="E130" s="40"/>
      <c r="F130" s="269" t="s">
        <v>278</v>
      </c>
      <c r="G130" s="40"/>
      <c r="H130" s="40"/>
      <c r="I130" s="155"/>
      <c r="J130" s="40"/>
      <c r="K130" s="40"/>
      <c r="L130" s="44"/>
      <c r="M130" s="270"/>
      <c r="N130" s="271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277</v>
      </c>
      <c r="AU130" s="17" t="s">
        <v>80</v>
      </c>
    </row>
    <row r="131" spans="1:51" s="13" customFormat="1" ht="12">
      <c r="A131" s="13"/>
      <c r="B131" s="255"/>
      <c r="C131" s="256"/>
      <c r="D131" s="257" t="s">
        <v>270</v>
      </c>
      <c r="E131" s="258" t="s">
        <v>279</v>
      </c>
      <c r="F131" s="259" t="s">
        <v>622</v>
      </c>
      <c r="G131" s="256"/>
      <c r="H131" s="260">
        <v>420.5</v>
      </c>
      <c r="I131" s="261"/>
      <c r="J131" s="256"/>
      <c r="K131" s="256"/>
      <c r="L131" s="262"/>
      <c r="M131" s="263"/>
      <c r="N131" s="264"/>
      <c r="O131" s="264"/>
      <c r="P131" s="264"/>
      <c r="Q131" s="264"/>
      <c r="R131" s="264"/>
      <c r="S131" s="264"/>
      <c r="T131" s="26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6" t="s">
        <v>270</v>
      </c>
      <c r="AU131" s="266" t="s">
        <v>80</v>
      </c>
      <c r="AV131" s="13" t="s">
        <v>82</v>
      </c>
      <c r="AW131" s="13" t="s">
        <v>30</v>
      </c>
      <c r="AX131" s="13" t="s">
        <v>73</v>
      </c>
      <c r="AY131" s="266" t="s">
        <v>226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623</v>
      </c>
      <c r="F132" s="259" t="s">
        <v>624</v>
      </c>
      <c r="G132" s="256"/>
      <c r="H132" s="260">
        <v>806.31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625</v>
      </c>
      <c r="F133" s="259" t="s">
        <v>626</v>
      </c>
      <c r="G133" s="256"/>
      <c r="H133" s="260">
        <v>258.1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73</v>
      </c>
      <c r="AY133" s="266" t="s">
        <v>226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627</v>
      </c>
      <c r="F134" s="259" t="s">
        <v>628</v>
      </c>
      <c r="G134" s="256"/>
      <c r="H134" s="260">
        <v>1484.91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80</v>
      </c>
      <c r="AY134" s="266" t="s">
        <v>226</v>
      </c>
    </row>
    <row r="135" spans="1:65" s="2" customFormat="1" ht="16.5" customHeight="1">
      <c r="A135" s="38"/>
      <c r="B135" s="39"/>
      <c r="C135" s="242" t="s">
        <v>82</v>
      </c>
      <c r="D135" s="242" t="s">
        <v>227</v>
      </c>
      <c r="E135" s="243" t="s">
        <v>282</v>
      </c>
      <c r="F135" s="244" t="s">
        <v>274</v>
      </c>
      <c r="G135" s="245" t="s">
        <v>275</v>
      </c>
      <c r="H135" s="246">
        <v>18.371</v>
      </c>
      <c r="I135" s="247"/>
      <c r="J135" s="248">
        <f>ROUND(I135*H135,2)</f>
        <v>0</v>
      </c>
      <c r="K135" s="244" t="s">
        <v>545</v>
      </c>
      <c r="L135" s="44"/>
      <c r="M135" s="249" t="s">
        <v>1</v>
      </c>
      <c r="N135" s="250" t="s">
        <v>38</v>
      </c>
      <c r="O135" s="91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3" t="s">
        <v>231</v>
      </c>
      <c r="AT135" s="253" t="s">
        <v>227</v>
      </c>
      <c r="AU135" s="253" t="s">
        <v>80</v>
      </c>
      <c r="AY135" s="17" t="s">
        <v>226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7" t="s">
        <v>80</v>
      </c>
      <c r="BK135" s="254">
        <f>ROUND(I135*H135,2)</f>
        <v>0</v>
      </c>
      <c r="BL135" s="17" t="s">
        <v>231</v>
      </c>
      <c r="BM135" s="253" t="s">
        <v>629</v>
      </c>
    </row>
    <row r="136" spans="1:47" s="2" customFormat="1" ht="12">
      <c r="A136" s="38"/>
      <c r="B136" s="39"/>
      <c r="C136" s="40"/>
      <c r="D136" s="257" t="s">
        <v>277</v>
      </c>
      <c r="E136" s="40"/>
      <c r="F136" s="269" t="s">
        <v>278</v>
      </c>
      <c r="G136" s="40"/>
      <c r="H136" s="40"/>
      <c r="I136" s="155"/>
      <c r="J136" s="40"/>
      <c r="K136" s="40"/>
      <c r="L136" s="44"/>
      <c r="M136" s="270"/>
      <c r="N136" s="271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277</v>
      </c>
      <c r="AU136" s="17" t="s">
        <v>80</v>
      </c>
    </row>
    <row r="137" spans="1:51" s="15" customFormat="1" ht="12">
      <c r="A137" s="15"/>
      <c r="B137" s="283"/>
      <c r="C137" s="284"/>
      <c r="D137" s="257" t="s">
        <v>270</v>
      </c>
      <c r="E137" s="285" t="s">
        <v>1</v>
      </c>
      <c r="F137" s="286" t="s">
        <v>630</v>
      </c>
      <c r="G137" s="284"/>
      <c r="H137" s="285" t="s">
        <v>1</v>
      </c>
      <c r="I137" s="287"/>
      <c r="J137" s="284"/>
      <c r="K137" s="284"/>
      <c r="L137" s="288"/>
      <c r="M137" s="289"/>
      <c r="N137" s="290"/>
      <c r="O137" s="290"/>
      <c r="P137" s="290"/>
      <c r="Q137" s="290"/>
      <c r="R137" s="290"/>
      <c r="S137" s="290"/>
      <c r="T137" s="29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2" t="s">
        <v>270</v>
      </c>
      <c r="AU137" s="292" t="s">
        <v>80</v>
      </c>
      <c r="AV137" s="15" t="s">
        <v>80</v>
      </c>
      <c r="AW137" s="15" t="s">
        <v>30</v>
      </c>
      <c r="AX137" s="15" t="s">
        <v>73</v>
      </c>
      <c r="AY137" s="292" t="s">
        <v>226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284</v>
      </c>
      <c r="F138" s="259" t="s">
        <v>631</v>
      </c>
      <c r="G138" s="256"/>
      <c r="H138" s="260">
        <v>18.371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80</v>
      </c>
      <c r="AY138" s="266" t="s">
        <v>226</v>
      </c>
    </row>
    <row r="139" spans="1:63" s="12" customFormat="1" ht="25.9" customHeight="1">
      <c r="A139" s="12"/>
      <c r="B139" s="228"/>
      <c r="C139" s="229"/>
      <c r="D139" s="230" t="s">
        <v>72</v>
      </c>
      <c r="E139" s="231" t="s">
        <v>80</v>
      </c>
      <c r="F139" s="231" t="s">
        <v>291</v>
      </c>
      <c r="G139" s="229"/>
      <c r="H139" s="229"/>
      <c r="I139" s="232"/>
      <c r="J139" s="233">
        <f>BK139</f>
        <v>0</v>
      </c>
      <c r="K139" s="229"/>
      <c r="L139" s="234"/>
      <c r="M139" s="235"/>
      <c r="N139" s="236"/>
      <c r="O139" s="236"/>
      <c r="P139" s="237">
        <f>SUM(P140:P188)</f>
        <v>0</v>
      </c>
      <c r="Q139" s="236"/>
      <c r="R139" s="237">
        <f>SUM(R140:R188)</f>
        <v>0</v>
      </c>
      <c r="S139" s="236"/>
      <c r="T139" s="238">
        <f>SUM(T140:T188)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9" t="s">
        <v>231</v>
      </c>
      <c r="AT139" s="240" t="s">
        <v>72</v>
      </c>
      <c r="AU139" s="240" t="s">
        <v>73</v>
      </c>
      <c r="AY139" s="239" t="s">
        <v>226</v>
      </c>
      <c r="BK139" s="241">
        <f>SUM(BK140:BK188)</f>
        <v>0</v>
      </c>
    </row>
    <row r="140" spans="1:65" s="2" customFormat="1" ht="16.5" customHeight="1">
      <c r="A140" s="38"/>
      <c r="B140" s="39"/>
      <c r="C140" s="242" t="s">
        <v>108</v>
      </c>
      <c r="D140" s="242" t="s">
        <v>227</v>
      </c>
      <c r="E140" s="243" t="s">
        <v>315</v>
      </c>
      <c r="F140" s="244" t="s">
        <v>316</v>
      </c>
      <c r="G140" s="245" t="s">
        <v>317</v>
      </c>
      <c r="H140" s="246">
        <v>368.25</v>
      </c>
      <c r="I140" s="247"/>
      <c r="J140" s="248">
        <f>ROUND(I140*H140,2)</f>
        <v>0</v>
      </c>
      <c r="K140" s="244" t="s">
        <v>545</v>
      </c>
      <c r="L140" s="44"/>
      <c r="M140" s="249" t="s">
        <v>1</v>
      </c>
      <c r="N140" s="250" t="s">
        <v>38</v>
      </c>
      <c r="O140" s="91"/>
      <c r="P140" s="251">
        <f>O140*H140</f>
        <v>0</v>
      </c>
      <c r="Q140" s="251">
        <v>0</v>
      </c>
      <c r="R140" s="251">
        <f>Q140*H140</f>
        <v>0</v>
      </c>
      <c r="S140" s="251">
        <v>0</v>
      </c>
      <c r="T140" s="25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3" t="s">
        <v>231</v>
      </c>
      <c r="AT140" s="253" t="s">
        <v>227</v>
      </c>
      <c r="AU140" s="253" t="s">
        <v>80</v>
      </c>
      <c r="AY140" s="17" t="s">
        <v>226</v>
      </c>
      <c r="BE140" s="254">
        <f>IF(N140="základní",J140,0)</f>
        <v>0</v>
      </c>
      <c r="BF140" s="254">
        <f>IF(N140="snížená",J140,0)</f>
        <v>0</v>
      </c>
      <c r="BG140" s="254">
        <f>IF(N140="zákl. přenesená",J140,0)</f>
        <v>0</v>
      </c>
      <c r="BH140" s="254">
        <f>IF(N140="sníž. přenesená",J140,0)</f>
        <v>0</v>
      </c>
      <c r="BI140" s="254">
        <f>IF(N140="nulová",J140,0)</f>
        <v>0</v>
      </c>
      <c r="BJ140" s="17" t="s">
        <v>80</v>
      </c>
      <c r="BK140" s="254">
        <f>ROUND(I140*H140,2)</f>
        <v>0</v>
      </c>
      <c r="BL140" s="17" t="s">
        <v>231</v>
      </c>
      <c r="BM140" s="253" t="s">
        <v>632</v>
      </c>
    </row>
    <row r="141" spans="1:47" s="2" customFormat="1" ht="12">
      <c r="A141" s="38"/>
      <c r="B141" s="39"/>
      <c r="C141" s="40"/>
      <c r="D141" s="257" t="s">
        <v>277</v>
      </c>
      <c r="E141" s="40"/>
      <c r="F141" s="269" t="s">
        <v>297</v>
      </c>
      <c r="G141" s="40"/>
      <c r="H141" s="40"/>
      <c r="I141" s="155"/>
      <c r="J141" s="40"/>
      <c r="K141" s="40"/>
      <c r="L141" s="44"/>
      <c r="M141" s="270"/>
      <c r="N141" s="271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277</v>
      </c>
      <c r="AU141" s="17" t="s">
        <v>80</v>
      </c>
    </row>
    <row r="142" spans="1:51" s="13" customFormat="1" ht="12">
      <c r="A142" s="13"/>
      <c r="B142" s="255"/>
      <c r="C142" s="256"/>
      <c r="D142" s="257" t="s">
        <v>270</v>
      </c>
      <c r="E142" s="258" t="s">
        <v>557</v>
      </c>
      <c r="F142" s="259" t="s">
        <v>633</v>
      </c>
      <c r="G142" s="256"/>
      <c r="H142" s="260">
        <v>368.25</v>
      </c>
      <c r="I142" s="261"/>
      <c r="J142" s="256"/>
      <c r="K142" s="256"/>
      <c r="L142" s="262"/>
      <c r="M142" s="263"/>
      <c r="N142" s="264"/>
      <c r="O142" s="264"/>
      <c r="P142" s="264"/>
      <c r="Q142" s="264"/>
      <c r="R142" s="264"/>
      <c r="S142" s="264"/>
      <c r="T142" s="26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6" t="s">
        <v>270</v>
      </c>
      <c r="AU142" s="266" t="s">
        <v>80</v>
      </c>
      <c r="AV142" s="13" t="s">
        <v>82</v>
      </c>
      <c r="AW142" s="13" t="s">
        <v>30</v>
      </c>
      <c r="AX142" s="13" t="s">
        <v>80</v>
      </c>
      <c r="AY142" s="266" t="s">
        <v>226</v>
      </c>
    </row>
    <row r="143" spans="1:65" s="2" customFormat="1" ht="16.5" customHeight="1">
      <c r="A143" s="38"/>
      <c r="B143" s="39"/>
      <c r="C143" s="242" t="s">
        <v>231</v>
      </c>
      <c r="D143" s="242" t="s">
        <v>227</v>
      </c>
      <c r="E143" s="243" t="s">
        <v>319</v>
      </c>
      <c r="F143" s="244" t="s">
        <v>320</v>
      </c>
      <c r="G143" s="245" t="s">
        <v>275</v>
      </c>
      <c r="H143" s="246">
        <v>1052.113</v>
      </c>
      <c r="I143" s="247"/>
      <c r="J143" s="248">
        <f>ROUND(I143*H143,2)</f>
        <v>0</v>
      </c>
      <c r="K143" s="244" t="s">
        <v>545</v>
      </c>
      <c r="L143" s="44"/>
      <c r="M143" s="249" t="s">
        <v>1</v>
      </c>
      <c r="N143" s="250" t="s">
        <v>38</v>
      </c>
      <c r="O143" s="91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3" t="s">
        <v>231</v>
      </c>
      <c r="AT143" s="253" t="s">
        <v>227</v>
      </c>
      <c r="AU143" s="253" t="s">
        <v>80</v>
      </c>
      <c r="AY143" s="17" t="s">
        <v>226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7" t="s">
        <v>80</v>
      </c>
      <c r="BK143" s="254">
        <f>ROUND(I143*H143,2)</f>
        <v>0</v>
      </c>
      <c r="BL143" s="17" t="s">
        <v>231</v>
      </c>
      <c r="BM143" s="253" t="s">
        <v>634</v>
      </c>
    </row>
    <row r="144" spans="1:47" s="2" customFormat="1" ht="12">
      <c r="A144" s="38"/>
      <c r="B144" s="39"/>
      <c r="C144" s="40"/>
      <c r="D144" s="257" t="s">
        <v>277</v>
      </c>
      <c r="E144" s="40"/>
      <c r="F144" s="269" t="s">
        <v>297</v>
      </c>
      <c r="G144" s="40"/>
      <c r="H144" s="40"/>
      <c r="I144" s="155"/>
      <c r="J144" s="40"/>
      <c r="K144" s="40"/>
      <c r="L144" s="44"/>
      <c r="M144" s="270"/>
      <c r="N144" s="271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277</v>
      </c>
      <c r="AU144" s="17" t="s">
        <v>80</v>
      </c>
    </row>
    <row r="145" spans="1:51" s="15" customFormat="1" ht="12">
      <c r="A145" s="15"/>
      <c r="B145" s="283"/>
      <c r="C145" s="284"/>
      <c r="D145" s="257" t="s">
        <v>270</v>
      </c>
      <c r="E145" s="285" t="s">
        <v>1</v>
      </c>
      <c r="F145" s="286" t="s">
        <v>635</v>
      </c>
      <c r="G145" s="284"/>
      <c r="H145" s="285" t="s">
        <v>1</v>
      </c>
      <c r="I145" s="287"/>
      <c r="J145" s="284"/>
      <c r="K145" s="284"/>
      <c r="L145" s="288"/>
      <c r="M145" s="289"/>
      <c r="N145" s="290"/>
      <c r="O145" s="290"/>
      <c r="P145" s="290"/>
      <c r="Q145" s="290"/>
      <c r="R145" s="290"/>
      <c r="S145" s="290"/>
      <c r="T145" s="29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2" t="s">
        <v>270</v>
      </c>
      <c r="AU145" s="292" t="s">
        <v>80</v>
      </c>
      <c r="AV145" s="15" t="s">
        <v>80</v>
      </c>
      <c r="AW145" s="15" t="s">
        <v>30</v>
      </c>
      <c r="AX145" s="15" t="s">
        <v>73</v>
      </c>
      <c r="AY145" s="292" t="s">
        <v>226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562</v>
      </c>
      <c r="F146" s="259" t="s">
        <v>636</v>
      </c>
      <c r="G146" s="256"/>
      <c r="H146" s="260">
        <v>1052.113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65" s="2" customFormat="1" ht="16.5" customHeight="1">
      <c r="A147" s="38"/>
      <c r="B147" s="39"/>
      <c r="C147" s="242" t="s">
        <v>242</v>
      </c>
      <c r="D147" s="242" t="s">
        <v>227</v>
      </c>
      <c r="E147" s="243" t="s">
        <v>637</v>
      </c>
      <c r="F147" s="244" t="s">
        <v>638</v>
      </c>
      <c r="G147" s="245" t="s">
        <v>317</v>
      </c>
      <c r="H147" s="246">
        <v>1012</v>
      </c>
      <c r="I147" s="247"/>
      <c r="J147" s="248">
        <f>ROUND(I147*H147,2)</f>
        <v>0</v>
      </c>
      <c r="K147" s="244" t="s">
        <v>545</v>
      </c>
      <c r="L147" s="44"/>
      <c r="M147" s="249" t="s">
        <v>1</v>
      </c>
      <c r="N147" s="250" t="s">
        <v>38</v>
      </c>
      <c r="O147" s="91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3" t="s">
        <v>231</v>
      </c>
      <c r="AT147" s="253" t="s">
        <v>227</v>
      </c>
      <c r="AU147" s="253" t="s">
        <v>80</v>
      </c>
      <c r="AY147" s="17" t="s">
        <v>226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7" t="s">
        <v>80</v>
      </c>
      <c r="BK147" s="254">
        <f>ROUND(I147*H147,2)</f>
        <v>0</v>
      </c>
      <c r="BL147" s="17" t="s">
        <v>231</v>
      </c>
      <c r="BM147" s="253" t="s">
        <v>639</v>
      </c>
    </row>
    <row r="148" spans="1:47" s="2" customFormat="1" ht="12">
      <c r="A148" s="38"/>
      <c r="B148" s="39"/>
      <c r="C148" s="40"/>
      <c r="D148" s="257" t="s">
        <v>277</v>
      </c>
      <c r="E148" s="40"/>
      <c r="F148" s="269" t="s">
        <v>640</v>
      </c>
      <c r="G148" s="40"/>
      <c r="H148" s="40"/>
      <c r="I148" s="155"/>
      <c r="J148" s="40"/>
      <c r="K148" s="40"/>
      <c r="L148" s="44"/>
      <c r="M148" s="270"/>
      <c r="N148" s="27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277</v>
      </c>
      <c r="AU148" s="17" t="s">
        <v>80</v>
      </c>
    </row>
    <row r="149" spans="1:51" s="13" customFormat="1" ht="12">
      <c r="A149" s="13"/>
      <c r="B149" s="255"/>
      <c r="C149" s="256"/>
      <c r="D149" s="257" t="s">
        <v>270</v>
      </c>
      <c r="E149" s="258" t="s">
        <v>567</v>
      </c>
      <c r="F149" s="259" t="s">
        <v>641</v>
      </c>
      <c r="G149" s="256"/>
      <c r="H149" s="260">
        <v>1012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270</v>
      </c>
      <c r="AU149" s="266" t="s">
        <v>80</v>
      </c>
      <c r="AV149" s="13" t="s">
        <v>82</v>
      </c>
      <c r="AW149" s="13" t="s">
        <v>30</v>
      </c>
      <c r="AX149" s="13" t="s">
        <v>80</v>
      </c>
      <c r="AY149" s="266" t="s">
        <v>226</v>
      </c>
    </row>
    <row r="150" spans="1:65" s="2" customFormat="1" ht="16.5" customHeight="1">
      <c r="A150" s="38"/>
      <c r="B150" s="39"/>
      <c r="C150" s="242" t="s">
        <v>246</v>
      </c>
      <c r="D150" s="242" t="s">
        <v>227</v>
      </c>
      <c r="E150" s="243" t="s">
        <v>642</v>
      </c>
      <c r="F150" s="244" t="s">
        <v>643</v>
      </c>
      <c r="G150" s="245" t="s">
        <v>275</v>
      </c>
      <c r="H150" s="246">
        <v>825.525</v>
      </c>
      <c r="I150" s="247"/>
      <c r="J150" s="248">
        <f>ROUND(I150*H150,2)</f>
        <v>0</v>
      </c>
      <c r="K150" s="244" t="s">
        <v>545</v>
      </c>
      <c r="L150" s="44"/>
      <c r="M150" s="249" t="s">
        <v>1</v>
      </c>
      <c r="N150" s="250" t="s">
        <v>38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231</v>
      </c>
      <c r="AT150" s="253" t="s">
        <v>227</v>
      </c>
      <c r="AU150" s="253" t="s">
        <v>80</v>
      </c>
      <c r="AY150" s="17" t="s">
        <v>226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80</v>
      </c>
      <c r="BK150" s="254">
        <f>ROUND(I150*H150,2)</f>
        <v>0</v>
      </c>
      <c r="BL150" s="17" t="s">
        <v>231</v>
      </c>
      <c r="BM150" s="253" t="s">
        <v>644</v>
      </c>
    </row>
    <row r="151" spans="1:47" s="2" customFormat="1" ht="12">
      <c r="A151" s="38"/>
      <c r="B151" s="39"/>
      <c r="C151" s="40"/>
      <c r="D151" s="257" t="s">
        <v>277</v>
      </c>
      <c r="E151" s="40"/>
      <c r="F151" s="269" t="s">
        <v>645</v>
      </c>
      <c r="G151" s="40"/>
      <c r="H151" s="40"/>
      <c r="I151" s="155"/>
      <c r="J151" s="40"/>
      <c r="K151" s="40"/>
      <c r="L151" s="44"/>
      <c r="M151" s="270"/>
      <c r="N151" s="27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277</v>
      </c>
      <c r="AU151" s="17" t="s">
        <v>80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577</v>
      </c>
      <c r="F152" s="259" t="s">
        <v>646</v>
      </c>
      <c r="G152" s="256"/>
      <c r="H152" s="260">
        <v>825.525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80</v>
      </c>
      <c r="AV152" s="13" t="s">
        <v>82</v>
      </c>
      <c r="AW152" s="13" t="s">
        <v>30</v>
      </c>
      <c r="AX152" s="13" t="s">
        <v>80</v>
      </c>
      <c r="AY152" s="266" t="s">
        <v>226</v>
      </c>
    </row>
    <row r="153" spans="1:65" s="2" customFormat="1" ht="16.5" customHeight="1">
      <c r="A153" s="38"/>
      <c r="B153" s="39"/>
      <c r="C153" s="242" t="s">
        <v>250</v>
      </c>
      <c r="D153" s="242" t="s">
        <v>227</v>
      </c>
      <c r="E153" s="243" t="s">
        <v>647</v>
      </c>
      <c r="F153" s="244" t="s">
        <v>648</v>
      </c>
      <c r="G153" s="245" t="s">
        <v>275</v>
      </c>
      <c r="H153" s="246">
        <v>790.34</v>
      </c>
      <c r="I153" s="247"/>
      <c r="J153" s="248">
        <f>ROUND(I153*H153,2)</f>
        <v>0</v>
      </c>
      <c r="K153" s="244" t="s">
        <v>545</v>
      </c>
      <c r="L153" s="44"/>
      <c r="M153" s="249" t="s">
        <v>1</v>
      </c>
      <c r="N153" s="250" t="s">
        <v>38</v>
      </c>
      <c r="O153" s="91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231</v>
      </c>
      <c r="AT153" s="253" t="s">
        <v>227</v>
      </c>
      <c r="AU153" s="253" t="s">
        <v>80</v>
      </c>
      <c r="AY153" s="17" t="s">
        <v>226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80</v>
      </c>
      <c r="BK153" s="254">
        <f>ROUND(I153*H153,2)</f>
        <v>0</v>
      </c>
      <c r="BL153" s="17" t="s">
        <v>231</v>
      </c>
      <c r="BM153" s="253" t="s">
        <v>649</v>
      </c>
    </row>
    <row r="154" spans="1:47" s="2" customFormat="1" ht="12">
      <c r="A154" s="38"/>
      <c r="B154" s="39"/>
      <c r="C154" s="40"/>
      <c r="D154" s="257" t="s">
        <v>277</v>
      </c>
      <c r="E154" s="40"/>
      <c r="F154" s="269" t="s">
        <v>650</v>
      </c>
      <c r="G154" s="40"/>
      <c r="H154" s="40"/>
      <c r="I154" s="155"/>
      <c r="J154" s="40"/>
      <c r="K154" s="40"/>
      <c r="L154" s="44"/>
      <c r="M154" s="270"/>
      <c r="N154" s="27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277</v>
      </c>
      <c r="AU154" s="17" t="s">
        <v>80</v>
      </c>
    </row>
    <row r="155" spans="1:51" s="13" customFormat="1" ht="12">
      <c r="A155" s="13"/>
      <c r="B155" s="255"/>
      <c r="C155" s="256"/>
      <c r="D155" s="257" t="s">
        <v>270</v>
      </c>
      <c r="E155" s="258" t="s">
        <v>582</v>
      </c>
      <c r="F155" s="259" t="s">
        <v>651</v>
      </c>
      <c r="G155" s="256"/>
      <c r="H155" s="260">
        <v>459.05</v>
      </c>
      <c r="I155" s="261"/>
      <c r="J155" s="256"/>
      <c r="K155" s="256"/>
      <c r="L155" s="262"/>
      <c r="M155" s="263"/>
      <c r="N155" s="264"/>
      <c r="O155" s="264"/>
      <c r="P155" s="264"/>
      <c r="Q155" s="264"/>
      <c r="R155" s="264"/>
      <c r="S155" s="264"/>
      <c r="T155" s="26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6" t="s">
        <v>270</v>
      </c>
      <c r="AU155" s="266" t="s">
        <v>80</v>
      </c>
      <c r="AV155" s="13" t="s">
        <v>82</v>
      </c>
      <c r="AW155" s="13" t="s">
        <v>30</v>
      </c>
      <c r="AX155" s="13" t="s">
        <v>73</v>
      </c>
      <c r="AY155" s="266" t="s">
        <v>226</v>
      </c>
    </row>
    <row r="156" spans="1:51" s="13" customFormat="1" ht="12">
      <c r="A156" s="13"/>
      <c r="B156" s="255"/>
      <c r="C156" s="256"/>
      <c r="D156" s="257" t="s">
        <v>270</v>
      </c>
      <c r="E156" s="258" t="s">
        <v>652</v>
      </c>
      <c r="F156" s="259" t="s">
        <v>653</v>
      </c>
      <c r="G156" s="256"/>
      <c r="H156" s="260">
        <v>331.29</v>
      </c>
      <c r="I156" s="261"/>
      <c r="J156" s="256"/>
      <c r="K156" s="256"/>
      <c r="L156" s="262"/>
      <c r="M156" s="263"/>
      <c r="N156" s="264"/>
      <c r="O156" s="264"/>
      <c r="P156" s="264"/>
      <c r="Q156" s="264"/>
      <c r="R156" s="264"/>
      <c r="S156" s="264"/>
      <c r="T156" s="26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6" t="s">
        <v>270</v>
      </c>
      <c r="AU156" s="266" t="s">
        <v>80</v>
      </c>
      <c r="AV156" s="13" t="s">
        <v>82</v>
      </c>
      <c r="AW156" s="13" t="s">
        <v>30</v>
      </c>
      <c r="AX156" s="13" t="s">
        <v>73</v>
      </c>
      <c r="AY156" s="266" t="s">
        <v>226</v>
      </c>
    </row>
    <row r="157" spans="1:51" s="13" customFormat="1" ht="12">
      <c r="A157" s="13"/>
      <c r="B157" s="255"/>
      <c r="C157" s="256"/>
      <c r="D157" s="257" t="s">
        <v>270</v>
      </c>
      <c r="E157" s="258" t="s">
        <v>654</v>
      </c>
      <c r="F157" s="259" t="s">
        <v>655</v>
      </c>
      <c r="G157" s="256"/>
      <c r="H157" s="260">
        <v>790.34</v>
      </c>
      <c r="I157" s="261"/>
      <c r="J157" s="256"/>
      <c r="K157" s="256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270</v>
      </c>
      <c r="AU157" s="266" t="s">
        <v>80</v>
      </c>
      <c r="AV157" s="13" t="s">
        <v>82</v>
      </c>
      <c r="AW157" s="13" t="s">
        <v>30</v>
      </c>
      <c r="AX157" s="13" t="s">
        <v>80</v>
      </c>
      <c r="AY157" s="266" t="s">
        <v>226</v>
      </c>
    </row>
    <row r="158" spans="1:65" s="2" customFormat="1" ht="16.5" customHeight="1">
      <c r="A158" s="38"/>
      <c r="B158" s="39"/>
      <c r="C158" s="242" t="s">
        <v>254</v>
      </c>
      <c r="D158" s="242" t="s">
        <v>227</v>
      </c>
      <c r="E158" s="243" t="s">
        <v>656</v>
      </c>
      <c r="F158" s="244" t="s">
        <v>657</v>
      </c>
      <c r="G158" s="245" t="s">
        <v>275</v>
      </c>
      <c r="H158" s="246">
        <v>806.31</v>
      </c>
      <c r="I158" s="247"/>
      <c r="J158" s="248">
        <f>ROUND(I158*H158,2)</f>
        <v>0</v>
      </c>
      <c r="K158" s="244" t="s">
        <v>545</v>
      </c>
      <c r="L158" s="44"/>
      <c r="M158" s="249" t="s">
        <v>1</v>
      </c>
      <c r="N158" s="250" t="s">
        <v>38</v>
      </c>
      <c r="O158" s="91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3" t="s">
        <v>231</v>
      </c>
      <c r="AT158" s="253" t="s">
        <v>227</v>
      </c>
      <c r="AU158" s="253" t="s">
        <v>80</v>
      </c>
      <c r="AY158" s="17" t="s">
        <v>226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7" t="s">
        <v>80</v>
      </c>
      <c r="BK158" s="254">
        <f>ROUND(I158*H158,2)</f>
        <v>0</v>
      </c>
      <c r="BL158" s="17" t="s">
        <v>231</v>
      </c>
      <c r="BM158" s="253" t="s">
        <v>658</v>
      </c>
    </row>
    <row r="159" spans="1:47" s="2" customFormat="1" ht="12">
      <c r="A159" s="38"/>
      <c r="B159" s="39"/>
      <c r="C159" s="40"/>
      <c r="D159" s="257" t="s">
        <v>277</v>
      </c>
      <c r="E159" s="40"/>
      <c r="F159" s="269" t="s">
        <v>650</v>
      </c>
      <c r="G159" s="40"/>
      <c r="H159" s="40"/>
      <c r="I159" s="155"/>
      <c r="J159" s="40"/>
      <c r="K159" s="40"/>
      <c r="L159" s="44"/>
      <c r="M159" s="270"/>
      <c r="N159" s="27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277</v>
      </c>
      <c r="AU159" s="17" t="s">
        <v>80</v>
      </c>
    </row>
    <row r="160" spans="1:51" s="13" customFormat="1" ht="12">
      <c r="A160" s="13"/>
      <c r="B160" s="255"/>
      <c r="C160" s="256"/>
      <c r="D160" s="257" t="s">
        <v>270</v>
      </c>
      <c r="E160" s="258" t="s">
        <v>659</v>
      </c>
      <c r="F160" s="259" t="s">
        <v>660</v>
      </c>
      <c r="G160" s="256"/>
      <c r="H160" s="260">
        <v>806.31</v>
      </c>
      <c r="I160" s="261"/>
      <c r="J160" s="256"/>
      <c r="K160" s="256"/>
      <c r="L160" s="262"/>
      <c r="M160" s="263"/>
      <c r="N160" s="264"/>
      <c r="O160" s="264"/>
      <c r="P160" s="264"/>
      <c r="Q160" s="264"/>
      <c r="R160" s="264"/>
      <c r="S160" s="264"/>
      <c r="T160" s="26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6" t="s">
        <v>270</v>
      </c>
      <c r="AU160" s="266" t="s">
        <v>80</v>
      </c>
      <c r="AV160" s="13" t="s">
        <v>82</v>
      </c>
      <c r="AW160" s="13" t="s">
        <v>30</v>
      </c>
      <c r="AX160" s="13" t="s">
        <v>80</v>
      </c>
      <c r="AY160" s="266" t="s">
        <v>226</v>
      </c>
    </row>
    <row r="161" spans="1:65" s="2" customFormat="1" ht="16.5" customHeight="1">
      <c r="A161" s="38"/>
      <c r="B161" s="39"/>
      <c r="C161" s="242" t="s">
        <v>258</v>
      </c>
      <c r="D161" s="242" t="s">
        <v>227</v>
      </c>
      <c r="E161" s="243" t="s">
        <v>661</v>
      </c>
      <c r="F161" s="244" t="s">
        <v>662</v>
      </c>
      <c r="G161" s="245" t="s">
        <v>275</v>
      </c>
      <c r="H161" s="246">
        <v>790.34</v>
      </c>
      <c r="I161" s="247"/>
      <c r="J161" s="248">
        <f>ROUND(I161*H161,2)</f>
        <v>0</v>
      </c>
      <c r="K161" s="244" t="s">
        <v>545</v>
      </c>
      <c r="L161" s="44"/>
      <c r="M161" s="249" t="s">
        <v>1</v>
      </c>
      <c r="N161" s="250" t="s">
        <v>38</v>
      </c>
      <c r="O161" s="91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3" t="s">
        <v>231</v>
      </c>
      <c r="AT161" s="253" t="s">
        <v>227</v>
      </c>
      <c r="AU161" s="253" t="s">
        <v>80</v>
      </c>
      <c r="AY161" s="17" t="s">
        <v>226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7" t="s">
        <v>80</v>
      </c>
      <c r="BK161" s="254">
        <f>ROUND(I161*H161,2)</f>
        <v>0</v>
      </c>
      <c r="BL161" s="17" t="s">
        <v>231</v>
      </c>
      <c r="BM161" s="253" t="s">
        <v>663</v>
      </c>
    </row>
    <row r="162" spans="1:47" s="2" customFormat="1" ht="12">
      <c r="A162" s="38"/>
      <c r="B162" s="39"/>
      <c r="C162" s="40"/>
      <c r="D162" s="257" t="s">
        <v>277</v>
      </c>
      <c r="E162" s="40"/>
      <c r="F162" s="269" t="s">
        <v>664</v>
      </c>
      <c r="G162" s="40"/>
      <c r="H162" s="40"/>
      <c r="I162" s="155"/>
      <c r="J162" s="40"/>
      <c r="K162" s="40"/>
      <c r="L162" s="44"/>
      <c r="M162" s="270"/>
      <c r="N162" s="27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277</v>
      </c>
      <c r="AU162" s="17" t="s">
        <v>80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665</v>
      </c>
      <c r="F163" s="259" t="s">
        <v>651</v>
      </c>
      <c r="G163" s="256"/>
      <c r="H163" s="260">
        <v>459.05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80</v>
      </c>
      <c r="AV163" s="13" t="s">
        <v>82</v>
      </c>
      <c r="AW163" s="13" t="s">
        <v>30</v>
      </c>
      <c r="AX163" s="13" t="s">
        <v>73</v>
      </c>
      <c r="AY163" s="266" t="s">
        <v>226</v>
      </c>
    </row>
    <row r="164" spans="1:51" s="13" customFormat="1" ht="12">
      <c r="A164" s="13"/>
      <c r="B164" s="255"/>
      <c r="C164" s="256"/>
      <c r="D164" s="257" t="s">
        <v>270</v>
      </c>
      <c r="E164" s="258" t="s">
        <v>666</v>
      </c>
      <c r="F164" s="259" t="s">
        <v>653</v>
      </c>
      <c r="G164" s="256"/>
      <c r="H164" s="260">
        <v>331.29</v>
      </c>
      <c r="I164" s="261"/>
      <c r="J164" s="256"/>
      <c r="K164" s="256"/>
      <c r="L164" s="262"/>
      <c r="M164" s="263"/>
      <c r="N164" s="264"/>
      <c r="O164" s="264"/>
      <c r="P164" s="264"/>
      <c r="Q164" s="264"/>
      <c r="R164" s="264"/>
      <c r="S164" s="264"/>
      <c r="T164" s="26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6" t="s">
        <v>270</v>
      </c>
      <c r="AU164" s="266" t="s">
        <v>80</v>
      </c>
      <c r="AV164" s="13" t="s">
        <v>82</v>
      </c>
      <c r="AW164" s="13" t="s">
        <v>30</v>
      </c>
      <c r="AX164" s="13" t="s">
        <v>73</v>
      </c>
      <c r="AY164" s="266" t="s">
        <v>226</v>
      </c>
    </row>
    <row r="165" spans="1:51" s="13" customFormat="1" ht="12">
      <c r="A165" s="13"/>
      <c r="B165" s="255"/>
      <c r="C165" s="256"/>
      <c r="D165" s="257" t="s">
        <v>270</v>
      </c>
      <c r="E165" s="258" t="s">
        <v>667</v>
      </c>
      <c r="F165" s="259" t="s">
        <v>655</v>
      </c>
      <c r="G165" s="256"/>
      <c r="H165" s="260">
        <v>790.34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270</v>
      </c>
      <c r="AU165" s="266" t="s">
        <v>80</v>
      </c>
      <c r="AV165" s="13" t="s">
        <v>82</v>
      </c>
      <c r="AW165" s="13" t="s">
        <v>30</v>
      </c>
      <c r="AX165" s="13" t="s">
        <v>80</v>
      </c>
      <c r="AY165" s="266" t="s">
        <v>226</v>
      </c>
    </row>
    <row r="166" spans="1:65" s="2" customFormat="1" ht="16.5" customHeight="1">
      <c r="A166" s="38"/>
      <c r="B166" s="39"/>
      <c r="C166" s="242" t="s">
        <v>262</v>
      </c>
      <c r="D166" s="242" t="s">
        <v>227</v>
      </c>
      <c r="E166" s="243" t="s">
        <v>668</v>
      </c>
      <c r="F166" s="244" t="s">
        <v>669</v>
      </c>
      <c r="G166" s="245" t="s">
        <v>275</v>
      </c>
      <c r="H166" s="246">
        <v>258.1</v>
      </c>
      <c r="I166" s="247"/>
      <c r="J166" s="248">
        <f>ROUND(I166*H166,2)</f>
        <v>0</v>
      </c>
      <c r="K166" s="244" t="s">
        <v>545</v>
      </c>
      <c r="L166" s="44"/>
      <c r="M166" s="249" t="s">
        <v>1</v>
      </c>
      <c r="N166" s="250" t="s">
        <v>38</v>
      </c>
      <c r="O166" s="91"/>
      <c r="P166" s="251">
        <f>O166*H166</f>
        <v>0</v>
      </c>
      <c r="Q166" s="251">
        <v>0</v>
      </c>
      <c r="R166" s="251">
        <f>Q166*H166</f>
        <v>0</v>
      </c>
      <c r="S166" s="251">
        <v>0</v>
      </c>
      <c r="T166" s="25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3" t="s">
        <v>231</v>
      </c>
      <c r="AT166" s="253" t="s">
        <v>227</v>
      </c>
      <c r="AU166" s="253" t="s">
        <v>80</v>
      </c>
      <c r="AY166" s="17" t="s">
        <v>226</v>
      </c>
      <c r="BE166" s="254">
        <f>IF(N166="základní",J166,0)</f>
        <v>0</v>
      </c>
      <c r="BF166" s="254">
        <f>IF(N166="snížená",J166,0)</f>
        <v>0</v>
      </c>
      <c r="BG166" s="254">
        <f>IF(N166="zákl. přenesená",J166,0)</f>
        <v>0</v>
      </c>
      <c r="BH166" s="254">
        <f>IF(N166="sníž. přenesená",J166,0)</f>
        <v>0</v>
      </c>
      <c r="BI166" s="254">
        <f>IF(N166="nulová",J166,0)</f>
        <v>0</v>
      </c>
      <c r="BJ166" s="17" t="s">
        <v>80</v>
      </c>
      <c r="BK166" s="254">
        <f>ROUND(I166*H166,2)</f>
        <v>0</v>
      </c>
      <c r="BL166" s="17" t="s">
        <v>231</v>
      </c>
      <c r="BM166" s="253" t="s">
        <v>670</v>
      </c>
    </row>
    <row r="167" spans="1:47" s="2" customFormat="1" ht="12">
      <c r="A167" s="38"/>
      <c r="B167" s="39"/>
      <c r="C167" s="40"/>
      <c r="D167" s="257" t="s">
        <v>277</v>
      </c>
      <c r="E167" s="40"/>
      <c r="F167" s="269" t="s">
        <v>671</v>
      </c>
      <c r="G167" s="40"/>
      <c r="H167" s="40"/>
      <c r="I167" s="155"/>
      <c r="J167" s="40"/>
      <c r="K167" s="40"/>
      <c r="L167" s="44"/>
      <c r="M167" s="270"/>
      <c r="N167" s="27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277</v>
      </c>
      <c r="AU167" s="17" t="s">
        <v>80</v>
      </c>
    </row>
    <row r="168" spans="1:51" s="13" customFormat="1" ht="12">
      <c r="A168" s="13"/>
      <c r="B168" s="255"/>
      <c r="C168" s="256"/>
      <c r="D168" s="257" t="s">
        <v>270</v>
      </c>
      <c r="E168" s="258" t="s">
        <v>672</v>
      </c>
      <c r="F168" s="259" t="s">
        <v>673</v>
      </c>
      <c r="G168" s="256"/>
      <c r="H168" s="260">
        <v>258.1</v>
      </c>
      <c r="I168" s="261"/>
      <c r="J168" s="256"/>
      <c r="K168" s="256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270</v>
      </c>
      <c r="AU168" s="266" t="s">
        <v>80</v>
      </c>
      <c r="AV168" s="13" t="s">
        <v>82</v>
      </c>
      <c r="AW168" s="13" t="s">
        <v>30</v>
      </c>
      <c r="AX168" s="13" t="s">
        <v>80</v>
      </c>
      <c r="AY168" s="266" t="s">
        <v>226</v>
      </c>
    </row>
    <row r="169" spans="1:65" s="2" customFormat="1" ht="16.5" customHeight="1">
      <c r="A169" s="38"/>
      <c r="B169" s="39"/>
      <c r="C169" s="242" t="s">
        <v>266</v>
      </c>
      <c r="D169" s="242" t="s">
        <v>227</v>
      </c>
      <c r="E169" s="243" t="s">
        <v>674</v>
      </c>
      <c r="F169" s="244" t="s">
        <v>675</v>
      </c>
      <c r="G169" s="245" t="s">
        <v>317</v>
      </c>
      <c r="H169" s="246">
        <v>1682</v>
      </c>
      <c r="I169" s="247"/>
      <c r="J169" s="248">
        <f>ROUND(I169*H169,2)</f>
        <v>0</v>
      </c>
      <c r="K169" s="244" t="s">
        <v>545</v>
      </c>
      <c r="L169" s="44"/>
      <c r="M169" s="249" t="s">
        <v>1</v>
      </c>
      <c r="N169" s="250" t="s">
        <v>38</v>
      </c>
      <c r="O169" s="91"/>
      <c r="P169" s="251">
        <f>O169*H169</f>
        <v>0</v>
      </c>
      <c r="Q169" s="251">
        <v>0</v>
      </c>
      <c r="R169" s="251">
        <f>Q169*H169</f>
        <v>0</v>
      </c>
      <c r="S169" s="251">
        <v>0</v>
      </c>
      <c r="T169" s="25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3" t="s">
        <v>231</v>
      </c>
      <c r="AT169" s="253" t="s">
        <v>227</v>
      </c>
      <c r="AU169" s="253" t="s">
        <v>80</v>
      </c>
      <c r="AY169" s="17" t="s">
        <v>226</v>
      </c>
      <c r="BE169" s="254">
        <f>IF(N169="základní",J169,0)</f>
        <v>0</v>
      </c>
      <c r="BF169" s="254">
        <f>IF(N169="snížená",J169,0)</f>
        <v>0</v>
      </c>
      <c r="BG169" s="254">
        <f>IF(N169="zákl. přenesená",J169,0)</f>
        <v>0</v>
      </c>
      <c r="BH169" s="254">
        <f>IF(N169="sníž. přenesená",J169,0)</f>
        <v>0</v>
      </c>
      <c r="BI169" s="254">
        <f>IF(N169="nulová",J169,0)</f>
        <v>0</v>
      </c>
      <c r="BJ169" s="17" t="s">
        <v>80</v>
      </c>
      <c r="BK169" s="254">
        <f>ROUND(I169*H169,2)</f>
        <v>0</v>
      </c>
      <c r="BL169" s="17" t="s">
        <v>231</v>
      </c>
      <c r="BM169" s="253" t="s">
        <v>676</v>
      </c>
    </row>
    <row r="170" spans="1:47" s="2" customFormat="1" ht="12">
      <c r="A170" s="38"/>
      <c r="B170" s="39"/>
      <c r="C170" s="40"/>
      <c r="D170" s="257" t="s">
        <v>277</v>
      </c>
      <c r="E170" s="40"/>
      <c r="F170" s="269" t="s">
        <v>677</v>
      </c>
      <c r="G170" s="40"/>
      <c r="H170" s="40"/>
      <c r="I170" s="155"/>
      <c r="J170" s="40"/>
      <c r="K170" s="40"/>
      <c r="L170" s="44"/>
      <c r="M170" s="270"/>
      <c r="N170" s="271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277</v>
      </c>
      <c r="AU170" s="17" t="s">
        <v>80</v>
      </c>
    </row>
    <row r="171" spans="1:51" s="13" customFormat="1" ht="12">
      <c r="A171" s="13"/>
      <c r="B171" s="255"/>
      <c r="C171" s="256"/>
      <c r="D171" s="257" t="s">
        <v>270</v>
      </c>
      <c r="E171" s="258" t="s">
        <v>678</v>
      </c>
      <c r="F171" s="259" t="s">
        <v>679</v>
      </c>
      <c r="G171" s="256"/>
      <c r="H171" s="260">
        <v>1682</v>
      </c>
      <c r="I171" s="261"/>
      <c r="J171" s="256"/>
      <c r="K171" s="256"/>
      <c r="L171" s="262"/>
      <c r="M171" s="263"/>
      <c r="N171" s="264"/>
      <c r="O171" s="264"/>
      <c r="P171" s="264"/>
      <c r="Q171" s="264"/>
      <c r="R171" s="264"/>
      <c r="S171" s="264"/>
      <c r="T171" s="26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6" t="s">
        <v>270</v>
      </c>
      <c r="AU171" s="266" t="s">
        <v>80</v>
      </c>
      <c r="AV171" s="13" t="s">
        <v>82</v>
      </c>
      <c r="AW171" s="13" t="s">
        <v>30</v>
      </c>
      <c r="AX171" s="13" t="s">
        <v>80</v>
      </c>
      <c r="AY171" s="266" t="s">
        <v>226</v>
      </c>
    </row>
    <row r="172" spans="1:65" s="2" customFormat="1" ht="16.5" customHeight="1">
      <c r="A172" s="38"/>
      <c r="B172" s="39"/>
      <c r="C172" s="242" t="s">
        <v>272</v>
      </c>
      <c r="D172" s="242" t="s">
        <v>227</v>
      </c>
      <c r="E172" s="243" t="s">
        <v>680</v>
      </c>
      <c r="F172" s="244" t="s">
        <v>681</v>
      </c>
      <c r="G172" s="245" t="s">
        <v>275</v>
      </c>
      <c r="H172" s="246">
        <v>459.05</v>
      </c>
      <c r="I172" s="247"/>
      <c r="J172" s="248">
        <f>ROUND(I172*H172,2)</f>
        <v>0</v>
      </c>
      <c r="K172" s="244" t="s">
        <v>545</v>
      </c>
      <c r="L172" s="44"/>
      <c r="M172" s="249" t="s">
        <v>1</v>
      </c>
      <c r="N172" s="250" t="s">
        <v>38</v>
      </c>
      <c r="O172" s="91"/>
      <c r="P172" s="251">
        <f>O172*H172</f>
        <v>0</v>
      </c>
      <c r="Q172" s="251">
        <v>0</v>
      </c>
      <c r="R172" s="251">
        <f>Q172*H172</f>
        <v>0</v>
      </c>
      <c r="S172" s="251">
        <v>0</v>
      </c>
      <c r="T172" s="25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3" t="s">
        <v>231</v>
      </c>
      <c r="AT172" s="253" t="s">
        <v>227</v>
      </c>
      <c r="AU172" s="253" t="s">
        <v>80</v>
      </c>
      <c r="AY172" s="17" t="s">
        <v>226</v>
      </c>
      <c r="BE172" s="254">
        <f>IF(N172="základní",J172,0)</f>
        <v>0</v>
      </c>
      <c r="BF172" s="254">
        <f>IF(N172="snížená",J172,0)</f>
        <v>0</v>
      </c>
      <c r="BG172" s="254">
        <f>IF(N172="zákl. přenesená",J172,0)</f>
        <v>0</v>
      </c>
      <c r="BH172" s="254">
        <f>IF(N172="sníž. přenesená",J172,0)</f>
        <v>0</v>
      </c>
      <c r="BI172" s="254">
        <f>IF(N172="nulová",J172,0)</f>
        <v>0</v>
      </c>
      <c r="BJ172" s="17" t="s">
        <v>80</v>
      </c>
      <c r="BK172" s="254">
        <f>ROUND(I172*H172,2)</f>
        <v>0</v>
      </c>
      <c r="BL172" s="17" t="s">
        <v>231</v>
      </c>
      <c r="BM172" s="253" t="s">
        <v>682</v>
      </c>
    </row>
    <row r="173" spans="1:47" s="2" customFormat="1" ht="12">
      <c r="A173" s="38"/>
      <c r="B173" s="39"/>
      <c r="C173" s="40"/>
      <c r="D173" s="257" t="s">
        <v>277</v>
      </c>
      <c r="E173" s="40"/>
      <c r="F173" s="269" t="s">
        <v>683</v>
      </c>
      <c r="G173" s="40"/>
      <c r="H173" s="40"/>
      <c r="I173" s="155"/>
      <c r="J173" s="40"/>
      <c r="K173" s="40"/>
      <c r="L173" s="44"/>
      <c r="M173" s="270"/>
      <c r="N173" s="27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277</v>
      </c>
      <c r="AU173" s="17" t="s">
        <v>80</v>
      </c>
    </row>
    <row r="174" spans="1:51" s="13" customFormat="1" ht="12">
      <c r="A174" s="13"/>
      <c r="B174" s="255"/>
      <c r="C174" s="256"/>
      <c r="D174" s="257" t="s">
        <v>270</v>
      </c>
      <c r="E174" s="258" t="s">
        <v>684</v>
      </c>
      <c r="F174" s="259" t="s">
        <v>685</v>
      </c>
      <c r="G174" s="256"/>
      <c r="H174" s="260">
        <v>367.8</v>
      </c>
      <c r="I174" s="261"/>
      <c r="J174" s="256"/>
      <c r="K174" s="256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270</v>
      </c>
      <c r="AU174" s="266" t="s">
        <v>80</v>
      </c>
      <c r="AV174" s="13" t="s">
        <v>82</v>
      </c>
      <c r="AW174" s="13" t="s">
        <v>30</v>
      </c>
      <c r="AX174" s="13" t="s">
        <v>73</v>
      </c>
      <c r="AY174" s="266" t="s">
        <v>226</v>
      </c>
    </row>
    <row r="175" spans="1:51" s="13" customFormat="1" ht="12">
      <c r="A175" s="13"/>
      <c r="B175" s="255"/>
      <c r="C175" s="256"/>
      <c r="D175" s="257" t="s">
        <v>270</v>
      </c>
      <c r="E175" s="258" t="s">
        <v>686</v>
      </c>
      <c r="F175" s="259" t="s">
        <v>687</v>
      </c>
      <c r="G175" s="256"/>
      <c r="H175" s="260">
        <v>91.25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270</v>
      </c>
      <c r="AU175" s="266" t="s">
        <v>80</v>
      </c>
      <c r="AV175" s="13" t="s">
        <v>82</v>
      </c>
      <c r="AW175" s="13" t="s">
        <v>30</v>
      </c>
      <c r="AX175" s="13" t="s">
        <v>73</v>
      </c>
      <c r="AY175" s="266" t="s">
        <v>226</v>
      </c>
    </row>
    <row r="176" spans="1:51" s="13" customFormat="1" ht="12">
      <c r="A176" s="13"/>
      <c r="B176" s="255"/>
      <c r="C176" s="256"/>
      <c r="D176" s="257" t="s">
        <v>270</v>
      </c>
      <c r="E176" s="258" t="s">
        <v>688</v>
      </c>
      <c r="F176" s="259" t="s">
        <v>689</v>
      </c>
      <c r="G176" s="256"/>
      <c r="H176" s="260">
        <v>459.05</v>
      </c>
      <c r="I176" s="261"/>
      <c r="J176" s="256"/>
      <c r="K176" s="256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270</v>
      </c>
      <c r="AU176" s="266" t="s">
        <v>80</v>
      </c>
      <c r="AV176" s="13" t="s">
        <v>82</v>
      </c>
      <c r="AW176" s="13" t="s">
        <v>30</v>
      </c>
      <c r="AX176" s="13" t="s">
        <v>80</v>
      </c>
      <c r="AY176" s="266" t="s">
        <v>226</v>
      </c>
    </row>
    <row r="177" spans="1:65" s="2" customFormat="1" ht="16.5" customHeight="1">
      <c r="A177" s="38"/>
      <c r="B177" s="39"/>
      <c r="C177" s="242" t="s">
        <v>281</v>
      </c>
      <c r="D177" s="242" t="s">
        <v>227</v>
      </c>
      <c r="E177" s="243" t="s">
        <v>337</v>
      </c>
      <c r="F177" s="244" t="s">
        <v>338</v>
      </c>
      <c r="G177" s="245" t="s">
        <v>275</v>
      </c>
      <c r="H177" s="246">
        <v>790.34</v>
      </c>
      <c r="I177" s="247"/>
      <c r="J177" s="248">
        <f>ROUND(I177*H177,2)</f>
        <v>0</v>
      </c>
      <c r="K177" s="244" t="s">
        <v>545</v>
      </c>
      <c r="L177" s="44"/>
      <c r="M177" s="249" t="s">
        <v>1</v>
      </c>
      <c r="N177" s="250" t="s">
        <v>38</v>
      </c>
      <c r="O177" s="91"/>
      <c r="P177" s="251">
        <f>O177*H177</f>
        <v>0</v>
      </c>
      <c r="Q177" s="251">
        <v>0</v>
      </c>
      <c r="R177" s="251">
        <f>Q177*H177</f>
        <v>0</v>
      </c>
      <c r="S177" s="251">
        <v>0</v>
      </c>
      <c r="T177" s="25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3" t="s">
        <v>231</v>
      </c>
      <c r="AT177" s="253" t="s">
        <v>227</v>
      </c>
      <c r="AU177" s="253" t="s">
        <v>80</v>
      </c>
      <c r="AY177" s="17" t="s">
        <v>226</v>
      </c>
      <c r="BE177" s="254">
        <f>IF(N177="základní",J177,0)</f>
        <v>0</v>
      </c>
      <c r="BF177" s="254">
        <f>IF(N177="snížená",J177,0)</f>
        <v>0</v>
      </c>
      <c r="BG177" s="254">
        <f>IF(N177="zákl. přenesená",J177,0)</f>
        <v>0</v>
      </c>
      <c r="BH177" s="254">
        <f>IF(N177="sníž. přenesená",J177,0)</f>
        <v>0</v>
      </c>
      <c r="BI177" s="254">
        <f>IF(N177="nulová",J177,0)</f>
        <v>0</v>
      </c>
      <c r="BJ177" s="17" t="s">
        <v>80</v>
      </c>
      <c r="BK177" s="254">
        <f>ROUND(I177*H177,2)</f>
        <v>0</v>
      </c>
      <c r="BL177" s="17" t="s">
        <v>231</v>
      </c>
      <c r="BM177" s="253" t="s">
        <v>690</v>
      </c>
    </row>
    <row r="178" spans="1:47" s="2" customFormat="1" ht="12">
      <c r="A178" s="38"/>
      <c r="B178" s="39"/>
      <c r="C178" s="40"/>
      <c r="D178" s="257" t="s">
        <v>277</v>
      </c>
      <c r="E178" s="40"/>
      <c r="F178" s="269" t="s">
        <v>340</v>
      </c>
      <c r="G178" s="40"/>
      <c r="H178" s="40"/>
      <c r="I178" s="155"/>
      <c r="J178" s="40"/>
      <c r="K178" s="40"/>
      <c r="L178" s="44"/>
      <c r="M178" s="270"/>
      <c r="N178" s="271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277</v>
      </c>
      <c r="AU178" s="17" t="s">
        <v>80</v>
      </c>
    </row>
    <row r="179" spans="1:51" s="13" customFormat="1" ht="12">
      <c r="A179" s="13"/>
      <c r="B179" s="255"/>
      <c r="C179" s="256"/>
      <c r="D179" s="257" t="s">
        <v>270</v>
      </c>
      <c r="E179" s="258" t="s">
        <v>691</v>
      </c>
      <c r="F179" s="259" t="s">
        <v>692</v>
      </c>
      <c r="G179" s="256"/>
      <c r="H179" s="260">
        <v>790.34</v>
      </c>
      <c r="I179" s="261"/>
      <c r="J179" s="256"/>
      <c r="K179" s="256"/>
      <c r="L179" s="262"/>
      <c r="M179" s="263"/>
      <c r="N179" s="264"/>
      <c r="O179" s="264"/>
      <c r="P179" s="264"/>
      <c r="Q179" s="264"/>
      <c r="R179" s="264"/>
      <c r="S179" s="264"/>
      <c r="T179" s="26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6" t="s">
        <v>270</v>
      </c>
      <c r="AU179" s="266" t="s">
        <v>80</v>
      </c>
      <c r="AV179" s="13" t="s">
        <v>82</v>
      </c>
      <c r="AW179" s="13" t="s">
        <v>30</v>
      </c>
      <c r="AX179" s="13" t="s">
        <v>80</v>
      </c>
      <c r="AY179" s="266" t="s">
        <v>226</v>
      </c>
    </row>
    <row r="180" spans="1:65" s="2" customFormat="1" ht="16.5" customHeight="1">
      <c r="A180" s="38"/>
      <c r="B180" s="39"/>
      <c r="C180" s="242" t="s">
        <v>499</v>
      </c>
      <c r="D180" s="242" t="s">
        <v>227</v>
      </c>
      <c r="E180" s="243" t="s">
        <v>693</v>
      </c>
      <c r="F180" s="244" t="s">
        <v>694</v>
      </c>
      <c r="G180" s="245" t="s">
        <v>275</v>
      </c>
      <c r="H180" s="246">
        <v>878.3</v>
      </c>
      <c r="I180" s="247"/>
      <c r="J180" s="248">
        <f>ROUND(I180*H180,2)</f>
        <v>0</v>
      </c>
      <c r="K180" s="244" t="s">
        <v>545</v>
      </c>
      <c r="L180" s="44"/>
      <c r="M180" s="249" t="s">
        <v>1</v>
      </c>
      <c r="N180" s="250" t="s">
        <v>38</v>
      </c>
      <c r="O180" s="91"/>
      <c r="P180" s="251">
        <f>O180*H180</f>
        <v>0</v>
      </c>
      <c r="Q180" s="251">
        <v>0</v>
      </c>
      <c r="R180" s="251">
        <f>Q180*H180</f>
        <v>0</v>
      </c>
      <c r="S180" s="251">
        <v>0</v>
      </c>
      <c r="T180" s="25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3" t="s">
        <v>231</v>
      </c>
      <c r="AT180" s="253" t="s">
        <v>227</v>
      </c>
      <c r="AU180" s="253" t="s">
        <v>80</v>
      </c>
      <c r="AY180" s="17" t="s">
        <v>226</v>
      </c>
      <c r="BE180" s="254">
        <f>IF(N180="základní",J180,0)</f>
        <v>0</v>
      </c>
      <c r="BF180" s="254">
        <f>IF(N180="snížená",J180,0)</f>
        <v>0</v>
      </c>
      <c r="BG180" s="254">
        <f>IF(N180="zákl. přenesená",J180,0)</f>
        <v>0</v>
      </c>
      <c r="BH180" s="254">
        <f>IF(N180="sníž. přenesená",J180,0)</f>
        <v>0</v>
      </c>
      <c r="BI180" s="254">
        <f>IF(N180="nulová",J180,0)</f>
        <v>0</v>
      </c>
      <c r="BJ180" s="17" t="s">
        <v>80</v>
      </c>
      <c r="BK180" s="254">
        <f>ROUND(I180*H180,2)</f>
        <v>0</v>
      </c>
      <c r="BL180" s="17" t="s">
        <v>231</v>
      </c>
      <c r="BM180" s="253" t="s">
        <v>695</v>
      </c>
    </row>
    <row r="181" spans="1:47" s="2" customFormat="1" ht="12">
      <c r="A181" s="38"/>
      <c r="B181" s="39"/>
      <c r="C181" s="40"/>
      <c r="D181" s="257" t="s">
        <v>277</v>
      </c>
      <c r="E181" s="40"/>
      <c r="F181" s="269" t="s">
        <v>696</v>
      </c>
      <c r="G181" s="40"/>
      <c r="H181" s="40"/>
      <c r="I181" s="155"/>
      <c r="J181" s="40"/>
      <c r="K181" s="40"/>
      <c r="L181" s="44"/>
      <c r="M181" s="270"/>
      <c r="N181" s="271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277</v>
      </c>
      <c r="AU181" s="17" t="s">
        <v>80</v>
      </c>
    </row>
    <row r="182" spans="1:51" s="13" customFormat="1" ht="12">
      <c r="A182" s="13"/>
      <c r="B182" s="255"/>
      <c r="C182" s="256"/>
      <c r="D182" s="257" t="s">
        <v>270</v>
      </c>
      <c r="E182" s="258" t="s">
        <v>697</v>
      </c>
      <c r="F182" s="259" t="s">
        <v>698</v>
      </c>
      <c r="G182" s="256"/>
      <c r="H182" s="260">
        <v>878.3</v>
      </c>
      <c r="I182" s="261"/>
      <c r="J182" s="256"/>
      <c r="K182" s="256"/>
      <c r="L182" s="262"/>
      <c r="M182" s="263"/>
      <c r="N182" s="264"/>
      <c r="O182" s="264"/>
      <c r="P182" s="264"/>
      <c r="Q182" s="264"/>
      <c r="R182" s="264"/>
      <c r="S182" s="264"/>
      <c r="T182" s="26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270</v>
      </c>
      <c r="AU182" s="266" t="s">
        <v>80</v>
      </c>
      <c r="AV182" s="13" t="s">
        <v>82</v>
      </c>
      <c r="AW182" s="13" t="s">
        <v>30</v>
      </c>
      <c r="AX182" s="13" t="s">
        <v>80</v>
      </c>
      <c r="AY182" s="266" t="s">
        <v>226</v>
      </c>
    </row>
    <row r="183" spans="1:65" s="2" customFormat="1" ht="16.5" customHeight="1">
      <c r="A183" s="38"/>
      <c r="B183" s="39"/>
      <c r="C183" s="242" t="s">
        <v>8</v>
      </c>
      <c r="D183" s="242" t="s">
        <v>227</v>
      </c>
      <c r="E183" s="243" t="s">
        <v>699</v>
      </c>
      <c r="F183" s="244" t="s">
        <v>700</v>
      </c>
      <c r="G183" s="245" t="s">
        <v>275</v>
      </c>
      <c r="H183" s="246">
        <v>331.29</v>
      </c>
      <c r="I183" s="247"/>
      <c r="J183" s="248">
        <f>ROUND(I183*H183,2)</f>
        <v>0</v>
      </c>
      <c r="K183" s="244" t="s">
        <v>545</v>
      </c>
      <c r="L183" s="44"/>
      <c r="M183" s="249" t="s">
        <v>1</v>
      </c>
      <c r="N183" s="250" t="s">
        <v>38</v>
      </c>
      <c r="O183" s="91"/>
      <c r="P183" s="251">
        <f>O183*H183</f>
        <v>0</v>
      </c>
      <c r="Q183" s="251">
        <v>0</v>
      </c>
      <c r="R183" s="251">
        <f>Q183*H183</f>
        <v>0</v>
      </c>
      <c r="S183" s="251">
        <v>0</v>
      </c>
      <c r="T183" s="25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3" t="s">
        <v>231</v>
      </c>
      <c r="AT183" s="253" t="s">
        <v>227</v>
      </c>
      <c r="AU183" s="253" t="s">
        <v>80</v>
      </c>
      <c r="AY183" s="17" t="s">
        <v>226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7" t="s">
        <v>80</v>
      </c>
      <c r="BK183" s="254">
        <f>ROUND(I183*H183,2)</f>
        <v>0</v>
      </c>
      <c r="BL183" s="17" t="s">
        <v>231</v>
      </c>
      <c r="BM183" s="253" t="s">
        <v>701</v>
      </c>
    </row>
    <row r="184" spans="1:47" s="2" customFormat="1" ht="12">
      <c r="A184" s="38"/>
      <c r="B184" s="39"/>
      <c r="C184" s="40"/>
      <c r="D184" s="257" t="s">
        <v>277</v>
      </c>
      <c r="E184" s="40"/>
      <c r="F184" s="269" t="s">
        <v>702</v>
      </c>
      <c r="G184" s="40"/>
      <c r="H184" s="40"/>
      <c r="I184" s="155"/>
      <c r="J184" s="40"/>
      <c r="K184" s="40"/>
      <c r="L184" s="44"/>
      <c r="M184" s="270"/>
      <c r="N184" s="27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277</v>
      </c>
      <c r="AU184" s="17" t="s">
        <v>80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703</v>
      </c>
      <c r="F185" s="259" t="s">
        <v>704</v>
      </c>
      <c r="G185" s="256"/>
      <c r="H185" s="260">
        <v>331.29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80</v>
      </c>
      <c r="AV185" s="13" t="s">
        <v>82</v>
      </c>
      <c r="AW185" s="13" t="s">
        <v>30</v>
      </c>
      <c r="AX185" s="13" t="s">
        <v>80</v>
      </c>
      <c r="AY185" s="266" t="s">
        <v>226</v>
      </c>
    </row>
    <row r="186" spans="1:65" s="2" customFormat="1" ht="16.5" customHeight="1">
      <c r="A186" s="38"/>
      <c r="B186" s="39"/>
      <c r="C186" s="242" t="s">
        <v>292</v>
      </c>
      <c r="D186" s="242" t="s">
        <v>227</v>
      </c>
      <c r="E186" s="243" t="s">
        <v>705</v>
      </c>
      <c r="F186" s="244" t="s">
        <v>706</v>
      </c>
      <c r="G186" s="245" t="s">
        <v>380</v>
      </c>
      <c r="H186" s="246">
        <v>4391.5</v>
      </c>
      <c r="I186" s="247"/>
      <c r="J186" s="248">
        <f>ROUND(I186*H186,2)</f>
        <v>0</v>
      </c>
      <c r="K186" s="244" t="s">
        <v>545</v>
      </c>
      <c r="L186" s="44"/>
      <c r="M186" s="249" t="s">
        <v>1</v>
      </c>
      <c r="N186" s="250" t="s">
        <v>38</v>
      </c>
      <c r="O186" s="91"/>
      <c r="P186" s="251">
        <f>O186*H186</f>
        <v>0</v>
      </c>
      <c r="Q186" s="251">
        <v>0</v>
      </c>
      <c r="R186" s="251">
        <f>Q186*H186</f>
        <v>0</v>
      </c>
      <c r="S186" s="251">
        <v>0</v>
      </c>
      <c r="T186" s="25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3" t="s">
        <v>231</v>
      </c>
      <c r="AT186" s="253" t="s">
        <v>227</v>
      </c>
      <c r="AU186" s="253" t="s">
        <v>80</v>
      </c>
      <c r="AY186" s="17" t="s">
        <v>226</v>
      </c>
      <c r="BE186" s="254">
        <f>IF(N186="základní",J186,0)</f>
        <v>0</v>
      </c>
      <c r="BF186" s="254">
        <f>IF(N186="snížená",J186,0)</f>
        <v>0</v>
      </c>
      <c r="BG186" s="254">
        <f>IF(N186="zákl. přenesená",J186,0)</f>
        <v>0</v>
      </c>
      <c r="BH186" s="254">
        <f>IF(N186="sníž. přenesená",J186,0)</f>
        <v>0</v>
      </c>
      <c r="BI186" s="254">
        <f>IF(N186="nulová",J186,0)</f>
        <v>0</v>
      </c>
      <c r="BJ186" s="17" t="s">
        <v>80</v>
      </c>
      <c r="BK186" s="254">
        <f>ROUND(I186*H186,2)</f>
        <v>0</v>
      </c>
      <c r="BL186" s="17" t="s">
        <v>231</v>
      </c>
      <c r="BM186" s="253" t="s">
        <v>707</v>
      </c>
    </row>
    <row r="187" spans="1:47" s="2" customFormat="1" ht="12">
      <c r="A187" s="38"/>
      <c r="B187" s="39"/>
      <c r="C187" s="40"/>
      <c r="D187" s="257" t="s">
        <v>277</v>
      </c>
      <c r="E187" s="40"/>
      <c r="F187" s="269" t="s">
        <v>708</v>
      </c>
      <c r="G187" s="40"/>
      <c r="H187" s="40"/>
      <c r="I187" s="155"/>
      <c r="J187" s="40"/>
      <c r="K187" s="40"/>
      <c r="L187" s="44"/>
      <c r="M187" s="270"/>
      <c r="N187" s="27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277</v>
      </c>
      <c r="AU187" s="17" t="s">
        <v>80</v>
      </c>
    </row>
    <row r="188" spans="1:51" s="13" customFormat="1" ht="12">
      <c r="A188" s="13"/>
      <c r="B188" s="255"/>
      <c r="C188" s="256"/>
      <c r="D188" s="257" t="s">
        <v>270</v>
      </c>
      <c r="E188" s="258" t="s">
        <v>709</v>
      </c>
      <c r="F188" s="259" t="s">
        <v>710</v>
      </c>
      <c r="G188" s="256"/>
      <c r="H188" s="260">
        <v>4391.5</v>
      </c>
      <c r="I188" s="261"/>
      <c r="J188" s="256"/>
      <c r="K188" s="256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270</v>
      </c>
      <c r="AU188" s="266" t="s">
        <v>80</v>
      </c>
      <c r="AV188" s="13" t="s">
        <v>82</v>
      </c>
      <c r="AW188" s="13" t="s">
        <v>30</v>
      </c>
      <c r="AX188" s="13" t="s">
        <v>80</v>
      </c>
      <c r="AY188" s="266" t="s">
        <v>226</v>
      </c>
    </row>
    <row r="189" spans="1:63" s="12" customFormat="1" ht="25.9" customHeight="1">
      <c r="A189" s="12"/>
      <c r="B189" s="228"/>
      <c r="C189" s="229"/>
      <c r="D189" s="230" t="s">
        <v>72</v>
      </c>
      <c r="E189" s="231" t="s">
        <v>242</v>
      </c>
      <c r="F189" s="231" t="s">
        <v>711</v>
      </c>
      <c r="G189" s="229"/>
      <c r="H189" s="229"/>
      <c r="I189" s="232"/>
      <c r="J189" s="233">
        <f>BK189</f>
        <v>0</v>
      </c>
      <c r="K189" s="229"/>
      <c r="L189" s="234"/>
      <c r="M189" s="235"/>
      <c r="N189" s="236"/>
      <c r="O189" s="236"/>
      <c r="P189" s="237">
        <f>SUM(P190:P218)</f>
        <v>0</v>
      </c>
      <c r="Q189" s="236"/>
      <c r="R189" s="237">
        <f>SUM(R190:R218)</f>
        <v>0</v>
      </c>
      <c r="S189" s="236"/>
      <c r="T189" s="238">
        <f>SUM(T190:T218)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39" t="s">
        <v>231</v>
      </c>
      <c r="AT189" s="240" t="s">
        <v>72</v>
      </c>
      <c r="AU189" s="240" t="s">
        <v>73</v>
      </c>
      <c r="AY189" s="239" t="s">
        <v>226</v>
      </c>
      <c r="BK189" s="241">
        <f>SUM(BK190:BK218)</f>
        <v>0</v>
      </c>
    </row>
    <row r="190" spans="1:65" s="2" customFormat="1" ht="16.5" customHeight="1">
      <c r="A190" s="38"/>
      <c r="B190" s="39"/>
      <c r="C190" s="242" t="s">
        <v>299</v>
      </c>
      <c r="D190" s="242" t="s">
        <v>227</v>
      </c>
      <c r="E190" s="243" t="s">
        <v>712</v>
      </c>
      <c r="F190" s="244" t="s">
        <v>713</v>
      </c>
      <c r="G190" s="245" t="s">
        <v>380</v>
      </c>
      <c r="H190" s="246">
        <v>282</v>
      </c>
      <c r="I190" s="247"/>
      <c r="J190" s="248">
        <f>ROUND(I190*H190,2)</f>
        <v>0</v>
      </c>
      <c r="K190" s="244" t="s">
        <v>545</v>
      </c>
      <c r="L190" s="44"/>
      <c r="M190" s="249" t="s">
        <v>1</v>
      </c>
      <c r="N190" s="250" t="s">
        <v>38</v>
      </c>
      <c r="O190" s="91"/>
      <c r="P190" s="251">
        <f>O190*H190</f>
        <v>0</v>
      </c>
      <c r="Q190" s="251">
        <v>0</v>
      </c>
      <c r="R190" s="251">
        <f>Q190*H190</f>
        <v>0</v>
      </c>
      <c r="S190" s="251">
        <v>0</v>
      </c>
      <c r="T190" s="25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3" t="s">
        <v>231</v>
      </c>
      <c r="AT190" s="253" t="s">
        <v>227</v>
      </c>
      <c r="AU190" s="253" t="s">
        <v>80</v>
      </c>
      <c r="AY190" s="17" t="s">
        <v>226</v>
      </c>
      <c r="BE190" s="254">
        <f>IF(N190="základní",J190,0)</f>
        <v>0</v>
      </c>
      <c r="BF190" s="254">
        <f>IF(N190="snížená",J190,0)</f>
        <v>0</v>
      </c>
      <c r="BG190" s="254">
        <f>IF(N190="zákl. přenesená",J190,0)</f>
        <v>0</v>
      </c>
      <c r="BH190" s="254">
        <f>IF(N190="sníž. přenesená",J190,0)</f>
        <v>0</v>
      </c>
      <c r="BI190" s="254">
        <f>IF(N190="nulová",J190,0)</f>
        <v>0</v>
      </c>
      <c r="BJ190" s="17" t="s">
        <v>80</v>
      </c>
      <c r="BK190" s="254">
        <f>ROUND(I190*H190,2)</f>
        <v>0</v>
      </c>
      <c r="BL190" s="17" t="s">
        <v>231</v>
      </c>
      <c r="BM190" s="253" t="s">
        <v>714</v>
      </c>
    </row>
    <row r="191" spans="1:47" s="2" customFormat="1" ht="12">
      <c r="A191" s="38"/>
      <c r="B191" s="39"/>
      <c r="C191" s="40"/>
      <c r="D191" s="257" t="s">
        <v>277</v>
      </c>
      <c r="E191" s="40"/>
      <c r="F191" s="269" t="s">
        <v>715</v>
      </c>
      <c r="G191" s="40"/>
      <c r="H191" s="40"/>
      <c r="I191" s="155"/>
      <c r="J191" s="40"/>
      <c r="K191" s="40"/>
      <c r="L191" s="44"/>
      <c r="M191" s="270"/>
      <c r="N191" s="271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277</v>
      </c>
      <c r="AU191" s="17" t="s">
        <v>80</v>
      </c>
    </row>
    <row r="192" spans="1:51" s="13" customFormat="1" ht="12">
      <c r="A192" s="13"/>
      <c r="B192" s="255"/>
      <c r="C192" s="256"/>
      <c r="D192" s="257" t="s">
        <v>270</v>
      </c>
      <c r="E192" s="258" t="s">
        <v>716</v>
      </c>
      <c r="F192" s="259" t="s">
        <v>717</v>
      </c>
      <c r="G192" s="256"/>
      <c r="H192" s="260">
        <v>282</v>
      </c>
      <c r="I192" s="261"/>
      <c r="J192" s="256"/>
      <c r="K192" s="256"/>
      <c r="L192" s="262"/>
      <c r="M192" s="263"/>
      <c r="N192" s="264"/>
      <c r="O192" s="264"/>
      <c r="P192" s="264"/>
      <c r="Q192" s="264"/>
      <c r="R192" s="264"/>
      <c r="S192" s="264"/>
      <c r="T192" s="26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6" t="s">
        <v>270</v>
      </c>
      <c r="AU192" s="266" t="s">
        <v>80</v>
      </c>
      <c r="AV192" s="13" t="s">
        <v>82</v>
      </c>
      <c r="AW192" s="13" t="s">
        <v>30</v>
      </c>
      <c r="AX192" s="13" t="s">
        <v>80</v>
      </c>
      <c r="AY192" s="266" t="s">
        <v>226</v>
      </c>
    </row>
    <row r="193" spans="1:65" s="2" customFormat="1" ht="16.5" customHeight="1">
      <c r="A193" s="38"/>
      <c r="B193" s="39"/>
      <c r="C193" s="242" t="s">
        <v>304</v>
      </c>
      <c r="D193" s="242" t="s">
        <v>227</v>
      </c>
      <c r="E193" s="243" t="s">
        <v>718</v>
      </c>
      <c r="F193" s="244" t="s">
        <v>719</v>
      </c>
      <c r="G193" s="245" t="s">
        <v>380</v>
      </c>
      <c r="H193" s="246">
        <v>1639.49</v>
      </c>
      <c r="I193" s="247"/>
      <c r="J193" s="248">
        <f>ROUND(I193*H193,2)</f>
        <v>0</v>
      </c>
      <c r="K193" s="244" t="s">
        <v>545</v>
      </c>
      <c r="L193" s="44"/>
      <c r="M193" s="249" t="s">
        <v>1</v>
      </c>
      <c r="N193" s="250" t="s">
        <v>38</v>
      </c>
      <c r="O193" s="91"/>
      <c r="P193" s="251">
        <f>O193*H193</f>
        <v>0</v>
      </c>
      <c r="Q193" s="251">
        <v>0</v>
      </c>
      <c r="R193" s="251">
        <f>Q193*H193</f>
        <v>0</v>
      </c>
      <c r="S193" s="251">
        <v>0</v>
      </c>
      <c r="T193" s="25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3" t="s">
        <v>231</v>
      </c>
      <c r="AT193" s="253" t="s">
        <v>227</v>
      </c>
      <c r="AU193" s="253" t="s">
        <v>80</v>
      </c>
      <c r="AY193" s="17" t="s">
        <v>226</v>
      </c>
      <c r="BE193" s="254">
        <f>IF(N193="základní",J193,0)</f>
        <v>0</v>
      </c>
      <c r="BF193" s="254">
        <f>IF(N193="snížená",J193,0)</f>
        <v>0</v>
      </c>
      <c r="BG193" s="254">
        <f>IF(N193="zákl. přenesená",J193,0)</f>
        <v>0</v>
      </c>
      <c r="BH193" s="254">
        <f>IF(N193="sníž. přenesená",J193,0)</f>
        <v>0</v>
      </c>
      <c r="BI193" s="254">
        <f>IF(N193="nulová",J193,0)</f>
        <v>0</v>
      </c>
      <c r="BJ193" s="17" t="s">
        <v>80</v>
      </c>
      <c r="BK193" s="254">
        <f>ROUND(I193*H193,2)</f>
        <v>0</v>
      </c>
      <c r="BL193" s="17" t="s">
        <v>231</v>
      </c>
      <c r="BM193" s="253" t="s">
        <v>720</v>
      </c>
    </row>
    <row r="194" spans="1:47" s="2" customFormat="1" ht="12">
      <c r="A194" s="38"/>
      <c r="B194" s="39"/>
      <c r="C194" s="40"/>
      <c r="D194" s="257" t="s">
        <v>277</v>
      </c>
      <c r="E194" s="40"/>
      <c r="F194" s="269" t="s">
        <v>715</v>
      </c>
      <c r="G194" s="40"/>
      <c r="H194" s="40"/>
      <c r="I194" s="155"/>
      <c r="J194" s="40"/>
      <c r="K194" s="40"/>
      <c r="L194" s="44"/>
      <c r="M194" s="270"/>
      <c r="N194" s="271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277</v>
      </c>
      <c r="AU194" s="17" t="s">
        <v>80</v>
      </c>
    </row>
    <row r="195" spans="1:51" s="13" customFormat="1" ht="12">
      <c r="A195" s="13"/>
      <c r="B195" s="255"/>
      <c r="C195" s="256"/>
      <c r="D195" s="257" t="s">
        <v>270</v>
      </c>
      <c r="E195" s="258" t="s">
        <v>721</v>
      </c>
      <c r="F195" s="259" t="s">
        <v>722</v>
      </c>
      <c r="G195" s="256"/>
      <c r="H195" s="260">
        <v>1639.49</v>
      </c>
      <c r="I195" s="261"/>
      <c r="J195" s="256"/>
      <c r="K195" s="256"/>
      <c r="L195" s="262"/>
      <c r="M195" s="263"/>
      <c r="N195" s="264"/>
      <c r="O195" s="264"/>
      <c r="P195" s="264"/>
      <c r="Q195" s="264"/>
      <c r="R195" s="264"/>
      <c r="S195" s="264"/>
      <c r="T195" s="26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6" t="s">
        <v>270</v>
      </c>
      <c r="AU195" s="266" t="s">
        <v>80</v>
      </c>
      <c r="AV195" s="13" t="s">
        <v>82</v>
      </c>
      <c r="AW195" s="13" t="s">
        <v>30</v>
      </c>
      <c r="AX195" s="13" t="s">
        <v>80</v>
      </c>
      <c r="AY195" s="266" t="s">
        <v>226</v>
      </c>
    </row>
    <row r="196" spans="1:65" s="2" customFormat="1" ht="16.5" customHeight="1">
      <c r="A196" s="38"/>
      <c r="B196" s="39"/>
      <c r="C196" s="242" t="s">
        <v>310</v>
      </c>
      <c r="D196" s="242" t="s">
        <v>227</v>
      </c>
      <c r="E196" s="243" t="s">
        <v>723</v>
      </c>
      <c r="F196" s="244" t="s">
        <v>724</v>
      </c>
      <c r="G196" s="245" t="s">
        <v>380</v>
      </c>
      <c r="H196" s="246">
        <v>1731.715</v>
      </c>
      <c r="I196" s="247"/>
      <c r="J196" s="248">
        <f>ROUND(I196*H196,2)</f>
        <v>0</v>
      </c>
      <c r="K196" s="244" t="s">
        <v>545</v>
      </c>
      <c r="L196" s="44"/>
      <c r="M196" s="249" t="s">
        <v>1</v>
      </c>
      <c r="N196" s="250" t="s">
        <v>38</v>
      </c>
      <c r="O196" s="91"/>
      <c r="P196" s="251">
        <f>O196*H196</f>
        <v>0</v>
      </c>
      <c r="Q196" s="251">
        <v>0</v>
      </c>
      <c r="R196" s="251">
        <f>Q196*H196</f>
        <v>0</v>
      </c>
      <c r="S196" s="251">
        <v>0</v>
      </c>
      <c r="T196" s="25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3" t="s">
        <v>231</v>
      </c>
      <c r="AT196" s="253" t="s">
        <v>227</v>
      </c>
      <c r="AU196" s="253" t="s">
        <v>80</v>
      </c>
      <c r="AY196" s="17" t="s">
        <v>226</v>
      </c>
      <c r="BE196" s="254">
        <f>IF(N196="základní",J196,0)</f>
        <v>0</v>
      </c>
      <c r="BF196" s="254">
        <f>IF(N196="snížená",J196,0)</f>
        <v>0</v>
      </c>
      <c r="BG196" s="254">
        <f>IF(N196="zákl. přenesená",J196,0)</f>
        <v>0</v>
      </c>
      <c r="BH196" s="254">
        <f>IF(N196="sníž. přenesená",J196,0)</f>
        <v>0</v>
      </c>
      <c r="BI196" s="254">
        <f>IF(N196="nulová",J196,0)</f>
        <v>0</v>
      </c>
      <c r="BJ196" s="17" t="s">
        <v>80</v>
      </c>
      <c r="BK196" s="254">
        <f>ROUND(I196*H196,2)</f>
        <v>0</v>
      </c>
      <c r="BL196" s="17" t="s">
        <v>231</v>
      </c>
      <c r="BM196" s="253" t="s">
        <v>725</v>
      </c>
    </row>
    <row r="197" spans="1:47" s="2" customFormat="1" ht="12">
      <c r="A197" s="38"/>
      <c r="B197" s="39"/>
      <c r="C197" s="40"/>
      <c r="D197" s="257" t="s">
        <v>277</v>
      </c>
      <c r="E197" s="40"/>
      <c r="F197" s="269" t="s">
        <v>726</v>
      </c>
      <c r="G197" s="40"/>
      <c r="H197" s="40"/>
      <c r="I197" s="155"/>
      <c r="J197" s="40"/>
      <c r="K197" s="40"/>
      <c r="L197" s="44"/>
      <c r="M197" s="270"/>
      <c r="N197" s="271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277</v>
      </c>
      <c r="AU197" s="17" t="s">
        <v>80</v>
      </c>
    </row>
    <row r="198" spans="1:51" s="13" customFormat="1" ht="12">
      <c r="A198" s="13"/>
      <c r="B198" s="255"/>
      <c r="C198" s="256"/>
      <c r="D198" s="257" t="s">
        <v>270</v>
      </c>
      <c r="E198" s="258" t="s">
        <v>727</v>
      </c>
      <c r="F198" s="259" t="s">
        <v>728</v>
      </c>
      <c r="G198" s="256"/>
      <c r="H198" s="260">
        <v>1731.715</v>
      </c>
      <c r="I198" s="261"/>
      <c r="J198" s="256"/>
      <c r="K198" s="256"/>
      <c r="L198" s="26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6" t="s">
        <v>270</v>
      </c>
      <c r="AU198" s="266" t="s">
        <v>80</v>
      </c>
      <c r="AV198" s="13" t="s">
        <v>82</v>
      </c>
      <c r="AW198" s="13" t="s">
        <v>30</v>
      </c>
      <c r="AX198" s="13" t="s">
        <v>80</v>
      </c>
      <c r="AY198" s="266" t="s">
        <v>226</v>
      </c>
    </row>
    <row r="199" spans="1:65" s="2" customFormat="1" ht="16.5" customHeight="1">
      <c r="A199" s="38"/>
      <c r="B199" s="39"/>
      <c r="C199" s="242" t="s">
        <v>314</v>
      </c>
      <c r="D199" s="242" t="s">
        <v>227</v>
      </c>
      <c r="E199" s="243" t="s">
        <v>729</v>
      </c>
      <c r="F199" s="244" t="s">
        <v>730</v>
      </c>
      <c r="G199" s="245" t="s">
        <v>380</v>
      </c>
      <c r="H199" s="246">
        <v>35916.29</v>
      </c>
      <c r="I199" s="247"/>
      <c r="J199" s="248">
        <f>ROUND(I199*H199,2)</f>
        <v>0</v>
      </c>
      <c r="K199" s="244" t="s">
        <v>545</v>
      </c>
      <c r="L199" s="44"/>
      <c r="M199" s="249" t="s">
        <v>1</v>
      </c>
      <c r="N199" s="250" t="s">
        <v>38</v>
      </c>
      <c r="O199" s="91"/>
      <c r="P199" s="251">
        <f>O199*H199</f>
        <v>0</v>
      </c>
      <c r="Q199" s="251">
        <v>0</v>
      </c>
      <c r="R199" s="251">
        <f>Q199*H199</f>
        <v>0</v>
      </c>
      <c r="S199" s="251">
        <v>0</v>
      </c>
      <c r="T199" s="25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3" t="s">
        <v>231</v>
      </c>
      <c r="AT199" s="253" t="s">
        <v>227</v>
      </c>
      <c r="AU199" s="253" t="s">
        <v>80</v>
      </c>
      <c r="AY199" s="17" t="s">
        <v>226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7" t="s">
        <v>80</v>
      </c>
      <c r="BK199" s="254">
        <f>ROUND(I199*H199,2)</f>
        <v>0</v>
      </c>
      <c r="BL199" s="17" t="s">
        <v>231</v>
      </c>
      <c r="BM199" s="253" t="s">
        <v>731</v>
      </c>
    </row>
    <row r="200" spans="1:47" s="2" customFormat="1" ht="12">
      <c r="A200" s="38"/>
      <c r="B200" s="39"/>
      <c r="C200" s="40"/>
      <c r="D200" s="257" t="s">
        <v>277</v>
      </c>
      <c r="E200" s="40"/>
      <c r="F200" s="269" t="s">
        <v>394</v>
      </c>
      <c r="G200" s="40"/>
      <c r="H200" s="40"/>
      <c r="I200" s="155"/>
      <c r="J200" s="40"/>
      <c r="K200" s="40"/>
      <c r="L200" s="44"/>
      <c r="M200" s="270"/>
      <c r="N200" s="27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277</v>
      </c>
      <c r="AU200" s="17" t="s">
        <v>80</v>
      </c>
    </row>
    <row r="201" spans="1:51" s="13" customFormat="1" ht="12">
      <c r="A201" s="13"/>
      <c r="B201" s="255"/>
      <c r="C201" s="256"/>
      <c r="D201" s="257" t="s">
        <v>270</v>
      </c>
      <c r="E201" s="258" t="s">
        <v>732</v>
      </c>
      <c r="F201" s="259" t="s">
        <v>733</v>
      </c>
      <c r="G201" s="256"/>
      <c r="H201" s="260">
        <v>12160.62</v>
      </c>
      <c r="I201" s="261"/>
      <c r="J201" s="256"/>
      <c r="K201" s="256"/>
      <c r="L201" s="262"/>
      <c r="M201" s="263"/>
      <c r="N201" s="264"/>
      <c r="O201" s="264"/>
      <c r="P201" s="264"/>
      <c r="Q201" s="264"/>
      <c r="R201" s="264"/>
      <c r="S201" s="264"/>
      <c r="T201" s="26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6" t="s">
        <v>270</v>
      </c>
      <c r="AU201" s="266" t="s">
        <v>80</v>
      </c>
      <c r="AV201" s="13" t="s">
        <v>82</v>
      </c>
      <c r="AW201" s="13" t="s">
        <v>30</v>
      </c>
      <c r="AX201" s="13" t="s">
        <v>73</v>
      </c>
      <c r="AY201" s="266" t="s">
        <v>226</v>
      </c>
    </row>
    <row r="202" spans="1:51" s="13" customFormat="1" ht="12">
      <c r="A202" s="13"/>
      <c r="B202" s="255"/>
      <c r="C202" s="256"/>
      <c r="D202" s="257" t="s">
        <v>270</v>
      </c>
      <c r="E202" s="258" t="s">
        <v>734</v>
      </c>
      <c r="F202" s="259" t="s">
        <v>735</v>
      </c>
      <c r="G202" s="256"/>
      <c r="H202" s="260">
        <v>12160.62</v>
      </c>
      <c r="I202" s="261"/>
      <c r="J202" s="256"/>
      <c r="K202" s="256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270</v>
      </c>
      <c r="AU202" s="266" t="s">
        <v>80</v>
      </c>
      <c r="AV202" s="13" t="s">
        <v>82</v>
      </c>
      <c r="AW202" s="13" t="s">
        <v>30</v>
      </c>
      <c r="AX202" s="13" t="s">
        <v>73</v>
      </c>
      <c r="AY202" s="266" t="s">
        <v>226</v>
      </c>
    </row>
    <row r="203" spans="1:51" s="13" customFormat="1" ht="12">
      <c r="A203" s="13"/>
      <c r="B203" s="255"/>
      <c r="C203" s="256"/>
      <c r="D203" s="257" t="s">
        <v>270</v>
      </c>
      <c r="E203" s="258" t="s">
        <v>736</v>
      </c>
      <c r="F203" s="259" t="s">
        <v>737</v>
      </c>
      <c r="G203" s="256"/>
      <c r="H203" s="260">
        <v>11595.05</v>
      </c>
      <c r="I203" s="261"/>
      <c r="J203" s="256"/>
      <c r="K203" s="256"/>
      <c r="L203" s="262"/>
      <c r="M203" s="263"/>
      <c r="N203" s="264"/>
      <c r="O203" s="264"/>
      <c r="P203" s="264"/>
      <c r="Q203" s="264"/>
      <c r="R203" s="264"/>
      <c r="S203" s="264"/>
      <c r="T203" s="26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6" t="s">
        <v>270</v>
      </c>
      <c r="AU203" s="266" t="s">
        <v>80</v>
      </c>
      <c r="AV203" s="13" t="s">
        <v>82</v>
      </c>
      <c r="AW203" s="13" t="s">
        <v>30</v>
      </c>
      <c r="AX203" s="13" t="s">
        <v>73</v>
      </c>
      <c r="AY203" s="266" t="s">
        <v>226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738</v>
      </c>
      <c r="F204" s="259" t="s">
        <v>739</v>
      </c>
      <c r="G204" s="256"/>
      <c r="H204" s="260">
        <v>35916.29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80</v>
      </c>
      <c r="AY204" s="266" t="s">
        <v>226</v>
      </c>
    </row>
    <row r="205" spans="1:65" s="2" customFormat="1" ht="16.5" customHeight="1">
      <c r="A205" s="38"/>
      <c r="B205" s="39"/>
      <c r="C205" s="242" t="s">
        <v>7</v>
      </c>
      <c r="D205" s="242" t="s">
        <v>227</v>
      </c>
      <c r="E205" s="243" t="s">
        <v>740</v>
      </c>
      <c r="F205" s="244" t="s">
        <v>741</v>
      </c>
      <c r="G205" s="245" t="s">
        <v>380</v>
      </c>
      <c r="H205" s="246">
        <v>11900</v>
      </c>
      <c r="I205" s="247"/>
      <c r="J205" s="248">
        <f>ROUND(I205*H205,2)</f>
        <v>0</v>
      </c>
      <c r="K205" s="244" t="s">
        <v>545</v>
      </c>
      <c r="L205" s="44"/>
      <c r="M205" s="249" t="s">
        <v>1</v>
      </c>
      <c r="N205" s="250" t="s">
        <v>38</v>
      </c>
      <c r="O205" s="91"/>
      <c r="P205" s="251">
        <f>O205*H205</f>
        <v>0</v>
      </c>
      <c r="Q205" s="251">
        <v>0</v>
      </c>
      <c r="R205" s="251">
        <f>Q205*H205</f>
        <v>0</v>
      </c>
      <c r="S205" s="251">
        <v>0</v>
      </c>
      <c r="T205" s="25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3" t="s">
        <v>231</v>
      </c>
      <c r="AT205" s="253" t="s">
        <v>227</v>
      </c>
      <c r="AU205" s="253" t="s">
        <v>80</v>
      </c>
      <c r="AY205" s="17" t="s">
        <v>226</v>
      </c>
      <c r="BE205" s="254">
        <f>IF(N205="základní",J205,0)</f>
        <v>0</v>
      </c>
      <c r="BF205" s="254">
        <f>IF(N205="snížená",J205,0)</f>
        <v>0</v>
      </c>
      <c r="BG205" s="254">
        <f>IF(N205="zákl. přenesená",J205,0)</f>
        <v>0</v>
      </c>
      <c r="BH205" s="254">
        <f>IF(N205="sníž. přenesená",J205,0)</f>
        <v>0</v>
      </c>
      <c r="BI205" s="254">
        <f>IF(N205="nulová",J205,0)</f>
        <v>0</v>
      </c>
      <c r="BJ205" s="17" t="s">
        <v>80</v>
      </c>
      <c r="BK205" s="254">
        <f>ROUND(I205*H205,2)</f>
        <v>0</v>
      </c>
      <c r="BL205" s="17" t="s">
        <v>231</v>
      </c>
      <c r="BM205" s="253" t="s">
        <v>742</v>
      </c>
    </row>
    <row r="206" spans="1:47" s="2" customFormat="1" ht="12">
      <c r="A206" s="38"/>
      <c r="B206" s="39"/>
      <c r="C206" s="40"/>
      <c r="D206" s="257" t="s">
        <v>277</v>
      </c>
      <c r="E206" s="40"/>
      <c r="F206" s="269" t="s">
        <v>743</v>
      </c>
      <c r="G206" s="40"/>
      <c r="H206" s="40"/>
      <c r="I206" s="155"/>
      <c r="J206" s="40"/>
      <c r="K206" s="40"/>
      <c r="L206" s="44"/>
      <c r="M206" s="270"/>
      <c r="N206" s="271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277</v>
      </c>
      <c r="AU206" s="17" t="s">
        <v>80</v>
      </c>
    </row>
    <row r="207" spans="1:51" s="13" customFormat="1" ht="12">
      <c r="A207" s="13"/>
      <c r="B207" s="255"/>
      <c r="C207" s="256"/>
      <c r="D207" s="257" t="s">
        <v>270</v>
      </c>
      <c r="E207" s="258" t="s">
        <v>744</v>
      </c>
      <c r="F207" s="259" t="s">
        <v>745</v>
      </c>
      <c r="G207" s="256"/>
      <c r="H207" s="260">
        <v>11900</v>
      </c>
      <c r="I207" s="261"/>
      <c r="J207" s="256"/>
      <c r="K207" s="256"/>
      <c r="L207" s="262"/>
      <c r="M207" s="263"/>
      <c r="N207" s="264"/>
      <c r="O207" s="264"/>
      <c r="P207" s="264"/>
      <c r="Q207" s="264"/>
      <c r="R207" s="264"/>
      <c r="S207" s="264"/>
      <c r="T207" s="26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6" t="s">
        <v>270</v>
      </c>
      <c r="AU207" s="266" t="s">
        <v>80</v>
      </c>
      <c r="AV207" s="13" t="s">
        <v>82</v>
      </c>
      <c r="AW207" s="13" t="s">
        <v>30</v>
      </c>
      <c r="AX207" s="13" t="s">
        <v>80</v>
      </c>
      <c r="AY207" s="266" t="s">
        <v>226</v>
      </c>
    </row>
    <row r="208" spans="1:65" s="2" customFormat="1" ht="16.5" customHeight="1">
      <c r="A208" s="38"/>
      <c r="B208" s="39"/>
      <c r="C208" s="242" t="s">
        <v>324</v>
      </c>
      <c r="D208" s="242" t="s">
        <v>227</v>
      </c>
      <c r="E208" s="243" t="s">
        <v>746</v>
      </c>
      <c r="F208" s="244" t="s">
        <v>747</v>
      </c>
      <c r="G208" s="245" t="s">
        <v>380</v>
      </c>
      <c r="H208" s="246">
        <v>12160.62</v>
      </c>
      <c r="I208" s="247"/>
      <c r="J208" s="248">
        <f>ROUND(I208*H208,2)</f>
        <v>0</v>
      </c>
      <c r="K208" s="244" t="s">
        <v>748</v>
      </c>
      <c r="L208" s="44"/>
      <c r="M208" s="249" t="s">
        <v>1</v>
      </c>
      <c r="N208" s="250" t="s">
        <v>38</v>
      </c>
      <c r="O208" s="91"/>
      <c r="P208" s="251">
        <f>O208*H208</f>
        <v>0</v>
      </c>
      <c r="Q208" s="251">
        <v>0</v>
      </c>
      <c r="R208" s="251">
        <f>Q208*H208</f>
        <v>0</v>
      </c>
      <c r="S208" s="251">
        <v>0</v>
      </c>
      <c r="T208" s="25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3" t="s">
        <v>231</v>
      </c>
      <c r="AT208" s="253" t="s">
        <v>227</v>
      </c>
      <c r="AU208" s="253" t="s">
        <v>80</v>
      </c>
      <c r="AY208" s="17" t="s">
        <v>226</v>
      </c>
      <c r="BE208" s="254">
        <f>IF(N208="základní",J208,0)</f>
        <v>0</v>
      </c>
      <c r="BF208" s="254">
        <f>IF(N208="snížená",J208,0)</f>
        <v>0</v>
      </c>
      <c r="BG208" s="254">
        <f>IF(N208="zákl. přenesená",J208,0)</f>
        <v>0</v>
      </c>
      <c r="BH208" s="254">
        <f>IF(N208="sníž. přenesená",J208,0)</f>
        <v>0</v>
      </c>
      <c r="BI208" s="254">
        <f>IF(N208="nulová",J208,0)</f>
        <v>0</v>
      </c>
      <c r="BJ208" s="17" t="s">
        <v>80</v>
      </c>
      <c r="BK208" s="254">
        <f>ROUND(I208*H208,2)</f>
        <v>0</v>
      </c>
      <c r="BL208" s="17" t="s">
        <v>231</v>
      </c>
      <c r="BM208" s="253" t="s">
        <v>749</v>
      </c>
    </row>
    <row r="209" spans="1:47" s="2" customFormat="1" ht="12">
      <c r="A209" s="38"/>
      <c r="B209" s="39"/>
      <c r="C209" s="40"/>
      <c r="D209" s="257" t="s">
        <v>277</v>
      </c>
      <c r="E209" s="40"/>
      <c r="F209" s="269" t="s">
        <v>404</v>
      </c>
      <c r="G209" s="40"/>
      <c r="H209" s="40"/>
      <c r="I209" s="155"/>
      <c r="J209" s="40"/>
      <c r="K209" s="40"/>
      <c r="L209" s="44"/>
      <c r="M209" s="270"/>
      <c r="N209" s="271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277</v>
      </c>
      <c r="AU209" s="17" t="s">
        <v>80</v>
      </c>
    </row>
    <row r="210" spans="1:51" s="15" customFormat="1" ht="12">
      <c r="A210" s="15"/>
      <c r="B210" s="283"/>
      <c r="C210" s="284"/>
      <c r="D210" s="257" t="s">
        <v>270</v>
      </c>
      <c r="E210" s="285" t="s">
        <v>1</v>
      </c>
      <c r="F210" s="286" t="s">
        <v>750</v>
      </c>
      <c r="G210" s="284"/>
      <c r="H210" s="285" t="s">
        <v>1</v>
      </c>
      <c r="I210" s="287"/>
      <c r="J210" s="284"/>
      <c r="K210" s="284"/>
      <c r="L210" s="288"/>
      <c r="M210" s="289"/>
      <c r="N210" s="290"/>
      <c r="O210" s="290"/>
      <c r="P210" s="290"/>
      <c r="Q210" s="290"/>
      <c r="R210" s="290"/>
      <c r="S210" s="290"/>
      <c r="T210" s="291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2" t="s">
        <v>270</v>
      </c>
      <c r="AU210" s="292" t="s">
        <v>80</v>
      </c>
      <c r="AV210" s="15" t="s">
        <v>80</v>
      </c>
      <c r="AW210" s="15" t="s">
        <v>30</v>
      </c>
      <c r="AX210" s="15" t="s">
        <v>73</v>
      </c>
      <c r="AY210" s="292" t="s">
        <v>226</v>
      </c>
    </row>
    <row r="211" spans="1:51" s="15" customFormat="1" ht="12">
      <c r="A211" s="15"/>
      <c r="B211" s="283"/>
      <c r="C211" s="284"/>
      <c r="D211" s="257" t="s">
        <v>270</v>
      </c>
      <c r="E211" s="285" t="s">
        <v>1</v>
      </c>
      <c r="F211" s="286" t="s">
        <v>751</v>
      </c>
      <c r="G211" s="284"/>
      <c r="H211" s="285" t="s">
        <v>1</v>
      </c>
      <c r="I211" s="287"/>
      <c r="J211" s="284"/>
      <c r="K211" s="284"/>
      <c r="L211" s="288"/>
      <c r="M211" s="289"/>
      <c r="N211" s="290"/>
      <c r="O211" s="290"/>
      <c r="P211" s="290"/>
      <c r="Q211" s="290"/>
      <c r="R211" s="290"/>
      <c r="S211" s="290"/>
      <c r="T211" s="291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92" t="s">
        <v>270</v>
      </c>
      <c r="AU211" s="292" t="s">
        <v>80</v>
      </c>
      <c r="AV211" s="15" t="s">
        <v>80</v>
      </c>
      <c r="AW211" s="15" t="s">
        <v>30</v>
      </c>
      <c r="AX211" s="15" t="s">
        <v>73</v>
      </c>
      <c r="AY211" s="292" t="s">
        <v>226</v>
      </c>
    </row>
    <row r="212" spans="1:51" s="13" customFormat="1" ht="12">
      <c r="A212" s="13"/>
      <c r="B212" s="255"/>
      <c r="C212" s="256"/>
      <c r="D212" s="257" t="s">
        <v>270</v>
      </c>
      <c r="E212" s="258" t="s">
        <v>752</v>
      </c>
      <c r="F212" s="259" t="s">
        <v>753</v>
      </c>
      <c r="G212" s="256"/>
      <c r="H212" s="260">
        <v>12160.62</v>
      </c>
      <c r="I212" s="261"/>
      <c r="J212" s="256"/>
      <c r="K212" s="256"/>
      <c r="L212" s="262"/>
      <c r="M212" s="263"/>
      <c r="N212" s="264"/>
      <c r="O212" s="264"/>
      <c r="P212" s="264"/>
      <c r="Q212" s="264"/>
      <c r="R212" s="264"/>
      <c r="S212" s="264"/>
      <c r="T212" s="26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6" t="s">
        <v>270</v>
      </c>
      <c r="AU212" s="266" t="s">
        <v>80</v>
      </c>
      <c r="AV212" s="13" t="s">
        <v>82</v>
      </c>
      <c r="AW212" s="13" t="s">
        <v>30</v>
      </c>
      <c r="AX212" s="13" t="s">
        <v>80</v>
      </c>
      <c r="AY212" s="266" t="s">
        <v>226</v>
      </c>
    </row>
    <row r="213" spans="1:65" s="2" customFormat="1" ht="16.5" customHeight="1">
      <c r="A213" s="38"/>
      <c r="B213" s="39"/>
      <c r="C213" s="242" t="s">
        <v>331</v>
      </c>
      <c r="D213" s="242" t="s">
        <v>227</v>
      </c>
      <c r="E213" s="243" t="s">
        <v>754</v>
      </c>
      <c r="F213" s="244" t="s">
        <v>755</v>
      </c>
      <c r="G213" s="245" t="s">
        <v>380</v>
      </c>
      <c r="H213" s="246">
        <v>11029.472</v>
      </c>
      <c r="I213" s="247"/>
      <c r="J213" s="248">
        <f>ROUND(I213*H213,2)</f>
        <v>0</v>
      </c>
      <c r="K213" s="244" t="s">
        <v>545</v>
      </c>
      <c r="L213" s="44"/>
      <c r="M213" s="249" t="s">
        <v>1</v>
      </c>
      <c r="N213" s="250" t="s">
        <v>38</v>
      </c>
      <c r="O213" s="91"/>
      <c r="P213" s="251">
        <f>O213*H213</f>
        <v>0</v>
      </c>
      <c r="Q213" s="251">
        <v>0</v>
      </c>
      <c r="R213" s="251">
        <f>Q213*H213</f>
        <v>0</v>
      </c>
      <c r="S213" s="251">
        <v>0</v>
      </c>
      <c r="T213" s="25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3" t="s">
        <v>231</v>
      </c>
      <c r="AT213" s="253" t="s">
        <v>227</v>
      </c>
      <c r="AU213" s="253" t="s">
        <v>80</v>
      </c>
      <c r="AY213" s="17" t="s">
        <v>226</v>
      </c>
      <c r="BE213" s="254">
        <f>IF(N213="základní",J213,0)</f>
        <v>0</v>
      </c>
      <c r="BF213" s="254">
        <f>IF(N213="snížená",J213,0)</f>
        <v>0</v>
      </c>
      <c r="BG213" s="254">
        <f>IF(N213="zákl. přenesená",J213,0)</f>
        <v>0</v>
      </c>
      <c r="BH213" s="254">
        <f>IF(N213="sníž. přenesená",J213,0)</f>
        <v>0</v>
      </c>
      <c r="BI213" s="254">
        <f>IF(N213="nulová",J213,0)</f>
        <v>0</v>
      </c>
      <c r="BJ213" s="17" t="s">
        <v>80</v>
      </c>
      <c r="BK213" s="254">
        <f>ROUND(I213*H213,2)</f>
        <v>0</v>
      </c>
      <c r="BL213" s="17" t="s">
        <v>231</v>
      </c>
      <c r="BM213" s="253" t="s">
        <v>756</v>
      </c>
    </row>
    <row r="214" spans="1:47" s="2" customFormat="1" ht="12">
      <c r="A214" s="38"/>
      <c r="B214" s="39"/>
      <c r="C214" s="40"/>
      <c r="D214" s="257" t="s">
        <v>277</v>
      </c>
      <c r="E214" s="40"/>
      <c r="F214" s="269" t="s">
        <v>404</v>
      </c>
      <c r="G214" s="40"/>
      <c r="H214" s="40"/>
      <c r="I214" s="155"/>
      <c r="J214" s="40"/>
      <c r="K214" s="40"/>
      <c r="L214" s="44"/>
      <c r="M214" s="270"/>
      <c r="N214" s="271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277</v>
      </c>
      <c r="AU214" s="17" t="s">
        <v>80</v>
      </c>
    </row>
    <row r="215" spans="1:51" s="13" customFormat="1" ht="12">
      <c r="A215" s="13"/>
      <c r="B215" s="255"/>
      <c r="C215" s="256"/>
      <c r="D215" s="257" t="s">
        <v>270</v>
      </c>
      <c r="E215" s="258" t="s">
        <v>757</v>
      </c>
      <c r="F215" s="259" t="s">
        <v>758</v>
      </c>
      <c r="G215" s="256"/>
      <c r="H215" s="260">
        <v>11029.472</v>
      </c>
      <c r="I215" s="261"/>
      <c r="J215" s="256"/>
      <c r="K215" s="256"/>
      <c r="L215" s="262"/>
      <c r="M215" s="263"/>
      <c r="N215" s="264"/>
      <c r="O215" s="264"/>
      <c r="P215" s="264"/>
      <c r="Q215" s="264"/>
      <c r="R215" s="264"/>
      <c r="S215" s="264"/>
      <c r="T215" s="26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6" t="s">
        <v>270</v>
      </c>
      <c r="AU215" s="266" t="s">
        <v>80</v>
      </c>
      <c r="AV215" s="13" t="s">
        <v>82</v>
      </c>
      <c r="AW215" s="13" t="s">
        <v>30</v>
      </c>
      <c r="AX215" s="13" t="s">
        <v>80</v>
      </c>
      <c r="AY215" s="266" t="s">
        <v>226</v>
      </c>
    </row>
    <row r="216" spans="1:65" s="2" customFormat="1" ht="16.5" customHeight="1">
      <c r="A216" s="38"/>
      <c r="B216" s="39"/>
      <c r="C216" s="242" t="s">
        <v>336</v>
      </c>
      <c r="D216" s="242" t="s">
        <v>227</v>
      </c>
      <c r="E216" s="243" t="s">
        <v>759</v>
      </c>
      <c r="F216" s="244" t="s">
        <v>760</v>
      </c>
      <c r="G216" s="245" t="s">
        <v>380</v>
      </c>
      <c r="H216" s="246">
        <v>11580.944</v>
      </c>
      <c r="I216" s="247"/>
      <c r="J216" s="248">
        <f>ROUND(I216*H216,2)</f>
        <v>0</v>
      </c>
      <c r="K216" s="244" t="s">
        <v>545</v>
      </c>
      <c r="L216" s="44"/>
      <c r="M216" s="249" t="s">
        <v>1</v>
      </c>
      <c r="N216" s="250" t="s">
        <v>38</v>
      </c>
      <c r="O216" s="91"/>
      <c r="P216" s="251">
        <f>O216*H216</f>
        <v>0</v>
      </c>
      <c r="Q216" s="251">
        <v>0</v>
      </c>
      <c r="R216" s="251">
        <f>Q216*H216</f>
        <v>0</v>
      </c>
      <c r="S216" s="251">
        <v>0</v>
      </c>
      <c r="T216" s="25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3" t="s">
        <v>231</v>
      </c>
      <c r="AT216" s="253" t="s">
        <v>227</v>
      </c>
      <c r="AU216" s="253" t="s">
        <v>80</v>
      </c>
      <c r="AY216" s="17" t="s">
        <v>226</v>
      </c>
      <c r="BE216" s="254">
        <f>IF(N216="základní",J216,0)</f>
        <v>0</v>
      </c>
      <c r="BF216" s="254">
        <f>IF(N216="snížená",J216,0)</f>
        <v>0</v>
      </c>
      <c r="BG216" s="254">
        <f>IF(N216="zákl. přenesená",J216,0)</f>
        <v>0</v>
      </c>
      <c r="BH216" s="254">
        <f>IF(N216="sníž. přenesená",J216,0)</f>
        <v>0</v>
      </c>
      <c r="BI216" s="254">
        <f>IF(N216="nulová",J216,0)</f>
        <v>0</v>
      </c>
      <c r="BJ216" s="17" t="s">
        <v>80</v>
      </c>
      <c r="BK216" s="254">
        <f>ROUND(I216*H216,2)</f>
        <v>0</v>
      </c>
      <c r="BL216" s="17" t="s">
        <v>231</v>
      </c>
      <c r="BM216" s="253" t="s">
        <v>761</v>
      </c>
    </row>
    <row r="217" spans="1:47" s="2" customFormat="1" ht="12">
      <c r="A217" s="38"/>
      <c r="B217" s="39"/>
      <c r="C217" s="40"/>
      <c r="D217" s="257" t="s">
        <v>277</v>
      </c>
      <c r="E217" s="40"/>
      <c r="F217" s="269" t="s">
        <v>404</v>
      </c>
      <c r="G217" s="40"/>
      <c r="H217" s="40"/>
      <c r="I217" s="155"/>
      <c r="J217" s="40"/>
      <c r="K217" s="40"/>
      <c r="L217" s="44"/>
      <c r="M217" s="270"/>
      <c r="N217" s="271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277</v>
      </c>
      <c r="AU217" s="17" t="s">
        <v>80</v>
      </c>
    </row>
    <row r="218" spans="1:51" s="13" customFormat="1" ht="12">
      <c r="A218" s="13"/>
      <c r="B218" s="255"/>
      <c r="C218" s="256"/>
      <c r="D218" s="257" t="s">
        <v>270</v>
      </c>
      <c r="E218" s="258" t="s">
        <v>762</v>
      </c>
      <c r="F218" s="259" t="s">
        <v>763</v>
      </c>
      <c r="G218" s="256"/>
      <c r="H218" s="260">
        <v>11580.944</v>
      </c>
      <c r="I218" s="261"/>
      <c r="J218" s="256"/>
      <c r="K218" s="256"/>
      <c r="L218" s="262"/>
      <c r="M218" s="263"/>
      <c r="N218" s="264"/>
      <c r="O218" s="264"/>
      <c r="P218" s="264"/>
      <c r="Q218" s="264"/>
      <c r="R218" s="264"/>
      <c r="S218" s="264"/>
      <c r="T218" s="26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6" t="s">
        <v>270</v>
      </c>
      <c r="AU218" s="266" t="s">
        <v>80</v>
      </c>
      <c r="AV218" s="13" t="s">
        <v>82</v>
      </c>
      <c r="AW218" s="13" t="s">
        <v>30</v>
      </c>
      <c r="AX218" s="13" t="s">
        <v>80</v>
      </c>
      <c r="AY218" s="266" t="s">
        <v>226</v>
      </c>
    </row>
    <row r="219" spans="1:63" s="12" customFormat="1" ht="25.9" customHeight="1">
      <c r="A219" s="12"/>
      <c r="B219" s="228"/>
      <c r="C219" s="229"/>
      <c r="D219" s="230" t="s">
        <v>72</v>
      </c>
      <c r="E219" s="231" t="s">
        <v>258</v>
      </c>
      <c r="F219" s="231" t="s">
        <v>606</v>
      </c>
      <c r="G219" s="229"/>
      <c r="H219" s="229"/>
      <c r="I219" s="232"/>
      <c r="J219" s="233">
        <f>BK219</f>
        <v>0</v>
      </c>
      <c r="K219" s="229"/>
      <c r="L219" s="234"/>
      <c r="M219" s="235"/>
      <c r="N219" s="236"/>
      <c r="O219" s="236"/>
      <c r="P219" s="237">
        <f>SUM(P220:P225)</f>
        <v>0</v>
      </c>
      <c r="Q219" s="236"/>
      <c r="R219" s="237">
        <f>SUM(R220:R225)</f>
        <v>0</v>
      </c>
      <c r="S219" s="236"/>
      <c r="T219" s="238">
        <f>SUM(T220:T225)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9" t="s">
        <v>231</v>
      </c>
      <c r="AT219" s="240" t="s">
        <v>72</v>
      </c>
      <c r="AU219" s="240" t="s">
        <v>73</v>
      </c>
      <c r="AY219" s="239" t="s">
        <v>226</v>
      </c>
      <c r="BK219" s="241">
        <f>SUM(BK220:BK225)</f>
        <v>0</v>
      </c>
    </row>
    <row r="220" spans="1:65" s="2" customFormat="1" ht="16.5" customHeight="1">
      <c r="A220" s="38"/>
      <c r="B220" s="39"/>
      <c r="C220" s="242" t="s">
        <v>342</v>
      </c>
      <c r="D220" s="242" t="s">
        <v>227</v>
      </c>
      <c r="E220" s="243" t="s">
        <v>460</v>
      </c>
      <c r="F220" s="244" t="s">
        <v>461</v>
      </c>
      <c r="G220" s="245" t="s">
        <v>317</v>
      </c>
      <c r="H220" s="246">
        <v>922</v>
      </c>
      <c r="I220" s="247"/>
      <c r="J220" s="248">
        <f>ROUND(I220*H220,2)</f>
        <v>0</v>
      </c>
      <c r="K220" s="244" t="s">
        <v>545</v>
      </c>
      <c r="L220" s="44"/>
      <c r="M220" s="249" t="s">
        <v>1</v>
      </c>
      <c r="N220" s="250" t="s">
        <v>38</v>
      </c>
      <c r="O220" s="91"/>
      <c r="P220" s="251">
        <f>O220*H220</f>
        <v>0</v>
      </c>
      <c r="Q220" s="251">
        <v>0</v>
      </c>
      <c r="R220" s="251">
        <f>Q220*H220</f>
        <v>0</v>
      </c>
      <c r="S220" s="251">
        <v>0</v>
      </c>
      <c r="T220" s="25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3" t="s">
        <v>231</v>
      </c>
      <c r="AT220" s="253" t="s">
        <v>227</v>
      </c>
      <c r="AU220" s="253" t="s">
        <v>80</v>
      </c>
      <c r="AY220" s="17" t="s">
        <v>226</v>
      </c>
      <c r="BE220" s="254">
        <f>IF(N220="základní",J220,0)</f>
        <v>0</v>
      </c>
      <c r="BF220" s="254">
        <f>IF(N220="snížená",J220,0)</f>
        <v>0</v>
      </c>
      <c r="BG220" s="254">
        <f>IF(N220="zákl. přenesená",J220,0)</f>
        <v>0</v>
      </c>
      <c r="BH220" s="254">
        <f>IF(N220="sníž. přenesená",J220,0)</f>
        <v>0</v>
      </c>
      <c r="BI220" s="254">
        <f>IF(N220="nulová",J220,0)</f>
        <v>0</v>
      </c>
      <c r="BJ220" s="17" t="s">
        <v>80</v>
      </c>
      <c r="BK220" s="254">
        <f>ROUND(I220*H220,2)</f>
        <v>0</v>
      </c>
      <c r="BL220" s="17" t="s">
        <v>231</v>
      </c>
      <c r="BM220" s="253" t="s">
        <v>764</v>
      </c>
    </row>
    <row r="221" spans="1:47" s="2" customFormat="1" ht="12">
      <c r="A221" s="38"/>
      <c r="B221" s="39"/>
      <c r="C221" s="40"/>
      <c r="D221" s="257" t="s">
        <v>277</v>
      </c>
      <c r="E221" s="40"/>
      <c r="F221" s="269" t="s">
        <v>463</v>
      </c>
      <c r="G221" s="40"/>
      <c r="H221" s="40"/>
      <c r="I221" s="155"/>
      <c r="J221" s="40"/>
      <c r="K221" s="40"/>
      <c r="L221" s="44"/>
      <c r="M221" s="270"/>
      <c r="N221" s="271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277</v>
      </c>
      <c r="AU221" s="17" t="s">
        <v>80</v>
      </c>
    </row>
    <row r="222" spans="1:51" s="13" customFormat="1" ht="12">
      <c r="A222" s="13"/>
      <c r="B222" s="255"/>
      <c r="C222" s="256"/>
      <c r="D222" s="257" t="s">
        <v>270</v>
      </c>
      <c r="E222" s="258" t="s">
        <v>765</v>
      </c>
      <c r="F222" s="259" t="s">
        <v>766</v>
      </c>
      <c r="G222" s="256"/>
      <c r="H222" s="260">
        <v>922</v>
      </c>
      <c r="I222" s="261"/>
      <c r="J222" s="256"/>
      <c r="K222" s="256"/>
      <c r="L222" s="262"/>
      <c r="M222" s="263"/>
      <c r="N222" s="264"/>
      <c r="O222" s="264"/>
      <c r="P222" s="264"/>
      <c r="Q222" s="264"/>
      <c r="R222" s="264"/>
      <c r="S222" s="264"/>
      <c r="T222" s="26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6" t="s">
        <v>270</v>
      </c>
      <c r="AU222" s="266" t="s">
        <v>80</v>
      </c>
      <c r="AV222" s="13" t="s">
        <v>82</v>
      </c>
      <c r="AW222" s="13" t="s">
        <v>30</v>
      </c>
      <c r="AX222" s="13" t="s">
        <v>80</v>
      </c>
      <c r="AY222" s="266" t="s">
        <v>226</v>
      </c>
    </row>
    <row r="223" spans="1:65" s="2" customFormat="1" ht="16.5" customHeight="1">
      <c r="A223" s="38"/>
      <c r="B223" s="39"/>
      <c r="C223" s="242" t="s">
        <v>349</v>
      </c>
      <c r="D223" s="242" t="s">
        <v>227</v>
      </c>
      <c r="E223" s="243" t="s">
        <v>767</v>
      </c>
      <c r="F223" s="244" t="s">
        <v>768</v>
      </c>
      <c r="G223" s="245" t="s">
        <v>317</v>
      </c>
      <c r="H223" s="246">
        <v>1012</v>
      </c>
      <c r="I223" s="247"/>
      <c r="J223" s="248">
        <f>ROUND(I223*H223,2)</f>
        <v>0</v>
      </c>
      <c r="K223" s="244" t="s">
        <v>545</v>
      </c>
      <c r="L223" s="44"/>
      <c r="M223" s="249" t="s">
        <v>1</v>
      </c>
      <c r="N223" s="250" t="s">
        <v>38</v>
      </c>
      <c r="O223" s="91"/>
      <c r="P223" s="251">
        <f>O223*H223</f>
        <v>0</v>
      </c>
      <c r="Q223" s="251">
        <v>0</v>
      </c>
      <c r="R223" s="251">
        <f>Q223*H223</f>
        <v>0</v>
      </c>
      <c r="S223" s="251">
        <v>0</v>
      </c>
      <c r="T223" s="25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3" t="s">
        <v>231</v>
      </c>
      <c r="AT223" s="253" t="s">
        <v>227</v>
      </c>
      <c r="AU223" s="253" t="s">
        <v>80</v>
      </c>
      <c r="AY223" s="17" t="s">
        <v>226</v>
      </c>
      <c r="BE223" s="254">
        <f>IF(N223="základní",J223,0)</f>
        <v>0</v>
      </c>
      <c r="BF223" s="254">
        <f>IF(N223="snížená",J223,0)</f>
        <v>0</v>
      </c>
      <c r="BG223" s="254">
        <f>IF(N223="zákl. přenesená",J223,0)</f>
        <v>0</v>
      </c>
      <c r="BH223" s="254">
        <f>IF(N223="sníž. přenesená",J223,0)</f>
        <v>0</v>
      </c>
      <c r="BI223" s="254">
        <f>IF(N223="nulová",J223,0)</f>
        <v>0</v>
      </c>
      <c r="BJ223" s="17" t="s">
        <v>80</v>
      </c>
      <c r="BK223" s="254">
        <f>ROUND(I223*H223,2)</f>
        <v>0</v>
      </c>
      <c r="BL223" s="17" t="s">
        <v>231</v>
      </c>
      <c r="BM223" s="253" t="s">
        <v>769</v>
      </c>
    </row>
    <row r="224" spans="1:47" s="2" customFormat="1" ht="12">
      <c r="A224" s="38"/>
      <c r="B224" s="39"/>
      <c r="C224" s="40"/>
      <c r="D224" s="257" t="s">
        <v>277</v>
      </c>
      <c r="E224" s="40"/>
      <c r="F224" s="269" t="s">
        <v>770</v>
      </c>
      <c r="G224" s="40"/>
      <c r="H224" s="40"/>
      <c r="I224" s="155"/>
      <c r="J224" s="40"/>
      <c r="K224" s="40"/>
      <c r="L224" s="44"/>
      <c r="M224" s="270"/>
      <c r="N224" s="271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277</v>
      </c>
      <c r="AU224" s="17" t="s">
        <v>80</v>
      </c>
    </row>
    <row r="225" spans="1:51" s="13" customFormat="1" ht="12">
      <c r="A225" s="13"/>
      <c r="B225" s="255"/>
      <c r="C225" s="256"/>
      <c r="D225" s="257" t="s">
        <v>270</v>
      </c>
      <c r="E225" s="258" t="s">
        <v>771</v>
      </c>
      <c r="F225" s="259" t="s">
        <v>641</v>
      </c>
      <c r="G225" s="256"/>
      <c r="H225" s="260">
        <v>1012</v>
      </c>
      <c r="I225" s="261"/>
      <c r="J225" s="256"/>
      <c r="K225" s="256"/>
      <c r="L225" s="262"/>
      <c r="M225" s="297"/>
      <c r="N225" s="298"/>
      <c r="O225" s="298"/>
      <c r="P225" s="298"/>
      <c r="Q225" s="298"/>
      <c r="R225" s="298"/>
      <c r="S225" s="298"/>
      <c r="T225" s="29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6" t="s">
        <v>270</v>
      </c>
      <c r="AU225" s="266" t="s">
        <v>80</v>
      </c>
      <c r="AV225" s="13" t="s">
        <v>82</v>
      </c>
      <c r="AW225" s="13" t="s">
        <v>30</v>
      </c>
      <c r="AX225" s="13" t="s">
        <v>80</v>
      </c>
      <c r="AY225" s="266" t="s">
        <v>226</v>
      </c>
    </row>
    <row r="226" spans="1:31" s="2" customFormat="1" ht="6.95" customHeight="1">
      <c r="A226" s="38"/>
      <c r="B226" s="66"/>
      <c r="C226" s="67"/>
      <c r="D226" s="67"/>
      <c r="E226" s="67"/>
      <c r="F226" s="67"/>
      <c r="G226" s="67"/>
      <c r="H226" s="67"/>
      <c r="I226" s="193"/>
      <c r="J226" s="67"/>
      <c r="K226" s="67"/>
      <c r="L226" s="44"/>
      <c r="M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</row>
  </sheetData>
  <sheetProtection password="CC35" sheet="1" objects="1" scenarios="1" formatColumns="0" formatRows="0" autoFilter="0"/>
  <autoFilter ref="C126:K225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112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535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617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618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772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0.8" customHeight="1">
      <c r="A17" s="38"/>
      <c r="B17" s="44"/>
      <c r="C17" s="38"/>
      <c r="D17" s="38"/>
      <c r="E17" s="38"/>
      <c r="F17" s="38"/>
      <c r="G17" s="38"/>
      <c r="H17" s="38"/>
      <c r="I17" s="155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ROUND(J130,2)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ROUND((SUM(BE130:BE246)),2)</f>
        <v>0</v>
      </c>
      <c r="G37" s="38"/>
      <c r="H37" s="38"/>
      <c r="I37" s="172">
        <v>0.21</v>
      </c>
      <c r="J37" s="171">
        <f>ROUND(((SUM(BE130:BE246))*I37),2)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ROUND((SUM(BF130:BF246)),2)</f>
        <v>0</v>
      </c>
      <c r="G38" s="38"/>
      <c r="H38" s="38"/>
      <c r="I38" s="172">
        <v>0.15</v>
      </c>
      <c r="J38" s="171">
        <f>ROUND(((SUM(BF130:BF246))*I38),2)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ROUND((SUM(BG130:BG246)),2)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ROUND((SUM(BH130:BH246)),2)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ROUND((SUM(BI130:BI246)),2)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1" customFormat="1" ht="14.4" customHeight="1">
      <c r="B49" s="20"/>
      <c r="I49" s="147"/>
      <c r="L49" s="20"/>
    </row>
    <row r="50" spans="2:12" s="2" customFormat="1" ht="14.4" customHeight="1">
      <c r="B50" s="63"/>
      <c r="D50" s="181" t="s">
        <v>46</v>
      </c>
      <c r="E50" s="182"/>
      <c r="F50" s="182"/>
      <c r="G50" s="181" t="s">
        <v>47</v>
      </c>
      <c r="H50" s="182"/>
      <c r="I50" s="183"/>
      <c r="J50" s="182"/>
      <c r="K50" s="18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4" t="s">
        <v>48</v>
      </c>
      <c r="E61" s="185"/>
      <c r="F61" s="186" t="s">
        <v>49</v>
      </c>
      <c r="G61" s="184" t="s">
        <v>48</v>
      </c>
      <c r="H61" s="185"/>
      <c r="I61" s="187"/>
      <c r="J61" s="188" t="s">
        <v>49</v>
      </c>
      <c r="K61" s="18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1" t="s">
        <v>50</v>
      </c>
      <c r="E65" s="189"/>
      <c r="F65" s="189"/>
      <c r="G65" s="181" t="s">
        <v>51</v>
      </c>
      <c r="H65" s="189"/>
      <c r="I65" s="190"/>
      <c r="J65" s="189"/>
      <c r="K65" s="18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4" t="s">
        <v>48</v>
      </c>
      <c r="E76" s="185"/>
      <c r="F76" s="186" t="s">
        <v>49</v>
      </c>
      <c r="G76" s="184" t="s">
        <v>48</v>
      </c>
      <c r="H76" s="185"/>
      <c r="I76" s="187"/>
      <c r="J76" s="188" t="s">
        <v>49</v>
      </c>
      <c r="K76" s="18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1"/>
      <c r="C77" s="192"/>
      <c r="D77" s="192"/>
      <c r="E77" s="192"/>
      <c r="F77" s="192"/>
      <c r="G77" s="192"/>
      <c r="H77" s="192"/>
      <c r="I77" s="193"/>
      <c r="J77" s="192"/>
      <c r="K77" s="19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4"/>
      <c r="C81" s="195"/>
      <c r="D81" s="195"/>
      <c r="E81" s="195"/>
      <c r="F81" s="195"/>
      <c r="G81" s="195"/>
      <c r="H81" s="195"/>
      <c r="I81" s="196"/>
      <c r="J81" s="195"/>
      <c r="K81" s="19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198</v>
      </c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7" t="str">
        <f>E7</f>
        <v>Býšť</v>
      </c>
      <c r="F85" s="32"/>
      <c r="G85" s="32"/>
      <c r="H85" s="32"/>
      <c r="I85" s="155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194</v>
      </c>
      <c r="D86" s="22"/>
      <c r="E86" s="22"/>
      <c r="F86" s="22"/>
      <c r="G86" s="22"/>
      <c r="H86" s="22"/>
      <c r="I86" s="147"/>
      <c r="J86" s="22"/>
      <c r="K86" s="22"/>
      <c r="L86" s="20"/>
    </row>
    <row r="87" spans="2:12" s="1" customFormat="1" ht="16.5" customHeight="1">
      <c r="B87" s="21"/>
      <c r="C87" s="22"/>
      <c r="D87" s="22"/>
      <c r="E87" s="197" t="s">
        <v>535</v>
      </c>
      <c r="F87" s="22"/>
      <c r="G87" s="22"/>
      <c r="H87" s="22"/>
      <c r="I87" s="147"/>
      <c r="J87" s="22"/>
      <c r="K87" s="22"/>
      <c r="L87" s="20"/>
    </row>
    <row r="88" spans="2:12" s="1" customFormat="1" ht="12" customHeight="1">
      <c r="B88" s="21"/>
      <c r="C88" s="32" t="s">
        <v>196</v>
      </c>
      <c r="D88" s="22"/>
      <c r="E88" s="22"/>
      <c r="F88" s="22"/>
      <c r="G88" s="22"/>
      <c r="H88" s="22"/>
      <c r="I88" s="147"/>
      <c r="J88" s="22"/>
      <c r="K88" s="22"/>
      <c r="L88" s="20"/>
    </row>
    <row r="89" spans="1:31" s="2" customFormat="1" ht="16.5" customHeight="1">
      <c r="A89" s="38"/>
      <c r="B89" s="39"/>
      <c r="C89" s="40"/>
      <c r="D89" s="40"/>
      <c r="E89" s="303" t="s">
        <v>617</v>
      </c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2" customHeight="1">
      <c r="A90" s="38"/>
      <c r="B90" s="39"/>
      <c r="C90" s="32" t="s">
        <v>618</v>
      </c>
      <c r="D90" s="40"/>
      <c r="E90" s="40"/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6.5" customHeight="1">
      <c r="A91" s="38"/>
      <c r="B91" s="39"/>
      <c r="C91" s="40"/>
      <c r="D91" s="40"/>
      <c r="E91" s="76" t="str">
        <f>E13</f>
        <v>SO 101.1 V - Modernizace silnice II/298 úsek 1 -způsobilé výdaje na vedlejší aktivity projektu</v>
      </c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5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2" customHeight="1">
      <c r="A93" s="38"/>
      <c r="B93" s="39"/>
      <c r="C93" s="32" t="s">
        <v>20</v>
      </c>
      <c r="D93" s="40"/>
      <c r="E93" s="40"/>
      <c r="F93" s="27" t="str">
        <f>F16</f>
        <v xml:space="preserve"> </v>
      </c>
      <c r="G93" s="40"/>
      <c r="H93" s="40"/>
      <c r="I93" s="157" t="s">
        <v>22</v>
      </c>
      <c r="J93" s="79" t="str">
        <f>IF(J16="","",J16)</f>
        <v>7. 5. 2020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6.95" customHeight="1">
      <c r="A94" s="38"/>
      <c r="B94" s="39"/>
      <c r="C94" s="40"/>
      <c r="D94" s="40"/>
      <c r="E94" s="40"/>
      <c r="F94" s="40"/>
      <c r="G94" s="40"/>
      <c r="H94" s="40"/>
      <c r="I94" s="155"/>
      <c r="J94" s="40"/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24</v>
      </c>
      <c r="D95" s="40"/>
      <c r="E95" s="40"/>
      <c r="F95" s="27" t="str">
        <f>E19</f>
        <v xml:space="preserve"> </v>
      </c>
      <c r="G95" s="40"/>
      <c r="H95" s="40"/>
      <c r="I95" s="157" t="s">
        <v>29</v>
      </c>
      <c r="J95" s="36" t="str">
        <f>E25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27</v>
      </c>
      <c r="D96" s="40"/>
      <c r="E96" s="40"/>
      <c r="F96" s="27" t="str">
        <f>IF(E22="","",E22)</f>
        <v>Vyplň údaj</v>
      </c>
      <c r="G96" s="40"/>
      <c r="H96" s="40"/>
      <c r="I96" s="157" t="s">
        <v>31</v>
      </c>
      <c r="J96" s="36" t="str">
        <f>E28</f>
        <v xml:space="preserve"> 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5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29.25" customHeight="1">
      <c r="A98" s="38"/>
      <c r="B98" s="39"/>
      <c r="C98" s="198" t="s">
        <v>199</v>
      </c>
      <c r="D98" s="199"/>
      <c r="E98" s="199"/>
      <c r="F98" s="199"/>
      <c r="G98" s="199"/>
      <c r="H98" s="199"/>
      <c r="I98" s="200"/>
      <c r="J98" s="201" t="s">
        <v>200</v>
      </c>
      <c r="K98" s="199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10.3" customHeight="1">
      <c r="A99" s="38"/>
      <c r="B99" s="39"/>
      <c r="C99" s="40"/>
      <c r="D99" s="40"/>
      <c r="E99" s="40"/>
      <c r="F99" s="40"/>
      <c r="G99" s="40"/>
      <c r="H99" s="40"/>
      <c r="I99" s="155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47" s="2" customFormat="1" ht="22.8" customHeight="1">
      <c r="A100" s="38"/>
      <c r="B100" s="39"/>
      <c r="C100" s="202" t="s">
        <v>201</v>
      </c>
      <c r="D100" s="40"/>
      <c r="E100" s="40"/>
      <c r="F100" s="40"/>
      <c r="G100" s="40"/>
      <c r="H100" s="40"/>
      <c r="I100" s="155"/>
      <c r="J100" s="110">
        <f>J130</f>
        <v>0</v>
      </c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U100" s="17" t="s">
        <v>202</v>
      </c>
    </row>
    <row r="101" spans="1:31" s="9" customFormat="1" ht="24.95" customHeight="1">
      <c r="A101" s="9"/>
      <c r="B101" s="203"/>
      <c r="C101" s="204"/>
      <c r="D101" s="205" t="s">
        <v>541</v>
      </c>
      <c r="E101" s="206"/>
      <c r="F101" s="206"/>
      <c r="G101" s="206"/>
      <c r="H101" s="206"/>
      <c r="I101" s="207"/>
      <c r="J101" s="208">
        <f>J131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585</v>
      </c>
      <c r="E102" s="206"/>
      <c r="F102" s="206"/>
      <c r="G102" s="206"/>
      <c r="H102" s="206"/>
      <c r="I102" s="207"/>
      <c r="J102" s="208">
        <f>J144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773</v>
      </c>
      <c r="E103" s="206"/>
      <c r="F103" s="206"/>
      <c r="G103" s="206"/>
      <c r="H103" s="206"/>
      <c r="I103" s="207"/>
      <c r="J103" s="208">
        <f>J188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3"/>
      <c r="C104" s="204"/>
      <c r="D104" s="205" t="s">
        <v>620</v>
      </c>
      <c r="E104" s="206"/>
      <c r="F104" s="206"/>
      <c r="G104" s="206"/>
      <c r="H104" s="206"/>
      <c r="I104" s="207"/>
      <c r="J104" s="208">
        <f>J198</f>
        <v>0</v>
      </c>
      <c r="K104" s="204"/>
      <c r="L104" s="20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203"/>
      <c r="C105" s="204"/>
      <c r="D105" s="205" t="s">
        <v>774</v>
      </c>
      <c r="E105" s="206"/>
      <c r="F105" s="206"/>
      <c r="G105" s="206"/>
      <c r="H105" s="206"/>
      <c r="I105" s="207"/>
      <c r="J105" s="208">
        <f>J227</f>
        <v>0</v>
      </c>
      <c r="K105" s="204"/>
      <c r="L105" s="20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203"/>
      <c r="C106" s="204"/>
      <c r="D106" s="205" t="s">
        <v>586</v>
      </c>
      <c r="E106" s="206"/>
      <c r="F106" s="206"/>
      <c r="G106" s="206"/>
      <c r="H106" s="206"/>
      <c r="I106" s="207"/>
      <c r="J106" s="208">
        <f>J231</f>
        <v>0</v>
      </c>
      <c r="K106" s="204"/>
      <c r="L106" s="20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155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193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196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211</v>
      </c>
      <c r="D113" s="40"/>
      <c r="E113" s="40"/>
      <c r="F113" s="40"/>
      <c r="G113" s="40"/>
      <c r="H113" s="40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5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155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97" t="str">
        <f>E7</f>
        <v>Býšť</v>
      </c>
      <c r="F116" s="32"/>
      <c r="G116" s="32"/>
      <c r="H116" s="32"/>
      <c r="I116" s="155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194</v>
      </c>
      <c r="D117" s="22"/>
      <c r="E117" s="22"/>
      <c r="F117" s="22"/>
      <c r="G117" s="22"/>
      <c r="H117" s="22"/>
      <c r="I117" s="147"/>
      <c r="J117" s="22"/>
      <c r="K117" s="22"/>
      <c r="L117" s="20"/>
    </row>
    <row r="118" spans="2:12" s="1" customFormat="1" ht="16.5" customHeight="1">
      <c r="B118" s="21"/>
      <c r="C118" s="22"/>
      <c r="D118" s="22"/>
      <c r="E118" s="197" t="s">
        <v>535</v>
      </c>
      <c r="F118" s="22"/>
      <c r="G118" s="22"/>
      <c r="H118" s="22"/>
      <c r="I118" s="147"/>
      <c r="J118" s="22"/>
      <c r="K118" s="22"/>
      <c r="L118" s="20"/>
    </row>
    <row r="119" spans="2:12" s="1" customFormat="1" ht="12" customHeight="1">
      <c r="B119" s="21"/>
      <c r="C119" s="32" t="s">
        <v>196</v>
      </c>
      <c r="D119" s="22"/>
      <c r="E119" s="22"/>
      <c r="F119" s="22"/>
      <c r="G119" s="22"/>
      <c r="H119" s="22"/>
      <c r="I119" s="147"/>
      <c r="J119" s="22"/>
      <c r="K119" s="22"/>
      <c r="L119" s="20"/>
    </row>
    <row r="120" spans="1:31" s="2" customFormat="1" ht="16.5" customHeight="1">
      <c r="A120" s="38"/>
      <c r="B120" s="39"/>
      <c r="C120" s="40"/>
      <c r="D120" s="40"/>
      <c r="E120" s="303" t="s">
        <v>617</v>
      </c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618</v>
      </c>
      <c r="D121" s="40"/>
      <c r="E121" s="40"/>
      <c r="F121" s="40"/>
      <c r="G121" s="40"/>
      <c r="H121" s="40"/>
      <c r="I121" s="155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E13</f>
        <v>SO 101.1 V - Modernizace silnice II/298 úsek 1 -způsobilé výdaje na vedlejší aktivity projektu</v>
      </c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5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F16</f>
        <v xml:space="preserve"> </v>
      </c>
      <c r="G124" s="40"/>
      <c r="H124" s="40"/>
      <c r="I124" s="157" t="s">
        <v>22</v>
      </c>
      <c r="J124" s="79" t="str">
        <f>IF(J16="","",J16)</f>
        <v>7. 5. 2020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E19</f>
        <v xml:space="preserve"> </v>
      </c>
      <c r="G126" s="40"/>
      <c r="H126" s="40"/>
      <c r="I126" s="157" t="s">
        <v>29</v>
      </c>
      <c r="J126" s="36" t="str">
        <f>E25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27</v>
      </c>
      <c r="D127" s="40"/>
      <c r="E127" s="40"/>
      <c r="F127" s="27" t="str">
        <f>IF(E22="","",E22)</f>
        <v>Vyplň údaj</v>
      </c>
      <c r="G127" s="40"/>
      <c r="H127" s="40"/>
      <c r="I127" s="157" t="s">
        <v>31</v>
      </c>
      <c r="J127" s="36" t="str">
        <f>E28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155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216"/>
      <c r="B129" s="217"/>
      <c r="C129" s="218" t="s">
        <v>212</v>
      </c>
      <c r="D129" s="219" t="s">
        <v>58</v>
      </c>
      <c r="E129" s="219" t="s">
        <v>54</v>
      </c>
      <c r="F129" s="219" t="s">
        <v>55</v>
      </c>
      <c r="G129" s="219" t="s">
        <v>213</v>
      </c>
      <c r="H129" s="219" t="s">
        <v>214</v>
      </c>
      <c r="I129" s="220" t="s">
        <v>215</v>
      </c>
      <c r="J129" s="219" t="s">
        <v>200</v>
      </c>
      <c r="K129" s="221" t="s">
        <v>216</v>
      </c>
      <c r="L129" s="222"/>
      <c r="M129" s="100" t="s">
        <v>1</v>
      </c>
      <c r="N129" s="101" t="s">
        <v>37</v>
      </c>
      <c r="O129" s="101" t="s">
        <v>217</v>
      </c>
      <c r="P129" s="101" t="s">
        <v>218</v>
      </c>
      <c r="Q129" s="101" t="s">
        <v>219</v>
      </c>
      <c r="R129" s="101" t="s">
        <v>220</v>
      </c>
      <c r="S129" s="101" t="s">
        <v>221</v>
      </c>
      <c r="T129" s="102" t="s">
        <v>222</v>
      </c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</row>
    <row r="130" spans="1:63" s="2" customFormat="1" ht="22.8" customHeight="1">
      <c r="A130" s="38"/>
      <c r="B130" s="39"/>
      <c r="C130" s="107" t="s">
        <v>223</v>
      </c>
      <c r="D130" s="40"/>
      <c r="E130" s="40"/>
      <c r="F130" s="40"/>
      <c r="G130" s="40"/>
      <c r="H130" s="40"/>
      <c r="I130" s="155"/>
      <c r="J130" s="223">
        <f>BK130</f>
        <v>0</v>
      </c>
      <c r="K130" s="40"/>
      <c r="L130" s="44"/>
      <c r="M130" s="103"/>
      <c r="N130" s="224"/>
      <c r="O130" s="104"/>
      <c r="P130" s="225">
        <f>P131+P144+P188+P198+P227+P231</f>
        <v>0</v>
      </c>
      <c r="Q130" s="104"/>
      <c r="R130" s="225">
        <f>R131+R144+R188+R198+R227+R231</f>
        <v>0</v>
      </c>
      <c r="S130" s="104"/>
      <c r="T130" s="226">
        <f>T131+T144+T188+T198+T227+T231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72</v>
      </c>
      <c r="AU130" s="17" t="s">
        <v>202</v>
      </c>
      <c r="BK130" s="227">
        <f>BK131+BK144+BK188+BK198+BK227+BK231</f>
        <v>0</v>
      </c>
    </row>
    <row r="131" spans="1:63" s="12" customFormat="1" ht="25.9" customHeight="1">
      <c r="A131" s="12"/>
      <c r="B131" s="228"/>
      <c r="C131" s="229"/>
      <c r="D131" s="230" t="s">
        <v>72</v>
      </c>
      <c r="E131" s="231" t="s">
        <v>73</v>
      </c>
      <c r="F131" s="231" t="s">
        <v>271</v>
      </c>
      <c r="G131" s="229"/>
      <c r="H131" s="229"/>
      <c r="I131" s="232"/>
      <c r="J131" s="233">
        <f>BK131</f>
        <v>0</v>
      </c>
      <c r="K131" s="229"/>
      <c r="L131" s="234"/>
      <c r="M131" s="235"/>
      <c r="N131" s="236"/>
      <c r="O131" s="236"/>
      <c r="P131" s="237">
        <f>SUM(P132:P143)</f>
        <v>0</v>
      </c>
      <c r="Q131" s="236"/>
      <c r="R131" s="237">
        <f>SUM(R132:R143)</f>
        <v>0</v>
      </c>
      <c r="S131" s="236"/>
      <c r="T131" s="238">
        <f>SUM(T132:T143)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9" t="s">
        <v>231</v>
      </c>
      <c r="AT131" s="240" t="s">
        <v>72</v>
      </c>
      <c r="AU131" s="240" t="s">
        <v>73</v>
      </c>
      <c r="AY131" s="239" t="s">
        <v>226</v>
      </c>
      <c r="BK131" s="241">
        <f>SUM(BK132:BK143)</f>
        <v>0</v>
      </c>
    </row>
    <row r="132" spans="1:65" s="2" customFormat="1" ht="16.5" customHeight="1">
      <c r="A132" s="38"/>
      <c r="B132" s="39"/>
      <c r="C132" s="242" t="s">
        <v>80</v>
      </c>
      <c r="D132" s="242" t="s">
        <v>227</v>
      </c>
      <c r="E132" s="243" t="s">
        <v>273</v>
      </c>
      <c r="F132" s="244" t="s">
        <v>274</v>
      </c>
      <c r="G132" s="245" t="s">
        <v>275</v>
      </c>
      <c r="H132" s="246">
        <v>99.34</v>
      </c>
      <c r="I132" s="247"/>
      <c r="J132" s="248">
        <f>ROUND(I132*H132,2)</f>
        <v>0</v>
      </c>
      <c r="K132" s="244" t="s">
        <v>545</v>
      </c>
      <c r="L132" s="44"/>
      <c r="M132" s="249" t="s">
        <v>1</v>
      </c>
      <c r="N132" s="250" t="s">
        <v>38</v>
      </c>
      <c r="O132" s="91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3" t="s">
        <v>231</v>
      </c>
      <c r="AT132" s="253" t="s">
        <v>227</v>
      </c>
      <c r="AU132" s="253" t="s">
        <v>80</v>
      </c>
      <c r="AY132" s="17" t="s">
        <v>226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7" t="s">
        <v>80</v>
      </c>
      <c r="BK132" s="254">
        <f>ROUND(I132*H132,2)</f>
        <v>0</v>
      </c>
      <c r="BL132" s="17" t="s">
        <v>231</v>
      </c>
      <c r="BM132" s="253" t="s">
        <v>775</v>
      </c>
    </row>
    <row r="133" spans="1:47" s="2" customFormat="1" ht="12">
      <c r="A133" s="38"/>
      <c r="B133" s="39"/>
      <c r="C133" s="40"/>
      <c r="D133" s="257" t="s">
        <v>277</v>
      </c>
      <c r="E133" s="40"/>
      <c r="F133" s="269" t="s">
        <v>278</v>
      </c>
      <c r="G133" s="40"/>
      <c r="H133" s="40"/>
      <c r="I133" s="155"/>
      <c r="J133" s="40"/>
      <c r="K133" s="40"/>
      <c r="L133" s="44"/>
      <c r="M133" s="270"/>
      <c r="N133" s="271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277</v>
      </c>
      <c r="AU133" s="17" t="s">
        <v>80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279</v>
      </c>
      <c r="F134" s="259" t="s">
        <v>776</v>
      </c>
      <c r="G134" s="256"/>
      <c r="H134" s="260">
        <v>14.58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73</v>
      </c>
      <c r="AY134" s="266" t="s">
        <v>226</v>
      </c>
    </row>
    <row r="135" spans="1:51" s="13" customFormat="1" ht="12">
      <c r="A135" s="13"/>
      <c r="B135" s="255"/>
      <c r="C135" s="256"/>
      <c r="D135" s="257" t="s">
        <v>270</v>
      </c>
      <c r="E135" s="258" t="s">
        <v>623</v>
      </c>
      <c r="F135" s="259" t="s">
        <v>777</v>
      </c>
      <c r="G135" s="256"/>
      <c r="H135" s="260">
        <v>25.19</v>
      </c>
      <c r="I135" s="261"/>
      <c r="J135" s="256"/>
      <c r="K135" s="256"/>
      <c r="L135" s="262"/>
      <c r="M135" s="263"/>
      <c r="N135" s="264"/>
      <c r="O135" s="264"/>
      <c r="P135" s="264"/>
      <c r="Q135" s="264"/>
      <c r="R135" s="264"/>
      <c r="S135" s="264"/>
      <c r="T135" s="26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6" t="s">
        <v>270</v>
      </c>
      <c r="AU135" s="266" t="s">
        <v>80</v>
      </c>
      <c r="AV135" s="13" t="s">
        <v>82</v>
      </c>
      <c r="AW135" s="13" t="s">
        <v>30</v>
      </c>
      <c r="AX135" s="13" t="s">
        <v>73</v>
      </c>
      <c r="AY135" s="266" t="s">
        <v>226</v>
      </c>
    </row>
    <row r="136" spans="1:51" s="13" customFormat="1" ht="12">
      <c r="A136" s="13"/>
      <c r="B136" s="255"/>
      <c r="C136" s="256"/>
      <c r="D136" s="257" t="s">
        <v>270</v>
      </c>
      <c r="E136" s="258" t="s">
        <v>625</v>
      </c>
      <c r="F136" s="259" t="s">
        <v>778</v>
      </c>
      <c r="G136" s="256"/>
      <c r="H136" s="260">
        <v>59.57</v>
      </c>
      <c r="I136" s="261"/>
      <c r="J136" s="256"/>
      <c r="K136" s="256"/>
      <c r="L136" s="262"/>
      <c r="M136" s="263"/>
      <c r="N136" s="264"/>
      <c r="O136" s="264"/>
      <c r="P136" s="264"/>
      <c r="Q136" s="264"/>
      <c r="R136" s="264"/>
      <c r="S136" s="264"/>
      <c r="T136" s="26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6" t="s">
        <v>270</v>
      </c>
      <c r="AU136" s="266" t="s">
        <v>80</v>
      </c>
      <c r="AV136" s="13" t="s">
        <v>82</v>
      </c>
      <c r="AW136" s="13" t="s">
        <v>30</v>
      </c>
      <c r="AX136" s="13" t="s">
        <v>73</v>
      </c>
      <c r="AY136" s="266" t="s">
        <v>226</v>
      </c>
    </row>
    <row r="137" spans="1:51" s="13" customFormat="1" ht="12">
      <c r="A137" s="13"/>
      <c r="B137" s="255"/>
      <c r="C137" s="256"/>
      <c r="D137" s="257" t="s">
        <v>270</v>
      </c>
      <c r="E137" s="258" t="s">
        <v>627</v>
      </c>
      <c r="F137" s="259" t="s">
        <v>779</v>
      </c>
      <c r="G137" s="256"/>
      <c r="H137" s="260">
        <v>99.34</v>
      </c>
      <c r="I137" s="261"/>
      <c r="J137" s="256"/>
      <c r="K137" s="256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270</v>
      </c>
      <c r="AU137" s="266" t="s">
        <v>80</v>
      </c>
      <c r="AV137" s="13" t="s">
        <v>82</v>
      </c>
      <c r="AW137" s="13" t="s">
        <v>30</v>
      </c>
      <c r="AX137" s="13" t="s">
        <v>80</v>
      </c>
      <c r="AY137" s="266" t="s">
        <v>226</v>
      </c>
    </row>
    <row r="138" spans="1:65" s="2" customFormat="1" ht="16.5" customHeight="1">
      <c r="A138" s="38"/>
      <c r="B138" s="39"/>
      <c r="C138" s="242" t="s">
        <v>82</v>
      </c>
      <c r="D138" s="242" t="s">
        <v>227</v>
      </c>
      <c r="E138" s="243" t="s">
        <v>282</v>
      </c>
      <c r="F138" s="244" t="s">
        <v>274</v>
      </c>
      <c r="G138" s="245" t="s">
        <v>275</v>
      </c>
      <c r="H138" s="246">
        <v>3.35</v>
      </c>
      <c r="I138" s="247"/>
      <c r="J138" s="248">
        <f>ROUND(I138*H138,2)</f>
        <v>0</v>
      </c>
      <c r="K138" s="244" t="s">
        <v>545</v>
      </c>
      <c r="L138" s="44"/>
      <c r="M138" s="249" t="s">
        <v>1</v>
      </c>
      <c r="N138" s="250" t="s">
        <v>38</v>
      </c>
      <c r="O138" s="91"/>
      <c r="P138" s="251">
        <f>O138*H138</f>
        <v>0</v>
      </c>
      <c r="Q138" s="251">
        <v>0</v>
      </c>
      <c r="R138" s="251">
        <f>Q138*H138</f>
        <v>0</v>
      </c>
      <c r="S138" s="251">
        <v>0</v>
      </c>
      <c r="T138" s="25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3" t="s">
        <v>231</v>
      </c>
      <c r="AT138" s="253" t="s">
        <v>227</v>
      </c>
      <c r="AU138" s="253" t="s">
        <v>80</v>
      </c>
      <c r="AY138" s="17" t="s">
        <v>226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7" t="s">
        <v>80</v>
      </c>
      <c r="BK138" s="254">
        <f>ROUND(I138*H138,2)</f>
        <v>0</v>
      </c>
      <c r="BL138" s="17" t="s">
        <v>231</v>
      </c>
      <c r="BM138" s="253" t="s">
        <v>780</v>
      </c>
    </row>
    <row r="139" spans="1:47" s="2" customFormat="1" ht="12">
      <c r="A139" s="38"/>
      <c r="B139" s="39"/>
      <c r="C139" s="40"/>
      <c r="D139" s="257" t="s">
        <v>277</v>
      </c>
      <c r="E139" s="40"/>
      <c r="F139" s="269" t="s">
        <v>278</v>
      </c>
      <c r="G139" s="40"/>
      <c r="H139" s="40"/>
      <c r="I139" s="155"/>
      <c r="J139" s="40"/>
      <c r="K139" s="40"/>
      <c r="L139" s="44"/>
      <c r="M139" s="270"/>
      <c r="N139" s="271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277</v>
      </c>
      <c r="AU139" s="17" t="s">
        <v>80</v>
      </c>
    </row>
    <row r="140" spans="1:51" s="15" customFormat="1" ht="12">
      <c r="A140" s="15"/>
      <c r="B140" s="283"/>
      <c r="C140" s="284"/>
      <c r="D140" s="257" t="s">
        <v>270</v>
      </c>
      <c r="E140" s="285" t="s">
        <v>1</v>
      </c>
      <c r="F140" s="286" t="s">
        <v>630</v>
      </c>
      <c r="G140" s="284"/>
      <c r="H140" s="285" t="s">
        <v>1</v>
      </c>
      <c r="I140" s="287"/>
      <c r="J140" s="284"/>
      <c r="K140" s="284"/>
      <c r="L140" s="288"/>
      <c r="M140" s="289"/>
      <c r="N140" s="290"/>
      <c r="O140" s="290"/>
      <c r="P140" s="290"/>
      <c r="Q140" s="290"/>
      <c r="R140" s="290"/>
      <c r="S140" s="290"/>
      <c r="T140" s="29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2" t="s">
        <v>270</v>
      </c>
      <c r="AU140" s="292" t="s">
        <v>80</v>
      </c>
      <c r="AV140" s="15" t="s">
        <v>80</v>
      </c>
      <c r="AW140" s="15" t="s">
        <v>30</v>
      </c>
      <c r="AX140" s="15" t="s">
        <v>73</v>
      </c>
      <c r="AY140" s="292" t="s">
        <v>226</v>
      </c>
    </row>
    <row r="141" spans="1:51" s="13" customFormat="1" ht="12">
      <c r="A141" s="13"/>
      <c r="B141" s="255"/>
      <c r="C141" s="256"/>
      <c r="D141" s="257" t="s">
        <v>270</v>
      </c>
      <c r="E141" s="258" t="s">
        <v>284</v>
      </c>
      <c r="F141" s="259" t="s">
        <v>781</v>
      </c>
      <c r="G141" s="256"/>
      <c r="H141" s="260">
        <v>2.603</v>
      </c>
      <c r="I141" s="261"/>
      <c r="J141" s="256"/>
      <c r="K141" s="256"/>
      <c r="L141" s="262"/>
      <c r="M141" s="263"/>
      <c r="N141" s="264"/>
      <c r="O141" s="264"/>
      <c r="P141" s="264"/>
      <c r="Q141" s="264"/>
      <c r="R141" s="264"/>
      <c r="S141" s="264"/>
      <c r="T141" s="26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6" t="s">
        <v>270</v>
      </c>
      <c r="AU141" s="266" t="s">
        <v>80</v>
      </c>
      <c r="AV141" s="13" t="s">
        <v>82</v>
      </c>
      <c r="AW141" s="13" t="s">
        <v>30</v>
      </c>
      <c r="AX141" s="13" t="s">
        <v>73</v>
      </c>
      <c r="AY141" s="266" t="s">
        <v>226</v>
      </c>
    </row>
    <row r="142" spans="1:51" s="13" customFormat="1" ht="12">
      <c r="A142" s="13"/>
      <c r="B142" s="255"/>
      <c r="C142" s="256"/>
      <c r="D142" s="257" t="s">
        <v>270</v>
      </c>
      <c r="E142" s="258" t="s">
        <v>782</v>
      </c>
      <c r="F142" s="259" t="s">
        <v>783</v>
      </c>
      <c r="G142" s="256"/>
      <c r="H142" s="260">
        <v>0.745</v>
      </c>
      <c r="I142" s="261"/>
      <c r="J142" s="256"/>
      <c r="K142" s="256"/>
      <c r="L142" s="262"/>
      <c r="M142" s="263"/>
      <c r="N142" s="264"/>
      <c r="O142" s="264"/>
      <c r="P142" s="264"/>
      <c r="Q142" s="264"/>
      <c r="R142" s="264"/>
      <c r="S142" s="264"/>
      <c r="T142" s="26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6" t="s">
        <v>270</v>
      </c>
      <c r="AU142" s="266" t="s">
        <v>80</v>
      </c>
      <c r="AV142" s="13" t="s">
        <v>82</v>
      </c>
      <c r="AW142" s="13" t="s">
        <v>30</v>
      </c>
      <c r="AX142" s="13" t="s">
        <v>73</v>
      </c>
      <c r="AY142" s="266" t="s">
        <v>226</v>
      </c>
    </row>
    <row r="143" spans="1:51" s="13" customFormat="1" ht="12">
      <c r="A143" s="13"/>
      <c r="B143" s="255"/>
      <c r="C143" s="256"/>
      <c r="D143" s="257" t="s">
        <v>270</v>
      </c>
      <c r="E143" s="258" t="s">
        <v>784</v>
      </c>
      <c r="F143" s="259" t="s">
        <v>785</v>
      </c>
      <c r="G143" s="256"/>
      <c r="H143" s="260">
        <v>3.35</v>
      </c>
      <c r="I143" s="261"/>
      <c r="J143" s="256"/>
      <c r="K143" s="256"/>
      <c r="L143" s="262"/>
      <c r="M143" s="263"/>
      <c r="N143" s="264"/>
      <c r="O143" s="264"/>
      <c r="P143" s="264"/>
      <c r="Q143" s="264"/>
      <c r="R143" s="264"/>
      <c r="S143" s="264"/>
      <c r="T143" s="26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6" t="s">
        <v>270</v>
      </c>
      <c r="AU143" s="266" t="s">
        <v>80</v>
      </c>
      <c r="AV143" s="13" t="s">
        <v>82</v>
      </c>
      <c r="AW143" s="13" t="s">
        <v>30</v>
      </c>
      <c r="AX143" s="13" t="s">
        <v>80</v>
      </c>
      <c r="AY143" s="266" t="s">
        <v>226</v>
      </c>
    </row>
    <row r="144" spans="1:63" s="12" customFormat="1" ht="25.9" customHeight="1">
      <c r="A144" s="12"/>
      <c r="B144" s="228"/>
      <c r="C144" s="229"/>
      <c r="D144" s="230" t="s">
        <v>72</v>
      </c>
      <c r="E144" s="231" t="s">
        <v>80</v>
      </c>
      <c r="F144" s="231" t="s">
        <v>291</v>
      </c>
      <c r="G144" s="229"/>
      <c r="H144" s="229"/>
      <c r="I144" s="232"/>
      <c r="J144" s="233">
        <f>BK144</f>
        <v>0</v>
      </c>
      <c r="K144" s="229"/>
      <c r="L144" s="234"/>
      <c r="M144" s="235"/>
      <c r="N144" s="236"/>
      <c r="O144" s="236"/>
      <c r="P144" s="237">
        <f>SUM(P145:P187)</f>
        <v>0</v>
      </c>
      <c r="Q144" s="236"/>
      <c r="R144" s="237">
        <f>SUM(R145:R187)</f>
        <v>0</v>
      </c>
      <c r="S144" s="236"/>
      <c r="T144" s="238">
        <f>SUM(T145:T187)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9" t="s">
        <v>231</v>
      </c>
      <c r="AT144" s="240" t="s">
        <v>72</v>
      </c>
      <c r="AU144" s="240" t="s">
        <v>73</v>
      </c>
      <c r="AY144" s="239" t="s">
        <v>226</v>
      </c>
      <c r="BK144" s="241">
        <f>SUM(BK145:BK187)</f>
        <v>0</v>
      </c>
    </row>
    <row r="145" spans="1:65" s="2" customFormat="1" ht="16.5" customHeight="1">
      <c r="A145" s="38"/>
      <c r="B145" s="39"/>
      <c r="C145" s="242" t="s">
        <v>108</v>
      </c>
      <c r="D145" s="242" t="s">
        <v>227</v>
      </c>
      <c r="E145" s="243" t="s">
        <v>786</v>
      </c>
      <c r="F145" s="244" t="s">
        <v>787</v>
      </c>
      <c r="G145" s="245" t="s">
        <v>275</v>
      </c>
      <c r="H145" s="246">
        <v>59.57</v>
      </c>
      <c r="I145" s="247"/>
      <c r="J145" s="248">
        <f>ROUND(I145*H145,2)</f>
        <v>0</v>
      </c>
      <c r="K145" s="244" t="s">
        <v>545</v>
      </c>
      <c r="L145" s="44"/>
      <c r="M145" s="249" t="s">
        <v>1</v>
      </c>
      <c r="N145" s="250" t="s">
        <v>38</v>
      </c>
      <c r="O145" s="91"/>
      <c r="P145" s="251">
        <f>O145*H145</f>
        <v>0</v>
      </c>
      <c r="Q145" s="251">
        <v>0</v>
      </c>
      <c r="R145" s="251">
        <f>Q145*H145</f>
        <v>0</v>
      </c>
      <c r="S145" s="251">
        <v>0</v>
      </c>
      <c r="T145" s="252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3" t="s">
        <v>231</v>
      </c>
      <c r="AT145" s="253" t="s">
        <v>227</v>
      </c>
      <c r="AU145" s="253" t="s">
        <v>80</v>
      </c>
      <c r="AY145" s="17" t="s">
        <v>226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7" t="s">
        <v>80</v>
      </c>
      <c r="BK145" s="254">
        <f>ROUND(I145*H145,2)</f>
        <v>0</v>
      </c>
      <c r="BL145" s="17" t="s">
        <v>231</v>
      </c>
      <c r="BM145" s="253" t="s">
        <v>788</v>
      </c>
    </row>
    <row r="146" spans="1:47" s="2" customFormat="1" ht="12">
      <c r="A146" s="38"/>
      <c r="B146" s="39"/>
      <c r="C146" s="40"/>
      <c r="D146" s="257" t="s">
        <v>277</v>
      </c>
      <c r="E146" s="40"/>
      <c r="F146" s="269" t="s">
        <v>297</v>
      </c>
      <c r="G146" s="40"/>
      <c r="H146" s="40"/>
      <c r="I146" s="155"/>
      <c r="J146" s="40"/>
      <c r="K146" s="40"/>
      <c r="L146" s="44"/>
      <c r="M146" s="270"/>
      <c r="N146" s="271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277</v>
      </c>
      <c r="AU146" s="17" t="s">
        <v>80</v>
      </c>
    </row>
    <row r="147" spans="1:51" s="13" customFormat="1" ht="12">
      <c r="A147" s="13"/>
      <c r="B147" s="255"/>
      <c r="C147" s="256"/>
      <c r="D147" s="257" t="s">
        <v>270</v>
      </c>
      <c r="E147" s="258" t="s">
        <v>557</v>
      </c>
      <c r="F147" s="259" t="s">
        <v>789</v>
      </c>
      <c r="G147" s="256"/>
      <c r="H147" s="260">
        <v>59.57</v>
      </c>
      <c r="I147" s="261"/>
      <c r="J147" s="256"/>
      <c r="K147" s="256"/>
      <c r="L147" s="262"/>
      <c r="M147" s="263"/>
      <c r="N147" s="264"/>
      <c r="O147" s="264"/>
      <c r="P147" s="264"/>
      <c r="Q147" s="264"/>
      <c r="R147" s="264"/>
      <c r="S147" s="264"/>
      <c r="T147" s="26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6" t="s">
        <v>270</v>
      </c>
      <c r="AU147" s="266" t="s">
        <v>80</v>
      </c>
      <c r="AV147" s="13" t="s">
        <v>82</v>
      </c>
      <c r="AW147" s="13" t="s">
        <v>30</v>
      </c>
      <c r="AX147" s="13" t="s">
        <v>80</v>
      </c>
      <c r="AY147" s="266" t="s">
        <v>226</v>
      </c>
    </row>
    <row r="148" spans="1:65" s="2" customFormat="1" ht="16.5" customHeight="1">
      <c r="A148" s="38"/>
      <c r="B148" s="39"/>
      <c r="C148" s="242" t="s">
        <v>231</v>
      </c>
      <c r="D148" s="242" t="s">
        <v>227</v>
      </c>
      <c r="E148" s="243" t="s">
        <v>315</v>
      </c>
      <c r="F148" s="244" t="s">
        <v>316</v>
      </c>
      <c r="G148" s="245" t="s">
        <v>317</v>
      </c>
      <c r="H148" s="246">
        <v>57.84</v>
      </c>
      <c r="I148" s="247"/>
      <c r="J148" s="248">
        <f>ROUND(I148*H148,2)</f>
        <v>0</v>
      </c>
      <c r="K148" s="244" t="s">
        <v>545</v>
      </c>
      <c r="L148" s="44"/>
      <c r="M148" s="249" t="s">
        <v>1</v>
      </c>
      <c r="N148" s="250" t="s">
        <v>38</v>
      </c>
      <c r="O148" s="91"/>
      <c r="P148" s="251">
        <f>O148*H148</f>
        <v>0</v>
      </c>
      <c r="Q148" s="251">
        <v>0</v>
      </c>
      <c r="R148" s="251">
        <f>Q148*H148</f>
        <v>0</v>
      </c>
      <c r="S148" s="251">
        <v>0</v>
      </c>
      <c r="T148" s="25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3" t="s">
        <v>231</v>
      </c>
      <c r="AT148" s="253" t="s">
        <v>227</v>
      </c>
      <c r="AU148" s="253" t="s">
        <v>80</v>
      </c>
      <c r="AY148" s="17" t="s">
        <v>226</v>
      </c>
      <c r="BE148" s="254">
        <f>IF(N148="základní",J148,0)</f>
        <v>0</v>
      </c>
      <c r="BF148" s="254">
        <f>IF(N148="snížená",J148,0)</f>
        <v>0</v>
      </c>
      <c r="BG148" s="254">
        <f>IF(N148="zákl. přenesená",J148,0)</f>
        <v>0</v>
      </c>
      <c r="BH148" s="254">
        <f>IF(N148="sníž. přenesená",J148,0)</f>
        <v>0</v>
      </c>
      <c r="BI148" s="254">
        <f>IF(N148="nulová",J148,0)</f>
        <v>0</v>
      </c>
      <c r="BJ148" s="17" t="s">
        <v>80</v>
      </c>
      <c r="BK148" s="254">
        <f>ROUND(I148*H148,2)</f>
        <v>0</v>
      </c>
      <c r="BL148" s="17" t="s">
        <v>231</v>
      </c>
      <c r="BM148" s="253" t="s">
        <v>790</v>
      </c>
    </row>
    <row r="149" spans="1:47" s="2" customFormat="1" ht="12">
      <c r="A149" s="38"/>
      <c r="B149" s="39"/>
      <c r="C149" s="40"/>
      <c r="D149" s="257" t="s">
        <v>277</v>
      </c>
      <c r="E149" s="40"/>
      <c r="F149" s="269" t="s">
        <v>297</v>
      </c>
      <c r="G149" s="40"/>
      <c r="H149" s="40"/>
      <c r="I149" s="155"/>
      <c r="J149" s="40"/>
      <c r="K149" s="40"/>
      <c r="L149" s="44"/>
      <c r="M149" s="270"/>
      <c r="N149" s="271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277</v>
      </c>
      <c r="AU149" s="17" t="s">
        <v>80</v>
      </c>
    </row>
    <row r="150" spans="1:51" s="13" customFormat="1" ht="12">
      <c r="A150" s="13"/>
      <c r="B150" s="255"/>
      <c r="C150" s="256"/>
      <c r="D150" s="257" t="s">
        <v>270</v>
      </c>
      <c r="E150" s="258" t="s">
        <v>562</v>
      </c>
      <c r="F150" s="259" t="s">
        <v>791</v>
      </c>
      <c r="G150" s="256"/>
      <c r="H150" s="260">
        <v>57.84</v>
      </c>
      <c r="I150" s="261"/>
      <c r="J150" s="256"/>
      <c r="K150" s="256"/>
      <c r="L150" s="262"/>
      <c r="M150" s="263"/>
      <c r="N150" s="264"/>
      <c r="O150" s="264"/>
      <c r="P150" s="264"/>
      <c r="Q150" s="264"/>
      <c r="R150" s="264"/>
      <c r="S150" s="264"/>
      <c r="T150" s="26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6" t="s">
        <v>270</v>
      </c>
      <c r="AU150" s="266" t="s">
        <v>80</v>
      </c>
      <c r="AV150" s="13" t="s">
        <v>82</v>
      </c>
      <c r="AW150" s="13" t="s">
        <v>30</v>
      </c>
      <c r="AX150" s="13" t="s">
        <v>80</v>
      </c>
      <c r="AY150" s="266" t="s">
        <v>226</v>
      </c>
    </row>
    <row r="151" spans="1:65" s="2" customFormat="1" ht="16.5" customHeight="1">
      <c r="A151" s="38"/>
      <c r="B151" s="39"/>
      <c r="C151" s="242" t="s">
        <v>242</v>
      </c>
      <c r="D151" s="242" t="s">
        <v>227</v>
      </c>
      <c r="E151" s="243" t="s">
        <v>319</v>
      </c>
      <c r="F151" s="244" t="s">
        <v>320</v>
      </c>
      <c r="G151" s="245" t="s">
        <v>275</v>
      </c>
      <c r="H151" s="246">
        <v>62.685</v>
      </c>
      <c r="I151" s="247"/>
      <c r="J151" s="248">
        <f>ROUND(I151*H151,2)</f>
        <v>0</v>
      </c>
      <c r="K151" s="244" t="s">
        <v>545</v>
      </c>
      <c r="L151" s="44"/>
      <c r="M151" s="249" t="s">
        <v>1</v>
      </c>
      <c r="N151" s="250" t="s">
        <v>38</v>
      </c>
      <c r="O151" s="91"/>
      <c r="P151" s="251">
        <f>O151*H151</f>
        <v>0</v>
      </c>
      <c r="Q151" s="251">
        <v>0</v>
      </c>
      <c r="R151" s="251">
        <f>Q151*H151</f>
        <v>0</v>
      </c>
      <c r="S151" s="251">
        <v>0</v>
      </c>
      <c r="T151" s="252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3" t="s">
        <v>231</v>
      </c>
      <c r="AT151" s="253" t="s">
        <v>227</v>
      </c>
      <c r="AU151" s="253" t="s">
        <v>80</v>
      </c>
      <c r="AY151" s="17" t="s">
        <v>226</v>
      </c>
      <c r="BE151" s="254">
        <f>IF(N151="základní",J151,0)</f>
        <v>0</v>
      </c>
      <c r="BF151" s="254">
        <f>IF(N151="snížená",J151,0)</f>
        <v>0</v>
      </c>
      <c r="BG151" s="254">
        <f>IF(N151="zákl. přenesená",J151,0)</f>
        <v>0</v>
      </c>
      <c r="BH151" s="254">
        <f>IF(N151="sníž. přenesená",J151,0)</f>
        <v>0</v>
      </c>
      <c r="BI151" s="254">
        <f>IF(N151="nulová",J151,0)</f>
        <v>0</v>
      </c>
      <c r="BJ151" s="17" t="s">
        <v>80</v>
      </c>
      <c r="BK151" s="254">
        <f>ROUND(I151*H151,2)</f>
        <v>0</v>
      </c>
      <c r="BL151" s="17" t="s">
        <v>231</v>
      </c>
      <c r="BM151" s="253" t="s">
        <v>792</v>
      </c>
    </row>
    <row r="152" spans="1:47" s="2" customFormat="1" ht="12">
      <c r="A152" s="38"/>
      <c r="B152" s="39"/>
      <c r="C152" s="40"/>
      <c r="D152" s="257" t="s">
        <v>277</v>
      </c>
      <c r="E152" s="40"/>
      <c r="F152" s="269" t="s">
        <v>297</v>
      </c>
      <c r="G152" s="40"/>
      <c r="H152" s="40"/>
      <c r="I152" s="155"/>
      <c r="J152" s="40"/>
      <c r="K152" s="40"/>
      <c r="L152" s="44"/>
      <c r="M152" s="270"/>
      <c r="N152" s="271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277</v>
      </c>
      <c r="AU152" s="17" t="s">
        <v>80</v>
      </c>
    </row>
    <row r="153" spans="1:51" s="15" customFormat="1" ht="12">
      <c r="A153" s="15"/>
      <c r="B153" s="283"/>
      <c r="C153" s="284"/>
      <c r="D153" s="257" t="s">
        <v>270</v>
      </c>
      <c r="E153" s="285" t="s">
        <v>1</v>
      </c>
      <c r="F153" s="286" t="s">
        <v>635</v>
      </c>
      <c r="G153" s="284"/>
      <c r="H153" s="285" t="s">
        <v>1</v>
      </c>
      <c r="I153" s="287"/>
      <c r="J153" s="284"/>
      <c r="K153" s="284"/>
      <c r="L153" s="288"/>
      <c r="M153" s="289"/>
      <c r="N153" s="290"/>
      <c r="O153" s="290"/>
      <c r="P153" s="290"/>
      <c r="Q153" s="290"/>
      <c r="R153" s="290"/>
      <c r="S153" s="290"/>
      <c r="T153" s="291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2" t="s">
        <v>270</v>
      </c>
      <c r="AU153" s="292" t="s">
        <v>80</v>
      </c>
      <c r="AV153" s="15" t="s">
        <v>80</v>
      </c>
      <c r="AW153" s="15" t="s">
        <v>30</v>
      </c>
      <c r="AX153" s="15" t="s">
        <v>73</v>
      </c>
      <c r="AY153" s="292" t="s">
        <v>226</v>
      </c>
    </row>
    <row r="154" spans="1:51" s="13" customFormat="1" ht="12">
      <c r="A154" s="13"/>
      <c r="B154" s="255"/>
      <c r="C154" s="256"/>
      <c r="D154" s="257" t="s">
        <v>270</v>
      </c>
      <c r="E154" s="258" t="s">
        <v>567</v>
      </c>
      <c r="F154" s="259" t="s">
        <v>793</v>
      </c>
      <c r="G154" s="256"/>
      <c r="H154" s="260">
        <v>62.685</v>
      </c>
      <c r="I154" s="261"/>
      <c r="J154" s="256"/>
      <c r="K154" s="256"/>
      <c r="L154" s="262"/>
      <c r="M154" s="263"/>
      <c r="N154" s="264"/>
      <c r="O154" s="264"/>
      <c r="P154" s="264"/>
      <c r="Q154" s="264"/>
      <c r="R154" s="264"/>
      <c r="S154" s="264"/>
      <c r="T154" s="26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6" t="s">
        <v>270</v>
      </c>
      <c r="AU154" s="266" t="s">
        <v>80</v>
      </c>
      <c r="AV154" s="13" t="s">
        <v>82</v>
      </c>
      <c r="AW154" s="13" t="s">
        <v>30</v>
      </c>
      <c r="AX154" s="13" t="s">
        <v>80</v>
      </c>
      <c r="AY154" s="266" t="s">
        <v>226</v>
      </c>
    </row>
    <row r="155" spans="1:65" s="2" customFormat="1" ht="16.5" customHeight="1">
      <c r="A155" s="38"/>
      <c r="B155" s="39"/>
      <c r="C155" s="242" t="s">
        <v>246</v>
      </c>
      <c r="D155" s="242" t="s">
        <v>227</v>
      </c>
      <c r="E155" s="243" t="s">
        <v>637</v>
      </c>
      <c r="F155" s="244" t="s">
        <v>638</v>
      </c>
      <c r="G155" s="245" t="s">
        <v>317</v>
      </c>
      <c r="H155" s="246">
        <v>77.15</v>
      </c>
      <c r="I155" s="247"/>
      <c r="J155" s="248">
        <f>ROUND(I155*H155,2)</f>
        <v>0</v>
      </c>
      <c r="K155" s="244" t="s">
        <v>545</v>
      </c>
      <c r="L155" s="44"/>
      <c r="M155" s="249" t="s">
        <v>1</v>
      </c>
      <c r="N155" s="250" t="s">
        <v>38</v>
      </c>
      <c r="O155" s="91"/>
      <c r="P155" s="251">
        <f>O155*H155</f>
        <v>0</v>
      </c>
      <c r="Q155" s="251">
        <v>0</v>
      </c>
      <c r="R155" s="251">
        <f>Q155*H155</f>
        <v>0</v>
      </c>
      <c r="S155" s="251">
        <v>0</v>
      </c>
      <c r="T155" s="25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3" t="s">
        <v>231</v>
      </c>
      <c r="AT155" s="253" t="s">
        <v>227</v>
      </c>
      <c r="AU155" s="253" t="s">
        <v>80</v>
      </c>
      <c r="AY155" s="17" t="s">
        <v>226</v>
      </c>
      <c r="BE155" s="254">
        <f>IF(N155="základní",J155,0)</f>
        <v>0</v>
      </c>
      <c r="BF155" s="254">
        <f>IF(N155="snížená",J155,0)</f>
        <v>0</v>
      </c>
      <c r="BG155" s="254">
        <f>IF(N155="zákl. přenesená",J155,0)</f>
        <v>0</v>
      </c>
      <c r="BH155" s="254">
        <f>IF(N155="sníž. přenesená",J155,0)</f>
        <v>0</v>
      </c>
      <c r="BI155" s="254">
        <f>IF(N155="nulová",J155,0)</f>
        <v>0</v>
      </c>
      <c r="BJ155" s="17" t="s">
        <v>80</v>
      </c>
      <c r="BK155" s="254">
        <f>ROUND(I155*H155,2)</f>
        <v>0</v>
      </c>
      <c r="BL155" s="17" t="s">
        <v>231</v>
      </c>
      <c r="BM155" s="253" t="s">
        <v>794</v>
      </c>
    </row>
    <row r="156" spans="1:47" s="2" customFormat="1" ht="12">
      <c r="A156" s="38"/>
      <c r="B156" s="39"/>
      <c r="C156" s="40"/>
      <c r="D156" s="257" t="s">
        <v>277</v>
      </c>
      <c r="E156" s="40"/>
      <c r="F156" s="269" t="s">
        <v>640</v>
      </c>
      <c r="G156" s="40"/>
      <c r="H156" s="40"/>
      <c r="I156" s="155"/>
      <c r="J156" s="40"/>
      <c r="K156" s="40"/>
      <c r="L156" s="44"/>
      <c r="M156" s="270"/>
      <c r="N156" s="271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277</v>
      </c>
      <c r="AU156" s="17" t="s">
        <v>80</v>
      </c>
    </row>
    <row r="157" spans="1:51" s="13" customFormat="1" ht="12">
      <c r="A157" s="13"/>
      <c r="B157" s="255"/>
      <c r="C157" s="256"/>
      <c r="D157" s="257" t="s">
        <v>270</v>
      </c>
      <c r="E157" s="258" t="s">
        <v>577</v>
      </c>
      <c r="F157" s="259" t="s">
        <v>795</v>
      </c>
      <c r="G157" s="256"/>
      <c r="H157" s="260">
        <v>77.15</v>
      </c>
      <c r="I157" s="261"/>
      <c r="J157" s="256"/>
      <c r="K157" s="256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270</v>
      </c>
      <c r="AU157" s="266" t="s">
        <v>80</v>
      </c>
      <c r="AV157" s="13" t="s">
        <v>82</v>
      </c>
      <c r="AW157" s="13" t="s">
        <v>30</v>
      </c>
      <c r="AX157" s="13" t="s">
        <v>80</v>
      </c>
      <c r="AY157" s="266" t="s">
        <v>226</v>
      </c>
    </row>
    <row r="158" spans="1:65" s="2" customFormat="1" ht="16.5" customHeight="1">
      <c r="A158" s="38"/>
      <c r="B158" s="39"/>
      <c r="C158" s="242" t="s">
        <v>250</v>
      </c>
      <c r="D158" s="242" t="s">
        <v>227</v>
      </c>
      <c r="E158" s="243" t="s">
        <v>647</v>
      </c>
      <c r="F158" s="244" t="s">
        <v>648</v>
      </c>
      <c r="G158" s="245" t="s">
        <v>275</v>
      </c>
      <c r="H158" s="246">
        <v>4.33</v>
      </c>
      <c r="I158" s="247"/>
      <c r="J158" s="248">
        <f>ROUND(I158*H158,2)</f>
        <v>0</v>
      </c>
      <c r="K158" s="244" t="s">
        <v>545</v>
      </c>
      <c r="L158" s="44"/>
      <c r="M158" s="249" t="s">
        <v>1</v>
      </c>
      <c r="N158" s="250" t="s">
        <v>38</v>
      </c>
      <c r="O158" s="91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3" t="s">
        <v>231</v>
      </c>
      <c r="AT158" s="253" t="s">
        <v>227</v>
      </c>
      <c r="AU158" s="253" t="s">
        <v>80</v>
      </c>
      <c r="AY158" s="17" t="s">
        <v>226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7" t="s">
        <v>80</v>
      </c>
      <c r="BK158" s="254">
        <f>ROUND(I158*H158,2)</f>
        <v>0</v>
      </c>
      <c r="BL158" s="17" t="s">
        <v>231</v>
      </c>
      <c r="BM158" s="253" t="s">
        <v>796</v>
      </c>
    </row>
    <row r="159" spans="1:47" s="2" customFormat="1" ht="12">
      <c r="A159" s="38"/>
      <c r="B159" s="39"/>
      <c r="C159" s="40"/>
      <c r="D159" s="257" t="s">
        <v>277</v>
      </c>
      <c r="E159" s="40"/>
      <c r="F159" s="269" t="s">
        <v>650</v>
      </c>
      <c r="G159" s="40"/>
      <c r="H159" s="40"/>
      <c r="I159" s="155"/>
      <c r="J159" s="40"/>
      <c r="K159" s="40"/>
      <c r="L159" s="44"/>
      <c r="M159" s="270"/>
      <c r="N159" s="27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277</v>
      </c>
      <c r="AU159" s="17" t="s">
        <v>80</v>
      </c>
    </row>
    <row r="160" spans="1:51" s="13" customFormat="1" ht="12">
      <c r="A160" s="13"/>
      <c r="B160" s="255"/>
      <c r="C160" s="256"/>
      <c r="D160" s="257" t="s">
        <v>270</v>
      </c>
      <c r="E160" s="258" t="s">
        <v>582</v>
      </c>
      <c r="F160" s="259" t="s">
        <v>797</v>
      </c>
      <c r="G160" s="256"/>
      <c r="H160" s="260">
        <v>4.33</v>
      </c>
      <c r="I160" s="261"/>
      <c r="J160" s="256"/>
      <c r="K160" s="256"/>
      <c r="L160" s="262"/>
      <c r="M160" s="263"/>
      <c r="N160" s="264"/>
      <c r="O160" s="264"/>
      <c r="P160" s="264"/>
      <c r="Q160" s="264"/>
      <c r="R160" s="264"/>
      <c r="S160" s="264"/>
      <c r="T160" s="26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6" t="s">
        <v>270</v>
      </c>
      <c r="AU160" s="266" t="s">
        <v>80</v>
      </c>
      <c r="AV160" s="13" t="s">
        <v>82</v>
      </c>
      <c r="AW160" s="13" t="s">
        <v>30</v>
      </c>
      <c r="AX160" s="13" t="s">
        <v>80</v>
      </c>
      <c r="AY160" s="266" t="s">
        <v>226</v>
      </c>
    </row>
    <row r="161" spans="1:65" s="2" customFormat="1" ht="16.5" customHeight="1">
      <c r="A161" s="38"/>
      <c r="B161" s="39"/>
      <c r="C161" s="242" t="s">
        <v>254</v>
      </c>
      <c r="D161" s="242" t="s">
        <v>227</v>
      </c>
      <c r="E161" s="243" t="s">
        <v>656</v>
      </c>
      <c r="F161" s="244" t="s">
        <v>657</v>
      </c>
      <c r="G161" s="245" t="s">
        <v>275</v>
      </c>
      <c r="H161" s="246">
        <v>14.58</v>
      </c>
      <c r="I161" s="247"/>
      <c r="J161" s="248">
        <f>ROUND(I161*H161,2)</f>
        <v>0</v>
      </c>
      <c r="K161" s="244" t="s">
        <v>545</v>
      </c>
      <c r="L161" s="44"/>
      <c r="M161" s="249" t="s">
        <v>1</v>
      </c>
      <c r="N161" s="250" t="s">
        <v>38</v>
      </c>
      <c r="O161" s="91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3" t="s">
        <v>231</v>
      </c>
      <c r="AT161" s="253" t="s">
        <v>227</v>
      </c>
      <c r="AU161" s="253" t="s">
        <v>80</v>
      </c>
      <c r="AY161" s="17" t="s">
        <v>226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7" t="s">
        <v>80</v>
      </c>
      <c r="BK161" s="254">
        <f>ROUND(I161*H161,2)</f>
        <v>0</v>
      </c>
      <c r="BL161" s="17" t="s">
        <v>231</v>
      </c>
      <c r="BM161" s="253" t="s">
        <v>798</v>
      </c>
    </row>
    <row r="162" spans="1:47" s="2" customFormat="1" ht="12">
      <c r="A162" s="38"/>
      <c r="B162" s="39"/>
      <c r="C162" s="40"/>
      <c r="D162" s="257" t="s">
        <v>277</v>
      </c>
      <c r="E162" s="40"/>
      <c r="F162" s="269" t="s">
        <v>650</v>
      </c>
      <c r="G162" s="40"/>
      <c r="H162" s="40"/>
      <c r="I162" s="155"/>
      <c r="J162" s="40"/>
      <c r="K162" s="40"/>
      <c r="L162" s="44"/>
      <c r="M162" s="270"/>
      <c r="N162" s="27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277</v>
      </c>
      <c r="AU162" s="17" t="s">
        <v>80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659</v>
      </c>
      <c r="F163" s="259" t="s">
        <v>799</v>
      </c>
      <c r="G163" s="256"/>
      <c r="H163" s="260">
        <v>14.58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80</v>
      </c>
      <c r="AV163" s="13" t="s">
        <v>82</v>
      </c>
      <c r="AW163" s="13" t="s">
        <v>30</v>
      </c>
      <c r="AX163" s="13" t="s">
        <v>80</v>
      </c>
      <c r="AY163" s="266" t="s">
        <v>226</v>
      </c>
    </row>
    <row r="164" spans="1:65" s="2" customFormat="1" ht="16.5" customHeight="1">
      <c r="A164" s="38"/>
      <c r="B164" s="39"/>
      <c r="C164" s="242" t="s">
        <v>258</v>
      </c>
      <c r="D164" s="242" t="s">
        <v>227</v>
      </c>
      <c r="E164" s="243" t="s">
        <v>661</v>
      </c>
      <c r="F164" s="244" t="s">
        <v>662</v>
      </c>
      <c r="G164" s="245" t="s">
        <v>275</v>
      </c>
      <c r="H164" s="246">
        <v>4.33</v>
      </c>
      <c r="I164" s="247"/>
      <c r="J164" s="248">
        <f>ROUND(I164*H164,2)</f>
        <v>0</v>
      </c>
      <c r="K164" s="244" t="s">
        <v>545</v>
      </c>
      <c r="L164" s="44"/>
      <c r="M164" s="249" t="s">
        <v>1</v>
      </c>
      <c r="N164" s="250" t="s">
        <v>38</v>
      </c>
      <c r="O164" s="91"/>
      <c r="P164" s="251">
        <f>O164*H164</f>
        <v>0</v>
      </c>
      <c r="Q164" s="251">
        <v>0</v>
      </c>
      <c r="R164" s="251">
        <f>Q164*H164</f>
        <v>0</v>
      </c>
      <c r="S164" s="251">
        <v>0</v>
      </c>
      <c r="T164" s="25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3" t="s">
        <v>231</v>
      </c>
      <c r="AT164" s="253" t="s">
        <v>227</v>
      </c>
      <c r="AU164" s="253" t="s">
        <v>80</v>
      </c>
      <c r="AY164" s="17" t="s">
        <v>226</v>
      </c>
      <c r="BE164" s="254">
        <f>IF(N164="základní",J164,0)</f>
        <v>0</v>
      </c>
      <c r="BF164" s="254">
        <f>IF(N164="snížená",J164,0)</f>
        <v>0</v>
      </c>
      <c r="BG164" s="254">
        <f>IF(N164="zákl. přenesená",J164,0)</f>
        <v>0</v>
      </c>
      <c r="BH164" s="254">
        <f>IF(N164="sníž. přenesená",J164,0)</f>
        <v>0</v>
      </c>
      <c r="BI164" s="254">
        <f>IF(N164="nulová",J164,0)</f>
        <v>0</v>
      </c>
      <c r="BJ164" s="17" t="s">
        <v>80</v>
      </c>
      <c r="BK164" s="254">
        <f>ROUND(I164*H164,2)</f>
        <v>0</v>
      </c>
      <c r="BL164" s="17" t="s">
        <v>231</v>
      </c>
      <c r="BM164" s="253" t="s">
        <v>800</v>
      </c>
    </row>
    <row r="165" spans="1:47" s="2" customFormat="1" ht="12">
      <c r="A165" s="38"/>
      <c r="B165" s="39"/>
      <c r="C165" s="40"/>
      <c r="D165" s="257" t="s">
        <v>277</v>
      </c>
      <c r="E165" s="40"/>
      <c r="F165" s="269" t="s">
        <v>664</v>
      </c>
      <c r="G165" s="40"/>
      <c r="H165" s="40"/>
      <c r="I165" s="155"/>
      <c r="J165" s="40"/>
      <c r="K165" s="40"/>
      <c r="L165" s="44"/>
      <c r="M165" s="270"/>
      <c r="N165" s="271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277</v>
      </c>
      <c r="AU165" s="17" t="s">
        <v>80</v>
      </c>
    </row>
    <row r="166" spans="1:51" s="13" customFormat="1" ht="12">
      <c r="A166" s="13"/>
      <c r="B166" s="255"/>
      <c r="C166" s="256"/>
      <c r="D166" s="257" t="s">
        <v>270</v>
      </c>
      <c r="E166" s="258" t="s">
        <v>665</v>
      </c>
      <c r="F166" s="259" t="s">
        <v>797</v>
      </c>
      <c r="G166" s="256"/>
      <c r="H166" s="260">
        <v>4.33</v>
      </c>
      <c r="I166" s="261"/>
      <c r="J166" s="256"/>
      <c r="K166" s="256"/>
      <c r="L166" s="262"/>
      <c r="M166" s="263"/>
      <c r="N166" s="264"/>
      <c r="O166" s="264"/>
      <c r="P166" s="264"/>
      <c r="Q166" s="264"/>
      <c r="R166" s="264"/>
      <c r="S166" s="264"/>
      <c r="T166" s="26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6" t="s">
        <v>270</v>
      </c>
      <c r="AU166" s="266" t="s">
        <v>80</v>
      </c>
      <c r="AV166" s="13" t="s">
        <v>82</v>
      </c>
      <c r="AW166" s="13" t="s">
        <v>30</v>
      </c>
      <c r="AX166" s="13" t="s">
        <v>80</v>
      </c>
      <c r="AY166" s="266" t="s">
        <v>226</v>
      </c>
    </row>
    <row r="167" spans="1:65" s="2" customFormat="1" ht="16.5" customHeight="1">
      <c r="A167" s="38"/>
      <c r="B167" s="39"/>
      <c r="C167" s="242" t="s">
        <v>262</v>
      </c>
      <c r="D167" s="242" t="s">
        <v>227</v>
      </c>
      <c r="E167" s="243" t="s">
        <v>801</v>
      </c>
      <c r="F167" s="244" t="s">
        <v>802</v>
      </c>
      <c r="G167" s="245" t="s">
        <v>275</v>
      </c>
      <c r="H167" s="246">
        <v>25.187</v>
      </c>
      <c r="I167" s="247"/>
      <c r="J167" s="248">
        <f>ROUND(I167*H167,2)</f>
        <v>0</v>
      </c>
      <c r="K167" s="244" t="s">
        <v>545</v>
      </c>
      <c r="L167" s="44"/>
      <c r="M167" s="249" t="s">
        <v>1</v>
      </c>
      <c r="N167" s="250" t="s">
        <v>38</v>
      </c>
      <c r="O167" s="91"/>
      <c r="P167" s="251">
        <f>O167*H167</f>
        <v>0</v>
      </c>
      <c r="Q167" s="251">
        <v>0</v>
      </c>
      <c r="R167" s="251">
        <f>Q167*H167</f>
        <v>0</v>
      </c>
      <c r="S167" s="251">
        <v>0</v>
      </c>
      <c r="T167" s="25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3" t="s">
        <v>231</v>
      </c>
      <c r="AT167" s="253" t="s">
        <v>227</v>
      </c>
      <c r="AU167" s="253" t="s">
        <v>80</v>
      </c>
      <c r="AY167" s="17" t="s">
        <v>226</v>
      </c>
      <c r="BE167" s="254">
        <f>IF(N167="základní",J167,0)</f>
        <v>0</v>
      </c>
      <c r="BF167" s="254">
        <f>IF(N167="snížená",J167,0)</f>
        <v>0</v>
      </c>
      <c r="BG167" s="254">
        <f>IF(N167="zákl. přenesená",J167,0)</f>
        <v>0</v>
      </c>
      <c r="BH167" s="254">
        <f>IF(N167="sníž. přenesená",J167,0)</f>
        <v>0</v>
      </c>
      <c r="BI167" s="254">
        <f>IF(N167="nulová",J167,0)</f>
        <v>0</v>
      </c>
      <c r="BJ167" s="17" t="s">
        <v>80</v>
      </c>
      <c r="BK167" s="254">
        <f>ROUND(I167*H167,2)</f>
        <v>0</v>
      </c>
      <c r="BL167" s="17" t="s">
        <v>231</v>
      </c>
      <c r="BM167" s="253" t="s">
        <v>803</v>
      </c>
    </row>
    <row r="168" spans="1:47" s="2" customFormat="1" ht="12">
      <c r="A168" s="38"/>
      <c r="B168" s="39"/>
      <c r="C168" s="40"/>
      <c r="D168" s="257" t="s">
        <v>277</v>
      </c>
      <c r="E168" s="40"/>
      <c r="F168" s="269" t="s">
        <v>328</v>
      </c>
      <c r="G168" s="40"/>
      <c r="H168" s="40"/>
      <c r="I168" s="155"/>
      <c r="J168" s="40"/>
      <c r="K168" s="40"/>
      <c r="L168" s="44"/>
      <c r="M168" s="270"/>
      <c r="N168" s="271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277</v>
      </c>
      <c r="AU168" s="17" t="s">
        <v>80</v>
      </c>
    </row>
    <row r="169" spans="1:51" s="13" customFormat="1" ht="12">
      <c r="A169" s="13"/>
      <c r="B169" s="255"/>
      <c r="C169" s="256"/>
      <c r="D169" s="257" t="s">
        <v>270</v>
      </c>
      <c r="E169" s="258" t="s">
        <v>672</v>
      </c>
      <c r="F169" s="259" t="s">
        <v>804</v>
      </c>
      <c r="G169" s="256"/>
      <c r="H169" s="260">
        <v>25.187</v>
      </c>
      <c r="I169" s="261"/>
      <c r="J169" s="256"/>
      <c r="K169" s="256"/>
      <c r="L169" s="262"/>
      <c r="M169" s="263"/>
      <c r="N169" s="264"/>
      <c r="O169" s="264"/>
      <c r="P169" s="264"/>
      <c r="Q169" s="264"/>
      <c r="R169" s="264"/>
      <c r="S169" s="264"/>
      <c r="T169" s="26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6" t="s">
        <v>270</v>
      </c>
      <c r="AU169" s="266" t="s">
        <v>80</v>
      </c>
      <c r="AV169" s="13" t="s">
        <v>82</v>
      </c>
      <c r="AW169" s="13" t="s">
        <v>30</v>
      </c>
      <c r="AX169" s="13" t="s">
        <v>80</v>
      </c>
      <c r="AY169" s="266" t="s">
        <v>226</v>
      </c>
    </row>
    <row r="170" spans="1:65" s="2" customFormat="1" ht="16.5" customHeight="1">
      <c r="A170" s="38"/>
      <c r="B170" s="39"/>
      <c r="C170" s="242" t="s">
        <v>266</v>
      </c>
      <c r="D170" s="242" t="s">
        <v>227</v>
      </c>
      <c r="E170" s="243" t="s">
        <v>337</v>
      </c>
      <c r="F170" s="244" t="s">
        <v>338</v>
      </c>
      <c r="G170" s="245" t="s">
        <v>275</v>
      </c>
      <c r="H170" s="246">
        <v>4.33</v>
      </c>
      <c r="I170" s="247"/>
      <c r="J170" s="248">
        <f>ROUND(I170*H170,2)</f>
        <v>0</v>
      </c>
      <c r="K170" s="244" t="s">
        <v>545</v>
      </c>
      <c r="L170" s="44"/>
      <c r="M170" s="249" t="s">
        <v>1</v>
      </c>
      <c r="N170" s="250" t="s">
        <v>38</v>
      </c>
      <c r="O170" s="91"/>
      <c r="P170" s="251">
        <f>O170*H170</f>
        <v>0</v>
      </c>
      <c r="Q170" s="251">
        <v>0</v>
      </c>
      <c r="R170" s="251">
        <f>Q170*H170</f>
        <v>0</v>
      </c>
      <c r="S170" s="251">
        <v>0</v>
      </c>
      <c r="T170" s="252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3" t="s">
        <v>231</v>
      </c>
      <c r="AT170" s="253" t="s">
        <v>227</v>
      </c>
      <c r="AU170" s="253" t="s">
        <v>80</v>
      </c>
      <c r="AY170" s="17" t="s">
        <v>226</v>
      </c>
      <c r="BE170" s="254">
        <f>IF(N170="základní",J170,0)</f>
        <v>0</v>
      </c>
      <c r="BF170" s="254">
        <f>IF(N170="snížená",J170,0)</f>
        <v>0</v>
      </c>
      <c r="BG170" s="254">
        <f>IF(N170="zákl. přenesená",J170,0)</f>
        <v>0</v>
      </c>
      <c r="BH170" s="254">
        <f>IF(N170="sníž. přenesená",J170,0)</f>
        <v>0</v>
      </c>
      <c r="BI170" s="254">
        <f>IF(N170="nulová",J170,0)</f>
        <v>0</v>
      </c>
      <c r="BJ170" s="17" t="s">
        <v>80</v>
      </c>
      <c r="BK170" s="254">
        <f>ROUND(I170*H170,2)</f>
        <v>0</v>
      </c>
      <c r="BL170" s="17" t="s">
        <v>231</v>
      </c>
      <c r="BM170" s="253" t="s">
        <v>805</v>
      </c>
    </row>
    <row r="171" spans="1:47" s="2" customFormat="1" ht="12">
      <c r="A171" s="38"/>
      <c r="B171" s="39"/>
      <c r="C171" s="40"/>
      <c r="D171" s="257" t="s">
        <v>277</v>
      </c>
      <c r="E171" s="40"/>
      <c r="F171" s="269" t="s">
        <v>340</v>
      </c>
      <c r="G171" s="40"/>
      <c r="H171" s="40"/>
      <c r="I171" s="155"/>
      <c r="J171" s="40"/>
      <c r="K171" s="40"/>
      <c r="L171" s="44"/>
      <c r="M171" s="270"/>
      <c r="N171" s="27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277</v>
      </c>
      <c r="AU171" s="17" t="s">
        <v>80</v>
      </c>
    </row>
    <row r="172" spans="1:51" s="13" customFormat="1" ht="12">
      <c r="A172" s="13"/>
      <c r="B172" s="255"/>
      <c r="C172" s="256"/>
      <c r="D172" s="257" t="s">
        <v>270</v>
      </c>
      <c r="E172" s="258" t="s">
        <v>678</v>
      </c>
      <c r="F172" s="259" t="s">
        <v>797</v>
      </c>
      <c r="G172" s="256"/>
      <c r="H172" s="260">
        <v>4.33</v>
      </c>
      <c r="I172" s="261"/>
      <c r="J172" s="256"/>
      <c r="K172" s="256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270</v>
      </c>
      <c r="AU172" s="266" t="s">
        <v>80</v>
      </c>
      <c r="AV172" s="13" t="s">
        <v>82</v>
      </c>
      <c r="AW172" s="13" t="s">
        <v>30</v>
      </c>
      <c r="AX172" s="13" t="s">
        <v>80</v>
      </c>
      <c r="AY172" s="266" t="s">
        <v>226</v>
      </c>
    </row>
    <row r="173" spans="1:65" s="2" customFormat="1" ht="16.5" customHeight="1">
      <c r="A173" s="38"/>
      <c r="B173" s="39"/>
      <c r="C173" s="242" t="s">
        <v>272</v>
      </c>
      <c r="D173" s="242" t="s">
        <v>227</v>
      </c>
      <c r="E173" s="243" t="s">
        <v>693</v>
      </c>
      <c r="F173" s="244" t="s">
        <v>694</v>
      </c>
      <c r="G173" s="245" t="s">
        <v>275</v>
      </c>
      <c r="H173" s="246">
        <v>21.75</v>
      </c>
      <c r="I173" s="247"/>
      <c r="J173" s="248">
        <f>ROUND(I173*H173,2)</f>
        <v>0</v>
      </c>
      <c r="K173" s="244" t="s">
        <v>545</v>
      </c>
      <c r="L173" s="44"/>
      <c r="M173" s="249" t="s">
        <v>1</v>
      </c>
      <c r="N173" s="250" t="s">
        <v>38</v>
      </c>
      <c r="O173" s="91"/>
      <c r="P173" s="251">
        <f>O173*H173</f>
        <v>0</v>
      </c>
      <c r="Q173" s="251">
        <v>0</v>
      </c>
      <c r="R173" s="251">
        <f>Q173*H173</f>
        <v>0</v>
      </c>
      <c r="S173" s="251">
        <v>0</v>
      </c>
      <c r="T173" s="25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3" t="s">
        <v>231</v>
      </c>
      <c r="AT173" s="253" t="s">
        <v>227</v>
      </c>
      <c r="AU173" s="253" t="s">
        <v>80</v>
      </c>
      <c r="AY173" s="17" t="s">
        <v>226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7" t="s">
        <v>80</v>
      </c>
      <c r="BK173" s="254">
        <f>ROUND(I173*H173,2)</f>
        <v>0</v>
      </c>
      <c r="BL173" s="17" t="s">
        <v>231</v>
      </c>
      <c r="BM173" s="253" t="s">
        <v>806</v>
      </c>
    </row>
    <row r="174" spans="1:47" s="2" customFormat="1" ht="12">
      <c r="A174" s="38"/>
      <c r="B174" s="39"/>
      <c r="C174" s="40"/>
      <c r="D174" s="257" t="s">
        <v>277</v>
      </c>
      <c r="E174" s="40"/>
      <c r="F174" s="269" t="s">
        <v>696</v>
      </c>
      <c r="G174" s="40"/>
      <c r="H174" s="40"/>
      <c r="I174" s="155"/>
      <c r="J174" s="40"/>
      <c r="K174" s="40"/>
      <c r="L174" s="44"/>
      <c r="M174" s="270"/>
      <c r="N174" s="271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277</v>
      </c>
      <c r="AU174" s="17" t="s">
        <v>80</v>
      </c>
    </row>
    <row r="175" spans="1:51" s="13" customFormat="1" ht="12">
      <c r="A175" s="13"/>
      <c r="B175" s="255"/>
      <c r="C175" s="256"/>
      <c r="D175" s="257" t="s">
        <v>270</v>
      </c>
      <c r="E175" s="258" t="s">
        <v>684</v>
      </c>
      <c r="F175" s="259" t="s">
        <v>807</v>
      </c>
      <c r="G175" s="256"/>
      <c r="H175" s="260">
        <v>21.75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270</v>
      </c>
      <c r="AU175" s="266" t="s">
        <v>80</v>
      </c>
      <c r="AV175" s="13" t="s">
        <v>82</v>
      </c>
      <c r="AW175" s="13" t="s">
        <v>30</v>
      </c>
      <c r="AX175" s="13" t="s">
        <v>80</v>
      </c>
      <c r="AY175" s="266" t="s">
        <v>226</v>
      </c>
    </row>
    <row r="176" spans="1:65" s="2" customFormat="1" ht="16.5" customHeight="1">
      <c r="A176" s="38"/>
      <c r="B176" s="39"/>
      <c r="C176" s="242" t="s">
        <v>281</v>
      </c>
      <c r="D176" s="242" t="s">
        <v>227</v>
      </c>
      <c r="E176" s="243" t="s">
        <v>699</v>
      </c>
      <c r="F176" s="244" t="s">
        <v>700</v>
      </c>
      <c r="G176" s="245" t="s">
        <v>275</v>
      </c>
      <c r="H176" s="246">
        <v>4.327</v>
      </c>
      <c r="I176" s="247"/>
      <c r="J176" s="248">
        <f>ROUND(I176*H176,2)</f>
        <v>0</v>
      </c>
      <c r="K176" s="244" t="s">
        <v>545</v>
      </c>
      <c r="L176" s="44"/>
      <c r="M176" s="249" t="s">
        <v>1</v>
      </c>
      <c r="N176" s="250" t="s">
        <v>38</v>
      </c>
      <c r="O176" s="91"/>
      <c r="P176" s="251">
        <f>O176*H176</f>
        <v>0</v>
      </c>
      <c r="Q176" s="251">
        <v>0</v>
      </c>
      <c r="R176" s="251">
        <f>Q176*H176</f>
        <v>0</v>
      </c>
      <c r="S176" s="251">
        <v>0</v>
      </c>
      <c r="T176" s="252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3" t="s">
        <v>231</v>
      </c>
      <c r="AT176" s="253" t="s">
        <v>227</v>
      </c>
      <c r="AU176" s="253" t="s">
        <v>80</v>
      </c>
      <c r="AY176" s="17" t="s">
        <v>226</v>
      </c>
      <c r="BE176" s="254">
        <f>IF(N176="základní",J176,0)</f>
        <v>0</v>
      </c>
      <c r="BF176" s="254">
        <f>IF(N176="snížená",J176,0)</f>
        <v>0</v>
      </c>
      <c r="BG176" s="254">
        <f>IF(N176="zákl. přenesená",J176,0)</f>
        <v>0</v>
      </c>
      <c r="BH176" s="254">
        <f>IF(N176="sníž. přenesená",J176,0)</f>
        <v>0</v>
      </c>
      <c r="BI176" s="254">
        <f>IF(N176="nulová",J176,0)</f>
        <v>0</v>
      </c>
      <c r="BJ176" s="17" t="s">
        <v>80</v>
      </c>
      <c r="BK176" s="254">
        <f>ROUND(I176*H176,2)</f>
        <v>0</v>
      </c>
      <c r="BL176" s="17" t="s">
        <v>231</v>
      </c>
      <c r="BM176" s="253" t="s">
        <v>808</v>
      </c>
    </row>
    <row r="177" spans="1:47" s="2" customFormat="1" ht="12">
      <c r="A177" s="38"/>
      <c r="B177" s="39"/>
      <c r="C177" s="40"/>
      <c r="D177" s="257" t="s">
        <v>277</v>
      </c>
      <c r="E177" s="40"/>
      <c r="F177" s="269" t="s">
        <v>702</v>
      </c>
      <c r="G177" s="40"/>
      <c r="H177" s="40"/>
      <c r="I177" s="155"/>
      <c r="J177" s="40"/>
      <c r="K177" s="40"/>
      <c r="L177" s="44"/>
      <c r="M177" s="270"/>
      <c r="N177" s="271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277</v>
      </c>
      <c r="AU177" s="17" t="s">
        <v>80</v>
      </c>
    </row>
    <row r="178" spans="1:51" s="13" customFormat="1" ht="12">
      <c r="A178" s="13"/>
      <c r="B178" s="255"/>
      <c r="C178" s="256"/>
      <c r="D178" s="257" t="s">
        <v>270</v>
      </c>
      <c r="E178" s="258" t="s">
        <v>691</v>
      </c>
      <c r="F178" s="259" t="s">
        <v>809</v>
      </c>
      <c r="G178" s="256"/>
      <c r="H178" s="260">
        <v>4.327</v>
      </c>
      <c r="I178" s="261"/>
      <c r="J178" s="256"/>
      <c r="K178" s="256"/>
      <c r="L178" s="262"/>
      <c r="M178" s="263"/>
      <c r="N178" s="264"/>
      <c r="O178" s="264"/>
      <c r="P178" s="264"/>
      <c r="Q178" s="264"/>
      <c r="R178" s="264"/>
      <c r="S178" s="264"/>
      <c r="T178" s="26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6" t="s">
        <v>270</v>
      </c>
      <c r="AU178" s="266" t="s">
        <v>80</v>
      </c>
      <c r="AV178" s="13" t="s">
        <v>82</v>
      </c>
      <c r="AW178" s="13" t="s">
        <v>30</v>
      </c>
      <c r="AX178" s="13" t="s">
        <v>80</v>
      </c>
      <c r="AY178" s="266" t="s">
        <v>226</v>
      </c>
    </row>
    <row r="179" spans="1:65" s="2" customFormat="1" ht="16.5" customHeight="1">
      <c r="A179" s="38"/>
      <c r="B179" s="39"/>
      <c r="C179" s="242" t="s">
        <v>499</v>
      </c>
      <c r="D179" s="242" t="s">
        <v>227</v>
      </c>
      <c r="E179" s="243" t="s">
        <v>343</v>
      </c>
      <c r="F179" s="244" t="s">
        <v>344</v>
      </c>
      <c r="G179" s="245" t="s">
        <v>275</v>
      </c>
      <c r="H179" s="246">
        <v>12.452</v>
      </c>
      <c r="I179" s="247"/>
      <c r="J179" s="248">
        <f>ROUND(I179*H179,2)</f>
        <v>0</v>
      </c>
      <c r="K179" s="244" t="s">
        <v>545</v>
      </c>
      <c r="L179" s="44"/>
      <c r="M179" s="249" t="s">
        <v>1</v>
      </c>
      <c r="N179" s="250" t="s">
        <v>38</v>
      </c>
      <c r="O179" s="91"/>
      <c r="P179" s="251">
        <f>O179*H179</f>
        <v>0</v>
      </c>
      <c r="Q179" s="251">
        <v>0</v>
      </c>
      <c r="R179" s="251">
        <f>Q179*H179</f>
        <v>0</v>
      </c>
      <c r="S179" s="251">
        <v>0</v>
      </c>
      <c r="T179" s="25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3" t="s">
        <v>231</v>
      </c>
      <c r="AT179" s="253" t="s">
        <v>227</v>
      </c>
      <c r="AU179" s="253" t="s">
        <v>80</v>
      </c>
      <c r="AY179" s="17" t="s">
        <v>226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7" t="s">
        <v>80</v>
      </c>
      <c r="BK179" s="254">
        <f>ROUND(I179*H179,2)</f>
        <v>0</v>
      </c>
      <c r="BL179" s="17" t="s">
        <v>231</v>
      </c>
      <c r="BM179" s="253" t="s">
        <v>810</v>
      </c>
    </row>
    <row r="180" spans="1:47" s="2" customFormat="1" ht="12">
      <c r="A180" s="38"/>
      <c r="B180" s="39"/>
      <c r="C180" s="40"/>
      <c r="D180" s="257" t="s">
        <v>277</v>
      </c>
      <c r="E180" s="40"/>
      <c r="F180" s="269" t="s">
        <v>346</v>
      </c>
      <c r="G180" s="40"/>
      <c r="H180" s="40"/>
      <c r="I180" s="155"/>
      <c r="J180" s="40"/>
      <c r="K180" s="40"/>
      <c r="L180" s="44"/>
      <c r="M180" s="270"/>
      <c r="N180" s="271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277</v>
      </c>
      <c r="AU180" s="17" t="s">
        <v>80</v>
      </c>
    </row>
    <row r="181" spans="1:51" s="13" customFormat="1" ht="12">
      <c r="A181" s="13"/>
      <c r="B181" s="255"/>
      <c r="C181" s="256"/>
      <c r="D181" s="257" t="s">
        <v>270</v>
      </c>
      <c r="E181" s="258" t="s">
        <v>697</v>
      </c>
      <c r="F181" s="259" t="s">
        <v>811</v>
      </c>
      <c r="G181" s="256"/>
      <c r="H181" s="260">
        <v>12.452</v>
      </c>
      <c r="I181" s="261"/>
      <c r="J181" s="256"/>
      <c r="K181" s="256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270</v>
      </c>
      <c r="AU181" s="266" t="s">
        <v>80</v>
      </c>
      <c r="AV181" s="13" t="s">
        <v>82</v>
      </c>
      <c r="AW181" s="13" t="s">
        <v>30</v>
      </c>
      <c r="AX181" s="13" t="s">
        <v>80</v>
      </c>
      <c r="AY181" s="266" t="s">
        <v>226</v>
      </c>
    </row>
    <row r="182" spans="1:65" s="2" customFormat="1" ht="16.5" customHeight="1">
      <c r="A182" s="38"/>
      <c r="B182" s="39"/>
      <c r="C182" s="242" t="s">
        <v>8</v>
      </c>
      <c r="D182" s="242" t="s">
        <v>227</v>
      </c>
      <c r="E182" s="243" t="s">
        <v>350</v>
      </c>
      <c r="F182" s="244" t="s">
        <v>351</v>
      </c>
      <c r="G182" s="245" t="s">
        <v>275</v>
      </c>
      <c r="H182" s="246">
        <v>6.509</v>
      </c>
      <c r="I182" s="247"/>
      <c r="J182" s="248">
        <f>ROUND(I182*H182,2)</f>
        <v>0</v>
      </c>
      <c r="K182" s="244" t="s">
        <v>545</v>
      </c>
      <c r="L182" s="44"/>
      <c r="M182" s="249" t="s">
        <v>1</v>
      </c>
      <c r="N182" s="250" t="s">
        <v>38</v>
      </c>
      <c r="O182" s="91"/>
      <c r="P182" s="251">
        <f>O182*H182</f>
        <v>0</v>
      </c>
      <c r="Q182" s="251">
        <v>0</v>
      </c>
      <c r="R182" s="251">
        <f>Q182*H182</f>
        <v>0</v>
      </c>
      <c r="S182" s="251">
        <v>0</v>
      </c>
      <c r="T182" s="252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3" t="s">
        <v>231</v>
      </c>
      <c r="AT182" s="253" t="s">
        <v>227</v>
      </c>
      <c r="AU182" s="253" t="s">
        <v>80</v>
      </c>
      <c r="AY182" s="17" t="s">
        <v>226</v>
      </c>
      <c r="BE182" s="254">
        <f>IF(N182="základní",J182,0)</f>
        <v>0</v>
      </c>
      <c r="BF182" s="254">
        <f>IF(N182="snížená",J182,0)</f>
        <v>0</v>
      </c>
      <c r="BG182" s="254">
        <f>IF(N182="zákl. přenesená",J182,0)</f>
        <v>0</v>
      </c>
      <c r="BH182" s="254">
        <f>IF(N182="sníž. přenesená",J182,0)</f>
        <v>0</v>
      </c>
      <c r="BI182" s="254">
        <f>IF(N182="nulová",J182,0)</f>
        <v>0</v>
      </c>
      <c r="BJ182" s="17" t="s">
        <v>80</v>
      </c>
      <c r="BK182" s="254">
        <f>ROUND(I182*H182,2)</f>
        <v>0</v>
      </c>
      <c r="BL182" s="17" t="s">
        <v>231</v>
      </c>
      <c r="BM182" s="253" t="s">
        <v>812</v>
      </c>
    </row>
    <row r="183" spans="1:47" s="2" customFormat="1" ht="12">
      <c r="A183" s="38"/>
      <c r="B183" s="39"/>
      <c r="C183" s="40"/>
      <c r="D183" s="257" t="s">
        <v>277</v>
      </c>
      <c r="E183" s="40"/>
      <c r="F183" s="269" t="s">
        <v>353</v>
      </c>
      <c r="G183" s="40"/>
      <c r="H183" s="40"/>
      <c r="I183" s="155"/>
      <c r="J183" s="40"/>
      <c r="K183" s="40"/>
      <c r="L183" s="44"/>
      <c r="M183" s="270"/>
      <c r="N183" s="27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277</v>
      </c>
      <c r="AU183" s="17" t="s">
        <v>80</v>
      </c>
    </row>
    <row r="184" spans="1:51" s="13" customFormat="1" ht="12">
      <c r="A184" s="13"/>
      <c r="B184" s="255"/>
      <c r="C184" s="256"/>
      <c r="D184" s="257" t="s">
        <v>270</v>
      </c>
      <c r="E184" s="258" t="s">
        <v>703</v>
      </c>
      <c r="F184" s="259" t="s">
        <v>813</v>
      </c>
      <c r="G184" s="256"/>
      <c r="H184" s="260">
        <v>6.509</v>
      </c>
      <c r="I184" s="261"/>
      <c r="J184" s="256"/>
      <c r="K184" s="256"/>
      <c r="L184" s="262"/>
      <c r="M184" s="263"/>
      <c r="N184" s="264"/>
      <c r="O184" s="264"/>
      <c r="P184" s="264"/>
      <c r="Q184" s="264"/>
      <c r="R184" s="264"/>
      <c r="S184" s="264"/>
      <c r="T184" s="26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6" t="s">
        <v>270</v>
      </c>
      <c r="AU184" s="266" t="s">
        <v>80</v>
      </c>
      <c r="AV184" s="13" t="s">
        <v>82</v>
      </c>
      <c r="AW184" s="13" t="s">
        <v>30</v>
      </c>
      <c r="AX184" s="13" t="s">
        <v>80</v>
      </c>
      <c r="AY184" s="266" t="s">
        <v>226</v>
      </c>
    </row>
    <row r="185" spans="1:65" s="2" customFormat="1" ht="16.5" customHeight="1">
      <c r="A185" s="38"/>
      <c r="B185" s="39"/>
      <c r="C185" s="242" t="s">
        <v>292</v>
      </c>
      <c r="D185" s="242" t="s">
        <v>227</v>
      </c>
      <c r="E185" s="243" t="s">
        <v>705</v>
      </c>
      <c r="F185" s="244" t="s">
        <v>706</v>
      </c>
      <c r="G185" s="245" t="s">
        <v>380</v>
      </c>
      <c r="H185" s="246">
        <v>208.2</v>
      </c>
      <c r="I185" s="247"/>
      <c r="J185" s="248">
        <f>ROUND(I185*H185,2)</f>
        <v>0</v>
      </c>
      <c r="K185" s="244" t="s">
        <v>545</v>
      </c>
      <c r="L185" s="44"/>
      <c r="M185" s="249" t="s">
        <v>1</v>
      </c>
      <c r="N185" s="250" t="s">
        <v>38</v>
      </c>
      <c r="O185" s="91"/>
      <c r="P185" s="251">
        <f>O185*H185</f>
        <v>0</v>
      </c>
      <c r="Q185" s="251">
        <v>0</v>
      </c>
      <c r="R185" s="251">
        <f>Q185*H185</f>
        <v>0</v>
      </c>
      <c r="S185" s="251">
        <v>0</v>
      </c>
      <c r="T185" s="25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3" t="s">
        <v>231</v>
      </c>
      <c r="AT185" s="253" t="s">
        <v>227</v>
      </c>
      <c r="AU185" s="253" t="s">
        <v>80</v>
      </c>
      <c r="AY185" s="17" t="s">
        <v>226</v>
      </c>
      <c r="BE185" s="254">
        <f>IF(N185="základní",J185,0)</f>
        <v>0</v>
      </c>
      <c r="BF185" s="254">
        <f>IF(N185="snížená",J185,0)</f>
        <v>0</v>
      </c>
      <c r="BG185" s="254">
        <f>IF(N185="zákl. přenesená",J185,0)</f>
        <v>0</v>
      </c>
      <c r="BH185" s="254">
        <f>IF(N185="sníž. přenesená",J185,0)</f>
        <v>0</v>
      </c>
      <c r="BI185" s="254">
        <f>IF(N185="nulová",J185,0)</f>
        <v>0</v>
      </c>
      <c r="BJ185" s="17" t="s">
        <v>80</v>
      </c>
      <c r="BK185" s="254">
        <f>ROUND(I185*H185,2)</f>
        <v>0</v>
      </c>
      <c r="BL185" s="17" t="s">
        <v>231</v>
      </c>
      <c r="BM185" s="253" t="s">
        <v>814</v>
      </c>
    </row>
    <row r="186" spans="1:47" s="2" customFormat="1" ht="12">
      <c r="A186" s="38"/>
      <c r="B186" s="39"/>
      <c r="C186" s="40"/>
      <c r="D186" s="257" t="s">
        <v>277</v>
      </c>
      <c r="E186" s="40"/>
      <c r="F186" s="269" t="s">
        <v>708</v>
      </c>
      <c r="G186" s="40"/>
      <c r="H186" s="40"/>
      <c r="I186" s="155"/>
      <c r="J186" s="40"/>
      <c r="K186" s="40"/>
      <c r="L186" s="44"/>
      <c r="M186" s="270"/>
      <c r="N186" s="271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277</v>
      </c>
      <c r="AU186" s="17" t="s">
        <v>80</v>
      </c>
    </row>
    <row r="187" spans="1:51" s="13" customFormat="1" ht="12">
      <c r="A187" s="13"/>
      <c r="B187" s="255"/>
      <c r="C187" s="256"/>
      <c r="D187" s="257" t="s">
        <v>270</v>
      </c>
      <c r="E187" s="258" t="s">
        <v>709</v>
      </c>
      <c r="F187" s="259" t="s">
        <v>815</v>
      </c>
      <c r="G187" s="256"/>
      <c r="H187" s="260">
        <v>208.2</v>
      </c>
      <c r="I187" s="261"/>
      <c r="J187" s="256"/>
      <c r="K187" s="256"/>
      <c r="L187" s="262"/>
      <c r="M187" s="263"/>
      <c r="N187" s="264"/>
      <c r="O187" s="264"/>
      <c r="P187" s="264"/>
      <c r="Q187" s="264"/>
      <c r="R187" s="264"/>
      <c r="S187" s="264"/>
      <c r="T187" s="26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6" t="s">
        <v>270</v>
      </c>
      <c r="AU187" s="266" t="s">
        <v>80</v>
      </c>
      <c r="AV187" s="13" t="s">
        <v>82</v>
      </c>
      <c r="AW187" s="13" t="s">
        <v>30</v>
      </c>
      <c r="AX187" s="13" t="s">
        <v>80</v>
      </c>
      <c r="AY187" s="266" t="s">
        <v>226</v>
      </c>
    </row>
    <row r="188" spans="1:63" s="12" customFormat="1" ht="25.9" customHeight="1">
      <c r="A188" s="12"/>
      <c r="B188" s="228"/>
      <c r="C188" s="229"/>
      <c r="D188" s="230" t="s">
        <v>72</v>
      </c>
      <c r="E188" s="231" t="s">
        <v>231</v>
      </c>
      <c r="F188" s="231" t="s">
        <v>363</v>
      </c>
      <c r="G188" s="229"/>
      <c r="H188" s="229"/>
      <c r="I188" s="232"/>
      <c r="J188" s="233">
        <f>BK188</f>
        <v>0</v>
      </c>
      <c r="K188" s="229"/>
      <c r="L188" s="234"/>
      <c r="M188" s="235"/>
      <c r="N188" s="236"/>
      <c r="O188" s="236"/>
      <c r="P188" s="237">
        <f>SUM(P189:P197)</f>
        <v>0</v>
      </c>
      <c r="Q188" s="236"/>
      <c r="R188" s="237">
        <f>SUM(R189:R197)</f>
        <v>0</v>
      </c>
      <c r="S188" s="236"/>
      <c r="T188" s="238">
        <f>SUM(T189:T197)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9" t="s">
        <v>231</v>
      </c>
      <c r="AT188" s="240" t="s">
        <v>72</v>
      </c>
      <c r="AU188" s="240" t="s">
        <v>73</v>
      </c>
      <c r="AY188" s="239" t="s">
        <v>226</v>
      </c>
      <c r="BK188" s="241">
        <f>SUM(BK189:BK197)</f>
        <v>0</v>
      </c>
    </row>
    <row r="189" spans="1:65" s="2" customFormat="1" ht="16.5" customHeight="1">
      <c r="A189" s="38"/>
      <c r="B189" s="39"/>
      <c r="C189" s="242" t="s">
        <v>299</v>
      </c>
      <c r="D189" s="242" t="s">
        <v>227</v>
      </c>
      <c r="E189" s="243" t="s">
        <v>816</v>
      </c>
      <c r="F189" s="244" t="s">
        <v>817</v>
      </c>
      <c r="G189" s="245" t="s">
        <v>275</v>
      </c>
      <c r="H189" s="246">
        <v>5.19</v>
      </c>
      <c r="I189" s="247"/>
      <c r="J189" s="248">
        <f>ROUND(I189*H189,2)</f>
        <v>0</v>
      </c>
      <c r="K189" s="244" t="s">
        <v>545</v>
      </c>
      <c r="L189" s="44"/>
      <c r="M189" s="249" t="s">
        <v>1</v>
      </c>
      <c r="N189" s="250" t="s">
        <v>38</v>
      </c>
      <c r="O189" s="91"/>
      <c r="P189" s="251">
        <f>O189*H189</f>
        <v>0</v>
      </c>
      <c r="Q189" s="251">
        <v>0</v>
      </c>
      <c r="R189" s="251">
        <f>Q189*H189</f>
        <v>0</v>
      </c>
      <c r="S189" s="251">
        <v>0</v>
      </c>
      <c r="T189" s="252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3" t="s">
        <v>231</v>
      </c>
      <c r="AT189" s="253" t="s">
        <v>227</v>
      </c>
      <c r="AU189" s="253" t="s">
        <v>80</v>
      </c>
      <c r="AY189" s="17" t="s">
        <v>226</v>
      </c>
      <c r="BE189" s="254">
        <f>IF(N189="základní",J189,0)</f>
        <v>0</v>
      </c>
      <c r="BF189" s="254">
        <f>IF(N189="snížená",J189,0)</f>
        <v>0</v>
      </c>
      <c r="BG189" s="254">
        <f>IF(N189="zákl. přenesená",J189,0)</f>
        <v>0</v>
      </c>
      <c r="BH189" s="254">
        <f>IF(N189="sníž. přenesená",J189,0)</f>
        <v>0</v>
      </c>
      <c r="BI189" s="254">
        <f>IF(N189="nulová",J189,0)</f>
        <v>0</v>
      </c>
      <c r="BJ189" s="17" t="s">
        <v>80</v>
      </c>
      <c r="BK189" s="254">
        <f>ROUND(I189*H189,2)</f>
        <v>0</v>
      </c>
      <c r="BL189" s="17" t="s">
        <v>231</v>
      </c>
      <c r="BM189" s="253" t="s">
        <v>818</v>
      </c>
    </row>
    <row r="190" spans="1:47" s="2" customFormat="1" ht="12">
      <c r="A190" s="38"/>
      <c r="B190" s="39"/>
      <c r="C190" s="40"/>
      <c r="D190" s="257" t="s">
        <v>277</v>
      </c>
      <c r="E190" s="40"/>
      <c r="F190" s="269" t="s">
        <v>368</v>
      </c>
      <c r="G190" s="40"/>
      <c r="H190" s="40"/>
      <c r="I190" s="155"/>
      <c r="J190" s="40"/>
      <c r="K190" s="40"/>
      <c r="L190" s="44"/>
      <c r="M190" s="270"/>
      <c r="N190" s="271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277</v>
      </c>
      <c r="AU190" s="17" t="s">
        <v>80</v>
      </c>
    </row>
    <row r="191" spans="1:51" s="13" customFormat="1" ht="12">
      <c r="A191" s="13"/>
      <c r="B191" s="255"/>
      <c r="C191" s="256"/>
      <c r="D191" s="257" t="s">
        <v>270</v>
      </c>
      <c r="E191" s="258" t="s">
        <v>716</v>
      </c>
      <c r="F191" s="259" t="s">
        <v>819</v>
      </c>
      <c r="G191" s="256"/>
      <c r="H191" s="260">
        <v>5.19</v>
      </c>
      <c r="I191" s="261"/>
      <c r="J191" s="256"/>
      <c r="K191" s="256"/>
      <c r="L191" s="262"/>
      <c r="M191" s="263"/>
      <c r="N191" s="264"/>
      <c r="O191" s="264"/>
      <c r="P191" s="264"/>
      <c r="Q191" s="264"/>
      <c r="R191" s="264"/>
      <c r="S191" s="264"/>
      <c r="T191" s="26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6" t="s">
        <v>270</v>
      </c>
      <c r="AU191" s="266" t="s">
        <v>80</v>
      </c>
      <c r="AV191" s="13" t="s">
        <v>82</v>
      </c>
      <c r="AW191" s="13" t="s">
        <v>30</v>
      </c>
      <c r="AX191" s="13" t="s">
        <v>80</v>
      </c>
      <c r="AY191" s="266" t="s">
        <v>226</v>
      </c>
    </row>
    <row r="192" spans="1:65" s="2" customFormat="1" ht="16.5" customHeight="1">
      <c r="A192" s="38"/>
      <c r="B192" s="39"/>
      <c r="C192" s="242" t="s">
        <v>304</v>
      </c>
      <c r="D192" s="242" t="s">
        <v>227</v>
      </c>
      <c r="E192" s="243" t="s">
        <v>820</v>
      </c>
      <c r="F192" s="244" t="s">
        <v>821</v>
      </c>
      <c r="G192" s="245" t="s">
        <v>275</v>
      </c>
      <c r="H192" s="246">
        <v>6.92</v>
      </c>
      <c r="I192" s="247"/>
      <c r="J192" s="248">
        <f>ROUND(I192*H192,2)</f>
        <v>0</v>
      </c>
      <c r="K192" s="244" t="s">
        <v>545</v>
      </c>
      <c r="L192" s="44"/>
      <c r="M192" s="249" t="s">
        <v>1</v>
      </c>
      <c r="N192" s="250" t="s">
        <v>38</v>
      </c>
      <c r="O192" s="91"/>
      <c r="P192" s="251">
        <f>O192*H192</f>
        <v>0</v>
      </c>
      <c r="Q192" s="251">
        <v>0</v>
      </c>
      <c r="R192" s="251">
        <f>Q192*H192</f>
        <v>0</v>
      </c>
      <c r="S192" s="251">
        <v>0</v>
      </c>
      <c r="T192" s="25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3" t="s">
        <v>231</v>
      </c>
      <c r="AT192" s="253" t="s">
        <v>227</v>
      </c>
      <c r="AU192" s="253" t="s">
        <v>80</v>
      </c>
      <c r="AY192" s="17" t="s">
        <v>226</v>
      </c>
      <c r="BE192" s="254">
        <f>IF(N192="základní",J192,0)</f>
        <v>0</v>
      </c>
      <c r="BF192" s="254">
        <f>IF(N192="snížená",J192,0)</f>
        <v>0</v>
      </c>
      <c r="BG192" s="254">
        <f>IF(N192="zákl. přenesená",J192,0)</f>
        <v>0</v>
      </c>
      <c r="BH192" s="254">
        <f>IF(N192="sníž. přenesená",J192,0)</f>
        <v>0</v>
      </c>
      <c r="BI192" s="254">
        <f>IF(N192="nulová",J192,0)</f>
        <v>0</v>
      </c>
      <c r="BJ192" s="17" t="s">
        <v>80</v>
      </c>
      <c r="BK192" s="254">
        <f>ROUND(I192*H192,2)</f>
        <v>0</v>
      </c>
      <c r="BL192" s="17" t="s">
        <v>231</v>
      </c>
      <c r="BM192" s="253" t="s">
        <v>822</v>
      </c>
    </row>
    <row r="193" spans="1:47" s="2" customFormat="1" ht="12">
      <c r="A193" s="38"/>
      <c r="B193" s="39"/>
      <c r="C193" s="40"/>
      <c r="D193" s="257" t="s">
        <v>277</v>
      </c>
      <c r="E193" s="40"/>
      <c r="F193" s="269" t="s">
        <v>823</v>
      </c>
      <c r="G193" s="40"/>
      <c r="H193" s="40"/>
      <c r="I193" s="155"/>
      <c r="J193" s="40"/>
      <c r="K193" s="40"/>
      <c r="L193" s="44"/>
      <c r="M193" s="270"/>
      <c r="N193" s="271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277</v>
      </c>
      <c r="AU193" s="17" t="s">
        <v>80</v>
      </c>
    </row>
    <row r="194" spans="1:51" s="13" customFormat="1" ht="12">
      <c r="A194" s="13"/>
      <c r="B194" s="255"/>
      <c r="C194" s="256"/>
      <c r="D194" s="257" t="s">
        <v>270</v>
      </c>
      <c r="E194" s="258" t="s">
        <v>721</v>
      </c>
      <c r="F194" s="259" t="s">
        <v>824</v>
      </c>
      <c r="G194" s="256"/>
      <c r="H194" s="260">
        <v>6.92</v>
      </c>
      <c r="I194" s="261"/>
      <c r="J194" s="256"/>
      <c r="K194" s="256"/>
      <c r="L194" s="262"/>
      <c r="M194" s="263"/>
      <c r="N194" s="264"/>
      <c r="O194" s="264"/>
      <c r="P194" s="264"/>
      <c r="Q194" s="264"/>
      <c r="R194" s="264"/>
      <c r="S194" s="264"/>
      <c r="T194" s="26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6" t="s">
        <v>270</v>
      </c>
      <c r="AU194" s="266" t="s">
        <v>80</v>
      </c>
      <c r="AV194" s="13" t="s">
        <v>82</v>
      </c>
      <c r="AW194" s="13" t="s">
        <v>30</v>
      </c>
      <c r="AX194" s="13" t="s">
        <v>80</v>
      </c>
      <c r="AY194" s="266" t="s">
        <v>226</v>
      </c>
    </row>
    <row r="195" spans="1:65" s="2" customFormat="1" ht="16.5" customHeight="1">
      <c r="A195" s="38"/>
      <c r="B195" s="39"/>
      <c r="C195" s="242" t="s">
        <v>310</v>
      </c>
      <c r="D195" s="242" t="s">
        <v>227</v>
      </c>
      <c r="E195" s="243" t="s">
        <v>825</v>
      </c>
      <c r="F195" s="244" t="s">
        <v>826</v>
      </c>
      <c r="G195" s="245" t="s">
        <v>275</v>
      </c>
      <c r="H195" s="246">
        <v>0.88</v>
      </c>
      <c r="I195" s="247"/>
      <c r="J195" s="248">
        <f>ROUND(I195*H195,2)</f>
        <v>0</v>
      </c>
      <c r="K195" s="244" t="s">
        <v>545</v>
      </c>
      <c r="L195" s="44"/>
      <c r="M195" s="249" t="s">
        <v>1</v>
      </c>
      <c r="N195" s="250" t="s">
        <v>38</v>
      </c>
      <c r="O195" s="91"/>
      <c r="P195" s="251">
        <f>O195*H195</f>
        <v>0</v>
      </c>
      <c r="Q195" s="251">
        <v>0</v>
      </c>
      <c r="R195" s="251">
        <f>Q195*H195</f>
        <v>0</v>
      </c>
      <c r="S195" s="251">
        <v>0</v>
      </c>
      <c r="T195" s="252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3" t="s">
        <v>231</v>
      </c>
      <c r="AT195" s="253" t="s">
        <v>227</v>
      </c>
      <c r="AU195" s="253" t="s">
        <v>80</v>
      </c>
      <c r="AY195" s="17" t="s">
        <v>226</v>
      </c>
      <c r="BE195" s="254">
        <f>IF(N195="základní",J195,0)</f>
        <v>0</v>
      </c>
      <c r="BF195" s="254">
        <f>IF(N195="snížená",J195,0)</f>
        <v>0</v>
      </c>
      <c r="BG195" s="254">
        <f>IF(N195="zákl. přenesená",J195,0)</f>
        <v>0</v>
      </c>
      <c r="BH195" s="254">
        <f>IF(N195="sníž. přenesená",J195,0)</f>
        <v>0</v>
      </c>
      <c r="BI195" s="254">
        <f>IF(N195="nulová",J195,0)</f>
        <v>0</v>
      </c>
      <c r="BJ195" s="17" t="s">
        <v>80</v>
      </c>
      <c r="BK195" s="254">
        <f>ROUND(I195*H195,2)</f>
        <v>0</v>
      </c>
      <c r="BL195" s="17" t="s">
        <v>231</v>
      </c>
      <c r="BM195" s="253" t="s">
        <v>827</v>
      </c>
    </row>
    <row r="196" spans="1:47" s="2" customFormat="1" ht="12">
      <c r="A196" s="38"/>
      <c r="B196" s="39"/>
      <c r="C196" s="40"/>
      <c r="D196" s="257" t="s">
        <v>277</v>
      </c>
      <c r="E196" s="40"/>
      <c r="F196" s="269" t="s">
        <v>828</v>
      </c>
      <c r="G196" s="40"/>
      <c r="H196" s="40"/>
      <c r="I196" s="155"/>
      <c r="J196" s="40"/>
      <c r="K196" s="40"/>
      <c r="L196" s="44"/>
      <c r="M196" s="270"/>
      <c r="N196" s="271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277</v>
      </c>
      <c r="AU196" s="17" t="s">
        <v>80</v>
      </c>
    </row>
    <row r="197" spans="1:51" s="13" customFormat="1" ht="12">
      <c r="A197" s="13"/>
      <c r="B197" s="255"/>
      <c r="C197" s="256"/>
      <c r="D197" s="257" t="s">
        <v>270</v>
      </c>
      <c r="E197" s="258" t="s">
        <v>727</v>
      </c>
      <c r="F197" s="259" t="s">
        <v>829</v>
      </c>
      <c r="G197" s="256"/>
      <c r="H197" s="260">
        <v>0.88</v>
      </c>
      <c r="I197" s="261"/>
      <c r="J197" s="256"/>
      <c r="K197" s="256"/>
      <c r="L197" s="262"/>
      <c r="M197" s="263"/>
      <c r="N197" s="264"/>
      <c r="O197" s="264"/>
      <c r="P197" s="264"/>
      <c r="Q197" s="264"/>
      <c r="R197" s="264"/>
      <c r="S197" s="264"/>
      <c r="T197" s="26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6" t="s">
        <v>270</v>
      </c>
      <c r="AU197" s="266" t="s">
        <v>80</v>
      </c>
      <c r="AV197" s="13" t="s">
        <v>82</v>
      </c>
      <c r="AW197" s="13" t="s">
        <v>30</v>
      </c>
      <c r="AX197" s="13" t="s">
        <v>80</v>
      </c>
      <c r="AY197" s="266" t="s">
        <v>226</v>
      </c>
    </row>
    <row r="198" spans="1:63" s="12" customFormat="1" ht="25.9" customHeight="1">
      <c r="A198" s="12"/>
      <c r="B198" s="228"/>
      <c r="C198" s="229"/>
      <c r="D198" s="230" t="s">
        <v>72</v>
      </c>
      <c r="E198" s="231" t="s">
        <v>242</v>
      </c>
      <c r="F198" s="231" t="s">
        <v>711</v>
      </c>
      <c r="G198" s="229"/>
      <c r="H198" s="229"/>
      <c r="I198" s="232"/>
      <c r="J198" s="233">
        <f>BK198</f>
        <v>0</v>
      </c>
      <c r="K198" s="229"/>
      <c r="L198" s="234"/>
      <c r="M198" s="235"/>
      <c r="N198" s="236"/>
      <c r="O198" s="236"/>
      <c r="P198" s="237">
        <f>SUM(P199:P226)</f>
        <v>0</v>
      </c>
      <c r="Q198" s="236"/>
      <c r="R198" s="237">
        <f>SUM(R199:R226)</f>
        <v>0</v>
      </c>
      <c r="S198" s="236"/>
      <c r="T198" s="238">
        <f>SUM(T199:T226)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9" t="s">
        <v>231</v>
      </c>
      <c r="AT198" s="240" t="s">
        <v>72</v>
      </c>
      <c r="AU198" s="240" t="s">
        <v>73</v>
      </c>
      <c r="AY198" s="239" t="s">
        <v>226</v>
      </c>
      <c r="BK198" s="241">
        <f>SUM(BK199:BK226)</f>
        <v>0</v>
      </c>
    </row>
    <row r="199" spans="1:65" s="2" customFormat="1" ht="16.5" customHeight="1">
      <c r="A199" s="38"/>
      <c r="B199" s="39"/>
      <c r="C199" s="242" t="s">
        <v>314</v>
      </c>
      <c r="D199" s="242" t="s">
        <v>227</v>
      </c>
      <c r="E199" s="243" t="s">
        <v>830</v>
      </c>
      <c r="F199" s="244" t="s">
        <v>831</v>
      </c>
      <c r="G199" s="245" t="s">
        <v>380</v>
      </c>
      <c r="H199" s="246">
        <v>208.021</v>
      </c>
      <c r="I199" s="247"/>
      <c r="J199" s="248">
        <f>ROUND(I199*H199,2)</f>
        <v>0</v>
      </c>
      <c r="K199" s="244" t="s">
        <v>545</v>
      </c>
      <c r="L199" s="44"/>
      <c r="M199" s="249" t="s">
        <v>1</v>
      </c>
      <c r="N199" s="250" t="s">
        <v>38</v>
      </c>
      <c r="O199" s="91"/>
      <c r="P199" s="251">
        <f>O199*H199</f>
        <v>0</v>
      </c>
      <c r="Q199" s="251">
        <v>0</v>
      </c>
      <c r="R199" s="251">
        <f>Q199*H199</f>
        <v>0</v>
      </c>
      <c r="S199" s="251">
        <v>0</v>
      </c>
      <c r="T199" s="25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3" t="s">
        <v>231</v>
      </c>
      <c r="AT199" s="253" t="s">
        <v>227</v>
      </c>
      <c r="AU199" s="253" t="s">
        <v>80</v>
      </c>
      <c r="AY199" s="17" t="s">
        <v>226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7" t="s">
        <v>80</v>
      </c>
      <c r="BK199" s="254">
        <f>ROUND(I199*H199,2)</f>
        <v>0</v>
      </c>
      <c r="BL199" s="17" t="s">
        <v>231</v>
      </c>
      <c r="BM199" s="253" t="s">
        <v>832</v>
      </c>
    </row>
    <row r="200" spans="1:47" s="2" customFormat="1" ht="12">
      <c r="A200" s="38"/>
      <c r="B200" s="39"/>
      <c r="C200" s="40"/>
      <c r="D200" s="257" t="s">
        <v>277</v>
      </c>
      <c r="E200" s="40"/>
      <c r="F200" s="269" t="s">
        <v>387</v>
      </c>
      <c r="G200" s="40"/>
      <c r="H200" s="40"/>
      <c r="I200" s="155"/>
      <c r="J200" s="40"/>
      <c r="K200" s="40"/>
      <c r="L200" s="44"/>
      <c r="M200" s="270"/>
      <c r="N200" s="27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277</v>
      </c>
      <c r="AU200" s="17" t="s">
        <v>80</v>
      </c>
    </row>
    <row r="201" spans="1:51" s="13" customFormat="1" ht="12">
      <c r="A201" s="13"/>
      <c r="B201" s="255"/>
      <c r="C201" s="256"/>
      <c r="D201" s="257" t="s">
        <v>270</v>
      </c>
      <c r="E201" s="258" t="s">
        <v>732</v>
      </c>
      <c r="F201" s="259" t="s">
        <v>833</v>
      </c>
      <c r="G201" s="256"/>
      <c r="H201" s="260">
        <v>208.021</v>
      </c>
      <c r="I201" s="261"/>
      <c r="J201" s="256"/>
      <c r="K201" s="256"/>
      <c r="L201" s="262"/>
      <c r="M201" s="263"/>
      <c r="N201" s="264"/>
      <c r="O201" s="264"/>
      <c r="P201" s="264"/>
      <c r="Q201" s="264"/>
      <c r="R201" s="264"/>
      <c r="S201" s="264"/>
      <c r="T201" s="26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6" t="s">
        <v>270</v>
      </c>
      <c r="AU201" s="266" t="s">
        <v>80</v>
      </c>
      <c r="AV201" s="13" t="s">
        <v>82</v>
      </c>
      <c r="AW201" s="13" t="s">
        <v>30</v>
      </c>
      <c r="AX201" s="13" t="s">
        <v>80</v>
      </c>
      <c r="AY201" s="266" t="s">
        <v>226</v>
      </c>
    </row>
    <row r="202" spans="1:65" s="2" customFormat="1" ht="16.5" customHeight="1">
      <c r="A202" s="38"/>
      <c r="B202" s="39"/>
      <c r="C202" s="242" t="s">
        <v>7</v>
      </c>
      <c r="D202" s="242" t="s">
        <v>227</v>
      </c>
      <c r="E202" s="243" t="s">
        <v>834</v>
      </c>
      <c r="F202" s="244" t="s">
        <v>835</v>
      </c>
      <c r="G202" s="245" t="s">
        <v>380</v>
      </c>
      <c r="H202" s="246">
        <v>198.566</v>
      </c>
      <c r="I202" s="247"/>
      <c r="J202" s="248">
        <f>ROUND(I202*H202,2)</f>
        <v>0</v>
      </c>
      <c r="K202" s="244" t="s">
        <v>545</v>
      </c>
      <c r="L202" s="44"/>
      <c r="M202" s="249" t="s">
        <v>1</v>
      </c>
      <c r="N202" s="250" t="s">
        <v>38</v>
      </c>
      <c r="O202" s="91"/>
      <c r="P202" s="251">
        <f>O202*H202</f>
        <v>0</v>
      </c>
      <c r="Q202" s="251">
        <v>0</v>
      </c>
      <c r="R202" s="251">
        <f>Q202*H202</f>
        <v>0</v>
      </c>
      <c r="S202" s="251">
        <v>0</v>
      </c>
      <c r="T202" s="25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3" t="s">
        <v>231</v>
      </c>
      <c r="AT202" s="253" t="s">
        <v>227</v>
      </c>
      <c r="AU202" s="253" t="s">
        <v>80</v>
      </c>
      <c r="AY202" s="17" t="s">
        <v>226</v>
      </c>
      <c r="BE202" s="254">
        <f>IF(N202="základní",J202,0)</f>
        <v>0</v>
      </c>
      <c r="BF202" s="254">
        <f>IF(N202="snížená",J202,0)</f>
        <v>0</v>
      </c>
      <c r="BG202" s="254">
        <f>IF(N202="zákl. přenesená",J202,0)</f>
        <v>0</v>
      </c>
      <c r="BH202" s="254">
        <f>IF(N202="sníž. přenesená",J202,0)</f>
        <v>0</v>
      </c>
      <c r="BI202" s="254">
        <f>IF(N202="nulová",J202,0)</f>
        <v>0</v>
      </c>
      <c r="BJ202" s="17" t="s">
        <v>80</v>
      </c>
      <c r="BK202" s="254">
        <f>ROUND(I202*H202,2)</f>
        <v>0</v>
      </c>
      <c r="BL202" s="17" t="s">
        <v>231</v>
      </c>
      <c r="BM202" s="253" t="s">
        <v>836</v>
      </c>
    </row>
    <row r="203" spans="1:47" s="2" customFormat="1" ht="12">
      <c r="A203" s="38"/>
      <c r="B203" s="39"/>
      <c r="C203" s="40"/>
      <c r="D203" s="257" t="s">
        <v>277</v>
      </c>
      <c r="E203" s="40"/>
      <c r="F203" s="269" t="s">
        <v>726</v>
      </c>
      <c r="G203" s="40"/>
      <c r="H203" s="40"/>
      <c r="I203" s="155"/>
      <c r="J203" s="40"/>
      <c r="K203" s="40"/>
      <c r="L203" s="44"/>
      <c r="M203" s="270"/>
      <c r="N203" s="271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277</v>
      </c>
      <c r="AU203" s="17" t="s">
        <v>80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744</v>
      </c>
      <c r="F204" s="259" t="s">
        <v>837</v>
      </c>
      <c r="G204" s="256"/>
      <c r="H204" s="260">
        <v>198.566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80</v>
      </c>
      <c r="AY204" s="266" t="s">
        <v>226</v>
      </c>
    </row>
    <row r="205" spans="1:65" s="2" customFormat="1" ht="16.5" customHeight="1">
      <c r="A205" s="38"/>
      <c r="B205" s="39"/>
      <c r="C205" s="242" t="s">
        <v>324</v>
      </c>
      <c r="D205" s="242" t="s">
        <v>227</v>
      </c>
      <c r="E205" s="243" t="s">
        <v>712</v>
      </c>
      <c r="F205" s="244" t="s">
        <v>713</v>
      </c>
      <c r="G205" s="245" t="s">
        <v>380</v>
      </c>
      <c r="H205" s="246">
        <v>10521.13</v>
      </c>
      <c r="I205" s="247"/>
      <c r="J205" s="248">
        <f>ROUND(I205*H205,2)</f>
        <v>0</v>
      </c>
      <c r="K205" s="244" t="s">
        <v>545</v>
      </c>
      <c r="L205" s="44"/>
      <c r="M205" s="249" t="s">
        <v>1</v>
      </c>
      <c r="N205" s="250" t="s">
        <v>38</v>
      </c>
      <c r="O205" s="91"/>
      <c r="P205" s="251">
        <f>O205*H205</f>
        <v>0</v>
      </c>
      <c r="Q205" s="251">
        <v>0</v>
      </c>
      <c r="R205" s="251">
        <f>Q205*H205</f>
        <v>0</v>
      </c>
      <c r="S205" s="251">
        <v>0</v>
      </c>
      <c r="T205" s="25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3" t="s">
        <v>231</v>
      </c>
      <c r="AT205" s="253" t="s">
        <v>227</v>
      </c>
      <c r="AU205" s="253" t="s">
        <v>80</v>
      </c>
      <c r="AY205" s="17" t="s">
        <v>226</v>
      </c>
      <c r="BE205" s="254">
        <f>IF(N205="základní",J205,0)</f>
        <v>0</v>
      </c>
      <c r="BF205" s="254">
        <f>IF(N205="snížená",J205,0)</f>
        <v>0</v>
      </c>
      <c r="BG205" s="254">
        <f>IF(N205="zákl. přenesená",J205,0)</f>
        <v>0</v>
      </c>
      <c r="BH205" s="254">
        <f>IF(N205="sníž. přenesená",J205,0)</f>
        <v>0</v>
      </c>
      <c r="BI205" s="254">
        <f>IF(N205="nulová",J205,0)</f>
        <v>0</v>
      </c>
      <c r="BJ205" s="17" t="s">
        <v>80</v>
      </c>
      <c r="BK205" s="254">
        <f>ROUND(I205*H205,2)</f>
        <v>0</v>
      </c>
      <c r="BL205" s="17" t="s">
        <v>231</v>
      </c>
      <c r="BM205" s="253" t="s">
        <v>838</v>
      </c>
    </row>
    <row r="206" spans="1:47" s="2" customFormat="1" ht="12">
      <c r="A206" s="38"/>
      <c r="B206" s="39"/>
      <c r="C206" s="40"/>
      <c r="D206" s="257" t="s">
        <v>277</v>
      </c>
      <c r="E206" s="40"/>
      <c r="F206" s="269" t="s">
        <v>715</v>
      </c>
      <c r="G206" s="40"/>
      <c r="H206" s="40"/>
      <c r="I206" s="155"/>
      <c r="J206" s="40"/>
      <c r="K206" s="40"/>
      <c r="L206" s="44"/>
      <c r="M206" s="270"/>
      <c r="N206" s="271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277</v>
      </c>
      <c r="AU206" s="17" t="s">
        <v>80</v>
      </c>
    </row>
    <row r="207" spans="1:51" s="13" customFormat="1" ht="12">
      <c r="A207" s="13"/>
      <c r="B207" s="255"/>
      <c r="C207" s="256"/>
      <c r="D207" s="257" t="s">
        <v>270</v>
      </c>
      <c r="E207" s="258" t="s">
        <v>752</v>
      </c>
      <c r="F207" s="259" t="s">
        <v>839</v>
      </c>
      <c r="G207" s="256"/>
      <c r="H207" s="260">
        <v>10521.13</v>
      </c>
      <c r="I207" s="261"/>
      <c r="J207" s="256"/>
      <c r="K207" s="256"/>
      <c r="L207" s="262"/>
      <c r="M207" s="263"/>
      <c r="N207" s="264"/>
      <c r="O207" s="264"/>
      <c r="P207" s="264"/>
      <c r="Q207" s="264"/>
      <c r="R207" s="264"/>
      <c r="S207" s="264"/>
      <c r="T207" s="26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6" t="s">
        <v>270</v>
      </c>
      <c r="AU207" s="266" t="s">
        <v>80</v>
      </c>
      <c r="AV207" s="13" t="s">
        <v>82</v>
      </c>
      <c r="AW207" s="13" t="s">
        <v>30</v>
      </c>
      <c r="AX207" s="13" t="s">
        <v>80</v>
      </c>
      <c r="AY207" s="266" t="s">
        <v>226</v>
      </c>
    </row>
    <row r="208" spans="1:65" s="2" customFormat="1" ht="16.5" customHeight="1">
      <c r="A208" s="38"/>
      <c r="B208" s="39"/>
      <c r="C208" s="242" t="s">
        <v>331</v>
      </c>
      <c r="D208" s="242" t="s">
        <v>227</v>
      </c>
      <c r="E208" s="243" t="s">
        <v>840</v>
      </c>
      <c r="F208" s="244" t="s">
        <v>841</v>
      </c>
      <c r="G208" s="245" t="s">
        <v>380</v>
      </c>
      <c r="H208" s="246">
        <v>198.57</v>
      </c>
      <c r="I208" s="247"/>
      <c r="J208" s="248">
        <f>ROUND(I208*H208,2)</f>
        <v>0</v>
      </c>
      <c r="K208" s="244" t="s">
        <v>545</v>
      </c>
      <c r="L208" s="44"/>
      <c r="M208" s="249" t="s">
        <v>1</v>
      </c>
      <c r="N208" s="250" t="s">
        <v>38</v>
      </c>
      <c r="O208" s="91"/>
      <c r="P208" s="251">
        <f>O208*H208</f>
        <v>0</v>
      </c>
      <c r="Q208" s="251">
        <v>0</v>
      </c>
      <c r="R208" s="251">
        <f>Q208*H208</f>
        <v>0</v>
      </c>
      <c r="S208" s="251">
        <v>0</v>
      </c>
      <c r="T208" s="25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3" t="s">
        <v>231</v>
      </c>
      <c r="AT208" s="253" t="s">
        <v>227</v>
      </c>
      <c r="AU208" s="253" t="s">
        <v>80</v>
      </c>
      <c r="AY208" s="17" t="s">
        <v>226</v>
      </c>
      <c r="BE208" s="254">
        <f>IF(N208="základní",J208,0)</f>
        <v>0</v>
      </c>
      <c r="BF208" s="254">
        <f>IF(N208="snížená",J208,0)</f>
        <v>0</v>
      </c>
      <c r="BG208" s="254">
        <f>IF(N208="zákl. přenesená",J208,0)</f>
        <v>0</v>
      </c>
      <c r="BH208" s="254">
        <f>IF(N208="sníž. přenesená",J208,0)</f>
        <v>0</v>
      </c>
      <c r="BI208" s="254">
        <f>IF(N208="nulová",J208,0)</f>
        <v>0</v>
      </c>
      <c r="BJ208" s="17" t="s">
        <v>80</v>
      </c>
      <c r="BK208" s="254">
        <f>ROUND(I208*H208,2)</f>
        <v>0</v>
      </c>
      <c r="BL208" s="17" t="s">
        <v>231</v>
      </c>
      <c r="BM208" s="253" t="s">
        <v>842</v>
      </c>
    </row>
    <row r="209" spans="1:47" s="2" customFormat="1" ht="12">
      <c r="A209" s="38"/>
      <c r="B209" s="39"/>
      <c r="C209" s="40"/>
      <c r="D209" s="257" t="s">
        <v>277</v>
      </c>
      <c r="E209" s="40"/>
      <c r="F209" s="269" t="s">
        <v>394</v>
      </c>
      <c r="G209" s="40"/>
      <c r="H209" s="40"/>
      <c r="I209" s="155"/>
      <c r="J209" s="40"/>
      <c r="K209" s="40"/>
      <c r="L209" s="44"/>
      <c r="M209" s="270"/>
      <c r="N209" s="271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277</v>
      </c>
      <c r="AU209" s="17" t="s">
        <v>80</v>
      </c>
    </row>
    <row r="210" spans="1:51" s="13" customFormat="1" ht="12">
      <c r="A210" s="13"/>
      <c r="B210" s="255"/>
      <c r="C210" s="256"/>
      <c r="D210" s="257" t="s">
        <v>270</v>
      </c>
      <c r="E210" s="258" t="s">
        <v>757</v>
      </c>
      <c r="F210" s="259" t="s">
        <v>843</v>
      </c>
      <c r="G210" s="256"/>
      <c r="H210" s="260">
        <v>198.57</v>
      </c>
      <c r="I210" s="261"/>
      <c r="J210" s="256"/>
      <c r="K210" s="256"/>
      <c r="L210" s="262"/>
      <c r="M210" s="263"/>
      <c r="N210" s="264"/>
      <c r="O210" s="264"/>
      <c r="P210" s="264"/>
      <c r="Q210" s="264"/>
      <c r="R210" s="264"/>
      <c r="S210" s="264"/>
      <c r="T210" s="26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6" t="s">
        <v>270</v>
      </c>
      <c r="AU210" s="266" t="s">
        <v>80</v>
      </c>
      <c r="AV210" s="13" t="s">
        <v>82</v>
      </c>
      <c r="AW210" s="13" t="s">
        <v>30</v>
      </c>
      <c r="AX210" s="13" t="s">
        <v>80</v>
      </c>
      <c r="AY210" s="266" t="s">
        <v>226</v>
      </c>
    </row>
    <row r="211" spans="1:65" s="2" customFormat="1" ht="16.5" customHeight="1">
      <c r="A211" s="38"/>
      <c r="B211" s="39"/>
      <c r="C211" s="242" t="s">
        <v>336</v>
      </c>
      <c r="D211" s="242" t="s">
        <v>227</v>
      </c>
      <c r="E211" s="243" t="s">
        <v>729</v>
      </c>
      <c r="F211" s="244" t="s">
        <v>730</v>
      </c>
      <c r="G211" s="245" t="s">
        <v>380</v>
      </c>
      <c r="H211" s="246">
        <v>1225.5</v>
      </c>
      <c r="I211" s="247"/>
      <c r="J211" s="248">
        <f>ROUND(I211*H211,2)</f>
        <v>0</v>
      </c>
      <c r="K211" s="244" t="s">
        <v>545</v>
      </c>
      <c r="L211" s="44"/>
      <c r="M211" s="249" t="s">
        <v>1</v>
      </c>
      <c r="N211" s="250" t="s">
        <v>38</v>
      </c>
      <c r="O211" s="91"/>
      <c r="P211" s="251">
        <f>O211*H211</f>
        <v>0</v>
      </c>
      <c r="Q211" s="251">
        <v>0</v>
      </c>
      <c r="R211" s="251">
        <f>Q211*H211</f>
        <v>0</v>
      </c>
      <c r="S211" s="251">
        <v>0</v>
      </c>
      <c r="T211" s="25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3" t="s">
        <v>231</v>
      </c>
      <c r="AT211" s="253" t="s">
        <v>227</v>
      </c>
      <c r="AU211" s="253" t="s">
        <v>80</v>
      </c>
      <c r="AY211" s="17" t="s">
        <v>226</v>
      </c>
      <c r="BE211" s="254">
        <f>IF(N211="základní",J211,0)</f>
        <v>0</v>
      </c>
      <c r="BF211" s="254">
        <f>IF(N211="snížená",J211,0)</f>
        <v>0</v>
      </c>
      <c r="BG211" s="254">
        <f>IF(N211="zákl. přenesená",J211,0)</f>
        <v>0</v>
      </c>
      <c r="BH211" s="254">
        <f>IF(N211="sníž. přenesená",J211,0)</f>
        <v>0</v>
      </c>
      <c r="BI211" s="254">
        <f>IF(N211="nulová",J211,0)</f>
        <v>0</v>
      </c>
      <c r="BJ211" s="17" t="s">
        <v>80</v>
      </c>
      <c r="BK211" s="254">
        <f>ROUND(I211*H211,2)</f>
        <v>0</v>
      </c>
      <c r="BL211" s="17" t="s">
        <v>231</v>
      </c>
      <c r="BM211" s="253" t="s">
        <v>844</v>
      </c>
    </row>
    <row r="212" spans="1:47" s="2" customFormat="1" ht="12">
      <c r="A212" s="38"/>
      <c r="B212" s="39"/>
      <c r="C212" s="40"/>
      <c r="D212" s="257" t="s">
        <v>277</v>
      </c>
      <c r="E212" s="40"/>
      <c r="F212" s="269" t="s">
        <v>394</v>
      </c>
      <c r="G212" s="40"/>
      <c r="H212" s="40"/>
      <c r="I212" s="155"/>
      <c r="J212" s="40"/>
      <c r="K212" s="40"/>
      <c r="L212" s="44"/>
      <c r="M212" s="270"/>
      <c r="N212" s="271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277</v>
      </c>
      <c r="AU212" s="17" t="s">
        <v>80</v>
      </c>
    </row>
    <row r="213" spans="1:51" s="13" customFormat="1" ht="12">
      <c r="A213" s="13"/>
      <c r="B213" s="255"/>
      <c r="C213" s="256"/>
      <c r="D213" s="257" t="s">
        <v>270</v>
      </c>
      <c r="E213" s="258" t="s">
        <v>762</v>
      </c>
      <c r="F213" s="259" t="s">
        <v>845</v>
      </c>
      <c r="G213" s="256"/>
      <c r="H213" s="260">
        <v>1225.5</v>
      </c>
      <c r="I213" s="261"/>
      <c r="J213" s="256"/>
      <c r="K213" s="256"/>
      <c r="L213" s="262"/>
      <c r="M213" s="263"/>
      <c r="N213" s="264"/>
      <c r="O213" s="264"/>
      <c r="P213" s="264"/>
      <c r="Q213" s="264"/>
      <c r="R213" s="264"/>
      <c r="S213" s="264"/>
      <c r="T213" s="26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6" t="s">
        <v>270</v>
      </c>
      <c r="AU213" s="266" t="s">
        <v>80</v>
      </c>
      <c r="AV213" s="13" t="s">
        <v>82</v>
      </c>
      <c r="AW213" s="13" t="s">
        <v>30</v>
      </c>
      <c r="AX213" s="13" t="s">
        <v>80</v>
      </c>
      <c r="AY213" s="266" t="s">
        <v>226</v>
      </c>
    </row>
    <row r="214" spans="1:65" s="2" customFormat="1" ht="16.5" customHeight="1">
      <c r="A214" s="38"/>
      <c r="B214" s="39"/>
      <c r="C214" s="242" t="s">
        <v>342</v>
      </c>
      <c r="D214" s="242" t="s">
        <v>227</v>
      </c>
      <c r="E214" s="243" t="s">
        <v>746</v>
      </c>
      <c r="F214" s="244" t="s">
        <v>747</v>
      </c>
      <c r="G214" s="245" t="s">
        <v>380</v>
      </c>
      <c r="H214" s="246">
        <v>282</v>
      </c>
      <c r="I214" s="247"/>
      <c r="J214" s="248">
        <f>ROUND(I214*H214,2)</f>
        <v>0</v>
      </c>
      <c r="K214" s="244" t="s">
        <v>748</v>
      </c>
      <c r="L214" s="44"/>
      <c r="M214" s="249" t="s">
        <v>1</v>
      </c>
      <c r="N214" s="250" t="s">
        <v>38</v>
      </c>
      <c r="O214" s="91"/>
      <c r="P214" s="251">
        <f>O214*H214</f>
        <v>0</v>
      </c>
      <c r="Q214" s="251">
        <v>0</v>
      </c>
      <c r="R214" s="251">
        <f>Q214*H214</f>
        <v>0</v>
      </c>
      <c r="S214" s="251">
        <v>0</v>
      </c>
      <c r="T214" s="252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3" t="s">
        <v>231</v>
      </c>
      <c r="AT214" s="253" t="s">
        <v>227</v>
      </c>
      <c r="AU214" s="253" t="s">
        <v>80</v>
      </c>
      <c r="AY214" s="17" t="s">
        <v>226</v>
      </c>
      <c r="BE214" s="254">
        <f>IF(N214="základní",J214,0)</f>
        <v>0</v>
      </c>
      <c r="BF214" s="254">
        <f>IF(N214="snížená",J214,0)</f>
        <v>0</v>
      </c>
      <c r="BG214" s="254">
        <f>IF(N214="zákl. přenesená",J214,0)</f>
        <v>0</v>
      </c>
      <c r="BH214" s="254">
        <f>IF(N214="sníž. přenesená",J214,0)</f>
        <v>0</v>
      </c>
      <c r="BI214" s="254">
        <f>IF(N214="nulová",J214,0)</f>
        <v>0</v>
      </c>
      <c r="BJ214" s="17" t="s">
        <v>80</v>
      </c>
      <c r="BK214" s="254">
        <f>ROUND(I214*H214,2)</f>
        <v>0</v>
      </c>
      <c r="BL214" s="17" t="s">
        <v>231</v>
      </c>
      <c r="BM214" s="253" t="s">
        <v>846</v>
      </c>
    </row>
    <row r="215" spans="1:47" s="2" customFormat="1" ht="12">
      <c r="A215" s="38"/>
      <c r="B215" s="39"/>
      <c r="C215" s="40"/>
      <c r="D215" s="257" t="s">
        <v>277</v>
      </c>
      <c r="E215" s="40"/>
      <c r="F215" s="269" t="s">
        <v>404</v>
      </c>
      <c r="G215" s="40"/>
      <c r="H215" s="40"/>
      <c r="I215" s="155"/>
      <c r="J215" s="40"/>
      <c r="K215" s="40"/>
      <c r="L215" s="44"/>
      <c r="M215" s="270"/>
      <c r="N215" s="271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277</v>
      </c>
      <c r="AU215" s="17" t="s">
        <v>80</v>
      </c>
    </row>
    <row r="216" spans="1:51" s="15" customFormat="1" ht="12">
      <c r="A216" s="15"/>
      <c r="B216" s="283"/>
      <c r="C216" s="284"/>
      <c r="D216" s="257" t="s">
        <v>270</v>
      </c>
      <c r="E216" s="285" t="s">
        <v>1</v>
      </c>
      <c r="F216" s="286" t="s">
        <v>847</v>
      </c>
      <c r="G216" s="284"/>
      <c r="H216" s="285" t="s">
        <v>1</v>
      </c>
      <c r="I216" s="287"/>
      <c r="J216" s="284"/>
      <c r="K216" s="284"/>
      <c r="L216" s="288"/>
      <c r="M216" s="289"/>
      <c r="N216" s="290"/>
      <c r="O216" s="290"/>
      <c r="P216" s="290"/>
      <c r="Q216" s="290"/>
      <c r="R216" s="290"/>
      <c r="S216" s="290"/>
      <c r="T216" s="29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2" t="s">
        <v>270</v>
      </c>
      <c r="AU216" s="292" t="s">
        <v>80</v>
      </c>
      <c r="AV216" s="15" t="s">
        <v>80</v>
      </c>
      <c r="AW216" s="15" t="s">
        <v>30</v>
      </c>
      <c r="AX216" s="15" t="s">
        <v>73</v>
      </c>
      <c r="AY216" s="292" t="s">
        <v>226</v>
      </c>
    </row>
    <row r="217" spans="1:51" s="15" customFormat="1" ht="12">
      <c r="A217" s="15"/>
      <c r="B217" s="283"/>
      <c r="C217" s="284"/>
      <c r="D217" s="257" t="s">
        <v>270</v>
      </c>
      <c r="E217" s="285" t="s">
        <v>1</v>
      </c>
      <c r="F217" s="286" t="s">
        <v>751</v>
      </c>
      <c r="G217" s="284"/>
      <c r="H217" s="285" t="s">
        <v>1</v>
      </c>
      <c r="I217" s="287"/>
      <c r="J217" s="284"/>
      <c r="K217" s="284"/>
      <c r="L217" s="288"/>
      <c r="M217" s="289"/>
      <c r="N217" s="290"/>
      <c r="O217" s="290"/>
      <c r="P217" s="290"/>
      <c r="Q217" s="290"/>
      <c r="R217" s="290"/>
      <c r="S217" s="290"/>
      <c r="T217" s="291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92" t="s">
        <v>270</v>
      </c>
      <c r="AU217" s="292" t="s">
        <v>80</v>
      </c>
      <c r="AV217" s="15" t="s">
        <v>80</v>
      </c>
      <c r="AW217" s="15" t="s">
        <v>30</v>
      </c>
      <c r="AX217" s="15" t="s">
        <v>73</v>
      </c>
      <c r="AY217" s="292" t="s">
        <v>226</v>
      </c>
    </row>
    <row r="218" spans="1:51" s="13" customFormat="1" ht="12">
      <c r="A218" s="13"/>
      <c r="B218" s="255"/>
      <c r="C218" s="256"/>
      <c r="D218" s="257" t="s">
        <v>270</v>
      </c>
      <c r="E218" s="258" t="s">
        <v>765</v>
      </c>
      <c r="F218" s="259" t="s">
        <v>717</v>
      </c>
      <c r="G218" s="256"/>
      <c r="H218" s="260">
        <v>282</v>
      </c>
      <c r="I218" s="261"/>
      <c r="J218" s="256"/>
      <c r="K218" s="256"/>
      <c r="L218" s="262"/>
      <c r="M218" s="263"/>
      <c r="N218" s="264"/>
      <c r="O218" s="264"/>
      <c r="P218" s="264"/>
      <c r="Q218" s="264"/>
      <c r="R218" s="264"/>
      <c r="S218" s="264"/>
      <c r="T218" s="26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6" t="s">
        <v>270</v>
      </c>
      <c r="AU218" s="266" t="s">
        <v>80</v>
      </c>
      <c r="AV218" s="13" t="s">
        <v>82</v>
      </c>
      <c r="AW218" s="13" t="s">
        <v>30</v>
      </c>
      <c r="AX218" s="13" t="s">
        <v>80</v>
      </c>
      <c r="AY218" s="266" t="s">
        <v>226</v>
      </c>
    </row>
    <row r="219" spans="1:65" s="2" customFormat="1" ht="16.5" customHeight="1">
      <c r="A219" s="38"/>
      <c r="B219" s="39"/>
      <c r="C219" s="242" t="s">
        <v>349</v>
      </c>
      <c r="D219" s="242" t="s">
        <v>227</v>
      </c>
      <c r="E219" s="243" t="s">
        <v>754</v>
      </c>
      <c r="F219" s="244" t="s">
        <v>755</v>
      </c>
      <c r="G219" s="245" t="s">
        <v>380</v>
      </c>
      <c r="H219" s="246">
        <v>786.11</v>
      </c>
      <c r="I219" s="247"/>
      <c r="J219" s="248">
        <f>ROUND(I219*H219,2)</f>
        <v>0</v>
      </c>
      <c r="K219" s="244" t="s">
        <v>545</v>
      </c>
      <c r="L219" s="44"/>
      <c r="M219" s="249" t="s">
        <v>1</v>
      </c>
      <c r="N219" s="250" t="s">
        <v>38</v>
      </c>
      <c r="O219" s="91"/>
      <c r="P219" s="251">
        <f>O219*H219</f>
        <v>0</v>
      </c>
      <c r="Q219" s="251">
        <v>0</v>
      </c>
      <c r="R219" s="251">
        <f>Q219*H219</f>
        <v>0</v>
      </c>
      <c r="S219" s="251">
        <v>0</v>
      </c>
      <c r="T219" s="25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3" t="s">
        <v>231</v>
      </c>
      <c r="AT219" s="253" t="s">
        <v>227</v>
      </c>
      <c r="AU219" s="253" t="s">
        <v>80</v>
      </c>
      <c r="AY219" s="17" t="s">
        <v>226</v>
      </c>
      <c r="BE219" s="254">
        <f>IF(N219="základní",J219,0)</f>
        <v>0</v>
      </c>
      <c r="BF219" s="254">
        <f>IF(N219="snížená",J219,0)</f>
        <v>0</v>
      </c>
      <c r="BG219" s="254">
        <f>IF(N219="zákl. přenesená",J219,0)</f>
        <v>0</v>
      </c>
      <c r="BH219" s="254">
        <f>IF(N219="sníž. přenesená",J219,0)</f>
        <v>0</v>
      </c>
      <c r="BI219" s="254">
        <f>IF(N219="nulová",J219,0)</f>
        <v>0</v>
      </c>
      <c r="BJ219" s="17" t="s">
        <v>80</v>
      </c>
      <c r="BK219" s="254">
        <f>ROUND(I219*H219,2)</f>
        <v>0</v>
      </c>
      <c r="BL219" s="17" t="s">
        <v>231</v>
      </c>
      <c r="BM219" s="253" t="s">
        <v>848</v>
      </c>
    </row>
    <row r="220" spans="1:47" s="2" customFormat="1" ht="12">
      <c r="A220" s="38"/>
      <c r="B220" s="39"/>
      <c r="C220" s="40"/>
      <c r="D220" s="257" t="s">
        <v>277</v>
      </c>
      <c r="E220" s="40"/>
      <c r="F220" s="269" t="s">
        <v>404</v>
      </c>
      <c r="G220" s="40"/>
      <c r="H220" s="40"/>
      <c r="I220" s="155"/>
      <c r="J220" s="40"/>
      <c r="K220" s="40"/>
      <c r="L220" s="44"/>
      <c r="M220" s="270"/>
      <c r="N220" s="271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277</v>
      </c>
      <c r="AU220" s="17" t="s">
        <v>80</v>
      </c>
    </row>
    <row r="221" spans="1:51" s="13" customFormat="1" ht="12">
      <c r="A221" s="13"/>
      <c r="B221" s="255"/>
      <c r="C221" s="256"/>
      <c r="D221" s="257" t="s">
        <v>270</v>
      </c>
      <c r="E221" s="258" t="s">
        <v>771</v>
      </c>
      <c r="F221" s="259" t="s">
        <v>849</v>
      </c>
      <c r="G221" s="256"/>
      <c r="H221" s="260">
        <v>189.111</v>
      </c>
      <c r="I221" s="261"/>
      <c r="J221" s="256"/>
      <c r="K221" s="256"/>
      <c r="L221" s="262"/>
      <c r="M221" s="263"/>
      <c r="N221" s="264"/>
      <c r="O221" s="264"/>
      <c r="P221" s="264"/>
      <c r="Q221" s="264"/>
      <c r="R221" s="264"/>
      <c r="S221" s="264"/>
      <c r="T221" s="26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6" t="s">
        <v>270</v>
      </c>
      <c r="AU221" s="266" t="s">
        <v>80</v>
      </c>
      <c r="AV221" s="13" t="s">
        <v>82</v>
      </c>
      <c r="AW221" s="13" t="s">
        <v>30</v>
      </c>
      <c r="AX221" s="13" t="s">
        <v>73</v>
      </c>
      <c r="AY221" s="266" t="s">
        <v>226</v>
      </c>
    </row>
    <row r="222" spans="1:51" s="13" customFormat="1" ht="12">
      <c r="A222" s="13"/>
      <c r="B222" s="255"/>
      <c r="C222" s="256"/>
      <c r="D222" s="257" t="s">
        <v>270</v>
      </c>
      <c r="E222" s="258" t="s">
        <v>850</v>
      </c>
      <c r="F222" s="259" t="s">
        <v>851</v>
      </c>
      <c r="G222" s="256"/>
      <c r="H222" s="260">
        <v>597.003</v>
      </c>
      <c r="I222" s="261"/>
      <c r="J222" s="256"/>
      <c r="K222" s="256"/>
      <c r="L222" s="262"/>
      <c r="M222" s="263"/>
      <c r="N222" s="264"/>
      <c r="O222" s="264"/>
      <c r="P222" s="264"/>
      <c r="Q222" s="264"/>
      <c r="R222" s="264"/>
      <c r="S222" s="264"/>
      <c r="T222" s="26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6" t="s">
        <v>270</v>
      </c>
      <c r="AU222" s="266" t="s">
        <v>80</v>
      </c>
      <c r="AV222" s="13" t="s">
        <v>82</v>
      </c>
      <c r="AW222" s="13" t="s">
        <v>30</v>
      </c>
      <c r="AX222" s="13" t="s">
        <v>73</v>
      </c>
      <c r="AY222" s="266" t="s">
        <v>226</v>
      </c>
    </row>
    <row r="223" spans="1:51" s="13" customFormat="1" ht="12">
      <c r="A223" s="13"/>
      <c r="B223" s="255"/>
      <c r="C223" s="256"/>
      <c r="D223" s="257" t="s">
        <v>270</v>
      </c>
      <c r="E223" s="258" t="s">
        <v>852</v>
      </c>
      <c r="F223" s="259" t="s">
        <v>853</v>
      </c>
      <c r="G223" s="256"/>
      <c r="H223" s="260">
        <v>786.11</v>
      </c>
      <c r="I223" s="261"/>
      <c r="J223" s="256"/>
      <c r="K223" s="256"/>
      <c r="L223" s="262"/>
      <c r="M223" s="263"/>
      <c r="N223" s="264"/>
      <c r="O223" s="264"/>
      <c r="P223" s="264"/>
      <c r="Q223" s="264"/>
      <c r="R223" s="264"/>
      <c r="S223" s="264"/>
      <c r="T223" s="26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6" t="s">
        <v>270</v>
      </c>
      <c r="AU223" s="266" t="s">
        <v>80</v>
      </c>
      <c r="AV223" s="13" t="s">
        <v>82</v>
      </c>
      <c r="AW223" s="13" t="s">
        <v>30</v>
      </c>
      <c r="AX223" s="13" t="s">
        <v>80</v>
      </c>
      <c r="AY223" s="266" t="s">
        <v>226</v>
      </c>
    </row>
    <row r="224" spans="1:65" s="2" customFormat="1" ht="16.5" customHeight="1">
      <c r="A224" s="38"/>
      <c r="B224" s="39"/>
      <c r="C224" s="242" t="s">
        <v>357</v>
      </c>
      <c r="D224" s="242" t="s">
        <v>227</v>
      </c>
      <c r="E224" s="243" t="s">
        <v>759</v>
      </c>
      <c r="F224" s="244" t="s">
        <v>760</v>
      </c>
      <c r="G224" s="245" t="s">
        <v>380</v>
      </c>
      <c r="H224" s="246">
        <v>626.85</v>
      </c>
      <c r="I224" s="247"/>
      <c r="J224" s="248">
        <f>ROUND(I224*H224,2)</f>
        <v>0</v>
      </c>
      <c r="K224" s="244" t="s">
        <v>545</v>
      </c>
      <c r="L224" s="44"/>
      <c r="M224" s="249" t="s">
        <v>1</v>
      </c>
      <c r="N224" s="250" t="s">
        <v>38</v>
      </c>
      <c r="O224" s="91"/>
      <c r="P224" s="251">
        <f>O224*H224</f>
        <v>0</v>
      </c>
      <c r="Q224" s="251">
        <v>0</v>
      </c>
      <c r="R224" s="251">
        <f>Q224*H224</f>
        <v>0</v>
      </c>
      <c r="S224" s="251">
        <v>0</v>
      </c>
      <c r="T224" s="252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3" t="s">
        <v>231</v>
      </c>
      <c r="AT224" s="253" t="s">
        <v>227</v>
      </c>
      <c r="AU224" s="253" t="s">
        <v>80</v>
      </c>
      <c r="AY224" s="17" t="s">
        <v>226</v>
      </c>
      <c r="BE224" s="254">
        <f>IF(N224="základní",J224,0)</f>
        <v>0</v>
      </c>
      <c r="BF224" s="254">
        <f>IF(N224="snížená",J224,0)</f>
        <v>0</v>
      </c>
      <c r="BG224" s="254">
        <f>IF(N224="zákl. přenesená",J224,0)</f>
        <v>0</v>
      </c>
      <c r="BH224" s="254">
        <f>IF(N224="sníž. přenesená",J224,0)</f>
        <v>0</v>
      </c>
      <c r="BI224" s="254">
        <f>IF(N224="nulová",J224,0)</f>
        <v>0</v>
      </c>
      <c r="BJ224" s="17" t="s">
        <v>80</v>
      </c>
      <c r="BK224" s="254">
        <f>ROUND(I224*H224,2)</f>
        <v>0</v>
      </c>
      <c r="BL224" s="17" t="s">
        <v>231</v>
      </c>
      <c r="BM224" s="253" t="s">
        <v>854</v>
      </c>
    </row>
    <row r="225" spans="1:47" s="2" customFormat="1" ht="12">
      <c r="A225" s="38"/>
      <c r="B225" s="39"/>
      <c r="C225" s="40"/>
      <c r="D225" s="257" t="s">
        <v>277</v>
      </c>
      <c r="E225" s="40"/>
      <c r="F225" s="269" t="s">
        <v>404</v>
      </c>
      <c r="G225" s="40"/>
      <c r="H225" s="40"/>
      <c r="I225" s="155"/>
      <c r="J225" s="40"/>
      <c r="K225" s="40"/>
      <c r="L225" s="44"/>
      <c r="M225" s="270"/>
      <c r="N225" s="271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277</v>
      </c>
      <c r="AU225" s="17" t="s">
        <v>80</v>
      </c>
    </row>
    <row r="226" spans="1:51" s="13" customFormat="1" ht="12">
      <c r="A226" s="13"/>
      <c r="B226" s="255"/>
      <c r="C226" s="256"/>
      <c r="D226" s="257" t="s">
        <v>270</v>
      </c>
      <c r="E226" s="258" t="s">
        <v>855</v>
      </c>
      <c r="F226" s="259" t="s">
        <v>856</v>
      </c>
      <c r="G226" s="256"/>
      <c r="H226" s="260">
        <v>626.85</v>
      </c>
      <c r="I226" s="261"/>
      <c r="J226" s="256"/>
      <c r="K226" s="256"/>
      <c r="L226" s="262"/>
      <c r="M226" s="263"/>
      <c r="N226" s="264"/>
      <c r="O226" s="264"/>
      <c r="P226" s="264"/>
      <c r="Q226" s="264"/>
      <c r="R226" s="264"/>
      <c r="S226" s="264"/>
      <c r="T226" s="26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6" t="s">
        <v>270</v>
      </c>
      <c r="AU226" s="266" t="s">
        <v>80</v>
      </c>
      <c r="AV226" s="13" t="s">
        <v>82</v>
      </c>
      <c r="AW226" s="13" t="s">
        <v>30</v>
      </c>
      <c r="AX226" s="13" t="s">
        <v>80</v>
      </c>
      <c r="AY226" s="266" t="s">
        <v>226</v>
      </c>
    </row>
    <row r="227" spans="1:63" s="12" customFormat="1" ht="25.9" customHeight="1">
      <c r="A227" s="12"/>
      <c r="B227" s="228"/>
      <c r="C227" s="229"/>
      <c r="D227" s="230" t="s">
        <v>72</v>
      </c>
      <c r="E227" s="231" t="s">
        <v>254</v>
      </c>
      <c r="F227" s="231" t="s">
        <v>857</v>
      </c>
      <c r="G227" s="229"/>
      <c r="H227" s="229"/>
      <c r="I227" s="232"/>
      <c r="J227" s="233">
        <f>BK227</f>
        <v>0</v>
      </c>
      <c r="K227" s="229"/>
      <c r="L227" s="234"/>
      <c r="M227" s="235"/>
      <c r="N227" s="236"/>
      <c r="O227" s="236"/>
      <c r="P227" s="237">
        <f>SUM(P228:P230)</f>
        <v>0</v>
      </c>
      <c r="Q227" s="236"/>
      <c r="R227" s="237">
        <f>SUM(R228:R230)</f>
        <v>0</v>
      </c>
      <c r="S227" s="236"/>
      <c r="T227" s="238">
        <f>SUM(T228:T230)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39" t="s">
        <v>231</v>
      </c>
      <c r="AT227" s="240" t="s">
        <v>72</v>
      </c>
      <c r="AU227" s="240" t="s">
        <v>73</v>
      </c>
      <c r="AY227" s="239" t="s">
        <v>226</v>
      </c>
      <c r="BK227" s="241">
        <f>SUM(BK228:BK230)</f>
        <v>0</v>
      </c>
    </row>
    <row r="228" spans="1:65" s="2" customFormat="1" ht="16.5" customHeight="1">
      <c r="A228" s="38"/>
      <c r="B228" s="39"/>
      <c r="C228" s="242" t="s">
        <v>364</v>
      </c>
      <c r="D228" s="242" t="s">
        <v>227</v>
      </c>
      <c r="E228" s="243" t="s">
        <v>858</v>
      </c>
      <c r="F228" s="244" t="s">
        <v>859</v>
      </c>
      <c r="G228" s="245" t="s">
        <v>275</v>
      </c>
      <c r="H228" s="246">
        <v>5.346</v>
      </c>
      <c r="I228" s="247"/>
      <c r="J228" s="248">
        <f>ROUND(I228*H228,2)</f>
        <v>0</v>
      </c>
      <c r="K228" s="244" t="s">
        <v>545</v>
      </c>
      <c r="L228" s="44"/>
      <c r="M228" s="249" t="s">
        <v>1</v>
      </c>
      <c r="N228" s="250" t="s">
        <v>38</v>
      </c>
      <c r="O228" s="91"/>
      <c r="P228" s="251">
        <f>O228*H228</f>
        <v>0</v>
      </c>
      <c r="Q228" s="251">
        <v>0</v>
      </c>
      <c r="R228" s="251">
        <f>Q228*H228</f>
        <v>0</v>
      </c>
      <c r="S228" s="251">
        <v>0</v>
      </c>
      <c r="T228" s="25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53" t="s">
        <v>231</v>
      </c>
      <c r="AT228" s="253" t="s">
        <v>227</v>
      </c>
      <c r="AU228" s="253" t="s">
        <v>80</v>
      </c>
      <c r="AY228" s="17" t="s">
        <v>226</v>
      </c>
      <c r="BE228" s="254">
        <f>IF(N228="základní",J228,0)</f>
        <v>0</v>
      </c>
      <c r="BF228" s="254">
        <f>IF(N228="snížená",J228,0)</f>
        <v>0</v>
      </c>
      <c r="BG228" s="254">
        <f>IF(N228="zákl. přenesená",J228,0)</f>
        <v>0</v>
      </c>
      <c r="BH228" s="254">
        <f>IF(N228="sníž. přenesená",J228,0)</f>
        <v>0</v>
      </c>
      <c r="BI228" s="254">
        <f>IF(N228="nulová",J228,0)</f>
        <v>0</v>
      </c>
      <c r="BJ228" s="17" t="s">
        <v>80</v>
      </c>
      <c r="BK228" s="254">
        <f>ROUND(I228*H228,2)</f>
        <v>0</v>
      </c>
      <c r="BL228" s="17" t="s">
        <v>231</v>
      </c>
      <c r="BM228" s="253" t="s">
        <v>860</v>
      </c>
    </row>
    <row r="229" spans="1:47" s="2" customFormat="1" ht="12">
      <c r="A229" s="38"/>
      <c r="B229" s="39"/>
      <c r="C229" s="40"/>
      <c r="D229" s="257" t="s">
        <v>277</v>
      </c>
      <c r="E229" s="40"/>
      <c r="F229" s="269" t="s">
        <v>368</v>
      </c>
      <c r="G229" s="40"/>
      <c r="H229" s="40"/>
      <c r="I229" s="155"/>
      <c r="J229" s="40"/>
      <c r="K229" s="40"/>
      <c r="L229" s="44"/>
      <c r="M229" s="270"/>
      <c r="N229" s="271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277</v>
      </c>
      <c r="AU229" s="17" t="s">
        <v>80</v>
      </c>
    </row>
    <row r="230" spans="1:51" s="13" customFormat="1" ht="12">
      <c r="A230" s="13"/>
      <c r="B230" s="255"/>
      <c r="C230" s="256"/>
      <c r="D230" s="257" t="s">
        <v>270</v>
      </c>
      <c r="E230" s="258" t="s">
        <v>861</v>
      </c>
      <c r="F230" s="259" t="s">
        <v>862</v>
      </c>
      <c r="G230" s="256"/>
      <c r="H230" s="260">
        <v>5.346</v>
      </c>
      <c r="I230" s="261"/>
      <c r="J230" s="256"/>
      <c r="K230" s="256"/>
      <c r="L230" s="262"/>
      <c r="M230" s="263"/>
      <c r="N230" s="264"/>
      <c r="O230" s="264"/>
      <c r="P230" s="264"/>
      <c r="Q230" s="264"/>
      <c r="R230" s="264"/>
      <c r="S230" s="264"/>
      <c r="T230" s="26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6" t="s">
        <v>270</v>
      </c>
      <c r="AU230" s="266" t="s">
        <v>80</v>
      </c>
      <c r="AV230" s="13" t="s">
        <v>82</v>
      </c>
      <c r="AW230" s="13" t="s">
        <v>30</v>
      </c>
      <c r="AX230" s="13" t="s">
        <v>80</v>
      </c>
      <c r="AY230" s="266" t="s">
        <v>226</v>
      </c>
    </row>
    <row r="231" spans="1:63" s="12" customFormat="1" ht="25.9" customHeight="1">
      <c r="A231" s="12"/>
      <c r="B231" s="228"/>
      <c r="C231" s="229"/>
      <c r="D231" s="230" t="s">
        <v>72</v>
      </c>
      <c r="E231" s="231" t="s">
        <v>258</v>
      </c>
      <c r="F231" s="231" t="s">
        <v>606</v>
      </c>
      <c r="G231" s="229"/>
      <c r="H231" s="229"/>
      <c r="I231" s="232"/>
      <c r="J231" s="233">
        <f>BK231</f>
        <v>0</v>
      </c>
      <c r="K231" s="229"/>
      <c r="L231" s="234"/>
      <c r="M231" s="235"/>
      <c r="N231" s="236"/>
      <c r="O231" s="236"/>
      <c r="P231" s="237">
        <f>SUM(P232:P246)</f>
        <v>0</v>
      </c>
      <c r="Q231" s="236"/>
      <c r="R231" s="237">
        <f>SUM(R232:R246)</f>
        <v>0</v>
      </c>
      <c r="S231" s="236"/>
      <c r="T231" s="238">
        <f>SUM(T232:T246)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39" t="s">
        <v>231</v>
      </c>
      <c r="AT231" s="240" t="s">
        <v>72</v>
      </c>
      <c r="AU231" s="240" t="s">
        <v>73</v>
      </c>
      <c r="AY231" s="239" t="s">
        <v>226</v>
      </c>
      <c r="BK231" s="241">
        <f>SUM(BK232:BK246)</f>
        <v>0</v>
      </c>
    </row>
    <row r="232" spans="1:65" s="2" customFormat="1" ht="16.5" customHeight="1">
      <c r="A232" s="38"/>
      <c r="B232" s="39"/>
      <c r="C232" s="242" t="s">
        <v>370</v>
      </c>
      <c r="D232" s="242" t="s">
        <v>227</v>
      </c>
      <c r="E232" s="243" t="s">
        <v>460</v>
      </c>
      <c r="F232" s="244" t="s">
        <v>461</v>
      </c>
      <c r="G232" s="245" t="s">
        <v>317</v>
      </c>
      <c r="H232" s="246">
        <v>96.15</v>
      </c>
      <c r="I232" s="247"/>
      <c r="J232" s="248">
        <f>ROUND(I232*H232,2)</f>
        <v>0</v>
      </c>
      <c r="K232" s="244" t="s">
        <v>545</v>
      </c>
      <c r="L232" s="44"/>
      <c r="M232" s="249" t="s">
        <v>1</v>
      </c>
      <c r="N232" s="250" t="s">
        <v>38</v>
      </c>
      <c r="O232" s="91"/>
      <c r="P232" s="251">
        <f>O232*H232</f>
        <v>0</v>
      </c>
      <c r="Q232" s="251">
        <v>0</v>
      </c>
      <c r="R232" s="251">
        <f>Q232*H232</f>
        <v>0</v>
      </c>
      <c r="S232" s="251">
        <v>0</v>
      </c>
      <c r="T232" s="252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53" t="s">
        <v>231</v>
      </c>
      <c r="AT232" s="253" t="s">
        <v>227</v>
      </c>
      <c r="AU232" s="253" t="s">
        <v>80</v>
      </c>
      <c r="AY232" s="17" t="s">
        <v>226</v>
      </c>
      <c r="BE232" s="254">
        <f>IF(N232="základní",J232,0)</f>
        <v>0</v>
      </c>
      <c r="BF232" s="254">
        <f>IF(N232="snížená",J232,0)</f>
        <v>0</v>
      </c>
      <c r="BG232" s="254">
        <f>IF(N232="zákl. přenesená",J232,0)</f>
        <v>0</v>
      </c>
      <c r="BH232" s="254">
        <f>IF(N232="sníž. přenesená",J232,0)</f>
        <v>0</v>
      </c>
      <c r="BI232" s="254">
        <f>IF(N232="nulová",J232,0)</f>
        <v>0</v>
      </c>
      <c r="BJ232" s="17" t="s">
        <v>80</v>
      </c>
      <c r="BK232" s="254">
        <f>ROUND(I232*H232,2)</f>
        <v>0</v>
      </c>
      <c r="BL232" s="17" t="s">
        <v>231</v>
      </c>
      <c r="BM232" s="253" t="s">
        <v>863</v>
      </c>
    </row>
    <row r="233" spans="1:47" s="2" customFormat="1" ht="12">
      <c r="A233" s="38"/>
      <c r="B233" s="39"/>
      <c r="C233" s="40"/>
      <c r="D233" s="257" t="s">
        <v>277</v>
      </c>
      <c r="E233" s="40"/>
      <c r="F233" s="269" t="s">
        <v>463</v>
      </c>
      <c r="G233" s="40"/>
      <c r="H233" s="40"/>
      <c r="I233" s="155"/>
      <c r="J233" s="40"/>
      <c r="K233" s="40"/>
      <c r="L233" s="44"/>
      <c r="M233" s="270"/>
      <c r="N233" s="271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277</v>
      </c>
      <c r="AU233" s="17" t="s">
        <v>80</v>
      </c>
    </row>
    <row r="234" spans="1:51" s="13" customFormat="1" ht="12">
      <c r="A234" s="13"/>
      <c r="B234" s="255"/>
      <c r="C234" s="256"/>
      <c r="D234" s="257" t="s">
        <v>270</v>
      </c>
      <c r="E234" s="258" t="s">
        <v>864</v>
      </c>
      <c r="F234" s="259" t="s">
        <v>865</v>
      </c>
      <c r="G234" s="256"/>
      <c r="H234" s="260">
        <v>96.15</v>
      </c>
      <c r="I234" s="261"/>
      <c r="J234" s="256"/>
      <c r="K234" s="256"/>
      <c r="L234" s="262"/>
      <c r="M234" s="263"/>
      <c r="N234" s="264"/>
      <c r="O234" s="264"/>
      <c r="P234" s="264"/>
      <c r="Q234" s="264"/>
      <c r="R234" s="264"/>
      <c r="S234" s="264"/>
      <c r="T234" s="26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6" t="s">
        <v>270</v>
      </c>
      <c r="AU234" s="266" t="s">
        <v>80</v>
      </c>
      <c r="AV234" s="13" t="s">
        <v>82</v>
      </c>
      <c r="AW234" s="13" t="s">
        <v>30</v>
      </c>
      <c r="AX234" s="13" t="s">
        <v>80</v>
      </c>
      <c r="AY234" s="266" t="s">
        <v>226</v>
      </c>
    </row>
    <row r="235" spans="1:65" s="2" customFormat="1" ht="16.5" customHeight="1">
      <c r="A235" s="38"/>
      <c r="B235" s="39"/>
      <c r="C235" s="242" t="s">
        <v>377</v>
      </c>
      <c r="D235" s="242" t="s">
        <v>227</v>
      </c>
      <c r="E235" s="243" t="s">
        <v>866</v>
      </c>
      <c r="F235" s="244" t="s">
        <v>867</v>
      </c>
      <c r="G235" s="245" t="s">
        <v>317</v>
      </c>
      <c r="H235" s="246">
        <v>28.3</v>
      </c>
      <c r="I235" s="247"/>
      <c r="J235" s="248">
        <f>ROUND(I235*H235,2)</f>
        <v>0</v>
      </c>
      <c r="K235" s="244" t="s">
        <v>545</v>
      </c>
      <c r="L235" s="44"/>
      <c r="M235" s="249" t="s">
        <v>1</v>
      </c>
      <c r="N235" s="250" t="s">
        <v>38</v>
      </c>
      <c r="O235" s="91"/>
      <c r="P235" s="251">
        <f>O235*H235</f>
        <v>0</v>
      </c>
      <c r="Q235" s="251">
        <v>0</v>
      </c>
      <c r="R235" s="251">
        <f>Q235*H235</f>
        <v>0</v>
      </c>
      <c r="S235" s="251">
        <v>0</v>
      </c>
      <c r="T235" s="252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53" t="s">
        <v>231</v>
      </c>
      <c r="AT235" s="253" t="s">
        <v>227</v>
      </c>
      <c r="AU235" s="253" t="s">
        <v>80</v>
      </c>
      <c r="AY235" s="17" t="s">
        <v>226</v>
      </c>
      <c r="BE235" s="254">
        <f>IF(N235="základní",J235,0)</f>
        <v>0</v>
      </c>
      <c r="BF235" s="254">
        <f>IF(N235="snížená",J235,0)</f>
        <v>0</v>
      </c>
      <c r="BG235" s="254">
        <f>IF(N235="zákl. přenesená",J235,0)</f>
        <v>0</v>
      </c>
      <c r="BH235" s="254">
        <f>IF(N235="sníž. přenesená",J235,0)</f>
        <v>0</v>
      </c>
      <c r="BI235" s="254">
        <f>IF(N235="nulová",J235,0)</f>
        <v>0</v>
      </c>
      <c r="BJ235" s="17" t="s">
        <v>80</v>
      </c>
      <c r="BK235" s="254">
        <f>ROUND(I235*H235,2)</f>
        <v>0</v>
      </c>
      <c r="BL235" s="17" t="s">
        <v>231</v>
      </c>
      <c r="BM235" s="253" t="s">
        <v>868</v>
      </c>
    </row>
    <row r="236" spans="1:47" s="2" customFormat="1" ht="12">
      <c r="A236" s="38"/>
      <c r="B236" s="39"/>
      <c r="C236" s="40"/>
      <c r="D236" s="257" t="s">
        <v>277</v>
      </c>
      <c r="E236" s="40"/>
      <c r="F236" s="269" t="s">
        <v>869</v>
      </c>
      <c r="G236" s="40"/>
      <c r="H236" s="40"/>
      <c r="I236" s="155"/>
      <c r="J236" s="40"/>
      <c r="K236" s="40"/>
      <c r="L236" s="44"/>
      <c r="M236" s="270"/>
      <c r="N236" s="271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277</v>
      </c>
      <c r="AU236" s="17" t="s">
        <v>80</v>
      </c>
    </row>
    <row r="237" spans="1:51" s="13" customFormat="1" ht="12">
      <c r="A237" s="13"/>
      <c r="B237" s="255"/>
      <c r="C237" s="256"/>
      <c r="D237" s="257" t="s">
        <v>270</v>
      </c>
      <c r="E237" s="258" t="s">
        <v>870</v>
      </c>
      <c r="F237" s="259" t="s">
        <v>871</v>
      </c>
      <c r="G237" s="256"/>
      <c r="H237" s="260">
        <v>28.3</v>
      </c>
      <c r="I237" s="261"/>
      <c r="J237" s="256"/>
      <c r="K237" s="256"/>
      <c r="L237" s="262"/>
      <c r="M237" s="263"/>
      <c r="N237" s="264"/>
      <c r="O237" s="264"/>
      <c r="P237" s="264"/>
      <c r="Q237" s="264"/>
      <c r="R237" s="264"/>
      <c r="S237" s="264"/>
      <c r="T237" s="26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6" t="s">
        <v>270</v>
      </c>
      <c r="AU237" s="266" t="s">
        <v>80</v>
      </c>
      <c r="AV237" s="13" t="s">
        <v>82</v>
      </c>
      <c r="AW237" s="13" t="s">
        <v>30</v>
      </c>
      <c r="AX237" s="13" t="s">
        <v>80</v>
      </c>
      <c r="AY237" s="266" t="s">
        <v>226</v>
      </c>
    </row>
    <row r="238" spans="1:65" s="2" customFormat="1" ht="16.5" customHeight="1">
      <c r="A238" s="38"/>
      <c r="B238" s="39"/>
      <c r="C238" s="242" t="s">
        <v>383</v>
      </c>
      <c r="D238" s="242" t="s">
        <v>227</v>
      </c>
      <c r="E238" s="243" t="s">
        <v>767</v>
      </c>
      <c r="F238" s="244" t="s">
        <v>768</v>
      </c>
      <c r="G238" s="245" t="s">
        <v>317</v>
      </c>
      <c r="H238" s="246">
        <v>77.15</v>
      </c>
      <c r="I238" s="247"/>
      <c r="J238" s="248">
        <f>ROUND(I238*H238,2)</f>
        <v>0</v>
      </c>
      <c r="K238" s="244" t="s">
        <v>545</v>
      </c>
      <c r="L238" s="44"/>
      <c r="M238" s="249" t="s">
        <v>1</v>
      </c>
      <c r="N238" s="250" t="s">
        <v>38</v>
      </c>
      <c r="O238" s="91"/>
      <c r="P238" s="251">
        <f>O238*H238</f>
        <v>0</v>
      </c>
      <c r="Q238" s="251">
        <v>0</v>
      </c>
      <c r="R238" s="251">
        <f>Q238*H238</f>
        <v>0</v>
      </c>
      <c r="S238" s="251">
        <v>0</v>
      </c>
      <c r="T238" s="252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3" t="s">
        <v>231</v>
      </c>
      <c r="AT238" s="253" t="s">
        <v>227</v>
      </c>
      <c r="AU238" s="253" t="s">
        <v>80</v>
      </c>
      <c r="AY238" s="17" t="s">
        <v>226</v>
      </c>
      <c r="BE238" s="254">
        <f>IF(N238="základní",J238,0)</f>
        <v>0</v>
      </c>
      <c r="BF238" s="254">
        <f>IF(N238="snížená",J238,0)</f>
        <v>0</v>
      </c>
      <c r="BG238" s="254">
        <f>IF(N238="zákl. přenesená",J238,0)</f>
        <v>0</v>
      </c>
      <c r="BH238" s="254">
        <f>IF(N238="sníž. přenesená",J238,0)</f>
        <v>0</v>
      </c>
      <c r="BI238" s="254">
        <f>IF(N238="nulová",J238,0)</f>
        <v>0</v>
      </c>
      <c r="BJ238" s="17" t="s">
        <v>80</v>
      </c>
      <c r="BK238" s="254">
        <f>ROUND(I238*H238,2)</f>
        <v>0</v>
      </c>
      <c r="BL238" s="17" t="s">
        <v>231</v>
      </c>
      <c r="BM238" s="253" t="s">
        <v>872</v>
      </c>
    </row>
    <row r="239" spans="1:47" s="2" customFormat="1" ht="12">
      <c r="A239" s="38"/>
      <c r="B239" s="39"/>
      <c r="C239" s="40"/>
      <c r="D239" s="257" t="s">
        <v>277</v>
      </c>
      <c r="E239" s="40"/>
      <c r="F239" s="269" t="s">
        <v>770</v>
      </c>
      <c r="G239" s="40"/>
      <c r="H239" s="40"/>
      <c r="I239" s="155"/>
      <c r="J239" s="40"/>
      <c r="K239" s="40"/>
      <c r="L239" s="44"/>
      <c r="M239" s="270"/>
      <c r="N239" s="271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277</v>
      </c>
      <c r="AU239" s="17" t="s">
        <v>80</v>
      </c>
    </row>
    <row r="240" spans="1:51" s="13" customFormat="1" ht="12">
      <c r="A240" s="13"/>
      <c r="B240" s="255"/>
      <c r="C240" s="256"/>
      <c r="D240" s="257" t="s">
        <v>270</v>
      </c>
      <c r="E240" s="258" t="s">
        <v>873</v>
      </c>
      <c r="F240" s="259" t="s">
        <v>795</v>
      </c>
      <c r="G240" s="256"/>
      <c r="H240" s="260">
        <v>77.15</v>
      </c>
      <c r="I240" s="261"/>
      <c r="J240" s="256"/>
      <c r="K240" s="256"/>
      <c r="L240" s="262"/>
      <c r="M240" s="263"/>
      <c r="N240" s="264"/>
      <c r="O240" s="264"/>
      <c r="P240" s="264"/>
      <c r="Q240" s="264"/>
      <c r="R240" s="264"/>
      <c r="S240" s="264"/>
      <c r="T240" s="26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6" t="s">
        <v>270</v>
      </c>
      <c r="AU240" s="266" t="s">
        <v>80</v>
      </c>
      <c r="AV240" s="13" t="s">
        <v>82</v>
      </c>
      <c r="AW240" s="13" t="s">
        <v>30</v>
      </c>
      <c r="AX240" s="13" t="s">
        <v>80</v>
      </c>
      <c r="AY240" s="266" t="s">
        <v>226</v>
      </c>
    </row>
    <row r="241" spans="1:65" s="2" customFormat="1" ht="16.5" customHeight="1">
      <c r="A241" s="38"/>
      <c r="B241" s="39"/>
      <c r="C241" s="242" t="s">
        <v>390</v>
      </c>
      <c r="D241" s="242" t="s">
        <v>227</v>
      </c>
      <c r="E241" s="243" t="s">
        <v>874</v>
      </c>
      <c r="F241" s="244" t="s">
        <v>875</v>
      </c>
      <c r="G241" s="245" t="s">
        <v>317</v>
      </c>
      <c r="H241" s="246">
        <v>4</v>
      </c>
      <c r="I241" s="247"/>
      <c r="J241" s="248">
        <f>ROUND(I241*H241,2)</f>
        <v>0</v>
      </c>
      <c r="K241" s="244" t="s">
        <v>545</v>
      </c>
      <c r="L241" s="44"/>
      <c r="M241" s="249" t="s">
        <v>1</v>
      </c>
      <c r="N241" s="250" t="s">
        <v>38</v>
      </c>
      <c r="O241" s="91"/>
      <c r="P241" s="251">
        <f>O241*H241</f>
        <v>0</v>
      </c>
      <c r="Q241" s="251">
        <v>0</v>
      </c>
      <c r="R241" s="251">
        <f>Q241*H241</f>
        <v>0</v>
      </c>
      <c r="S241" s="251">
        <v>0</v>
      </c>
      <c r="T241" s="252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3" t="s">
        <v>231</v>
      </c>
      <c r="AT241" s="253" t="s">
        <v>227</v>
      </c>
      <c r="AU241" s="253" t="s">
        <v>80</v>
      </c>
      <c r="AY241" s="17" t="s">
        <v>226</v>
      </c>
      <c r="BE241" s="254">
        <f>IF(N241="základní",J241,0)</f>
        <v>0</v>
      </c>
      <c r="BF241" s="254">
        <f>IF(N241="snížená",J241,0)</f>
        <v>0</v>
      </c>
      <c r="BG241" s="254">
        <f>IF(N241="zákl. přenesená",J241,0)</f>
        <v>0</v>
      </c>
      <c r="BH241" s="254">
        <f>IF(N241="sníž. přenesená",J241,0)</f>
        <v>0</v>
      </c>
      <c r="BI241" s="254">
        <f>IF(N241="nulová",J241,0)</f>
        <v>0</v>
      </c>
      <c r="BJ241" s="17" t="s">
        <v>80</v>
      </c>
      <c r="BK241" s="254">
        <f>ROUND(I241*H241,2)</f>
        <v>0</v>
      </c>
      <c r="BL241" s="17" t="s">
        <v>231</v>
      </c>
      <c r="BM241" s="253" t="s">
        <v>876</v>
      </c>
    </row>
    <row r="242" spans="1:47" s="2" customFormat="1" ht="12">
      <c r="A242" s="38"/>
      <c r="B242" s="39"/>
      <c r="C242" s="40"/>
      <c r="D242" s="257" t="s">
        <v>277</v>
      </c>
      <c r="E242" s="40"/>
      <c r="F242" s="269" t="s">
        <v>877</v>
      </c>
      <c r="G242" s="40"/>
      <c r="H242" s="40"/>
      <c r="I242" s="155"/>
      <c r="J242" s="40"/>
      <c r="K242" s="40"/>
      <c r="L242" s="44"/>
      <c r="M242" s="270"/>
      <c r="N242" s="271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277</v>
      </c>
      <c r="AU242" s="17" t="s">
        <v>80</v>
      </c>
    </row>
    <row r="243" spans="1:51" s="13" customFormat="1" ht="12">
      <c r="A243" s="13"/>
      <c r="B243" s="255"/>
      <c r="C243" s="256"/>
      <c r="D243" s="257" t="s">
        <v>270</v>
      </c>
      <c r="E243" s="258" t="s">
        <v>878</v>
      </c>
      <c r="F243" s="259" t="s">
        <v>231</v>
      </c>
      <c r="G243" s="256"/>
      <c r="H243" s="260">
        <v>4</v>
      </c>
      <c r="I243" s="261"/>
      <c r="J243" s="256"/>
      <c r="K243" s="256"/>
      <c r="L243" s="262"/>
      <c r="M243" s="263"/>
      <c r="N243" s="264"/>
      <c r="O243" s="264"/>
      <c r="P243" s="264"/>
      <c r="Q243" s="264"/>
      <c r="R243" s="264"/>
      <c r="S243" s="264"/>
      <c r="T243" s="26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6" t="s">
        <v>270</v>
      </c>
      <c r="AU243" s="266" t="s">
        <v>80</v>
      </c>
      <c r="AV243" s="13" t="s">
        <v>82</v>
      </c>
      <c r="AW243" s="13" t="s">
        <v>30</v>
      </c>
      <c r="AX243" s="13" t="s">
        <v>80</v>
      </c>
      <c r="AY243" s="266" t="s">
        <v>226</v>
      </c>
    </row>
    <row r="244" spans="1:65" s="2" customFormat="1" ht="16.5" customHeight="1">
      <c r="A244" s="38"/>
      <c r="B244" s="39"/>
      <c r="C244" s="242" t="s">
        <v>395</v>
      </c>
      <c r="D244" s="242" t="s">
        <v>227</v>
      </c>
      <c r="E244" s="243" t="s">
        <v>879</v>
      </c>
      <c r="F244" s="244" t="s">
        <v>880</v>
      </c>
      <c r="G244" s="245" t="s">
        <v>317</v>
      </c>
      <c r="H244" s="246">
        <v>29.8</v>
      </c>
      <c r="I244" s="247"/>
      <c r="J244" s="248">
        <f>ROUND(I244*H244,2)</f>
        <v>0</v>
      </c>
      <c r="K244" s="244" t="s">
        <v>545</v>
      </c>
      <c r="L244" s="44"/>
      <c r="M244" s="249" t="s">
        <v>1</v>
      </c>
      <c r="N244" s="250" t="s">
        <v>38</v>
      </c>
      <c r="O244" s="91"/>
      <c r="P244" s="251">
        <f>O244*H244</f>
        <v>0</v>
      </c>
      <c r="Q244" s="251">
        <v>0</v>
      </c>
      <c r="R244" s="251">
        <f>Q244*H244</f>
        <v>0</v>
      </c>
      <c r="S244" s="251">
        <v>0</v>
      </c>
      <c r="T244" s="252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3" t="s">
        <v>231</v>
      </c>
      <c r="AT244" s="253" t="s">
        <v>227</v>
      </c>
      <c r="AU244" s="253" t="s">
        <v>80</v>
      </c>
      <c r="AY244" s="17" t="s">
        <v>226</v>
      </c>
      <c r="BE244" s="254">
        <f>IF(N244="základní",J244,0)</f>
        <v>0</v>
      </c>
      <c r="BF244" s="254">
        <f>IF(N244="snížená",J244,0)</f>
        <v>0</v>
      </c>
      <c r="BG244" s="254">
        <f>IF(N244="zákl. přenesená",J244,0)</f>
        <v>0</v>
      </c>
      <c r="BH244" s="254">
        <f>IF(N244="sníž. přenesená",J244,0)</f>
        <v>0</v>
      </c>
      <c r="BI244" s="254">
        <f>IF(N244="nulová",J244,0)</f>
        <v>0</v>
      </c>
      <c r="BJ244" s="17" t="s">
        <v>80</v>
      </c>
      <c r="BK244" s="254">
        <f>ROUND(I244*H244,2)</f>
        <v>0</v>
      </c>
      <c r="BL244" s="17" t="s">
        <v>231</v>
      </c>
      <c r="BM244" s="253" t="s">
        <v>881</v>
      </c>
    </row>
    <row r="245" spans="1:47" s="2" customFormat="1" ht="12">
      <c r="A245" s="38"/>
      <c r="B245" s="39"/>
      <c r="C245" s="40"/>
      <c r="D245" s="257" t="s">
        <v>277</v>
      </c>
      <c r="E245" s="40"/>
      <c r="F245" s="269" t="s">
        <v>882</v>
      </c>
      <c r="G245" s="40"/>
      <c r="H245" s="40"/>
      <c r="I245" s="155"/>
      <c r="J245" s="40"/>
      <c r="K245" s="40"/>
      <c r="L245" s="44"/>
      <c r="M245" s="270"/>
      <c r="N245" s="271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277</v>
      </c>
      <c r="AU245" s="17" t="s">
        <v>80</v>
      </c>
    </row>
    <row r="246" spans="1:51" s="13" customFormat="1" ht="12">
      <c r="A246" s="13"/>
      <c r="B246" s="255"/>
      <c r="C246" s="256"/>
      <c r="D246" s="257" t="s">
        <v>270</v>
      </c>
      <c r="E246" s="258" t="s">
        <v>883</v>
      </c>
      <c r="F246" s="259" t="s">
        <v>884</v>
      </c>
      <c r="G246" s="256"/>
      <c r="H246" s="260">
        <v>29.8</v>
      </c>
      <c r="I246" s="261"/>
      <c r="J246" s="256"/>
      <c r="K246" s="256"/>
      <c r="L246" s="262"/>
      <c r="M246" s="297"/>
      <c r="N246" s="298"/>
      <c r="O246" s="298"/>
      <c r="P246" s="298"/>
      <c r="Q246" s="298"/>
      <c r="R246" s="298"/>
      <c r="S246" s="298"/>
      <c r="T246" s="29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6" t="s">
        <v>270</v>
      </c>
      <c r="AU246" s="266" t="s">
        <v>80</v>
      </c>
      <c r="AV246" s="13" t="s">
        <v>82</v>
      </c>
      <c r="AW246" s="13" t="s">
        <v>30</v>
      </c>
      <c r="AX246" s="13" t="s">
        <v>80</v>
      </c>
      <c r="AY246" s="266" t="s">
        <v>226</v>
      </c>
    </row>
    <row r="247" spans="1:31" s="2" customFormat="1" ht="6.95" customHeight="1">
      <c r="A247" s="38"/>
      <c r="B247" s="66"/>
      <c r="C247" s="67"/>
      <c r="D247" s="67"/>
      <c r="E247" s="67"/>
      <c r="F247" s="67"/>
      <c r="G247" s="67"/>
      <c r="H247" s="67"/>
      <c r="I247" s="193"/>
      <c r="J247" s="67"/>
      <c r="K247" s="67"/>
      <c r="L247" s="44"/>
      <c r="M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</row>
  </sheetData>
  <sheetProtection password="CC35" sheet="1" objects="1" scenarios="1" formatColumns="0" formatRows="0" autoFilter="0"/>
  <autoFilter ref="C129:K246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6:H116"/>
    <mergeCell ref="E120:H120"/>
    <mergeCell ref="E118:H118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4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115</v>
      </c>
    </row>
    <row r="3" spans="2:46" s="1" customFormat="1" ht="6.95" customHeight="1">
      <c r="B3" s="148"/>
      <c r="C3" s="149"/>
      <c r="D3" s="149"/>
      <c r="E3" s="149"/>
      <c r="F3" s="149"/>
      <c r="G3" s="149"/>
      <c r="H3" s="149"/>
      <c r="I3" s="150"/>
      <c r="J3" s="149"/>
      <c r="K3" s="149"/>
      <c r="L3" s="20"/>
      <c r="AT3" s="17" t="s">
        <v>202</v>
      </c>
    </row>
    <row r="4" spans="2:46" s="1" customFormat="1" ht="24.95" customHeight="1">
      <c r="B4" s="20"/>
      <c r="D4" s="151" t="s">
        <v>193</v>
      </c>
      <c r="I4" s="147"/>
      <c r="L4" s="20"/>
      <c r="M4" s="152" t="s">
        <v>10</v>
      </c>
      <c r="AT4" s="17" t="s">
        <v>4</v>
      </c>
    </row>
    <row r="5" spans="2:12" s="1" customFormat="1" ht="6.95" customHeight="1">
      <c r="B5" s="20"/>
      <c r="I5" s="147"/>
      <c r="L5" s="20"/>
    </row>
    <row r="6" spans="2:12" s="1" customFormat="1" ht="12" customHeight="1">
      <c r="B6" s="20"/>
      <c r="D6" s="153" t="s">
        <v>16</v>
      </c>
      <c r="I6" s="147"/>
      <c r="L6" s="20"/>
    </row>
    <row r="7" spans="2:12" s="1" customFormat="1" ht="16.5" customHeight="1">
      <c r="B7" s="20"/>
      <c r="E7" s="154" t="str">
        <f>'Rekapitulace stavby'!K6</f>
        <v>Býšť</v>
      </c>
      <c r="F7" s="153"/>
      <c r="G7" s="153"/>
      <c r="H7" s="153"/>
      <c r="I7" s="147"/>
      <c r="L7" s="20"/>
    </row>
    <row r="8" spans="2:12" ht="12">
      <c r="B8" s="20"/>
      <c r="D8" s="153" t="s">
        <v>194</v>
      </c>
      <c r="L8" s="20"/>
    </row>
    <row r="9" spans="2:12" s="1" customFormat="1" ht="16.5" customHeight="1">
      <c r="B9" s="20"/>
      <c r="E9" s="154" t="s">
        <v>535</v>
      </c>
      <c r="F9" s="1"/>
      <c r="G9" s="1"/>
      <c r="H9" s="1"/>
      <c r="I9" s="147"/>
      <c r="L9" s="20"/>
    </row>
    <row r="10" spans="2:12" s="1" customFormat="1" ht="12" customHeight="1">
      <c r="B10" s="20"/>
      <c r="D10" s="153" t="s">
        <v>196</v>
      </c>
      <c r="I10" s="147"/>
      <c r="L10" s="20"/>
    </row>
    <row r="11" spans="1:31" s="2" customFormat="1" ht="16.5" customHeight="1">
      <c r="A11" s="38"/>
      <c r="B11" s="44"/>
      <c r="C11" s="38"/>
      <c r="D11" s="38"/>
      <c r="E11" s="170" t="s">
        <v>617</v>
      </c>
      <c r="F11" s="38"/>
      <c r="G11" s="38"/>
      <c r="H11" s="38"/>
      <c r="I11" s="155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3" t="s">
        <v>618</v>
      </c>
      <c r="E12" s="38"/>
      <c r="F12" s="38"/>
      <c r="G12" s="38"/>
      <c r="H12" s="38"/>
      <c r="I12" s="155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6.5" customHeight="1">
      <c r="A13" s="38"/>
      <c r="B13" s="44"/>
      <c r="C13" s="38"/>
      <c r="D13" s="38"/>
      <c r="E13" s="156" t="s">
        <v>885</v>
      </c>
      <c r="F13" s="38"/>
      <c r="G13" s="38"/>
      <c r="H13" s="38"/>
      <c r="I13" s="155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>
      <c r="A14" s="38"/>
      <c r="B14" s="44"/>
      <c r="C14" s="38"/>
      <c r="D14" s="38"/>
      <c r="E14" s="38"/>
      <c r="F14" s="38"/>
      <c r="G14" s="38"/>
      <c r="H14" s="38"/>
      <c r="I14" s="155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53" t="s">
        <v>18</v>
      </c>
      <c r="E15" s="38"/>
      <c r="F15" s="141" t="s">
        <v>1</v>
      </c>
      <c r="G15" s="38"/>
      <c r="H15" s="38"/>
      <c r="I15" s="157" t="s">
        <v>19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3" t="s">
        <v>20</v>
      </c>
      <c r="E16" s="38"/>
      <c r="F16" s="141" t="s">
        <v>21</v>
      </c>
      <c r="G16" s="38"/>
      <c r="H16" s="38"/>
      <c r="I16" s="157" t="s">
        <v>22</v>
      </c>
      <c r="J16" s="158" t="str">
        <f>'Rekapitulace stavby'!AN8</f>
        <v>7. 5. 2020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21.8" customHeight="1">
      <c r="A17" s="38"/>
      <c r="B17" s="44"/>
      <c r="C17" s="38"/>
      <c r="D17" s="300" t="s">
        <v>537</v>
      </c>
      <c r="E17" s="38"/>
      <c r="F17" s="301" t="s">
        <v>538</v>
      </c>
      <c r="G17" s="38"/>
      <c r="H17" s="38"/>
      <c r="I17" s="302" t="s">
        <v>539</v>
      </c>
      <c r="J17" s="301" t="s">
        <v>540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53" t="s">
        <v>24</v>
      </c>
      <c r="E18" s="38"/>
      <c r="F18" s="38"/>
      <c r="G18" s="38"/>
      <c r="H18" s="38"/>
      <c r="I18" s="157" t="s">
        <v>25</v>
      </c>
      <c r="J18" s="141" t="str">
        <f>IF('Rekapitulace stavby'!AN10="","",'Rekapitulace stavby'!AN10)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1" t="str">
        <f>IF('Rekapitulace stavby'!E11="","",'Rekapitulace stavby'!E11)</f>
        <v xml:space="preserve"> </v>
      </c>
      <c r="F19" s="38"/>
      <c r="G19" s="38"/>
      <c r="H19" s="38"/>
      <c r="I19" s="157" t="s">
        <v>26</v>
      </c>
      <c r="J19" s="141" t="str">
        <f>IF('Rekapitulace stavby'!AN11="","",'Rekapitulace stavby'!AN11)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55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53" t="s">
        <v>27</v>
      </c>
      <c r="E21" s="38"/>
      <c r="F21" s="38"/>
      <c r="G21" s="38"/>
      <c r="H21" s="38"/>
      <c r="I21" s="157" t="s">
        <v>25</v>
      </c>
      <c r="J21" s="33" t="str">
        <f>'Rekapitulace stavby'!AN13</f>
        <v>Vyplň údaj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33" t="str">
        <f>'Rekapitulace stavby'!E14</f>
        <v>Vyplň údaj</v>
      </c>
      <c r="F22" s="141"/>
      <c r="G22" s="141"/>
      <c r="H22" s="141"/>
      <c r="I22" s="157" t="s">
        <v>26</v>
      </c>
      <c r="J22" s="33" t="str">
        <f>'Rekapitulace stavby'!AN14</f>
        <v>Vyplň údaj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55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53" t="s">
        <v>29</v>
      </c>
      <c r="E24" s="38"/>
      <c r="F24" s="38"/>
      <c r="G24" s="38"/>
      <c r="H24" s="38"/>
      <c r="I24" s="157" t="s">
        <v>25</v>
      </c>
      <c r="J24" s="141" t="str">
        <f>IF('Rekapitulace stavby'!AN16="","",'Rekapitulace stavby'!AN16)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8" customHeight="1">
      <c r="A25" s="38"/>
      <c r="B25" s="44"/>
      <c r="C25" s="38"/>
      <c r="D25" s="38"/>
      <c r="E25" s="141" t="str">
        <f>IF('Rekapitulace stavby'!E17="","",'Rekapitulace stavby'!E17)</f>
        <v xml:space="preserve"> </v>
      </c>
      <c r="F25" s="38"/>
      <c r="G25" s="38"/>
      <c r="H25" s="38"/>
      <c r="I25" s="157" t="s">
        <v>26</v>
      </c>
      <c r="J25" s="141" t="str">
        <f>IF('Rekapitulace stavby'!AN17="","",'Rekapitulace stavby'!AN17)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55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12" customHeight="1">
      <c r="A27" s="38"/>
      <c r="B27" s="44"/>
      <c r="C27" s="38"/>
      <c r="D27" s="153" t="s">
        <v>31</v>
      </c>
      <c r="E27" s="38"/>
      <c r="F27" s="38"/>
      <c r="G27" s="38"/>
      <c r="H27" s="38"/>
      <c r="I27" s="157" t="s">
        <v>25</v>
      </c>
      <c r="J27" s="141" t="str">
        <f>IF('Rekapitulace stavby'!AN19="","",'Rekapitulace stavby'!AN19)</f>
        <v/>
      </c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8" customHeight="1">
      <c r="A28" s="38"/>
      <c r="B28" s="44"/>
      <c r="C28" s="38"/>
      <c r="D28" s="38"/>
      <c r="E28" s="141" t="str">
        <f>IF('Rekapitulace stavby'!E20="","",'Rekapitulace stavby'!E20)</f>
        <v xml:space="preserve"> </v>
      </c>
      <c r="F28" s="38"/>
      <c r="G28" s="38"/>
      <c r="H28" s="38"/>
      <c r="I28" s="157" t="s">
        <v>26</v>
      </c>
      <c r="J28" s="141" t="str">
        <f>IF('Rekapitulace stavby'!AN20="","",'Rekapitulace stavby'!AN20)</f>
        <v/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38"/>
      <c r="E29" s="38"/>
      <c r="F29" s="38"/>
      <c r="G29" s="38"/>
      <c r="H29" s="38"/>
      <c r="I29" s="155"/>
      <c r="J29" s="38"/>
      <c r="K29" s="3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 customHeight="1">
      <c r="A30" s="38"/>
      <c r="B30" s="44"/>
      <c r="C30" s="38"/>
      <c r="D30" s="153" t="s">
        <v>32</v>
      </c>
      <c r="E30" s="38"/>
      <c r="F30" s="38"/>
      <c r="G30" s="38"/>
      <c r="H30" s="38"/>
      <c r="I30" s="155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8" customFormat="1" ht="16.5" customHeight="1">
      <c r="A31" s="159"/>
      <c r="B31" s="160"/>
      <c r="C31" s="159"/>
      <c r="D31" s="159"/>
      <c r="E31" s="161" t="s">
        <v>1</v>
      </c>
      <c r="F31" s="161"/>
      <c r="G31" s="161"/>
      <c r="H31" s="161"/>
      <c r="I31" s="162"/>
      <c r="J31" s="159"/>
      <c r="K31" s="159"/>
      <c r="L31" s="163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</row>
    <row r="32" spans="1:31" s="2" customFormat="1" ht="6.95" customHeight="1">
      <c r="A32" s="38"/>
      <c r="B32" s="44"/>
      <c r="C32" s="38"/>
      <c r="D32" s="38"/>
      <c r="E32" s="38"/>
      <c r="F32" s="38"/>
      <c r="G32" s="38"/>
      <c r="H32" s="38"/>
      <c r="I32" s="155"/>
      <c r="J32" s="38"/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4"/>
      <c r="E33" s="164"/>
      <c r="F33" s="164"/>
      <c r="G33" s="164"/>
      <c r="H33" s="164"/>
      <c r="I33" s="165"/>
      <c r="J33" s="164"/>
      <c r="K33" s="164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6" t="s">
        <v>33</v>
      </c>
      <c r="E34" s="38"/>
      <c r="F34" s="38"/>
      <c r="G34" s="38"/>
      <c r="H34" s="38"/>
      <c r="I34" s="155"/>
      <c r="J34" s="167">
        <f>ROUND(J127,2)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64"/>
      <c r="E35" s="164"/>
      <c r="F35" s="164"/>
      <c r="G35" s="164"/>
      <c r="H35" s="164"/>
      <c r="I35" s="165"/>
      <c r="J35" s="164"/>
      <c r="K35" s="164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8" t="s">
        <v>35</v>
      </c>
      <c r="G36" s="38"/>
      <c r="H36" s="38"/>
      <c r="I36" s="169" t="s">
        <v>34</v>
      </c>
      <c r="J36" s="168" t="s">
        <v>36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70" t="s">
        <v>37</v>
      </c>
      <c r="E37" s="153" t="s">
        <v>38</v>
      </c>
      <c r="F37" s="171">
        <f>ROUND((SUM(BE127:BE225)),2)</f>
        <v>0</v>
      </c>
      <c r="G37" s="38"/>
      <c r="H37" s="38"/>
      <c r="I37" s="172">
        <v>0.21</v>
      </c>
      <c r="J37" s="171">
        <f>ROUND(((SUM(BE127:BE225))*I37),2)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3" t="s">
        <v>39</v>
      </c>
      <c r="F38" s="171">
        <f>ROUND((SUM(BF127:BF225)),2)</f>
        <v>0</v>
      </c>
      <c r="G38" s="38"/>
      <c r="H38" s="38"/>
      <c r="I38" s="172">
        <v>0.15</v>
      </c>
      <c r="J38" s="171">
        <f>ROUND(((SUM(BF127:BF225))*I38),2)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3" t="s">
        <v>40</v>
      </c>
      <c r="F39" s="171">
        <f>ROUND((SUM(BG127:BG225)),2)</f>
        <v>0</v>
      </c>
      <c r="G39" s="38"/>
      <c r="H39" s="38"/>
      <c r="I39" s="172">
        <v>0.21</v>
      </c>
      <c r="J39" s="171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3" t="s">
        <v>41</v>
      </c>
      <c r="F40" s="171">
        <f>ROUND((SUM(BH127:BH225)),2)</f>
        <v>0</v>
      </c>
      <c r="G40" s="38"/>
      <c r="H40" s="38"/>
      <c r="I40" s="172">
        <v>0.15</v>
      </c>
      <c r="J40" s="171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3" t="s">
        <v>42</v>
      </c>
      <c r="F41" s="171">
        <f>ROUND((SUM(BI127:BI225)),2)</f>
        <v>0</v>
      </c>
      <c r="G41" s="38"/>
      <c r="H41" s="38"/>
      <c r="I41" s="172">
        <v>0</v>
      </c>
      <c r="J41" s="171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155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73"/>
      <c r="D43" s="174" t="s">
        <v>43</v>
      </c>
      <c r="E43" s="175"/>
      <c r="F43" s="175"/>
      <c r="G43" s="176" t="s">
        <v>44</v>
      </c>
      <c r="H43" s="177" t="s">
        <v>45</v>
      </c>
      <c r="I43" s="178"/>
      <c r="J43" s="179">
        <f>SUM(J34:J41)</f>
        <v>0</v>
      </c>
      <c r="K43" s="180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155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I45" s="147"/>
      <c r="L45" s="20"/>
    </row>
    <row r="46" spans="2:12" s="1" customFormat="1" ht="14.4" customHeight="1">
      <c r="B46" s="20"/>
      <c r="I46" s="147"/>
      <c r="L46" s="20"/>
    </row>
    <row r="47" spans="2:12" s="1" customFormat="1" ht="14.4" customHeight="1">
      <c r="B47" s="20"/>
      <c r="I47" s="147"/>
      <c r="L47" s="20"/>
    </row>
    <row r="48" spans="2:12" s="1" customFormat="1" ht="14.4" customHeight="1">
      <c r="B48" s="20"/>
      <c r="I48" s="147"/>
      <c r="L48" s="20"/>
    </row>
    <row r="49" spans="2:12" s="2" customFormat="1" ht="14.4" customHeight="1">
      <c r="B49" s="63"/>
      <c r="D49" s="181" t="s">
        <v>46</v>
      </c>
      <c r="E49" s="182"/>
      <c r="F49" s="182"/>
      <c r="G49" s="181" t="s">
        <v>47</v>
      </c>
      <c r="H49" s="182"/>
      <c r="I49" s="183"/>
      <c r="J49" s="182"/>
      <c r="K49" s="182"/>
      <c r="L49" s="63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8"/>
      <c r="B60" s="44"/>
      <c r="C60" s="38"/>
      <c r="D60" s="184" t="s">
        <v>48</v>
      </c>
      <c r="E60" s="185"/>
      <c r="F60" s="186" t="s">
        <v>49</v>
      </c>
      <c r="G60" s="184" t="s">
        <v>48</v>
      </c>
      <c r="H60" s="185"/>
      <c r="I60" s="187"/>
      <c r="J60" s="188" t="s">
        <v>49</v>
      </c>
      <c r="K60" s="185"/>
      <c r="L60" s="63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8"/>
      <c r="B64" s="44"/>
      <c r="C64" s="38"/>
      <c r="D64" s="181" t="s">
        <v>50</v>
      </c>
      <c r="E64" s="189"/>
      <c r="F64" s="189"/>
      <c r="G64" s="181" t="s">
        <v>51</v>
      </c>
      <c r="H64" s="189"/>
      <c r="I64" s="190"/>
      <c r="J64" s="189"/>
      <c r="K64" s="189"/>
      <c r="L64" s="63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8"/>
      <c r="B75" s="44"/>
      <c r="C75" s="38"/>
      <c r="D75" s="184" t="s">
        <v>48</v>
      </c>
      <c r="E75" s="185"/>
      <c r="F75" s="186" t="s">
        <v>49</v>
      </c>
      <c r="G75" s="184" t="s">
        <v>48</v>
      </c>
      <c r="H75" s="185"/>
      <c r="I75" s="187"/>
      <c r="J75" s="188" t="s">
        <v>49</v>
      </c>
      <c r="K75" s="185"/>
      <c r="L75" s="63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4.4" customHeight="1">
      <c r="A76" s="38"/>
      <c r="B76" s="191"/>
      <c r="C76" s="192"/>
      <c r="D76" s="192"/>
      <c r="E76" s="192"/>
      <c r="F76" s="192"/>
      <c r="G76" s="192"/>
      <c r="H76" s="192"/>
      <c r="I76" s="193"/>
      <c r="J76" s="192"/>
      <c r="K76" s="19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194"/>
      <c r="C80" s="195"/>
      <c r="D80" s="195"/>
      <c r="E80" s="195"/>
      <c r="F80" s="195"/>
      <c r="G80" s="195"/>
      <c r="H80" s="195"/>
      <c r="I80" s="196"/>
      <c r="J80" s="195"/>
      <c r="K80" s="195"/>
      <c r="L80" s="63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198</v>
      </c>
      <c r="D81" s="40"/>
      <c r="E81" s="40"/>
      <c r="F81" s="40"/>
      <c r="G81" s="40"/>
      <c r="H81" s="40"/>
      <c r="I81" s="155"/>
      <c r="J81" s="40"/>
      <c r="K81" s="40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155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155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97" t="str">
        <f>E7</f>
        <v>Býšť</v>
      </c>
      <c r="F84" s="32"/>
      <c r="G84" s="32"/>
      <c r="H84" s="32"/>
      <c r="I84" s="155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2:12" s="1" customFormat="1" ht="12" customHeight="1">
      <c r="B85" s="21"/>
      <c r="C85" s="32" t="s">
        <v>194</v>
      </c>
      <c r="D85" s="22"/>
      <c r="E85" s="22"/>
      <c r="F85" s="22"/>
      <c r="G85" s="22"/>
      <c r="H85" s="22"/>
      <c r="I85" s="147"/>
      <c r="J85" s="22"/>
      <c r="K85" s="22"/>
      <c r="L85" s="20"/>
    </row>
    <row r="86" spans="2:12" s="1" customFormat="1" ht="16.5" customHeight="1">
      <c r="B86" s="21"/>
      <c r="C86" s="22"/>
      <c r="D86" s="22"/>
      <c r="E86" s="197" t="s">
        <v>535</v>
      </c>
      <c r="F86" s="22"/>
      <c r="G86" s="22"/>
      <c r="H86" s="22"/>
      <c r="I86" s="147"/>
      <c r="J86" s="22"/>
      <c r="K86" s="22"/>
      <c r="L86" s="20"/>
    </row>
    <row r="87" spans="2:12" s="1" customFormat="1" ht="12" customHeight="1">
      <c r="B87" s="21"/>
      <c r="C87" s="32" t="s">
        <v>196</v>
      </c>
      <c r="D87" s="22"/>
      <c r="E87" s="22"/>
      <c r="F87" s="22"/>
      <c r="G87" s="22"/>
      <c r="H87" s="22"/>
      <c r="I87" s="147"/>
      <c r="J87" s="22"/>
      <c r="K87" s="22"/>
      <c r="L87" s="20"/>
    </row>
    <row r="88" spans="1:31" s="2" customFormat="1" ht="16.5" customHeight="1">
      <c r="A88" s="38"/>
      <c r="B88" s="39"/>
      <c r="C88" s="40"/>
      <c r="D88" s="40"/>
      <c r="E88" s="303" t="s">
        <v>617</v>
      </c>
      <c r="F88" s="40"/>
      <c r="G88" s="40"/>
      <c r="H88" s="40"/>
      <c r="I88" s="155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618</v>
      </c>
      <c r="D89" s="40"/>
      <c r="E89" s="40"/>
      <c r="F89" s="40"/>
      <c r="G89" s="40"/>
      <c r="H89" s="40"/>
      <c r="I89" s="155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6.5" customHeight="1">
      <c r="A90" s="38"/>
      <c r="B90" s="39"/>
      <c r="C90" s="40"/>
      <c r="D90" s="40"/>
      <c r="E90" s="76" t="str">
        <f>E13</f>
        <v>SO 101.2 H - Modernizace silnice II/298 úsek 2 - způsobilé výdaje na hlavní aktivitu projektu</v>
      </c>
      <c r="F90" s="40"/>
      <c r="G90" s="40"/>
      <c r="H90" s="40"/>
      <c r="I90" s="155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6.95" customHeight="1">
      <c r="A91" s="38"/>
      <c r="B91" s="39"/>
      <c r="C91" s="40"/>
      <c r="D91" s="40"/>
      <c r="E91" s="40"/>
      <c r="F91" s="40"/>
      <c r="G91" s="40"/>
      <c r="H91" s="40"/>
      <c r="I91" s="155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2" customHeight="1">
      <c r="A92" s="38"/>
      <c r="B92" s="39"/>
      <c r="C92" s="32" t="s">
        <v>20</v>
      </c>
      <c r="D92" s="40"/>
      <c r="E92" s="40"/>
      <c r="F92" s="27" t="str">
        <f>F16</f>
        <v xml:space="preserve"> </v>
      </c>
      <c r="G92" s="40"/>
      <c r="H92" s="40"/>
      <c r="I92" s="157" t="s">
        <v>22</v>
      </c>
      <c r="J92" s="79" t="str">
        <f>IF(J16="","",J16)</f>
        <v>7. 5. 2020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155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24</v>
      </c>
      <c r="D94" s="40"/>
      <c r="E94" s="40"/>
      <c r="F94" s="27" t="str">
        <f>E19</f>
        <v xml:space="preserve"> </v>
      </c>
      <c r="G94" s="40"/>
      <c r="H94" s="40"/>
      <c r="I94" s="157" t="s">
        <v>29</v>
      </c>
      <c r="J94" s="36" t="str">
        <f>E25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5.15" customHeight="1">
      <c r="A95" s="38"/>
      <c r="B95" s="39"/>
      <c r="C95" s="32" t="s">
        <v>27</v>
      </c>
      <c r="D95" s="40"/>
      <c r="E95" s="40"/>
      <c r="F95" s="27" t="str">
        <f>IF(E22="","",E22)</f>
        <v>Vyplň údaj</v>
      </c>
      <c r="G95" s="40"/>
      <c r="H95" s="40"/>
      <c r="I95" s="157" t="s">
        <v>31</v>
      </c>
      <c r="J95" s="36" t="str">
        <f>E28</f>
        <v xml:space="preserve"> </v>
      </c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0.3" customHeight="1">
      <c r="A96" s="38"/>
      <c r="B96" s="39"/>
      <c r="C96" s="40"/>
      <c r="D96" s="40"/>
      <c r="E96" s="40"/>
      <c r="F96" s="40"/>
      <c r="G96" s="40"/>
      <c r="H96" s="40"/>
      <c r="I96" s="155"/>
      <c r="J96" s="40"/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29.25" customHeight="1">
      <c r="A97" s="38"/>
      <c r="B97" s="39"/>
      <c r="C97" s="198" t="s">
        <v>199</v>
      </c>
      <c r="D97" s="199"/>
      <c r="E97" s="199"/>
      <c r="F97" s="199"/>
      <c r="G97" s="199"/>
      <c r="H97" s="199"/>
      <c r="I97" s="200"/>
      <c r="J97" s="201" t="s">
        <v>200</v>
      </c>
      <c r="K97" s="199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155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47" s="2" customFormat="1" ht="22.8" customHeight="1">
      <c r="A99" s="38"/>
      <c r="B99" s="39"/>
      <c r="C99" s="202" t="s">
        <v>201</v>
      </c>
      <c r="D99" s="40"/>
      <c r="E99" s="40"/>
      <c r="F99" s="40"/>
      <c r="G99" s="40"/>
      <c r="H99" s="40"/>
      <c r="I99" s="155"/>
      <c r="J99" s="110">
        <f>J127</f>
        <v>0</v>
      </c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U99" s="17" t="s">
        <v>202</v>
      </c>
    </row>
    <row r="100" spans="1:31" s="9" customFormat="1" ht="24.95" customHeight="1">
      <c r="A100" s="9"/>
      <c r="B100" s="203"/>
      <c r="C100" s="204"/>
      <c r="D100" s="205" t="s">
        <v>541</v>
      </c>
      <c r="E100" s="206"/>
      <c r="F100" s="206"/>
      <c r="G100" s="206"/>
      <c r="H100" s="206"/>
      <c r="I100" s="207"/>
      <c r="J100" s="208">
        <f>J128</f>
        <v>0</v>
      </c>
      <c r="K100" s="204"/>
      <c r="L100" s="20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3"/>
      <c r="C101" s="204"/>
      <c r="D101" s="205" t="s">
        <v>585</v>
      </c>
      <c r="E101" s="206"/>
      <c r="F101" s="206"/>
      <c r="G101" s="206"/>
      <c r="H101" s="206"/>
      <c r="I101" s="207"/>
      <c r="J101" s="208">
        <f>J139</f>
        <v>0</v>
      </c>
      <c r="K101" s="204"/>
      <c r="L101" s="20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3"/>
      <c r="C102" s="204"/>
      <c r="D102" s="205" t="s">
        <v>620</v>
      </c>
      <c r="E102" s="206"/>
      <c r="F102" s="206"/>
      <c r="G102" s="206"/>
      <c r="H102" s="206"/>
      <c r="I102" s="207"/>
      <c r="J102" s="208">
        <f>J189</f>
        <v>0</v>
      </c>
      <c r="K102" s="204"/>
      <c r="L102" s="20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3"/>
      <c r="C103" s="204"/>
      <c r="D103" s="205" t="s">
        <v>586</v>
      </c>
      <c r="E103" s="206"/>
      <c r="F103" s="206"/>
      <c r="G103" s="206"/>
      <c r="H103" s="206"/>
      <c r="I103" s="207"/>
      <c r="J103" s="208">
        <f>J219</f>
        <v>0</v>
      </c>
      <c r="K103" s="204"/>
      <c r="L103" s="20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55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9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9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211</v>
      </c>
      <c r="D110" s="40"/>
      <c r="E110" s="40"/>
      <c r="F110" s="40"/>
      <c r="G110" s="40"/>
      <c r="H110" s="40"/>
      <c r="I110" s="155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5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55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97" t="str">
        <f>E7</f>
        <v>Býšť</v>
      </c>
      <c r="F113" s="32"/>
      <c r="G113" s="32"/>
      <c r="H113" s="32"/>
      <c r="I113" s="155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194</v>
      </c>
      <c r="D114" s="22"/>
      <c r="E114" s="22"/>
      <c r="F114" s="22"/>
      <c r="G114" s="22"/>
      <c r="H114" s="22"/>
      <c r="I114" s="147"/>
      <c r="J114" s="22"/>
      <c r="K114" s="22"/>
      <c r="L114" s="20"/>
    </row>
    <row r="115" spans="2:12" s="1" customFormat="1" ht="16.5" customHeight="1">
      <c r="B115" s="21"/>
      <c r="C115" s="22"/>
      <c r="D115" s="22"/>
      <c r="E115" s="197" t="s">
        <v>535</v>
      </c>
      <c r="F115" s="22"/>
      <c r="G115" s="22"/>
      <c r="H115" s="22"/>
      <c r="I115" s="147"/>
      <c r="J115" s="22"/>
      <c r="K115" s="22"/>
      <c r="L115" s="20"/>
    </row>
    <row r="116" spans="2:12" s="1" customFormat="1" ht="12" customHeight="1">
      <c r="B116" s="21"/>
      <c r="C116" s="32" t="s">
        <v>196</v>
      </c>
      <c r="D116" s="22"/>
      <c r="E116" s="22"/>
      <c r="F116" s="22"/>
      <c r="G116" s="22"/>
      <c r="H116" s="22"/>
      <c r="I116" s="147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303" t="s">
        <v>617</v>
      </c>
      <c r="F117" s="40"/>
      <c r="G117" s="40"/>
      <c r="H117" s="40"/>
      <c r="I117" s="155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618</v>
      </c>
      <c r="D118" s="40"/>
      <c r="E118" s="40"/>
      <c r="F118" s="40"/>
      <c r="G118" s="40"/>
      <c r="H118" s="40"/>
      <c r="I118" s="155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E13</f>
        <v>SO 101.2 H - Modernizace silnice II/298 úsek 2 - způsobilé výdaje na hlavní aktivitu projektu</v>
      </c>
      <c r="F119" s="40"/>
      <c r="G119" s="40"/>
      <c r="H119" s="40"/>
      <c r="I119" s="155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5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F16</f>
        <v xml:space="preserve"> </v>
      </c>
      <c r="G121" s="40"/>
      <c r="H121" s="40"/>
      <c r="I121" s="157" t="s">
        <v>22</v>
      </c>
      <c r="J121" s="79" t="str">
        <f>IF(J16="","",J16)</f>
        <v>7. 5. 2020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55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E19</f>
        <v xml:space="preserve"> </v>
      </c>
      <c r="G123" s="40"/>
      <c r="H123" s="40"/>
      <c r="I123" s="157" t="s">
        <v>29</v>
      </c>
      <c r="J123" s="36" t="str">
        <f>E25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27</v>
      </c>
      <c r="D124" s="40"/>
      <c r="E124" s="40"/>
      <c r="F124" s="27" t="str">
        <f>IF(E22="","",E22)</f>
        <v>Vyplň údaj</v>
      </c>
      <c r="G124" s="40"/>
      <c r="H124" s="40"/>
      <c r="I124" s="157" t="s">
        <v>31</v>
      </c>
      <c r="J124" s="36" t="str">
        <f>E28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55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6"/>
      <c r="B126" s="217"/>
      <c r="C126" s="218" t="s">
        <v>212</v>
      </c>
      <c r="D126" s="219" t="s">
        <v>58</v>
      </c>
      <c r="E126" s="219" t="s">
        <v>54</v>
      </c>
      <c r="F126" s="219" t="s">
        <v>55</v>
      </c>
      <c r="G126" s="219" t="s">
        <v>213</v>
      </c>
      <c r="H126" s="219" t="s">
        <v>214</v>
      </c>
      <c r="I126" s="220" t="s">
        <v>215</v>
      </c>
      <c r="J126" s="219" t="s">
        <v>200</v>
      </c>
      <c r="K126" s="221" t="s">
        <v>216</v>
      </c>
      <c r="L126" s="222"/>
      <c r="M126" s="100" t="s">
        <v>1</v>
      </c>
      <c r="N126" s="101" t="s">
        <v>37</v>
      </c>
      <c r="O126" s="101" t="s">
        <v>217</v>
      </c>
      <c r="P126" s="101" t="s">
        <v>218</v>
      </c>
      <c r="Q126" s="101" t="s">
        <v>219</v>
      </c>
      <c r="R126" s="101" t="s">
        <v>220</v>
      </c>
      <c r="S126" s="101" t="s">
        <v>221</v>
      </c>
      <c r="T126" s="102" t="s">
        <v>222</v>
      </c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63" s="2" customFormat="1" ht="22.8" customHeight="1">
      <c r="A127" s="38"/>
      <c r="B127" s="39"/>
      <c r="C127" s="107" t="s">
        <v>223</v>
      </c>
      <c r="D127" s="40"/>
      <c r="E127" s="40"/>
      <c r="F127" s="40"/>
      <c r="G127" s="40"/>
      <c r="H127" s="40"/>
      <c r="I127" s="155"/>
      <c r="J127" s="223">
        <f>BK127</f>
        <v>0</v>
      </c>
      <c r="K127" s="40"/>
      <c r="L127" s="44"/>
      <c r="M127" s="103"/>
      <c r="N127" s="224"/>
      <c r="O127" s="104"/>
      <c r="P127" s="225">
        <f>P128+P139+P189+P219</f>
        <v>0</v>
      </c>
      <c r="Q127" s="104"/>
      <c r="R127" s="225">
        <f>R128+R139+R189+R219</f>
        <v>0</v>
      </c>
      <c r="S127" s="104"/>
      <c r="T127" s="226">
        <f>T128+T139+T189+T219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72</v>
      </c>
      <c r="AU127" s="17" t="s">
        <v>202</v>
      </c>
      <c r="BK127" s="227">
        <f>BK128+BK139+BK189+BK219</f>
        <v>0</v>
      </c>
    </row>
    <row r="128" spans="1:63" s="12" customFormat="1" ht="25.9" customHeight="1">
      <c r="A128" s="12"/>
      <c r="B128" s="228"/>
      <c r="C128" s="229"/>
      <c r="D128" s="230" t="s">
        <v>72</v>
      </c>
      <c r="E128" s="231" t="s">
        <v>73</v>
      </c>
      <c r="F128" s="231" t="s">
        <v>271</v>
      </c>
      <c r="G128" s="229"/>
      <c r="H128" s="229"/>
      <c r="I128" s="232"/>
      <c r="J128" s="233">
        <f>BK128</f>
        <v>0</v>
      </c>
      <c r="K128" s="229"/>
      <c r="L128" s="234"/>
      <c r="M128" s="235"/>
      <c r="N128" s="236"/>
      <c r="O128" s="236"/>
      <c r="P128" s="237">
        <f>SUM(P129:P138)</f>
        <v>0</v>
      </c>
      <c r="Q128" s="236"/>
      <c r="R128" s="237">
        <f>SUM(R129:R138)</f>
        <v>0</v>
      </c>
      <c r="S128" s="236"/>
      <c r="T128" s="238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9" t="s">
        <v>231</v>
      </c>
      <c r="AT128" s="240" t="s">
        <v>72</v>
      </c>
      <c r="AU128" s="240" t="s">
        <v>73</v>
      </c>
      <c r="AY128" s="239" t="s">
        <v>226</v>
      </c>
      <c r="BK128" s="241">
        <f>SUM(BK129:BK138)</f>
        <v>0</v>
      </c>
    </row>
    <row r="129" spans="1:65" s="2" customFormat="1" ht="16.5" customHeight="1">
      <c r="A129" s="38"/>
      <c r="B129" s="39"/>
      <c r="C129" s="242" t="s">
        <v>80</v>
      </c>
      <c r="D129" s="242" t="s">
        <v>227</v>
      </c>
      <c r="E129" s="243" t="s">
        <v>273</v>
      </c>
      <c r="F129" s="244" t="s">
        <v>274</v>
      </c>
      <c r="G129" s="245" t="s">
        <v>275</v>
      </c>
      <c r="H129" s="246">
        <v>1847.92</v>
      </c>
      <c r="I129" s="247"/>
      <c r="J129" s="248">
        <f>ROUND(I129*H129,2)</f>
        <v>0</v>
      </c>
      <c r="K129" s="244" t="s">
        <v>545</v>
      </c>
      <c r="L129" s="44"/>
      <c r="M129" s="249" t="s">
        <v>1</v>
      </c>
      <c r="N129" s="250" t="s">
        <v>38</v>
      </c>
      <c r="O129" s="91"/>
      <c r="P129" s="251">
        <f>O129*H129</f>
        <v>0</v>
      </c>
      <c r="Q129" s="251">
        <v>0</v>
      </c>
      <c r="R129" s="251">
        <f>Q129*H129</f>
        <v>0</v>
      </c>
      <c r="S129" s="251">
        <v>0</v>
      </c>
      <c r="T129" s="25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3" t="s">
        <v>231</v>
      </c>
      <c r="AT129" s="253" t="s">
        <v>227</v>
      </c>
      <c r="AU129" s="253" t="s">
        <v>80</v>
      </c>
      <c r="AY129" s="17" t="s">
        <v>226</v>
      </c>
      <c r="BE129" s="254">
        <f>IF(N129="základní",J129,0)</f>
        <v>0</v>
      </c>
      <c r="BF129" s="254">
        <f>IF(N129="snížená",J129,0)</f>
        <v>0</v>
      </c>
      <c r="BG129" s="254">
        <f>IF(N129="zákl. přenesená",J129,0)</f>
        <v>0</v>
      </c>
      <c r="BH129" s="254">
        <f>IF(N129="sníž. přenesená",J129,0)</f>
        <v>0</v>
      </c>
      <c r="BI129" s="254">
        <f>IF(N129="nulová",J129,0)</f>
        <v>0</v>
      </c>
      <c r="BJ129" s="17" t="s">
        <v>80</v>
      </c>
      <c r="BK129" s="254">
        <f>ROUND(I129*H129,2)</f>
        <v>0</v>
      </c>
      <c r="BL129" s="17" t="s">
        <v>231</v>
      </c>
      <c r="BM129" s="253" t="s">
        <v>886</v>
      </c>
    </row>
    <row r="130" spans="1:47" s="2" customFormat="1" ht="12">
      <c r="A130" s="38"/>
      <c r="B130" s="39"/>
      <c r="C130" s="40"/>
      <c r="D130" s="257" t="s">
        <v>277</v>
      </c>
      <c r="E130" s="40"/>
      <c r="F130" s="269" t="s">
        <v>278</v>
      </c>
      <c r="G130" s="40"/>
      <c r="H130" s="40"/>
      <c r="I130" s="155"/>
      <c r="J130" s="40"/>
      <c r="K130" s="40"/>
      <c r="L130" s="44"/>
      <c r="M130" s="270"/>
      <c r="N130" s="271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277</v>
      </c>
      <c r="AU130" s="17" t="s">
        <v>80</v>
      </c>
    </row>
    <row r="131" spans="1:51" s="13" customFormat="1" ht="12">
      <c r="A131" s="13"/>
      <c r="B131" s="255"/>
      <c r="C131" s="256"/>
      <c r="D131" s="257" t="s">
        <v>270</v>
      </c>
      <c r="E131" s="258" t="s">
        <v>279</v>
      </c>
      <c r="F131" s="259" t="s">
        <v>887</v>
      </c>
      <c r="G131" s="256"/>
      <c r="H131" s="260">
        <v>608.75</v>
      </c>
      <c r="I131" s="261"/>
      <c r="J131" s="256"/>
      <c r="K131" s="256"/>
      <c r="L131" s="262"/>
      <c r="M131" s="263"/>
      <c r="N131" s="264"/>
      <c r="O131" s="264"/>
      <c r="P131" s="264"/>
      <c r="Q131" s="264"/>
      <c r="R131" s="264"/>
      <c r="S131" s="264"/>
      <c r="T131" s="26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6" t="s">
        <v>270</v>
      </c>
      <c r="AU131" s="266" t="s">
        <v>80</v>
      </c>
      <c r="AV131" s="13" t="s">
        <v>82</v>
      </c>
      <c r="AW131" s="13" t="s">
        <v>30</v>
      </c>
      <c r="AX131" s="13" t="s">
        <v>73</v>
      </c>
      <c r="AY131" s="266" t="s">
        <v>226</v>
      </c>
    </row>
    <row r="132" spans="1:51" s="13" customFormat="1" ht="12">
      <c r="A132" s="13"/>
      <c r="B132" s="255"/>
      <c r="C132" s="256"/>
      <c r="D132" s="257" t="s">
        <v>270</v>
      </c>
      <c r="E132" s="258" t="s">
        <v>623</v>
      </c>
      <c r="F132" s="259" t="s">
        <v>888</v>
      </c>
      <c r="G132" s="256"/>
      <c r="H132" s="260">
        <v>1094.62</v>
      </c>
      <c r="I132" s="261"/>
      <c r="J132" s="256"/>
      <c r="K132" s="256"/>
      <c r="L132" s="262"/>
      <c r="M132" s="263"/>
      <c r="N132" s="264"/>
      <c r="O132" s="264"/>
      <c r="P132" s="264"/>
      <c r="Q132" s="264"/>
      <c r="R132" s="264"/>
      <c r="S132" s="264"/>
      <c r="T132" s="26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6" t="s">
        <v>270</v>
      </c>
      <c r="AU132" s="266" t="s">
        <v>80</v>
      </c>
      <c r="AV132" s="13" t="s">
        <v>82</v>
      </c>
      <c r="AW132" s="13" t="s">
        <v>30</v>
      </c>
      <c r="AX132" s="13" t="s">
        <v>73</v>
      </c>
      <c r="AY132" s="266" t="s">
        <v>226</v>
      </c>
    </row>
    <row r="133" spans="1:51" s="13" customFormat="1" ht="12">
      <c r="A133" s="13"/>
      <c r="B133" s="255"/>
      <c r="C133" s="256"/>
      <c r="D133" s="257" t="s">
        <v>270</v>
      </c>
      <c r="E133" s="258" t="s">
        <v>625</v>
      </c>
      <c r="F133" s="259" t="s">
        <v>889</v>
      </c>
      <c r="G133" s="256"/>
      <c r="H133" s="260">
        <v>144.55</v>
      </c>
      <c r="I133" s="261"/>
      <c r="J133" s="256"/>
      <c r="K133" s="256"/>
      <c r="L133" s="262"/>
      <c r="M133" s="263"/>
      <c r="N133" s="264"/>
      <c r="O133" s="264"/>
      <c r="P133" s="264"/>
      <c r="Q133" s="264"/>
      <c r="R133" s="264"/>
      <c r="S133" s="264"/>
      <c r="T133" s="26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6" t="s">
        <v>270</v>
      </c>
      <c r="AU133" s="266" t="s">
        <v>80</v>
      </c>
      <c r="AV133" s="13" t="s">
        <v>82</v>
      </c>
      <c r="AW133" s="13" t="s">
        <v>30</v>
      </c>
      <c r="AX133" s="13" t="s">
        <v>73</v>
      </c>
      <c r="AY133" s="266" t="s">
        <v>226</v>
      </c>
    </row>
    <row r="134" spans="1:51" s="13" customFormat="1" ht="12">
      <c r="A134" s="13"/>
      <c r="B134" s="255"/>
      <c r="C134" s="256"/>
      <c r="D134" s="257" t="s">
        <v>270</v>
      </c>
      <c r="E134" s="258" t="s">
        <v>627</v>
      </c>
      <c r="F134" s="259" t="s">
        <v>890</v>
      </c>
      <c r="G134" s="256"/>
      <c r="H134" s="260">
        <v>1847.92</v>
      </c>
      <c r="I134" s="261"/>
      <c r="J134" s="256"/>
      <c r="K134" s="256"/>
      <c r="L134" s="262"/>
      <c r="M134" s="263"/>
      <c r="N134" s="264"/>
      <c r="O134" s="264"/>
      <c r="P134" s="264"/>
      <c r="Q134" s="264"/>
      <c r="R134" s="264"/>
      <c r="S134" s="264"/>
      <c r="T134" s="26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6" t="s">
        <v>270</v>
      </c>
      <c r="AU134" s="266" t="s">
        <v>80</v>
      </c>
      <c r="AV134" s="13" t="s">
        <v>82</v>
      </c>
      <c r="AW134" s="13" t="s">
        <v>30</v>
      </c>
      <c r="AX134" s="13" t="s">
        <v>80</v>
      </c>
      <c r="AY134" s="266" t="s">
        <v>226</v>
      </c>
    </row>
    <row r="135" spans="1:65" s="2" customFormat="1" ht="16.5" customHeight="1">
      <c r="A135" s="38"/>
      <c r="B135" s="39"/>
      <c r="C135" s="242" t="s">
        <v>82</v>
      </c>
      <c r="D135" s="242" t="s">
        <v>227</v>
      </c>
      <c r="E135" s="243" t="s">
        <v>282</v>
      </c>
      <c r="F135" s="244" t="s">
        <v>274</v>
      </c>
      <c r="G135" s="245" t="s">
        <v>275</v>
      </c>
      <c r="H135" s="246">
        <v>14.108</v>
      </c>
      <c r="I135" s="247"/>
      <c r="J135" s="248">
        <f>ROUND(I135*H135,2)</f>
        <v>0</v>
      </c>
      <c r="K135" s="244" t="s">
        <v>545</v>
      </c>
      <c r="L135" s="44"/>
      <c r="M135" s="249" t="s">
        <v>1</v>
      </c>
      <c r="N135" s="250" t="s">
        <v>38</v>
      </c>
      <c r="O135" s="91"/>
      <c r="P135" s="251">
        <f>O135*H135</f>
        <v>0</v>
      </c>
      <c r="Q135" s="251">
        <v>0</v>
      </c>
      <c r="R135" s="251">
        <f>Q135*H135</f>
        <v>0</v>
      </c>
      <c r="S135" s="251">
        <v>0</v>
      </c>
      <c r="T135" s="252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3" t="s">
        <v>231</v>
      </c>
      <c r="AT135" s="253" t="s">
        <v>227</v>
      </c>
      <c r="AU135" s="253" t="s">
        <v>80</v>
      </c>
      <c r="AY135" s="17" t="s">
        <v>226</v>
      </c>
      <c r="BE135" s="254">
        <f>IF(N135="základní",J135,0)</f>
        <v>0</v>
      </c>
      <c r="BF135" s="254">
        <f>IF(N135="snížená",J135,0)</f>
        <v>0</v>
      </c>
      <c r="BG135" s="254">
        <f>IF(N135="zákl. přenesená",J135,0)</f>
        <v>0</v>
      </c>
      <c r="BH135" s="254">
        <f>IF(N135="sníž. přenesená",J135,0)</f>
        <v>0</v>
      </c>
      <c r="BI135" s="254">
        <f>IF(N135="nulová",J135,0)</f>
        <v>0</v>
      </c>
      <c r="BJ135" s="17" t="s">
        <v>80</v>
      </c>
      <c r="BK135" s="254">
        <f>ROUND(I135*H135,2)</f>
        <v>0</v>
      </c>
      <c r="BL135" s="17" t="s">
        <v>231</v>
      </c>
      <c r="BM135" s="253" t="s">
        <v>891</v>
      </c>
    </row>
    <row r="136" spans="1:47" s="2" customFormat="1" ht="12">
      <c r="A136" s="38"/>
      <c r="B136" s="39"/>
      <c r="C136" s="40"/>
      <c r="D136" s="257" t="s">
        <v>277</v>
      </c>
      <c r="E136" s="40"/>
      <c r="F136" s="269" t="s">
        <v>278</v>
      </c>
      <c r="G136" s="40"/>
      <c r="H136" s="40"/>
      <c r="I136" s="155"/>
      <c r="J136" s="40"/>
      <c r="K136" s="40"/>
      <c r="L136" s="44"/>
      <c r="M136" s="270"/>
      <c r="N136" s="271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277</v>
      </c>
      <c r="AU136" s="17" t="s">
        <v>80</v>
      </c>
    </row>
    <row r="137" spans="1:51" s="15" customFormat="1" ht="12">
      <c r="A137" s="15"/>
      <c r="B137" s="283"/>
      <c r="C137" s="284"/>
      <c r="D137" s="257" t="s">
        <v>270</v>
      </c>
      <c r="E137" s="285" t="s">
        <v>1</v>
      </c>
      <c r="F137" s="286" t="s">
        <v>630</v>
      </c>
      <c r="G137" s="284"/>
      <c r="H137" s="285" t="s">
        <v>1</v>
      </c>
      <c r="I137" s="287"/>
      <c r="J137" s="284"/>
      <c r="K137" s="284"/>
      <c r="L137" s="288"/>
      <c r="M137" s="289"/>
      <c r="N137" s="290"/>
      <c r="O137" s="290"/>
      <c r="P137" s="290"/>
      <c r="Q137" s="290"/>
      <c r="R137" s="290"/>
      <c r="S137" s="290"/>
      <c r="T137" s="29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2" t="s">
        <v>270</v>
      </c>
      <c r="AU137" s="292" t="s">
        <v>80</v>
      </c>
      <c r="AV137" s="15" t="s">
        <v>80</v>
      </c>
      <c r="AW137" s="15" t="s">
        <v>30</v>
      </c>
      <c r="AX137" s="15" t="s">
        <v>73</v>
      </c>
      <c r="AY137" s="292" t="s">
        <v>226</v>
      </c>
    </row>
    <row r="138" spans="1:51" s="13" customFormat="1" ht="12">
      <c r="A138" s="13"/>
      <c r="B138" s="255"/>
      <c r="C138" s="256"/>
      <c r="D138" s="257" t="s">
        <v>270</v>
      </c>
      <c r="E138" s="258" t="s">
        <v>284</v>
      </c>
      <c r="F138" s="259" t="s">
        <v>892</v>
      </c>
      <c r="G138" s="256"/>
      <c r="H138" s="260">
        <v>14.108</v>
      </c>
      <c r="I138" s="261"/>
      <c r="J138" s="256"/>
      <c r="K138" s="256"/>
      <c r="L138" s="262"/>
      <c r="M138" s="263"/>
      <c r="N138" s="264"/>
      <c r="O138" s="264"/>
      <c r="P138" s="264"/>
      <c r="Q138" s="264"/>
      <c r="R138" s="264"/>
      <c r="S138" s="264"/>
      <c r="T138" s="26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6" t="s">
        <v>270</v>
      </c>
      <c r="AU138" s="266" t="s">
        <v>80</v>
      </c>
      <c r="AV138" s="13" t="s">
        <v>82</v>
      </c>
      <c r="AW138" s="13" t="s">
        <v>30</v>
      </c>
      <c r="AX138" s="13" t="s">
        <v>80</v>
      </c>
      <c r="AY138" s="266" t="s">
        <v>226</v>
      </c>
    </row>
    <row r="139" spans="1:63" s="12" customFormat="1" ht="25.9" customHeight="1">
      <c r="A139" s="12"/>
      <c r="B139" s="228"/>
      <c r="C139" s="229"/>
      <c r="D139" s="230" t="s">
        <v>72</v>
      </c>
      <c r="E139" s="231" t="s">
        <v>80</v>
      </c>
      <c r="F139" s="231" t="s">
        <v>291</v>
      </c>
      <c r="G139" s="229"/>
      <c r="H139" s="229"/>
      <c r="I139" s="232"/>
      <c r="J139" s="233">
        <f>BK139</f>
        <v>0</v>
      </c>
      <c r="K139" s="229"/>
      <c r="L139" s="234"/>
      <c r="M139" s="235"/>
      <c r="N139" s="236"/>
      <c r="O139" s="236"/>
      <c r="P139" s="237">
        <f>SUM(P140:P188)</f>
        <v>0</v>
      </c>
      <c r="Q139" s="236"/>
      <c r="R139" s="237">
        <f>SUM(R140:R188)</f>
        <v>0</v>
      </c>
      <c r="S139" s="236"/>
      <c r="T139" s="238">
        <f>SUM(T140:T188)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9" t="s">
        <v>231</v>
      </c>
      <c r="AT139" s="240" t="s">
        <v>72</v>
      </c>
      <c r="AU139" s="240" t="s">
        <v>73</v>
      </c>
      <c r="AY139" s="239" t="s">
        <v>226</v>
      </c>
      <c r="BK139" s="241">
        <f>SUM(BK140:BK188)</f>
        <v>0</v>
      </c>
    </row>
    <row r="140" spans="1:65" s="2" customFormat="1" ht="16.5" customHeight="1">
      <c r="A140" s="38"/>
      <c r="B140" s="39"/>
      <c r="C140" s="242" t="s">
        <v>108</v>
      </c>
      <c r="D140" s="242" t="s">
        <v>227</v>
      </c>
      <c r="E140" s="243" t="s">
        <v>315</v>
      </c>
      <c r="F140" s="244" t="s">
        <v>316</v>
      </c>
      <c r="G140" s="245" t="s">
        <v>317</v>
      </c>
      <c r="H140" s="246">
        <v>313.5</v>
      </c>
      <c r="I140" s="247"/>
      <c r="J140" s="248">
        <f>ROUND(I140*H140,2)</f>
        <v>0</v>
      </c>
      <c r="K140" s="244" t="s">
        <v>545</v>
      </c>
      <c r="L140" s="44"/>
      <c r="M140" s="249" t="s">
        <v>1</v>
      </c>
      <c r="N140" s="250" t="s">
        <v>38</v>
      </c>
      <c r="O140" s="91"/>
      <c r="P140" s="251">
        <f>O140*H140</f>
        <v>0</v>
      </c>
      <c r="Q140" s="251">
        <v>0</v>
      </c>
      <c r="R140" s="251">
        <f>Q140*H140</f>
        <v>0</v>
      </c>
      <c r="S140" s="251">
        <v>0</v>
      </c>
      <c r="T140" s="25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3" t="s">
        <v>231</v>
      </c>
      <c r="AT140" s="253" t="s">
        <v>227</v>
      </c>
      <c r="AU140" s="253" t="s">
        <v>80</v>
      </c>
      <c r="AY140" s="17" t="s">
        <v>226</v>
      </c>
      <c r="BE140" s="254">
        <f>IF(N140="základní",J140,0)</f>
        <v>0</v>
      </c>
      <c r="BF140" s="254">
        <f>IF(N140="snížená",J140,0)</f>
        <v>0</v>
      </c>
      <c r="BG140" s="254">
        <f>IF(N140="zákl. přenesená",J140,0)</f>
        <v>0</v>
      </c>
      <c r="BH140" s="254">
        <f>IF(N140="sníž. přenesená",J140,0)</f>
        <v>0</v>
      </c>
      <c r="BI140" s="254">
        <f>IF(N140="nulová",J140,0)</f>
        <v>0</v>
      </c>
      <c r="BJ140" s="17" t="s">
        <v>80</v>
      </c>
      <c r="BK140" s="254">
        <f>ROUND(I140*H140,2)</f>
        <v>0</v>
      </c>
      <c r="BL140" s="17" t="s">
        <v>231</v>
      </c>
      <c r="BM140" s="253" t="s">
        <v>893</v>
      </c>
    </row>
    <row r="141" spans="1:47" s="2" customFormat="1" ht="12">
      <c r="A141" s="38"/>
      <c r="B141" s="39"/>
      <c r="C141" s="40"/>
      <c r="D141" s="257" t="s">
        <v>277</v>
      </c>
      <c r="E141" s="40"/>
      <c r="F141" s="269" t="s">
        <v>297</v>
      </c>
      <c r="G141" s="40"/>
      <c r="H141" s="40"/>
      <c r="I141" s="155"/>
      <c r="J141" s="40"/>
      <c r="K141" s="40"/>
      <c r="L141" s="44"/>
      <c r="M141" s="270"/>
      <c r="N141" s="271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277</v>
      </c>
      <c r="AU141" s="17" t="s">
        <v>80</v>
      </c>
    </row>
    <row r="142" spans="1:51" s="13" customFormat="1" ht="12">
      <c r="A142" s="13"/>
      <c r="B142" s="255"/>
      <c r="C142" s="256"/>
      <c r="D142" s="257" t="s">
        <v>270</v>
      </c>
      <c r="E142" s="258" t="s">
        <v>557</v>
      </c>
      <c r="F142" s="259" t="s">
        <v>894</v>
      </c>
      <c r="G142" s="256"/>
      <c r="H142" s="260">
        <v>313.5</v>
      </c>
      <c r="I142" s="261"/>
      <c r="J142" s="256"/>
      <c r="K142" s="256"/>
      <c r="L142" s="262"/>
      <c r="M142" s="263"/>
      <c r="N142" s="264"/>
      <c r="O142" s="264"/>
      <c r="P142" s="264"/>
      <c r="Q142" s="264"/>
      <c r="R142" s="264"/>
      <c r="S142" s="264"/>
      <c r="T142" s="26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6" t="s">
        <v>270</v>
      </c>
      <c r="AU142" s="266" t="s">
        <v>80</v>
      </c>
      <c r="AV142" s="13" t="s">
        <v>82</v>
      </c>
      <c r="AW142" s="13" t="s">
        <v>30</v>
      </c>
      <c r="AX142" s="13" t="s">
        <v>80</v>
      </c>
      <c r="AY142" s="266" t="s">
        <v>226</v>
      </c>
    </row>
    <row r="143" spans="1:65" s="2" customFormat="1" ht="16.5" customHeight="1">
      <c r="A143" s="38"/>
      <c r="B143" s="39"/>
      <c r="C143" s="242" t="s">
        <v>231</v>
      </c>
      <c r="D143" s="242" t="s">
        <v>227</v>
      </c>
      <c r="E143" s="243" t="s">
        <v>319</v>
      </c>
      <c r="F143" s="244" t="s">
        <v>320</v>
      </c>
      <c r="G143" s="245" t="s">
        <v>275</v>
      </c>
      <c r="H143" s="246">
        <v>1316.722</v>
      </c>
      <c r="I143" s="247"/>
      <c r="J143" s="248">
        <f>ROUND(I143*H143,2)</f>
        <v>0</v>
      </c>
      <c r="K143" s="244" t="s">
        <v>545</v>
      </c>
      <c r="L143" s="44"/>
      <c r="M143" s="249" t="s">
        <v>1</v>
      </c>
      <c r="N143" s="250" t="s">
        <v>38</v>
      </c>
      <c r="O143" s="91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3" t="s">
        <v>231</v>
      </c>
      <c r="AT143" s="253" t="s">
        <v>227</v>
      </c>
      <c r="AU143" s="253" t="s">
        <v>80</v>
      </c>
      <c r="AY143" s="17" t="s">
        <v>226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7" t="s">
        <v>80</v>
      </c>
      <c r="BK143" s="254">
        <f>ROUND(I143*H143,2)</f>
        <v>0</v>
      </c>
      <c r="BL143" s="17" t="s">
        <v>231</v>
      </c>
      <c r="BM143" s="253" t="s">
        <v>895</v>
      </c>
    </row>
    <row r="144" spans="1:47" s="2" customFormat="1" ht="12">
      <c r="A144" s="38"/>
      <c r="B144" s="39"/>
      <c r="C144" s="40"/>
      <c r="D144" s="257" t="s">
        <v>277</v>
      </c>
      <c r="E144" s="40"/>
      <c r="F144" s="269" t="s">
        <v>297</v>
      </c>
      <c r="G144" s="40"/>
      <c r="H144" s="40"/>
      <c r="I144" s="155"/>
      <c r="J144" s="40"/>
      <c r="K144" s="40"/>
      <c r="L144" s="44"/>
      <c r="M144" s="270"/>
      <c r="N144" s="271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277</v>
      </c>
      <c r="AU144" s="17" t="s">
        <v>80</v>
      </c>
    </row>
    <row r="145" spans="1:51" s="15" customFormat="1" ht="12">
      <c r="A145" s="15"/>
      <c r="B145" s="283"/>
      <c r="C145" s="284"/>
      <c r="D145" s="257" t="s">
        <v>270</v>
      </c>
      <c r="E145" s="285" t="s">
        <v>1</v>
      </c>
      <c r="F145" s="286" t="s">
        <v>635</v>
      </c>
      <c r="G145" s="284"/>
      <c r="H145" s="285" t="s">
        <v>1</v>
      </c>
      <c r="I145" s="287"/>
      <c r="J145" s="284"/>
      <c r="K145" s="284"/>
      <c r="L145" s="288"/>
      <c r="M145" s="289"/>
      <c r="N145" s="290"/>
      <c r="O145" s="290"/>
      <c r="P145" s="290"/>
      <c r="Q145" s="290"/>
      <c r="R145" s="290"/>
      <c r="S145" s="290"/>
      <c r="T145" s="291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2" t="s">
        <v>270</v>
      </c>
      <c r="AU145" s="292" t="s">
        <v>80</v>
      </c>
      <c r="AV145" s="15" t="s">
        <v>80</v>
      </c>
      <c r="AW145" s="15" t="s">
        <v>30</v>
      </c>
      <c r="AX145" s="15" t="s">
        <v>73</v>
      </c>
      <c r="AY145" s="292" t="s">
        <v>226</v>
      </c>
    </row>
    <row r="146" spans="1:51" s="13" customFormat="1" ht="12">
      <c r="A146" s="13"/>
      <c r="B146" s="255"/>
      <c r="C146" s="256"/>
      <c r="D146" s="257" t="s">
        <v>270</v>
      </c>
      <c r="E146" s="258" t="s">
        <v>562</v>
      </c>
      <c r="F146" s="259" t="s">
        <v>896</v>
      </c>
      <c r="G146" s="256"/>
      <c r="H146" s="260">
        <v>1316.722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270</v>
      </c>
      <c r="AU146" s="266" t="s">
        <v>80</v>
      </c>
      <c r="AV146" s="13" t="s">
        <v>82</v>
      </c>
      <c r="AW146" s="13" t="s">
        <v>30</v>
      </c>
      <c r="AX146" s="13" t="s">
        <v>80</v>
      </c>
      <c r="AY146" s="266" t="s">
        <v>226</v>
      </c>
    </row>
    <row r="147" spans="1:65" s="2" customFormat="1" ht="16.5" customHeight="1">
      <c r="A147" s="38"/>
      <c r="B147" s="39"/>
      <c r="C147" s="242" t="s">
        <v>242</v>
      </c>
      <c r="D147" s="242" t="s">
        <v>227</v>
      </c>
      <c r="E147" s="243" t="s">
        <v>637</v>
      </c>
      <c r="F147" s="244" t="s">
        <v>638</v>
      </c>
      <c r="G147" s="245" t="s">
        <v>317</v>
      </c>
      <c r="H147" s="246">
        <v>684</v>
      </c>
      <c r="I147" s="247"/>
      <c r="J147" s="248">
        <f>ROUND(I147*H147,2)</f>
        <v>0</v>
      </c>
      <c r="K147" s="244" t="s">
        <v>545</v>
      </c>
      <c r="L147" s="44"/>
      <c r="M147" s="249" t="s">
        <v>1</v>
      </c>
      <c r="N147" s="250" t="s">
        <v>38</v>
      </c>
      <c r="O147" s="91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3" t="s">
        <v>231</v>
      </c>
      <c r="AT147" s="253" t="s">
        <v>227</v>
      </c>
      <c r="AU147" s="253" t="s">
        <v>80</v>
      </c>
      <c r="AY147" s="17" t="s">
        <v>226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7" t="s">
        <v>80</v>
      </c>
      <c r="BK147" s="254">
        <f>ROUND(I147*H147,2)</f>
        <v>0</v>
      </c>
      <c r="BL147" s="17" t="s">
        <v>231</v>
      </c>
      <c r="BM147" s="253" t="s">
        <v>897</v>
      </c>
    </row>
    <row r="148" spans="1:47" s="2" customFormat="1" ht="12">
      <c r="A148" s="38"/>
      <c r="B148" s="39"/>
      <c r="C148" s="40"/>
      <c r="D148" s="257" t="s">
        <v>277</v>
      </c>
      <c r="E148" s="40"/>
      <c r="F148" s="269" t="s">
        <v>640</v>
      </c>
      <c r="G148" s="40"/>
      <c r="H148" s="40"/>
      <c r="I148" s="155"/>
      <c r="J148" s="40"/>
      <c r="K148" s="40"/>
      <c r="L148" s="44"/>
      <c r="M148" s="270"/>
      <c r="N148" s="271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277</v>
      </c>
      <c r="AU148" s="17" t="s">
        <v>80</v>
      </c>
    </row>
    <row r="149" spans="1:51" s="13" customFormat="1" ht="12">
      <c r="A149" s="13"/>
      <c r="B149" s="255"/>
      <c r="C149" s="256"/>
      <c r="D149" s="257" t="s">
        <v>270</v>
      </c>
      <c r="E149" s="258" t="s">
        <v>567</v>
      </c>
      <c r="F149" s="259" t="s">
        <v>898</v>
      </c>
      <c r="G149" s="256"/>
      <c r="H149" s="260">
        <v>684</v>
      </c>
      <c r="I149" s="261"/>
      <c r="J149" s="256"/>
      <c r="K149" s="256"/>
      <c r="L149" s="262"/>
      <c r="M149" s="263"/>
      <c r="N149" s="264"/>
      <c r="O149" s="264"/>
      <c r="P149" s="264"/>
      <c r="Q149" s="264"/>
      <c r="R149" s="264"/>
      <c r="S149" s="264"/>
      <c r="T149" s="26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6" t="s">
        <v>270</v>
      </c>
      <c r="AU149" s="266" t="s">
        <v>80</v>
      </c>
      <c r="AV149" s="13" t="s">
        <v>82</v>
      </c>
      <c r="AW149" s="13" t="s">
        <v>30</v>
      </c>
      <c r="AX149" s="13" t="s">
        <v>80</v>
      </c>
      <c r="AY149" s="266" t="s">
        <v>226</v>
      </c>
    </row>
    <row r="150" spans="1:65" s="2" customFormat="1" ht="16.5" customHeight="1">
      <c r="A150" s="38"/>
      <c r="B150" s="39"/>
      <c r="C150" s="242" t="s">
        <v>246</v>
      </c>
      <c r="D150" s="242" t="s">
        <v>227</v>
      </c>
      <c r="E150" s="243" t="s">
        <v>642</v>
      </c>
      <c r="F150" s="244" t="s">
        <v>643</v>
      </c>
      <c r="G150" s="245" t="s">
        <v>275</v>
      </c>
      <c r="H150" s="246">
        <v>1154.205</v>
      </c>
      <c r="I150" s="247"/>
      <c r="J150" s="248">
        <f>ROUND(I150*H150,2)</f>
        <v>0</v>
      </c>
      <c r="K150" s="244" t="s">
        <v>545</v>
      </c>
      <c r="L150" s="44"/>
      <c r="M150" s="249" t="s">
        <v>1</v>
      </c>
      <c r="N150" s="250" t="s">
        <v>38</v>
      </c>
      <c r="O150" s="91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3" t="s">
        <v>231</v>
      </c>
      <c r="AT150" s="253" t="s">
        <v>227</v>
      </c>
      <c r="AU150" s="253" t="s">
        <v>80</v>
      </c>
      <c r="AY150" s="17" t="s">
        <v>226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7" t="s">
        <v>80</v>
      </c>
      <c r="BK150" s="254">
        <f>ROUND(I150*H150,2)</f>
        <v>0</v>
      </c>
      <c r="BL150" s="17" t="s">
        <v>231</v>
      </c>
      <c r="BM150" s="253" t="s">
        <v>899</v>
      </c>
    </row>
    <row r="151" spans="1:47" s="2" customFormat="1" ht="12">
      <c r="A151" s="38"/>
      <c r="B151" s="39"/>
      <c r="C151" s="40"/>
      <c r="D151" s="257" t="s">
        <v>277</v>
      </c>
      <c r="E151" s="40"/>
      <c r="F151" s="269" t="s">
        <v>645</v>
      </c>
      <c r="G151" s="40"/>
      <c r="H151" s="40"/>
      <c r="I151" s="155"/>
      <c r="J151" s="40"/>
      <c r="K151" s="40"/>
      <c r="L151" s="44"/>
      <c r="M151" s="270"/>
      <c r="N151" s="271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277</v>
      </c>
      <c r="AU151" s="17" t="s">
        <v>80</v>
      </c>
    </row>
    <row r="152" spans="1:51" s="13" customFormat="1" ht="12">
      <c r="A152" s="13"/>
      <c r="B152" s="255"/>
      <c r="C152" s="256"/>
      <c r="D152" s="257" t="s">
        <v>270</v>
      </c>
      <c r="E152" s="258" t="s">
        <v>577</v>
      </c>
      <c r="F152" s="259" t="s">
        <v>900</v>
      </c>
      <c r="G152" s="256"/>
      <c r="H152" s="260">
        <v>1154.205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270</v>
      </c>
      <c r="AU152" s="266" t="s">
        <v>80</v>
      </c>
      <c r="AV152" s="13" t="s">
        <v>82</v>
      </c>
      <c r="AW152" s="13" t="s">
        <v>30</v>
      </c>
      <c r="AX152" s="13" t="s">
        <v>80</v>
      </c>
      <c r="AY152" s="266" t="s">
        <v>226</v>
      </c>
    </row>
    <row r="153" spans="1:65" s="2" customFormat="1" ht="16.5" customHeight="1">
      <c r="A153" s="38"/>
      <c r="B153" s="39"/>
      <c r="C153" s="242" t="s">
        <v>250</v>
      </c>
      <c r="D153" s="242" t="s">
        <v>227</v>
      </c>
      <c r="E153" s="243" t="s">
        <v>647</v>
      </c>
      <c r="F153" s="244" t="s">
        <v>648</v>
      </c>
      <c r="G153" s="245" t="s">
        <v>275</v>
      </c>
      <c r="H153" s="246">
        <v>1003.26</v>
      </c>
      <c r="I153" s="247"/>
      <c r="J153" s="248">
        <f>ROUND(I153*H153,2)</f>
        <v>0</v>
      </c>
      <c r="K153" s="244" t="s">
        <v>545</v>
      </c>
      <c r="L153" s="44"/>
      <c r="M153" s="249" t="s">
        <v>1</v>
      </c>
      <c r="N153" s="250" t="s">
        <v>38</v>
      </c>
      <c r="O153" s="91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3" t="s">
        <v>231</v>
      </c>
      <c r="AT153" s="253" t="s">
        <v>227</v>
      </c>
      <c r="AU153" s="253" t="s">
        <v>80</v>
      </c>
      <c r="AY153" s="17" t="s">
        <v>226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7" t="s">
        <v>80</v>
      </c>
      <c r="BK153" s="254">
        <f>ROUND(I153*H153,2)</f>
        <v>0</v>
      </c>
      <c r="BL153" s="17" t="s">
        <v>231</v>
      </c>
      <c r="BM153" s="253" t="s">
        <v>901</v>
      </c>
    </row>
    <row r="154" spans="1:47" s="2" customFormat="1" ht="12">
      <c r="A154" s="38"/>
      <c r="B154" s="39"/>
      <c r="C154" s="40"/>
      <c r="D154" s="257" t="s">
        <v>277</v>
      </c>
      <c r="E154" s="40"/>
      <c r="F154" s="269" t="s">
        <v>650</v>
      </c>
      <c r="G154" s="40"/>
      <c r="H154" s="40"/>
      <c r="I154" s="155"/>
      <c r="J154" s="40"/>
      <c r="K154" s="40"/>
      <c r="L154" s="44"/>
      <c r="M154" s="270"/>
      <c r="N154" s="271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277</v>
      </c>
      <c r="AU154" s="17" t="s">
        <v>80</v>
      </c>
    </row>
    <row r="155" spans="1:51" s="13" customFormat="1" ht="12">
      <c r="A155" s="13"/>
      <c r="B155" s="255"/>
      <c r="C155" s="256"/>
      <c r="D155" s="257" t="s">
        <v>270</v>
      </c>
      <c r="E155" s="258" t="s">
        <v>582</v>
      </c>
      <c r="F155" s="259" t="s">
        <v>902</v>
      </c>
      <c r="G155" s="256"/>
      <c r="H155" s="260">
        <v>537.85</v>
      </c>
      <c r="I155" s="261"/>
      <c r="J155" s="256"/>
      <c r="K155" s="256"/>
      <c r="L155" s="262"/>
      <c r="M155" s="263"/>
      <c r="N155" s="264"/>
      <c r="O155" s="264"/>
      <c r="P155" s="264"/>
      <c r="Q155" s="264"/>
      <c r="R155" s="264"/>
      <c r="S155" s="264"/>
      <c r="T155" s="26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6" t="s">
        <v>270</v>
      </c>
      <c r="AU155" s="266" t="s">
        <v>80</v>
      </c>
      <c r="AV155" s="13" t="s">
        <v>82</v>
      </c>
      <c r="AW155" s="13" t="s">
        <v>30</v>
      </c>
      <c r="AX155" s="13" t="s">
        <v>73</v>
      </c>
      <c r="AY155" s="266" t="s">
        <v>226</v>
      </c>
    </row>
    <row r="156" spans="1:51" s="13" customFormat="1" ht="12">
      <c r="A156" s="13"/>
      <c r="B156" s="255"/>
      <c r="C156" s="256"/>
      <c r="D156" s="257" t="s">
        <v>270</v>
      </c>
      <c r="E156" s="258" t="s">
        <v>652</v>
      </c>
      <c r="F156" s="259" t="s">
        <v>903</v>
      </c>
      <c r="G156" s="256"/>
      <c r="H156" s="260">
        <v>465.41</v>
      </c>
      <c r="I156" s="261"/>
      <c r="J156" s="256"/>
      <c r="K156" s="256"/>
      <c r="L156" s="262"/>
      <c r="M156" s="263"/>
      <c r="N156" s="264"/>
      <c r="O156" s="264"/>
      <c r="P156" s="264"/>
      <c r="Q156" s="264"/>
      <c r="R156" s="264"/>
      <c r="S156" s="264"/>
      <c r="T156" s="26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6" t="s">
        <v>270</v>
      </c>
      <c r="AU156" s="266" t="s">
        <v>80</v>
      </c>
      <c r="AV156" s="13" t="s">
        <v>82</v>
      </c>
      <c r="AW156" s="13" t="s">
        <v>30</v>
      </c>
      <c r="AX156" s="13" t="s">
        <v>73</v>
      </c>
      <c r="AY156" s="266" t="s">
        <v>226</v>
      </c>
    </row>
    <row r="157" spans="1:51" s="13" customFormat="1" ht="12">
      <c r="A157" s="13"/>
      <c r="B157" s="255"/>
      <c r="C157" s="256"/>
      <c r="D157" s="257" t="s">
        <v>270</v>
      </c>
      <c r="E157" s="258" t="s">
        <v>654</v>
      </c>
      <c r="F157" s="259" t="s">
        <v>904</v>
      </c>
      <c r="G157" s="256"/>
      <c r="H157" s="260">
        <v>1003.26</v>
      </c>
      <c r="I157" s="261"/>
      <c r="J157" s="256"/>
      <c r="K157" s="256"/>
      <c r="L157" s="262"/>
      <c r="M157" s="263"/>
      <c r="N157" s="264"/>
      <c r="O157" s="264"/>
      <c r="P157" s="264"/>
      <c r="Q157" s="264"/>
      <c r="R157" s="264"/>
      <c r="S157" s="264"/>
      <c r="T157" s="26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6" t="s">
        <v>270</v>
      </c>
      <c r="AU157" s="266" t="s">
        <v>80</v>
      </c>
      <c r="AV157" s="13" t="s">
        <v>82</v>
      </c>
      <c r="AW157" s="13" t="s">
        <v>30</v>
      </c>
      <c r="AX157" s="13" t="s">
        <v>80</v>
      </c>
      <c r="AY157" s="266" t="s">
        <v>226</v>
      </c>
    </row>
    <row r="158" spans="1:65" s="2" customFormat="1" ht="16.5" customHeight="1">
      <c r="A158" s="38"/>
      <c r="B158" s="39"/>
      <c r="C158" s="242" t="s">
        <v>254</v>
      </c>
      <c r="D158" s="242" t="s">
        <v>227</v>
      </c>
      <c r="E158" s="243" t="s">
        <v>656</v>
      </c>
      <c r="F158" s="244" t="s">
        <v>657</v>
      </c>
      <c r="G158" s="245" t="s">
        <v>275</v>
      </c>
      <c r="H158" s="246">
        <v>1094.62</v>
      </c>
      <c r="I158" s="247"/>
      <c r="J158" s="248">
        <f>ROUND(I158*H158,2)</f>
        <v>0</v>
      </c>
      <c r="K158" s="244" t="s">
        <v>545</v>
      </c>
      <c r="L158" s="44"/>
      <c r="M158" s="249" t="s">
        <v>1</v>
      </c>
      <c r="N158" s="250" t="s">
        <v>38</v>
      </c>
      <c r="O158" s="91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3" t="s">
        <v>231</v>
      </c>
      <c r="AT158" s="253" t="s">
        <v>227</v>
      </c>
      <c r="AU158" s="253" t="s">
        <v>80</v>
      </c>
      <c r="AY158" s="17" t="s">
        <v>226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7" t="s">
        <v>80</v>
      </c>
      <c r="BK158" s="254">
        <f>ROUND(I158*H158,2)</f>
        <v>0</v>
      </c>
      <c r="BL158" s="17" t="s">
        <v>231</v>
      </c>
      <c r="BM158" s="253" t="s">
        <v>905</v>
      </c>
    </row>
    <row r="159" spans="1:47" s="2" customFormat="1" ht="12">
      <c r="A159" s="38"/>
      <c r="B159" s="39"/>
      <c r="C159" s="40"/>
      <c r="D159" s="257" t="s">
        <v>277</v>
      </c>
      <c r="E159" s="40"/>
      <c r="F159" s="269" t="s">
        <v>650</v>
      </c>
      <c r="G159" s="40"/>
      <c r="H159" s="40"/>
      <c r="I159" s="155"/>
      <c r="J159" s="40"/>
      <c r="K159" s="40"/>
      <c r="L159" s="44"/>
      <c r="M159" s="270"/>
      <c r="N159" s="27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277</v>
      </c>
      <c r="AU159" s="17" t="s">
        <v>80</v>
      </c>
    </row>
    <row r="160" spans="1:51" s="13" customFormat="1" ht="12">
      <c r="A160" s="13"/>
      <c r="B160" s="255"/>
      <c r="C160" s="256"/>
      <c r="D160" s="257" t="s">
        <v>270</v>
      </c>
      <c r="E160" s="258" t="s">
        <v>659</v>
      </c>
      <c r="F160" s="259" t="s">
        <v>906</v>
      </c>
      <c r="G160" s="256"/>
      <c r="H160" s="260">
        <v>1094.62</v>
      </c>
      <c r="I160" s="261"/>
      <c r="J160" s="256"/>
      <c r="K160" s="256"/>
      <c r="L160" s="262"/>
      <c r="M160" s="263"/>
      <c r="N160" s="264"/>
      <c r="O160" s="264"/>
      <c r="P160" s="264"/>
      <c r="Q160" s="264"/>
      <c r="R160" s="264"/>
      <c r="S160" s="264"/>
      <c r="T160" s="26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6" t="s">
        <v>270</v>
      </c>
      <c r="AU160" s="266" t="s">
        <v>80</v>
      </c>
      <c r="AV160" s="13" t="s">
        <v>82</v>
      </c>
      <c r="AW160" s="13" t="s">
        <v>30</v>
      </c>
      <c r="AX160" s="13" t="s">
        <v>80</v>
      </c>
      <c r="AY160" s="266" t="s">
        <v>226</v>
      </c>
    </row>
    <row r="161" spans="1:65" s="2" customFormat="1" ht="16.5" customHeight="1">
      <c r="A161" s="38"/>
      <c r="B161" s="39"/>
      <c r="C161" s="242" t="s">
        <v>258</v>
      </c>
      <c r="D161" s="242" t="s">
        <v>227</v>
      </c>
      <c r="E161" s="243" t="s">
        <v>661</v>
      </c>
      <c r="F161" s="244" t="s">
        <v>662</v>
      </c>
      <c r="G161" s="245" t="s">
        <v>275</v>
      </c>
      <c r="H161" s="246">
        <v>1003.26</v>
      </c>
      <c r="I161" s="247"/>
      <c r="J161" s="248">
        <f>ROUND(I161*H161,2)</f>
        <v>0</v>
      </c>
      <c r="K161" s="244" t="s">
        <v>545</v>
      </c>
      <c r="L161" s="44"/>
      <c r="M161" s="249" t="s">
        <v>1</v>
      </c>
      <c r="N161" s="250" t="s">
        <v>38</v>
      </c>
      <c r="O161" s="91"/>
      <c r="P161" s="251">
        <f>O161*H161</f>
        <v>0</v>
      </c>
      <c r="Q161" s="251">
        <v>0</v>
      </c>
      <c r="R161" s="251">
        <f>Q161*H161</f>
        <v>0</v>
      </c>
      <c r="S161" s="251">
        <v>0</v>
      </c>
      <c r="T161" s="25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3" t="s">
        <v>231</v>
      </c>
      <c r="AT161" s="253" t="s">
        <v>227</v>
      </c>
      <c r="AU161" s="253" t="s">
        <v>80</v>
      </c>
      <c r="AY161" s="17" t="s">
        <v>226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7" t="s">
        <v>80</v>
      </c>
      <c r="BK161" s="254">
        <f>ROUND(I161*H161,2)</f>
        <v>0</v>
      </c>
      <c r="BL161" s="17" t="s">
        <v>231</v>
      </c>
      <c r="BM161" s="253" t="s">
        <v>907</v>
      </c>
    </row>
    <row r="162" spans="1:47" s="2" customFormat="1" ht="12">
      <c r="A162" s="38"/>
      <c r="B162" s="39"/>
      <c r="C162" s="40"/>
      <c r="D162" s="257" t="s">
        <v>277</v>
      </c>
      <c r="E162" s="40"/>
      <c r="F162" s="269" t="s">
        <v>664</v>
      </c>
      <c r="G162" s="40"/>
      <c r="H162" s="40"/>
      <c r="I162" s="155"/>
      <c r="J162" s="40"/>
      <c r="K162" s="40"/>
      <c r="L162" s="44"/>
      <c r="M162" s="270"/>
      <c r="N162" s="271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277</v>
      </c>
      <c r="AU162" s="17" t="s">
        <v>80</v>
      </c>
    </row>
    <row r="163" spans="1:51" s="13" customFormat="1" ht="12">
      <c r="A163" s="13"/>
      <c r="B163" s="255"/>
      <c r="C163" s="256"/>
      <c r="D163" s="257" t="s">
        <v>270</v>
      </c>
      <c r="E163" s="258" t="s">
        <v>665</v>
      </c>
      <c r="F163" s="259" t="s">
        <v>902</v>
      </c>
      <c r="G163" s="256"/>
      <c r="H163" s="260">
        <v>537.85</v>
      </c>
      <c r="I163" s="261"/>
      <c r="J163" s="256"/>
      <c r="K163" s="256"/>
      <c r="L163" s="262"/>
      <c r="M163" s="263"/>
      <c r="N163" s="264"/>
      <c r="O163" s="264"/>
      <c r="P163" s="264"/>
      <c r="Q163" s="264"/>
      <c r="R163" s="264"/>
      <c r="S163" s="264"/>
      <c r="T163" s="26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6" t="s">
        <v>270</v>
      </c>
      <c r="AU163" s="266" t="s">
        <v>80</v>
      </c>
      <c r="AV163" s="13" t="s">
        <v>82</v>
      </c>
      <c r="AW163" s="13" t="s">
        <v>30</v>
      </c>
      <c r="AX163" s="13" t="s">
        <v>73</v>
      </c>
      <c r="AY163" s="266" t="s">
        <v>226</v>
      </c>
    </row>
    <row r="164" spans="1:51" s="13" customFormat="1" ht="12">
      <c r="A164" s="13"/>
      <c r="B164" s="255"/>
      <c r="C164" s="256"/>
      <c r="D164" s="257" t="s">
        <v>270</v>
      </c>
      <c r="E164" s="258" t="s">
        <v>666</v>
      </c>
      <c r="F164" s="259" t="s">
        <v>903</v>
      </c>
      <c r="G164" s="256"/>
      <c r="H164" s="260">
        <v>465.41</v>
      </c>
      <c r="I164" s="261"/>
      <c r="J164" s="256"/>
      <c r="K164" s="256"/>
      <c r="L164" s="262"/>
      <c r="M164" s="263"/>
      <c r="N164" s="264"/>
      <c r="O164" s="264"/>
      <c r="P164" s="264"/>
      <c r="Q164" s="264"/>
      <c r="R164" s="264"/>
      <c r="S164" s="264"/>
      <c r="T164" s="26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6" t="s">
        <v>270</v>
      </c>
      <c r="AU164" s="266" t="s">
        <v>80</v>
      </c>
      <c r="AV164" s="13" t="s">
        <v>82</v>
      </c>
      <c r="AW164" s="13" t="s">
        <v>30</v>
      </c>
      <c r="AX164" s="13" t="s">
        <v>73</v>
      </c>
      <c r="AY164" s="266" t="s">
        <v>226</v>
      </c>
    </row>
    <row r="165" spans="1:51" s="13" customFormat="1" ht="12">
      <c r="A165" s="13"/>
      <c r="B165" s="255"/>
      <c r="C165" s="256"/>
      <c r="D165" s="257" t="s">
        <v>270</v>
      </c>
      <c r="E165" s="258" t="s">
        <v>667</v>
      </c>
      <c r="F165" s="259" t="s">
        <v>904</v>
      </c>
      <c r="G165" s="256"/>
      <c r="H165" s="260">
        <v>1003.26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270</v>
      </c>
      <c r="AU165" s="266" t="s">
        <v>80</v>
      </c>
      <c r="AV165" s="13" t="s">
        <v>82</v>
      </c>
      <c r="AW165" s="13" t="s">
        <v>30</v>
      </c>
      <c r="AX165" s="13" t="s">
        <v>80</v>
      </c>
      <c r="AY165" s="266" t="s">
        <v>226</v>
      </c>
    </row>
    <row r="166" spans="1:65" s="2" customFormat="1" ht="16.5" customHeight="1">
      <c r="A166" s="38"/>
      <c r="B166" s="39"/>
      <c r="C166" s="242" t="s">
        <v>262</v>
      </c>
      <c r="D166" s="242" t="s">
        <v>227</v>
      </c>
      <c r="E166" s="243" t="s">
        <v>668</v>
      </c>
      <c r="F166" s="244" t="s">
        <v>669</v>
      </c>
      <c r="G166" s="245" t="s">
        <v>275</v>
      </c>
      <c r="H166" s="246">
        <v>144.55</v>
      </c>
      <c r="I166" s="247"/>
      <c r="J166" s="248">
        <f>ROUND(I166*H166,2)</f>
        <v>0</v>
      </c>
      <c r="K166" s="244" t="s">
        <v>545</v>
      </c>
      <c r="L166" s="44"/>
      <c r="M166" s="249" t="s">
        <v>1</v>
      </c>
      <c r="N166" s="250" t="s">
        <v>38</v>
      </c>
      <c r="O166" s="91"/>
      <c r="P166" s="251">
        <f>O166*H166</f>
        <v>0</v>
      </c>
      <c r="Q166" s="251">
        <v>0</v>
      </c>
      <c r="R166" s="251">
        <f>Q166*H166</f>
        <v>0</v>
      </c>
      <c r="S166" s="251">
        <v>0</v>
      </c>
      <c r="T166" s="252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3" t="s">
        <v>231</v>
      </c>
      <c r="AT166" s="253" t="s">
        <v>227</v>
      </c>
      <c r="AU166" s="253" t="s">
        <v>80</v>
      </c>
      <c r="AY166" s="17" t="s">
        <v>226</v>
      </c>
      <c r="BE166" s="254">
        <f>IF(N166="základní",J166,0)</f>
        <v>0</v>
      </c>
      <c r="BF166" s="254">
        <f>IF(N166="snížená",J166,0)</f>
        <v>0</v>
      </c>
      <c r="BG166" s="254">
        <f>IF(N166="zákl. přenesená",J166,0)</f>
        <v>0</v>
      </c>
      <c r="BH166" s="254">
        <f>IF(N166="sníž. přenesená",J166,0)</f>
        <v>0</v>
      </c>
      <c r="BI166" s="254">
        <f>IF(N166="nulová",J166,0)</f>
        <v>0</v>
      </c>
      <c r="BJ166" s="17" t="s">
        <v>80</v>
      </c>
      <c r="BK166" s="254">
        <f>ROUND(I166*H166,2)</f>
        <v>0</v>
      </c>
      <c r="BL166" s="17" t="s">
        <v>231</v>
      </c>
      <c r="BM166" s="253" t="s">
        <v>908</v>
      </c>
    </row>
    <row r="167" spans="1:47" s="2" customFormat="1" ht="12">
      <c r="A167" s="38"/>
      <c r="B167" s="39"/>
      <c r="C167" s="40"/>
      <c r="D167" s="257" t="s">
        <v>277</v>
      </c>
      <c r="E167" s="40"/>
      <c r="F167" s="269" t="s">
        <v>671</v>
      </c>
      <c r="G167" s="40"/>
      <c r="H167" s="40"/>
      <c r="I167" s="155"/>
      <c r="J167" s="40"/>
      <c r="K167" s="40"/>
      <c r="L167" s="44"/>
      <c r="M167" s="270"/>
      <c r="N167" s="27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277</v>
      </c>
      <c r="AU167" s="17" t="s">
        <v>80</v>
      </c>
    </row>
    <row r="168" spans="1:51" s="13" customFormat="1" ht="12">
      <c r="A168" s="13"/>
      <c r="B168" s="255"/>
      <c r="C168" s="256"/>
      <c r="D168" s="257" t="s">
        <v>270</v>
      </c>
      <c r="E168" s="258" t="s">
        <v>672</v>
      </c>
      <c r="F168" s="259" t="s">
        <v>909</v>
      </c>
      <c r="G168" s="256"/>
      <c r="H168" s="260">
        <v>144.55</v>
      </c>
      <c r="I168" s="261"/>
      <c r="J168" s="256"/>
      <c r="K168" s="256"/>
      <c r="L168" s="262"/>
      <c r="M168" s="263"/>
      <c r="N168" s="264"/>
      <c r="O168" s="264"/>
      <c r="P168" s="264"/>
      <c r="Q168" s="264"/>
      <c r="R168" s="264"/>
      <c r="S168" s="264"/>
      <c r="T168" s="26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6" t="s">
        <v>270</v>
      </c>
      <c r="AU168" s="266" t="s">
        <v>80</v>
      </c>
      <c r="AV168" s="13" t="s">
        <v>82</v>
      </c>
      <c r="AW168" s="13" t="s">
        <v>30</v>
      </c>
      <c r="AX168" s="13" t="s">
        <v>80</v>
      </c>
      <c r="AY168" s="266" t="s">
        <v>226</v>
      </c>
    </row>
    <row r="169" spans="1:65" s="2" customFormat="1" ht="16.5" customHeight="1">
      <c r="A169" s="38"/>
      <c r="B169" s="39"/>
      <c r="C169" s="242" t="s">
        <v>266</v>
      </c>
      <c r="D169" s="242" t="s">
        <v>227</v>
      </c>
      <c r="E169" s="243" t="s">
        <v>674</v>
      </c>
      <c r="F169" s="244" t="s">
        <v>675</v>
      </c>
      <c r="G169" s="245" t="s">
        <v>317</v>
      </c>
      <c r="H169" s="246">
        <v>2435</v>
      </c>
      <c r="I169" s="247"/>
      <c r="J169" s="248">
        <f>ROUND(I169*H169,2)</f>
        <v>0</v>
      </c>
      <c r="K169" s="244" t="s">
        <v>545</v>
      </c>
      <c r="L169" s="44"/>
      <c r="M169" s="249" t="s">
        <v>1</v>
      </c>
      <c r="N169" s="250" t="s">
        <v>38</v>
      </c>
      <c r="O169" s="91"/>
      <c r="P169" s="251">
        <f>O169*H169</f>
        <v>0</v>
      </c>
      <c r="Q169" s="251">
        <v>0</v>
      </c>
      <c r="R169" s="251">
        <f>Q169*H169</f>
        <v>0</v>
      </c>
      <c r="S169" s="251">
        <v>0</v>
      </c>
      <c r="T169" s="25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3" t="s">
        <v>231</v>
      </c>
      <c r="AT169" s="253" t="s">
        <v>227</v>
      </c>
      <c r="AU169" s="253" t="s">
        <v>80</v>
      </c>
      <c r="AY169" s="17" t="s">
        <v>226</v>
      </c>
      <c r="BE169" s="254">
        <f>IF(N169="základní",J169,0)</f>
        <v>0</v>
      </c>
      <c r="BF169" s="254">
        <f>IF(N169="snížená",J169,0)</f>
        <v>0</v>
      </c>
      <c r="BG169" s="254">
        <f>IF(N169="zákl. přenesená",J169,0)</f>
        <v>0</v>
      </c>
      <c r="BH169" s="254">
        <f>IF(N169="sníž. přenesená",J169,0)</f>
        <v>0</v>
      </c>
      <c r="BI169" s="254">
        <f>IF(N169="nulová",J169,0)</f>
        <v>0</v>
      </c>
      <c r="BJ169" s="17" t="s">
        <v>80</v>
      </c>
      <c r="BK169" s="254">
        <f>ROUND(I169*H169,2)</f>
        <v>0</v>
      </c>
      <c r="BL169" s="17" t="s">
        <v>231</v>
      </c>
      <c r="BM169" s="253" t="s">
        <v>910</v>
      </c>
    </row>
    <row r="170" spans="1:47" s="2" customFormat="1" ht="12">
      <c r="A170" s="38"/>
      <c r="B170" s="39"/>
      <c r="C170" s="40"/>
      <c r="D170" s="257" t="s">
        <v>277</v>
      </c>
      <c r="E170" s="40"/>
      <c r="F170" s="269" t="s">
        <v>677</v>
      </c>
      <c r="G170" s="40"/>
      <c r="H170" s="40"/>
      <c r="I170" s="155"/>
      <c r="J170" s="40"/>
      <c r="K170" s="40"/>
      <c r="L170" s="44"/>
      <c r="M170" s="270"/>
      <c r="N170" s="271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277</v>
      </c>
      <c r="AU170" s="17" t="s">
        <v>80</v>
      </c>
    </row>
    <row r="171" spans="1:51" s="13" customFormat="1" ht="12">
      <c r="A171" s="13"/>
      <c r="B171" s="255"/>
      <c r="C171" s="256"/>
      <c r="D171" s="257" t="s">
        <v>270</v>
      </c>
      <c r="E171" s="258" t="s">
        <v>678</v>
      </c>
      <c r="F171" s="259" t="s">
        <v>911</v>
      </c>
      <c r="G171" s="256"/>
      <c r="H171" s="260">
        <v>2435</v>
      </c>
      <c r="I171" s="261"/>
      <c r="J171" s="256"/>
      <c r="K171" s="256"/>
      <c r="L171" s="262"/>
      <c r="M171" s="263"/>
      <c r="N171" s="264"/>
      <c r="O171" s="264"/>
      <c r="P171" s="264"/>
      <c r="Q171" s="264"/>
      <c r="R171" s="264"/>
      <c r="S171" s="264"/>
      <c r="T171" s="26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6" t="s">
        <v>270</v>
      </c>
      <c r="AU171" s="266" t="s">
        <v>80</v>
      </c>
      <c r="AV171" s="13" t="s">
        <v>82</v>
      </c>
      <c r="AW171" s="13" t="s">
        <v>30</v>
      </c>
      <c r="AX171" s="13" t="s">
        <v>80</v>
      </c>
      <c r="AY171" s="266" t="s">
        <v>226</v>
      </c>
    </row>
    <row r="172" spans="1:65" s="2" customFormat="1" ht="16.5" customHeight="1">
      <c r="A172" s="38"/>
      <c r="B172" s="39"/>
      <c r="C172" s="242" t="s">
        <v>272</v>
      </c>
      <c r="D172" s="242" t="s">
        <v>227</v>
      </c>
      <c r="E172" s="243" t="s">
        <v>680</v>
      </c>
      <c r="F172" s="244" t="s">
        <v>681</v>
      </c>
      <c r="G172" s="245" t="s">
        <v>275</v>
      </c>
      <c r="H172" s="246">
        <v>537.85</v>
      </c>
      <c r="I172" s="247"/>
      <c r="J172" s="248">
        <f>ROUND(I172*H172,2)</f>
        <v>0</v>
      </c>
      <c r="K172" s="244" t="s">
        <v>545</v>
      </c>
      <c r="L172" s="44"/>
      <c r="M172" s="249" t="s">
        <v>1</v>
      </c>
      <c r="N172" s="250" t="s">
        <v>38</v>
      </c>
      <c r="O172" s="91"/>
      <c r="P172" s="251">
        <f>O172*H172</f>
        <v>0</v>
      </c>
      <c r="Q172" s="251">
        <v>0</v>
      </c>
      <c r="R172" s="251">
        <f>Q172*H172</f>
        <v>0</v>
      </c>
      <c r="S172" s="251">
        <v>0</v>
      </c>
      <c r="T172" s="252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3" t="s">
        <v>231</v>
      </c>
      <c r="AT172" s="253" t="s">
        <v>227</v>
      </c>
      <c r="AU172" s="253" t="s">
        <v>80</v>
      </c>
      <c r="AY172" s="17" t="s">
        <v>226</v>
      </c>
      <c r="BE172" s="254">
        <f>IF(N172="základní",J172,0)</f>
        <v>0</v>
      </c>
      <c r="BF172" s="254">
        <f>IF(N172="snížená",J172,0)</f>
        <v>0</v>
      </c>
      <c r="BG172" s="254">
        <f>IF(N172="zákl. přenesená",J172,0)</f>
        <v>0</v>
      </c>
      <c r="BH172" s="254">
        <f>IF(N172="sníž. přenesená",J172,0)</f>
        <v>0</v>
      </c>
      <c r="BI172" s="254">
        <f>IF(N172="nulová",J172,0)</f>
        <v>0</v>
      </c>
      <c r="BJ172" s="17" t="s">
        <v>80</v>
      </c>
      <c r="BK172" s="254">
        <f>ROUND(I172*H172,2)</f>
        <v>0</v>
      </c>
      <c r="BL172" s="17" t="s">
        <v>231</v>
      </c>
      <c r="BM172" s="253" t="s">
        <v>912</v>
      </c>
    </row>
    <row r="173" spans="1:47" s="2" customFormat="1" ht="12">
      <c r="A173" s="38"/>
      <c r="B173" s="39"/>
      <c r="C173" s="40"/>
      <c r="D173" s="257" t="s">
        <v>277</v>
      </c>
      <c r="E173" s="40"/>
      <c r="F173" s="269" t="s">
        <v>683</v>
      </c>
      <c r="G173" s="40"/>
      <c r="H173" s="40"/>
      <c r="I173" s="155"/>
      <c r="J173" s="40"/>
      <c r="K173" s="40"/>
      <c r="L173" s="44"/>
      <c r="M173" s="270"/>
      <c r="N173" s="271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277</v>
      </c>
      <c r="AU173" s="17" t="s">
        <v>80</v>
      </c>
    </row>
    <row r="174" spans="1:51" s="13" customFormat="1" ht="12">
      <c r="A174" s="13"/>
      <c r="B174" s="255"/>
      <c r="C174" s="256"/>
      <c r="D174" s="257" t="s">
        <v>270</v>
      </c>
      <c r="E174" s="258" t="s">
        <v>684</v>
      </c>
      <c r="F174" s="259" t="s">
        <v>913</v>
      </c>
      <c r="G174" s="256"/>
      <c r="H174" s="260">
        <v>215.9</v>
      </c>
      <c r="I174" s="261"/>
      <c r="J174" s="256"/>
      <c r="K174" s="256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270</v>
      </c>
      <c r="AU174" s="266" t="s">
        <v>80</v>
      </c>
      <c r="AV174" s="13" t="s">
        <v>82</v>
      </c>
      <c r="AW174" s="13" t="s">
        <v>30</v>
      </c>
      <c r="AX174" s="13" t="s">
        <v>73</v>
      </c>
      <c r="AY174" s="266" t="s">
        <v>226</v>
      </c>
    </row>
    <row r="175" spans="1:51" s="13" customFormat="1" ht="12">
      <c r="A175" s="13"/>
      <c r="B175" s="255"/>
      <c r="C175" s="256"/>
      <c r="D175" s="257" t="s">
        <v>270</v>
      </c>
      <c r="E175" s="258" t="s">
        <v>686</v>
      </c>
      <c r="F175" s="259" t="s">
        <v>914</v>
      </c>
      <c r="G175" s="256"/>
      <c r="H175" s="260">
        <v>321.95</v>
      </c>
      <c r="I175" s="261"/>
      <c r="J175" s="256"/>
      <c r="K175" s="256"/>
      <c r="L175" s="262"/>
      <c r="M175" s="263"/>
      <c r="N175" s="264"/>
      <c r="O175" s="264"/>
      <c r="P175" s="264"/>
      <c r="Q175" s="264"/>
      <c r="R175" s="264"/>
      <c r="S175" s="264"/>
      <c r="T175" s="26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6" t="s">
        <v>270</v>
      </c>
      <c r="AU175" s="266" t="s">
        <v>80</v>
      </c>
      <c r="AV175" s="13" t="s">
        <v>82</v>
      </c>
      <c r="AW175" s="13" t="s">
        <v>30</v>
      </c>
      <c r="AX175" s="13" t="s">
        <v>73</v>
      </c>
      <c r="AY175" s="266" t="s">
        <v>226</v>
      </c>
    </row>
    <row r="176" spans="1:51" s="13" customFormat="1" ht="12">
      <c r="A176" s="13"/>
      <c r="B176" s="255"/>
      <c r="C176" s="256"/>
      <c r="D176" s="257" t="s">
        <v>270</v>
      </c>
      <c r="E176" s="258" t="s">
        <v>688</v>
      </c>
      <c r="F176" s="259" t="s">
        <v>915</v>
      </c>
      <c r="G176" s="256"/>
      <c r="H176" s="260">
        <v>537.85</v>
      </c>
      <c r="I176" s="261"/>
      <c r="J176" s="256"/>
      <c r="K176" s="256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270</v>
      </c>
      <c r="AU176" s="266" t="s">
        <v>80</v>
      </c>
      <c r="AV176" s="13" t="s">
        <v>82</v>
      </c>
      <c r="AW176" s="13" t="s">
        <v>30</v>
      </c>
      <c r="AX176" s="13" t="s">
        <v>80</v>
      </c>
      <c r="AY176" s="266" t="s">
        <v>226</v>
      </c>
    </row>
    <row r="177" spans="1:65" s="2" customFormat="1" ht="16.5" customHeight="1">
      <c r="A177" s="38"/>
      <c r="B177" s="39"/>
      <c r="C177" s="242" t="s">
        <v>281</v>
      </c>
      <c r="D177" s="242" t="s">
        <v>227</v>
      </c>
      <c r="E177" s="243" t="s">
        <v>337</v>
      </c>
      <c r="F177" s="244" t="s">
        <v>338</v>
      </c>
      <c r="G177" s="245" t="s">
        <v>275</v>
      </c>
      <c r="H177" s="246">
        <v>1003.26</v>
      </c>
      <c r="I177" s="247"/>
      <c r="J177" s="248">
        <f>ROUND(I177*H177,2)</f>
        <v>0</v>
      </c>
      <c r="K177" s="244" t="s">
        <v>545</v>
      </c>
      <c r="L177" s="44"/>
      <c r="M177" s="249" t="s">
        <v>1</v>
      </c>
      <c r="N177" s="250" t="s">
        <v>38</v>
      </c>
      <c r="O177" s="91"/>
      <c r="P177" s="251">
        <f>O177*H177</f>
        <v>0</v>
      </c>
      <c r="Q177" s="251">
        <v>0</v>
      </c>
      <c r="R177" s="251">
        <f>Q177*H177</f>
        <v>0</v>
      </c>
      <c r="S177" s="251">
        <v>0</v>
      </c>
      <c r="T177" s="252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3" t="s">
        <v>231</v>
      </c>
      <c r="AT177" s="253" t="s">
        <v>227</v>
      </c>
      <c r="AU177" s="253" t="s">
        <v>80</v>
      </c>
      <c r="AY177" s="17" t="s">
        <v>226</v>
      </c>
      <c r="BE177" s="254">
        <f>IF(N177="základní",J177,0)</f>
        <v>0</v>
      </c>
      <c r="BF177" s="254">
        <f>IF(N177="snížená",J177,0)</f>
        <v>0</v>
      </c>
      <c r="BG177" s="254">
        <f>IF(N177="zákl. přenesená",J177,0)</f>
        <v>0</v>
      </c>
      <c r="BH177" s="254">
        <f>IF(N177="sníž. přenesená",J177,0)</f>
        <v>0</v>
      </c>
      <c r="BI177" s="254">
        <f>IF(N177="nulová",J177,0)</f>
        <v>0</v>
      </c>
      <c r="BJ177" s="17" t="s">
        <v>80</v>
      </c>
      <c r="BK177" s="254">
        <f>ROUND(I177*H177,2)</f>
        <v>0</v>
      </c>
      <c r="BL177" s="17" t="s">
        <v>231</v>
      </c>
      <c r="BM177" s="253" t="s">
        <v>916</v>
      </c>
    </row>
    <row r="178" spans="1:47" s="2" customFormat="1" ht="12">
      <c r="A178" s="38"/>
      <c r="B178" s="39"/>
      <c r="C178" s="40"/>
      <c r="D178" s="257" t="s">
        <v>277</v>
      </c>
      <c r="E178" s="40"/>
      <c r="F178" s="269" t="s">
        <v>340</v>
      </c>
      <c r="G178" s="40"/>
      <c r="H178" s="40"/>
      <c r="I178" s="155"/>
      <c r="J178" s="40"/>
      <c r="K178" s="40"/>
      <c r="L178" s="44"/>
      <c r="M178" s="270"/>
      <c r="N178" s="271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277</v>
      </c>
      <c r="AU178" s="17" t="s">
        <v>80</v>
      </c>
    </row>
    <row r="179" spans="1:51" s="13" customFormat="1" ht="12">
      <c r="A179" s="13"/>
      <c r="B179" s="255"/>
      <c r="C179" s="256"/>
      <c r="D179" s="257" t="s">
        <v>270</v>
      </c>
      <c r="E179" s="258" t="s">
        <v>691</v>
      </c>
      <c r="F179" s="259" t="s">
        <v>917</v>
      </c>
      <c r="G179" s="256"/>
      <c r="H179" s="260">
        <v>1003.26</v>
      </c>
      <c r="I179" s="261"/>
      <c r="J179" s="256"/>
      <c r="K179" s="256"/>
      <c r="L179" s="262"/>
      <c r="M179" s="263"/>
      <c r="N179" s="264"/>
      <c r="O179" s="264"/>
      <c r="P179" s="264"/>
      <c r="Q179" s="264"/>
      <c r="R179" s="264"/>
      <c r="S179" s="264"/>
      <c r="T179" s="26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6" t="s">
        <v>270</v>
      </c>
      <c r="AU179" s="266" t="s">
        <v>80</v>
      </c>
      <c r="AV179" s="13" t="s">
        <v>82</v>
      </c>
      <c r="AW179" s="13" t="s">
        <v>30</v>
      </c>
      <c r="AX179" s="13" t="s">
        <v>80</v>
      </c>
      <c r="AY179" s="266" t="s">
        <v>226</v>
      </c>
    </row>
    <row r="180" spans="1:65" s="2" customFormat="1" ht="16.5" customHeight="1">
      <c r="A180" s="38"/>
      <c r="B180" s="39"/>
      <c r="C180" s="242" t="s">
        <v>499</v>
      </c>
      <c r="D180" s="242" t="s">
        <v>227</v>
      </c>
      <c r="E180" s="243" t="s">
        <v>693</v>
      </c>
      <c r="F180" s="244" t="s">
        <v>694</v>
      </c>
      <c r="G180" s="245" t="s">
        <v>275</v>
      </c>
      <c r="H180" s="246">
        <v>1210.126</v>
      </c>
      <c r="I180" s="247"/>
      <c r="J180" s="248">
        <f>ROUND(I180*H180,2)</f>
        <v>0</v>
      </c>
      <c r="K180" s="244" t="s">
        <v>545</v>
      </c>
      <c r="L180" s="44"/>
      <c r="M180" s="249" t="s">
        <v>1</v>
      </c>
      <c r="N180" s="250" t="s">
        <v>38</v>
      </c>
      <c r="O180" s="91"/>
      <c r="P180" s="251">
        <f>O180*H180</f>
        <v>0</v>
      </c>
      <c r="Q180" s="251">
        <v>0</v>
      </c>
      <c r="R180" s="251">
        <f>Q180*H180</f>
        <v>0</v>
      </c>
      <c r="S180" s="251">
        <v>0</v>
      </c>
      <c r="T180" s="252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3" t="s">
        <v>231</v>
      </c>
      <c r="AT180" s="253" t="s">
        <v>227</v>
      </c>
      <c r="AU180" s="253" t="s">
        <v>80</v>
      </c>
      <c r="AY180" s="17" t="s">
        <v>226</v>
      </c>
      <c r="BE180" s="254">
        <f>IF(N180="základní",J180,0)</f>
        <v>0</v>
      </c>
      <c r="BF180" s="254">
        <f>IF(N180="snížená",J180,0)</f>
        <v>0</v>
      </c>
      <c r="BG180" s="254">
        <f>IF(N180="zákl. přenesená",J180,0)</f>
        <v>0</v>
      </c>
      <c r="BH180" s="254">
        <f>IF(N180="sníž. přenesená",J180,0)</f>
        <v>0</v>
      </c>
      <c r="BI180" s="254">
        <f>IF(N180="nulová",J180,0)</f>
        <v>0</v>
      </c>
      <c r="BJ180" s="17" t="s">
        <v>80</v>
      </c>
      <c r="BK180" s="254">
        <f>ROUND(I180*H180,2)</f>
        <v>0</v>
      </c>
      <c r="BL180" s="17" t="s">
        <v>231</v>
      </c>
      <c r="BM180" s="253" t="s">
        <v>918</v>
      </c>
    </row>
    <row r="181" spans="1:47" s="2" customFormat="1" ht="12">
      <c r="A181" s="38"/>
      <c r="B181" s="39"/>
      <c r="C181" s="40"/>
      <c r="D181" s="257" t="s">
        <v>277</v>
      </c>
      <c r="E181" s="40"/>
      <c r="F181" s="269" t="s">
        <v>696</v>
      </c>
      <c r="G181" s="40"/>
      <c r="H181" s="40"/>
      <c r="I181" s="155"/>
      <c r="J181" s="40"/>
      <c r="K181" s="40"/>
      <c r="L181" s="44"/>
      <c r="M181" s="270"/>
      <c r="N181" s="271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277</v>
      </c>
      <c r="AU181" s="17" t="s">
        <v>80</v>
      </c>
    </row>
    <row r="182" spans="1:51" s="13" customFormat="1" ht="12">
      <c r="A182" s="13"/>
      <c r="B182" s="255"/>
      <c r="C182" s="256"/>
      <c r="D182" s="257" t="s">
        <v>270</v>
      </c>
      <c r="E182" s="258" t="s">
        <v>697</v>
      </c>
      <c r="F182" s="259" t="s">
        <v>919</v>
      </c>
      <c r="G182" s="256"/>
      <c r="H182" s="260">
        <v>1210.126</v>
      </c>
      <c r="I182" s="261"/>
      <c r="J182" s="256"/>
      <c r="K182" s="256"/>
      <c r="L182" s="262"/>
      <c r="M182" s="263"/>
      <c r="N182" s="264"/>
      <c r="O182" s="264"/>
      <c r="P182" s="264"/>
      <c r="Q182" s="264"/>
      <c r="R182" s="264"/>
      <c r="S182" s="264"/>
      <c r="T182" s="26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6" t="s">
        <v>270</v>
      </c>
      <c r="AU182" s="266" t="s">
        <v>80</v>
      </c>
      <c r="AV182" s="13" t="s">
        <v>82</v>
      </c>
      <c r="AW182" s="13" t="s">
        <v>30</v>
      </c>
      <c r="AX182" s="13" t="s">
        <v>80</v>
      </c>
      <c r="AY182" s="266" t="s">
        <v>226</v>
      </c>
    </row>
    <row r="183" spans="1:65" s="2" customFormat="1" ht="16.5" customHeight="1">
      <c r="A183" s="38"/>
      <c r="B183" s="39"/>
      <c r="C183" s="242" t="s">
        <v>8</v>
      </c>
      <c r="D183" s="242" t="s">
        <v>227</v>
      </c>
      <c r="E183" s="243" t="s">
        <v>699</v>
      </c>
      <c r="F183" s="244" t="s">
        <v>700</v>
      </c>
      <c r="G183" s="245" t="s">
        <v>275</v>
      </c>
      <c r="H183" s="246">
        <v>465.405</v>
      </c>
      <c r="I183" s="247"/>
      <c r="J183" s="248">
        <f>ROUND(I183*H183,2)</f>
        <v>0</v>
      </c>
      <c r="K183" s="244" t="s">
        <v>545</v>
      </c>
      <c r="L183" s="44"/>
      <c r="M183" s="249" t="s">
        <v>1</v>
      </c>
      <c r="N183" s="250" t="s">
        <v>38</v>
      </c>
      <c r="O183" s="91"/>
      <c r="P183" s="251">
        <f>O183*H183</f>
        <v>0</v>
      </c>
      <c r="Q183" s="251">
        <v>0</v>
      </c>
      <c r="R183" s="251">
        <f>Q183*H183</f>
        <v>0</v>
      </c>
      <c r="S183" s="251">
        <v>0</v>
      </c>
      <c r="T183" s="25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3" t="s">
        <v>231</v>
      </c>
      <c r="AT183" s="253" t="s">
        <v>227</v>
      </c>
      <c r="AU183" s="253" t="s">
        <v>80</v>
      </c>
      <c r="AY183" s="17" t="s">
        <v>226</v>
      </c>
      <c r="BE183" s="254">
        <f>IF(N183="základní",J183,0)</f>
        <v>0</v>
      </c>
      <c r="BF183" s="254">
        <f>IF(N183="snížená",J183,0)</f>
        <v>0</v>
      </c>
      <c r="BG183" s="254">
        <f>IF(N183="zákl. přenesená",J183,0)</f>
        <v>0</v>
      </c>
      <c r="BH183" s="254">
        <f>IF(N183="sníž. přenesená",J183,0)</f>
        <v>0</v>
      </c>
      <c r="BI183" s="254">
        <f>IF(N183="nulová",J183,0)</f>
        <v>0</v>
      </c>
      <c r="BJ183" s="17" t="s">
        <v>80</v>
      </c>
      <c r="BK183" s="254">
        <f>ROUND(I183*H183,2)</f>
        <v>0</v>
      </c>
      <c r="BL183" s="17" t="s">
        <v>231</v>
      </c>
      <c r="BM183" s="253" t="s">
        <v>920</v>
      </c>
    </row>
    <row r="184" spans="1:47" s="2" customFormat="1" ht="12">
      <c r="A184" s="38"/>
      <c r="B184" s="39"/>
      <c r="C184" s="40"/>
      <c r="D184" s="257" t="s">
        <v>277</v>
      </c>
      <c r="E184" s="40"/>
      <c r="F184" s="269" t="s">
        <v>702</v>
      </c>
      <c r="G184" s="40"/>
      <c r="H184" s="40"/>
      <c r="I184" s="155"/>
      <c r="J184" s="40"/>
      <c r="K184" s="40"/>
      <c r="L184" s="44"/>
      <c r="M184" s="270"/>
      <c r="N184" s="271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277</v>
      </c>
      <c r="AU184" s="17" t="s">
        <v>80</v>
      </c>
    </row>
    <row r="185" spans="1:51" s="13" customFormat="1" ht="12">
      <c r="A185" s="13"/>
      <c r="B185" s="255"/>
      <c r="C185" s="256"/>
      <c r="D185" s="257" t="s">
        <v>270</v>
      </c>
      <c r="E185" s="258" t="s">
        <v>703</v>
      </c>
      <c r="F185" s="259" t="s">
        <v>921</v>
      </c>
      <c r="G185" s="256"/>
      <c r="H185" s="260">
        <v>465.405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270</v>
      </c>
      <c r="AU185" s="266" t="s">
        <v>80</v>
      </c>
      <c r="AV185" s="13" t="s">
        <v>82</v>
      </c>
      <c r="AW185" s="13" t="s">
        <v>30</v>
      </c>
      <c r="AX185" s="13" t="s">
        <v>80</v>
      </c>
      <c r="AY185" s="266" t="s">
        <v>226</v>
      </c>
    </row>
    <row r="186" spans="1:65" s="2" customFormat="1" ht="16.5" customHeight="1">
      <c r="A186" s="38"/>
      <c r="B186" s="39"/>
      <c r="C186" s="242" t="s">
        <v>292</v>
      </c>
      <c r="D186" s="242" t="s">
        <v>227</v>
      </c>
      <c r="E186" s="243" t="s">
        <v>705</v>
      </c>
      <c r="F186" s="244" t="s">
        <v>706</v>
      </c>
      <c r="G186" s="245" t="s">
        <v>380</v>
      </c>
      <c r="H186" s="246">
        <v>6050.63</v>
      </c>
      <c r="I186" s="247"/>
      <c r="J186" s="248">
        <f>ROUND(I186*H186,2)</f>
        <v>0</v>
      </c>
      <c r="K186" s="244" t="s">
        <v>545</v>
      </c>
      <c r="L186" s="44"/>
      <c r="M186" s="249" t="s">
        <v>1</v>
      </c>
      <c r="N186" s="250" t="s">
        <v>38</v>
      </c>
      <c r="O186" s="91"/>
      <c r="P186" s="251">
        <f>O186*H186</f>
        <v>0</v>
      </c>
      <c r="Q186" s="251">
        <v>0</v>
      </c>
      <c r="R186" s="251">
        <f>Q186*H186</f>
        <v>0</v>
      </c>
      <c r="S186" s="251">
        <v>0</v>
      </c>
      <c r="T186" s="25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3" t="s">
        <v>231</v>
      </c>
      <c r="AT186" s="253" t="s">
        <v>227</v>
      </c>
      <c r="AU186" s="253" t="s">
        <v>80</v>
      </c>
      <c r="AY186" s="17" t="s">
        <v>226</v>
      </c>
      <c r="BE186" s="254">
        <f>IF(N186="základní",J186,0)</f>
        <v>0</v>
      </c>
      <c r="BF186" s="254">
        <f>IF(N186="snížená",J186,0)</f>
        <v>0</v>
      </c>
      <c r="BG186" s="254">
        <f>IF(N186="zákl. přenesená",J186,0)</f>
        <v>0</v>
      </c>
      <c r="BH186" s="254">
        <f>IF(N186="sníž. přenesená",J186,0)</f>
        <v>0</v>
      </c>
      <c r="BI186" s="254">
        <f>IF(N186="nulová",J186,0)</f>
        <v>0</v>
      </c>
      <c r="BJ186" s="17" t="s">
        <v>80</v>
      </c>
      <c r="BK186" s="254">
        <f>ROUND(I186*H186,2)</f>
        <v>0</v>
      </c>
      <c r="BL186" s="17" t="s">
        <v>231</v>
      </c>
      <c r="BM186" s="253" t="s">
        <v>922</v>
      </c>
    </row>
    <row r="187" spans="1:47" s="2" customFormat="1" ht="12">
      <c r="A187" s="38"/>
      <c r="B187" s="39"/>
      <c r="C187" s="40"/>
      <c r="D187" s="257" t="s">
        <v>277</v>
      </c>
      <c r="E187" s="40"/>
      <c r="F187" s="269" t="s">
        <v>708</v>
      </c>
      <c r="G187" s="40"/>
      <c r="H187" s="40"/>
      <c r="I187" s="155"/>
      <c r="J187" s="40"/>
      <c r="K187" s="40"/>
      <c r="L187" s="44"/>
      <c r="M187" s="270"/>
      <c r="N187" s="27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277</v>
      </c>
      <c r="AU187" s="17" t="s">
        <v>80</v>
      </c>
    </row>
    <row r="188" spans="1:51" s="13" customFormat="1" ht="12">
      <c r="A188" s="13"/>
      <c r="B188" s="255"/>
      <c r="C188" s="256"/>
      <c r="D188" s="257" t="s">
        <v>270</v>
      </c>
      <c r="E188" s="258" t="s">
        <v>709</v>
      </c>
      <c r="F188" s="259" t="s">
        <v>923</v>
      </c>
      <c r="G188" s="256"/>
      <c r="H188" s="260">
        <v>6050.63</v>
      </c>
      <c r="I188" s="261"/>
      <c r="J188" s="256"/>
      <c r="K188" s="256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270</v>
      </c>
      <c r="AU188" s="266" t="s">
        <v>80</v>
      </c>
      <c r="AV188" s="13" t="s">
        <v>82</v>
      </c>
      <c r="AW188" s="13" t="s">
        <v>30</v>
      </c>
      <c r="AX188" s="13" t="s">
        <v>80</v>
      </c>
      <c r="AY188" s="266" t="s">
        <v>226</v>
      </c>
    </row>
    <row r="189" spans="1:63" s="12" customFormat="1" ht="25.9" customHeight="1">
      <c r="A189" s="12"/>
      <c r="B189" s="228"/>
      <c r="C189" s="229"/>
      <c r="D189" s="230" t="s">
        <v>72</v>
      </c>
      <c r="E189" s="231" t="s">
        <v>242</v>
      </c>
      <c r="F189" s="231" t="s">
        <v>711</v>
      </c>
      <c r="G189" s="229"/>
      <c r="H189" s="229"/>
      <c r="I189" s="232"/>
      <c r="J189" s="233">
        <f>BK189</f>
        <v>0</v>
      </c>
      <c r="K189" s="229"/>
      <c r="L189" s="234"/>
      <c r="M189" s="235"/>
      <c r="N189" s="236"/>
      <c r="O189" s="236"/>
      <c r="P189" s="237">
        <f>SUM(P190:P218)</f>
        <v>0</v>
      </c>
      <c r="Q189" s="236"/>
      <c r="R189" s="237">
        <f>SUM(R190:R218)</f>
        <v>0</v>
      </c>
      <c r="S189" s="236"/>
      <c r="T189" s="238">
        <f>SUM(T190:T218)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39" t="s">
        <v>231</v>
      </c>
      <c r="AT189" s="240" t="s">
        <v>72</v>
      </c>
      <c r="AU189" s="240" t="s">
        <v>73</v>
      </c>
      <c r="AY189" s="239" t="s">
        <v>226</v>
      </c>
      <c r="BK189" s="241">
        <f>SUM(BK190:BK218)</f>
        <v>0</v>
      </c>
    </row>
    <row r="190" spans="1:65" s="2" customFormat="1" ht="16.5" customHeight="1">
      <c r="A190" s="38"/>
      <c r="B190" s="39"/>
      <c r="C190" s="242" t="s">
        <v>299</v>
      </c>
      <c r="D190" s="242" t="s">
        <v>227</v>
      </c>
      <c r="E190" s="243" t="s">
        <v>712</v>
      </c>
      <c r="F190" s="244" t="s">
        <v>713</v>
      </c>
      <c r="G190" s="245" t="s">
        <v>380</v>
      </c>
      <c r="H190" s="246">
        <v>13167.22</v>
      </c>
      <c r="I190" s="247"/>
      <c r="J190" s="248">
        <f>ROUND(I190*H190,2)</f>
        <v>0</v>
      </c>
      <c r="K190" s="244" t="s">
        <v>545</v>
      </c>
      <c r="L190" s="44"/>
      <c r="M190" s="249" t="s">
        <v>1</v>
      </c>
      <c r="N190" s="250" t="s">
        <v>38</v>
      </c>
      <c r="O190" s="91"/>
      <c r="P190" s="251">
        <f>O190*H190</f>
        <v>0</v>
      </c>
      <c r="Q190" s="251">
        <v>0</v>
      </c>
      <c r="R190" s="251">
        <f>Q190*H190</f>
        <v>0</v>
      </c>
      <c r="S190" s="251">
        <v>0</v>
      </c>
      <c r="T190" s="252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3" t="s">
        <v>231</v>
      </c>
      <c r="AT190" s="253" t="s">
        <v>227</v>
      </c>
      <c r="AU190" s="253" t="s">
        <v>80</v>
      </c>
      <c r="AY190" s="17" t="s">
        <v>226</v>
      </c>
      <c r="BE190" s="254">
        <f>IF(N190="základní",J190,0)</f>
        <v>0</v>
      </c>
      <c r="BF190" s="254">
        <f>IF(N190="snížená",J190,0)</f>
        <v>0</v>
      </c>
      <c r="BG190" s="254">
        <f>IF(N190="zákl. přenesená",J190,0)</f>
        <v>0</v>
      </c>
      <c r="BH190" s="254">
        <f>IF(N190="sníž. přenesená",J190,0)</f>
        <v>0</v>
      </c>
      <c r="BI190" s="254">
        <f>IF(N190="nulová",J190,0)</f>
        <v>0</v>
      </c>
      <c r="BJ190" s="17" t="s">
        <v>80</v>
      </c>
      <c r="BK190" s="254">
        <f>ROUND(I190*H190,2)</f>
        <v>0</v>
      </c>
      <c r="BL190" s="17" t="s">
        <v>231</v>
      </c>
      <c r="BM190" s="253" t="s">
        <v>924</v>
      </c>
    </row>
    <row r="191" spans="1:47" s="2" customFormat="1" ht="12">
      <c r="A191" s="38"/>
      <c r="B191" s="39"/>
      <c r="C191" s="40"/>
      <c r="D191" s="257" t="s">
        <v>277</v>
      </c>
      <c r="E191" s="40"/>
      <c r="F191" s="269" t="s">
        <v>715</v>
      </c>
      <c r="G191" s="40"/>
      <c r="H191" s="40"/>
      <c r="I191" s="155"/>
      <c r="J191" s="40"/>
      <c r="K191" s="40"/>
      <c r="L191" s="44"/>
      <c r="M191" s="270"/>
      <c r="N191" s="271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277</v>
      </c>
      <c r="AU191" s="17" t="s">
        <v>80</v>
      </c>
    </row>
    <row r="192" spans="1:51" s="13" customFormat="1" ht="12">
      <c r="A192" s="13"/>
      <c r="B192" s="255"/>
      <c r="C192" s="256"/>
      <c r="D192" s="257" t="s">
        <v>270</v>
      </c>
      <c r="E192" s="258" t="s">
        <v>716</v>
      </c>
      <c r="F192" s="259" t="s">
        <v>925</v>
      </c>
      <c r="G192" s="256"/>
      <c r="H192" s="260">
        <v>13167.22</v>
      </c>
      <c r="I192" s="261"/>
      <c r="J192" s="256"/>
      <c r="K192" s="256"/>
      <c r="L192" s="262"/>
      <c r="M192" s="263"/>
      <c r="N192" s="264"/>
      <c r="O192" s="264"/>
      <c r="P192" s="264"/>
      <c r="Q192" s="264"/>
      <c r="R192" s="264"/>
      <c r="S192" s="264"/>
      <c r="T192" s="26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6" t="s">
        <v>270</v>
      </c>
      <c r="AU192" s="266" t="s">
        <v>80</v>
      </c>
      <c r="AV192" s="13" t="s">
        <v>82</v>
      </c>
      <c r="AW192" s="13" t="s">
        <v>30</v>
      </c>
      <c r="AX192" s="13" t="s">
        <v>80</v>
      </c>
      <c r="AY192" s="266" t="s">
        <v>226</v>
      </c>
    </row>
    <row r="193" spans="1:65" s="2" customFormat="1" ht="16.5" customHeight="1">
      <c r="A193" s="38"/>
      <c r="B193" s="39"/>
      <c r="C193" s="242" t="s">
        <v>304</v>
      </c>
      <c r="D193" s="242" t="s">
        <v>227</v>
      </c>
      <c r="E193" s="243" t="s">
        <v>718</v>
      </c>
      <c r="F193" s="244" t="s">
        <v>719</v>
      </c>
      <c r="G193" s="245" t="s">
        <v>380</v>
      </c>
      <c r="H193" s="246">
        <v>2369.9</v>
      </c>
      <c r="I193" s="247"/>
      <c r="J193" s="248">
        <f>ROUND(I193*H193,2)</f>
        <v>0</v>
      </c>
      <c r="K193" s="244" t="s">
        <v>545</v>
      </c>
      <c r="L193" s="44"/>
      <c r="M193" s="249" t="s">
        <v>1</v>
      </c>
      <c r="N193" s="250" t="s">
        <v>38</v>
      </c>
      <c r="O193" s="91"/>
      <c r="P193" s="251">
        <f>O193*H193</f>
        <v>0</v>
      </c>
      <c r="Q193" s="251">
        <v>0</v>
      </c>
      <c r="R193" s="251">
        <f>Q193*H193</f>
        <v>0</v>
      </c>
      <c r="S193" s="251">
        <v>0</v>
      </c>
      <c r="T193" s="252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3" t="s">
        <v>231</v>
      </c>
      <c r="AT193" s="253" t="s">
        <v>227</v>
      </c>
      <c r="AU193" s="253" t="s">
        <v>80</v>
      </c>
      <c r="AY193" s="17" t="s">
        <v>226</v>
      </c>
      <c r="BE193" s="254">
        <f>IF(N193="základní",J193,0)</f>
        <v>0</v>
      </c>
      <c r="BF193" s="254">
        <f>IF(N193="snížená",J193,0)</f>
        <v>0</v>
      </c>
      <c r="BG193" s="254">
        <f>IF(N193="zákl. přenesená",J193,0)</f>
        <v>0</v>
      </c>
      <c r="BH193" s="254">
        <f>IF(N193="sníž. přenesená",J193,0)</f>
        <v>0</v>
      </c>
      <c r="BI193" s="254">
        <f>IF(N193="nulová",J193,0)</f>
        <v>0</v>
      </c>
      <c r="BJ193" s="17" t="s">
        <v>80</v>
      </c>
      <c r="BK193" s="254">
        <f>ROUND(I193*H193,2)</f>
        <v>0</v>
      </c>
      <c r="BL193" s="17" t="s">
        <v>231</v>
      </c>
      <c r="BM193" s="253" t="s">
        <v>926</v>
      </c>
    </row>
    <row r="194" spans="1:47" s="2" customFormat="1" ht="12">
      <c r="A194" s="38"/>
      <c r="B194" s="39"/>
      <c r="C194" s="40"/>
      <c r="D194" s="257" t="s">
        <v>277</v>
      </c>
      <c r="E194" s="40"/>
      <c r="F194" s="269" t="s">
        <v>715</v>
      </c>
      <c r="G194" s="40"/>
      <c r="H194" s="40"/>
      <c r="I194" s="155"/>
      <c r="J194" s="40"/>
      <c r="K194" s="40"/>
      <c r="L194" s="44"/>
      <c r="M194" s="270"/>
      <c r="N194" s="271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277</v>
      </c>
      <c r="AU194" s="17" t="s">
        <v>80</v>
      </c>
    </row>
    <row r="195" spans="1:51" s="13" customFormat="1" ht="12">
      <c r="A195" s="13"/>
      <c r="B195" s="255"/>
      <c r="C195" s="256"/>
      <c r="D195" s="257" t="s">
        <v>270</v>
      </c>
      <c r="E195" s="258" t="s">
        <v>721</v>
      </c>
      <c r="F195" s="259" t="s">
        <v>927</v>
      </c>
      <c r="G195" s="256"/>
      <c r="H195" s="260">
        <v>2369.9</v>
      </c>
      <c r="I195" s="261"/>
      <c r="J195" s="256"/>
      <c r="K195" s="256"/>
      <c r="L195" s="262"/>
      <c r="M195" s="263"/>
      <c r="N195" s="264"/>
      <c r="O195" s="264"/>
      <c r="P195" s="264"/>
      <c r="Q195" s="264"/>
      <c r="R195" s="264"/>
      <c r="S195" s="264"/>
      <c r="T195" s="26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6" t="s">
        <v>270</v>
      </c>
      <c r="AU195" s="266" t="s">
        <v>80</v>
      </c>
      <c r="AV195" s="13" t="s">
        <v>82</v>
      </c>
      <c r="AW195" s="13" t="s">
        <v>30</v>
      </c>
      <c r="AX195" s="13" t="s">
        <v>80</v>
      </c>
      <c r="AY195" s="266" t="s">
        <v>226</v>
      </c>
    </row>
    <row r="196" spans="1:65" s="2" customFormat="1" ht="16.5" customHeight="1">
      <c r="A196" s="38"/>
      <c r="B196" s="39"/>
      <c r="C196" s="242" t="s">
        <v>310</v>
      </c>
      <c r="D196" s="242" t="s">
        <v>227</v>
      </c>
      <c r="E196" s="243" t="s">
        <v>723</v>
      </c>
      <c r="F196" s="244" t="s">
        <v>724</v>
      </c>
      <c r="G196" s="245" t="s">
        <v>380</v>
      </c>
      <c r="H196" s="246">
        <v>2694.5</v>
      </c>
      <c r="I196" s="247"/>
      <c r="J196" s="248">
        <f>ROUND(I196*H196,2)</f>
        <v>0</v>
      </c>
      <c r="K196" s="244" t="s">
        <v>545</v>
      </c>
      <c r="L196" s="44"/>
      <c r="M196" s="249" t="s">
        <v>1</v>
      </c>
      <c r="N196" s="250" t="s">
        <v>38</v>
      </c>
      <c r="O196" s="91"/>
      <c r="P196" s="251">
        <f>O196*H196</f>
        <v>0</v>
      </c>
      <c r="Q196" s="251">
        <v>0</v>
      </c>
      <c r="R196" s="251">
        <f>Q196*H196</f>
        <v>0</v>
      </c>
      <c r="S196" s="251">
        <v>0</v>
      </c>
      <c r="T196" s="252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3" t="s">
        <v>231</v>
      </c>
      <c r="AT196" s="253" t="s">
        <v>227</v>
      </c>
      <c r="AU196" s="253" t="s">
        <v>80</v>
      </c>
      <c r="AY196" s="17" t="s">
        <v>226</v>
      </c>
      <c r="BE196" s="254">
        <f>IF(N196="základní",J196,0)</f>
        <v>0</v>
      </c>
      <c r="BF196" s="254">
        <f>IF(N196="snížená",J196,0)</f>
        <v>0</v>
      </c>
      <c r="BG196" s="254">
        <f>IF(N196="zákl. přenesená",J196,0)</f>
        <v>0</v>
      </c>
      <c r="BH196" s="254">
        <f>IF(N196="sníž. přenesená",J196,0)</f>
        <v>0</v>
      </c>
      <c r="BI196" s="254">
        <f>IF(N196="nulová",J196,0)</f>
        <v>0</v>
      </c>
      <c r="BJ196" s="17" t="s">
        <v>80</v>
      </c>
      <c r="BK196" s="254">
        <f>ROUND(I196*H196,2)</f>
        <v>0</v>
      </c>
      <c r="BL196" s="17" t="s">
        <v>231</v>
      </c>
      <c r="BM196" s="253" t="s">
        <v>928</v>
      </c>
    </row>
    <row r="197" spans="1:47" s="2" customFormat="1" ht="12">
      <c r="A197" s="38"/>
      <c r="B197" s="39"/>
      <c r="C197" s="40"/>
      <c r="D197" s="257" t="s">
        <v>277</v>
      </c>
      <c r="E197" s="40"/>
      <c r="F197" s="269" t="s">
        <v>726</v>
      </c>
      <c r="G197" s="40"/>
      <c r="H197" s="40"/>
      <c r="I197" s="155"/>
      <c r="J197" s="40"/>
      <c r="K197" s="40"/>
      <c r="L197" s="44"/>
      <c r="M197" s="270"/>
      <c r="N197" s="271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277</v>
      </c>
      <c r="AU197" s="17" t="s">
        <v>80</v>
      </c>
    </row>
    <row r="198" spans="1:51" s="13" customFormat="1" ht="12">
      <c r="A198" s="13"/>
      <c r="B198" s="255"/>
      <c r="C198" s="256"/>
      <c r="D198" s="257" t="s">
        <v>270</v>
      </c>
      <c r="E198" s="258" t="s">
        <v>727</v>
      </c>
      <c r="F198" s="259" t="s">
        <v>929</v>
      </c>
      <c r="G198" s="256"/>
      <c r="H198" s="260">
        <v>2694.5</v>
      </c>
      <c r="I198" s="261"/>
      <c r="J198" s="256"/>
      <c r="K198" s="256"/>
      <c r="L198" s="26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6" t="s">
        <v>270</v>
      </c>
      <c r="AU198" s="266" t="s">
        <v>80</v>
      </c>
      <c r="AV198" s="13" t="s">
        <v>82</v>
      </c>
      <c r="AW198" s="13" t="s">
        <v>30</v>
      </c>
      <c r="AX198" s="13" t="s">
        <v>80</v>
      </c>
      <c r="AY198" s="266" t="s">
        <v>226</v>
      </c>
    </row>
    <row r="199" spans="1:65" s="2" customFormat="1" ht="16.5" customHeight="1">
      <c r="A199" s="38"/>
      <c r="B199" s="39"/>
      <c r="C199" s="242" t="s">
        <v>314</v>
      </c>
      <c r="D199" s="242" t="s">
        <v>227</v>
      </c>
      <c r="E199" s="243" t="s">
        <v>729</v>
      </c>
      <c r="F199" s="244" t="s">
        <v>730</v>
      </c>
      <c r="G199" s="245" t="s">
        <v>380</v>
      </c>
      <c r="H199" s="246">
        <v>45905.13</v>
      </c>
      <c r="I199" s="247"/>
      <c r="J199" s="248">
        <f>ROUND(I199*H199,2)</f>
        <v>0</v>
      </c>
      <c r="K199" s="244" t="s">
        <v>545</v>
      </c>
      <c r="L199" s="44"/>
      <c r="M199" s="249" t="s">
        <v>1</v>
      </c>
      <c r="N199" s="250" t="s">
        <v>38</v>
      </c>
      <c r="O199" s="91"/>
      <c r="P199" s="251">
        <f>O199*H199</f>
        <v>0</v>
      </c>
      <c r="Q199" s="251">
        <v>0</v>
      </c>
      <c r="R199" s="251">
        <f>Q199*H199</f>
        <v>0</v>
      </c>
      <c r="S199" s="251">
        <v>0</v>
      </c>
      <c r="T199" s="25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3" t="s">
        <v>231</v>
      </c>
      <c r="AT199" s="253" t="s">
        <v>227</v>
      </c>
      <c r="AU199" s="253" t="s">
        <v>80</v>
      </c>
      <c r="AY199" s="17" t="s">
        <v>226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7" t="s">
        <v>80</v>
      </c>
      <c r="BK199" s="254">
        <f>ROUND(I199*H199,2)</f>
        <v>0</v>
      </c>
      <c r="BL199" s="17" t="s">
        <v>231</v>
      </c>
      <c r="BM199" s="253" t="s">
        <v>930</v>
      </c>
    </row>
    <row r="200" spans="1:47" s="2" customFormat="1" ht="12">
      <c r="A200" s="38"/>
      <c r="B200" s="39"/>
      <c r="C200" s="40"/>
      <c r="D200" s="257" t="s">
        <v>277</v>
      </c>
      <c r="E200" s="40"/>
      <c r="F200" s="269" t="s">
        <v>394</v>
      </c>
      <c r="G200" s="40"/>
      <c r="H200" s="40"/>
      <c r="I200" s="155"/>
      <c r="J200" s="40"/>
      <c r="K200" s="40"/>
      <c r="L200" s="44"/>
      <c r="M200" s="270"/>
      <c r="N200" s="271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277</v>
      </c>
      <c r="AU200" s="17" t="s">
        <v>80</v>
      </c>
    </row>
    <row r="201" spans="1:51" s="13" customFormat="1" ht="12">
      <c r="A201" s="13"/>
      <c r="B201" s="255"/>
      <c r="C201" s="256"/>
      <c r="D201" s="257" t="s">
        <v>270</v>
      </c>
      <c r="E201" s="258" t="s">
        <v>732</v>
      </c>
      <c r="F201" s="259" t="s">
        <v>931</v>
      </c>
      <c r="G201" s="256"/>
      <c r="H201" s="260">
        <v>15537.12</v>
      </c>
      <c r="I201" s="261"/>
      <c r="J201" s="256"/>
      <c r="K201" s="256"/>
      <c r="L201" s="262"/>
      <c r="M201" s="263"/>
      <c r="N201" s="264"/>
      <c r="O201" s="264"/>
      <c r="P201" s="264"/>
      <c r="Q201" s="264"/>
      <c r="R201" s="264"/>
      <c r="S201" s="264"/>
      <c r="T201" s="26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6" t="s">
        <v>270</v>
      </c>
      <c r="AU201" s="266" t="s">
        <v>80</v>
      </c>
      <c r="AV201" s="13" t="s">
        <v>82</v>
      </c>
      <c r="AW201" s="13" t="s">
        <v>30</v>
      </c>
      <c r="AX201" s="13" t="s">
        <v>73</v>
      </c>
      <c r="AY201" s="266" t="s">
        <v>226</v>
      </c>
    </row>
    <row r="202" spans="1:51" s="13" customFormat="1" ht="12">
      <c r="A202" s="13"/>
      <c r="B202" s="255"/>
      <c r="C202" s="256"/>
      <c r="D202" s="257" t="s">
        <v>270</v>
      </c>
      <c r="E202" s="258" t="s">
        <v>734</v>
      </c>
      <c r="F202" s="259" t="s">
        <v>932</v>
      </c>
      <c r="G202" s="256"/>
      <c r="H202" s="260">
        <v>15537.12</v>
      </c>
      <c r="I202" s="261"/>
      <c r="J202" s="256"/>
      <c r="K202" s="256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270</v>
      </c>
      <c r="AU202" s="266" t="s">
        <v>80</v>
      </c>
      <c r="AV202" s="13" t="s">
        <v>82</v>
      </c>
      <c r="AW202" s="13" t="s">
        <v>30</v>
      </c>
      <c r="AX202" s="13" t="s">
        <v>73</v>
      </c>
      <c r="AY202" s="266" t="s">
        <v>226</v>
      </c>
    </row>
    <row r="203" spans="1:51" s="13" customFormat="1" ht="12">
      <c r="A203" s="13"/>
      <c r="B203" s="255"/>
      <c r="C203" s="256"/>
      <c r="D203" s="257" t="s">
        <v>270</v>
      </c>
      <c r="E203" s="258" t="s">
        <v>736</v>
      </c>
      <c r="F203" s="259" t="s">
        <v>933</v>
      </c>
      <c r="G203" s="256"/>
      <c r="H203" s="260">
        <v>14830.89</v>
      </c>
      <c r="I203" s="261"/>
      <c r="J203" s="256"/>
      <c r="K203" s="256"/>
      <c r="L203" s="262"/>
      <c r="M203" s="263"/>
      <c r="N203" s="264"/>
      <c r="O203" s="264"/>
      <c r="P203" s="264"/>
      <c r="Q203" s="264"/>
      <c r="R203" s="264"/>
      <c r="S203" s="264"/>
      <c r="T203" s="26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6" t="s">
        <v>270</v>
      </c>
      <c r="AU203" s="266" t="s">
        <v>80</v>
      </c>
      <c r="AV203" s="13" t="s">
        <v>82</v>
      </c>
      <c r="AW203" s="13" t="s">
        <v>30</v>
      </c>
      <c r="AX203" s="13" t="s">
        <v>73</v>
      </c>
      <c r="AY203" s="266" t="s">
        <v>226</v>
      </c>
    </row>
    <row r="204" spans="1:51" s="13" customFormat="1" ht="12">
      <c r="A204" s="13"/>
      <c r="B204" s="255"/>
      <c r="C204" s="256"/>
      <c r="D204" s="257" t="s">
        <v>270</v>
      </c>
      <c r="E204" s="258" t="s">
        <v>738</v>
      </c>
      <c r="F204" s="259" t="s">
        <v>934</v>
      </c>
      <c r="G204" s="256"/>
      <c r="H204" s="260">
        <v>45905.13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270</v>
      </c>
      <c r="AU204" s="266" t="s">
        <v>80</v>
      </c>
      <c r="AV204" s="13" t="s">
        <v>82</v>
      </c>
      <c r="AW204" s="13" t="s">
        <v>30</v>
      </c>
      <c r="AX204" s="13" t="s">
        <v>80</v>
      </c>
      <c r="AY204" s="266" t="s">
        <v>226</v>
      </c>
    </row>
    <row r="205" spans="1:65" s="2" customFormat="1" ht="16.5" customHeight="1">
      <c r="A205" s="38"/>
      <c r="B205" s="39"/>
      <c r="C205" s="242" t="s">
        <v>7</v>
      </c>
      <c r="D205" s="242" t="s">
        <v>227</v>
      </c>
      <c r="E205" s="243" t="s">
        <v>740</v>
      </c>
      <c r="F205" s="244" t="s">
        <v>741</v>
      </c>
      <c r="G205" s="245" t="s">
        <v>380</v>
      </c>
      <c r="H205" s="246">
        <v>14980</v>
      </c>
      <c r="I205" s="247"/>
      <c r="J205" s="248">
        <f>ROUND(I205*H205,2)</f>
        <v>0</v>
      </c>
      <c r="K205" s="244" t="s">
        <v>545</v>
      </c>
      <c r="L205" s="44"/>
      <c r="M205" s="249" t="s">
        <v>1</v>
      </c>
      <c r="N205" s="250" t="s">
        <v>38</v>
      </c>
      <c r="O205" s="91"/>
      <c r="P205" s="251">
        <f>O205*H205</f>
        <v>0</v>
      </c>
      <c r="Q205" s="251">
        <v>0</v>
      </c>
      <c r="R205" s="251">
        <f>Q205*H205</f>
        <v>0</v>
      </c>
      <c r="S205" s="251">
        <v>0</v>
      </c>
      <c r="T205" s="25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3" t="s">
        <v>231</v>
      </c>
      <c r="AT205" s="253" t="s">
        <v>227</v>
      </c>
      <c r="AU205" s="253" t="s">
        <v>80</v>
      </c>
      <c r="AY205" s="17" t="s">
        <v>226</v>
      </c>
      <c r="BE205" s="254">
        <f>IF(N205="základní",J205,0)</f>
        <v>0</v>
      </c>
      <c r="BF205" s="254">
        <f>IF(N205="snížená",J205,0)</f>
        <v>0</v>
      </c>
      <c r="BG205" s="254">
        <f>IF(N205="zákl. přenesená",J205,0)</f>
        <v>0</v>
      </c>
      <c r="BH205" s="254">
        <f>IF(N205="sníž. přenesená",J205,0)</f>
        <v>0</v>
      </c>
      <c r="BI205" s="254">
        <f>IF(N205="nulová",J205,0)</f>
        <v>0</v>
      </c>
      <c r="BJ205" s="17" t="s">
        <v>80</v>
      </c>
      <c r="BK205" s="254">
        <f>ROUND(I205*H205,2)</f>
        <v>0</v>
      </c>
      <c r="BL205" s="17" t="s">
        <v>231</v>
      </c>
      <c r="BM205" s="253" t="s">
        <v>935</v>
      </c>
    </row>
    <row r="206" spans="1:47" s="2" customFormat="1" ht="12">
      <c r="A206" s="38"/>
      <c r="B206" s="39"/>
      <c r="C206" s="40"/>
      <c r="D206" s="257" t="s">
        <v>277</v>
      </c>
      <c r="E206" s="40"/>
      <c r="F206" s="269" t="s">
        <v>743</v>
      </c>
      <c r="G206" s="40"/>
      <c r="H206" s="40"/>
      <c r="I206" s="155"/>
      <c r="J206" s="40"/>
      <c r="K206" s="40"/>
      <c r="L206" s="44"/>
      <c r="M206" s="270"/>
      <c r="N206" s="271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277</v>
      </c>
      <c r="AU206" s="17" t="s">
        <v>80</v>
      </c>
    </row>
    <row r="207" spans="1:51" s="13" customFormat="1" ht="12">
      <c r="A207" s="13"/>
      <c r="B207" s="255"/>
      <c r="C207" s="256"/>
      <c r="D207" s="257" t="s">
        <v>270</v>
      </c>
      <c r="E207" s="258" t="s">
        <v>744</v>
      </c>
      <c r="F207" s="259" t="s">
        <v>936</v>
      </c>
      <c r="G207" s="256"/>
      <c r="H207" s="260">
        <v>14980</v>
      </c>
      <c r="I207" s="261"/>
      <c r="J207" s="256"/>
      <c r="K207" s="256"/>
      <c r="L207" s="262"/>
      <c r="M207" s="263"/>
      <c r="N207" s="264"/>
      <c r="O207" s="264"/>
      <c r="P207" s="264"/>
      <c r="Q207" s="264"/>
      <c r="R207" s="264"/>
      <c r="S207" s="264"/>
      <c r="T207" s="26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6" t="s">
        <v>270</v>
      </c>
      <c r="AU207" s="266" t="s">
        <v>80</v>
      </c>
      <c r="AV207" s="13" t="s">
        <v>82</v>
      </c>
      <c r="AW207" s="13" t="s">
        <v>30</v>
      </c>
      <c r="AX207" s="13" t="s">
        <v>80</v>
      </c>
      <c r="AY207" s="266" t="s">
        <v>226</v>
      </c>
    </row>
    <row r="208" spans="1:65" s="2" customFormat="1" ht="16.5" customHeight="1">
      <c r="A208" s="38"/>
      <c r="B208" s="39"/>
      <c r="C208" s="242" t="s">
        <v>324</v>
      </c>
      <c r="D208" s="242" t="s">
        <v>227</v>
      </c>
      <c r="E208" s="243" t="s">
        <v>746</v>
      </c>
      <c r="F208" s="244" t="s">
        <v>747</v>
      </c>
      <c r="G208" s="245" t="s">
        <v>380</v>
      </c>
      <c r="H208" s="246">
        <v>15537.12</v>
      </c>
      <c r="I208" s="247"/>
      <c r="J208" s="248">
        <f>ROUND(I208*H208,2)</f>
        <v>0</v>
      </c>
      <c r="K208" s="244" t="s">
        <v>748</v>
      </c>
      <c r="L208" s="44"/>
      <c r="M208" s="249" t="s">
        <v>1</v>
      </c>
      <c r="N208" s="250" t="s">
        <v>38</v>
      </c>
      <c r="O208" s="91"/>
      <c r="P208" s="251">
        <f>O208*H208</f>
        <v>0</v>
      </c>
      <c r="Q208" s="251">
        <v>0</v>
      </c>
      <c r="R208" s="251">
        <f>Q208*H208</f>
        <v>0</v>
      </c>
      <c r="S208" s="251">
        <v>0</v>
      </c>
      <c r="T208" s="252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3" t="s">
        <v>231</v>
      </c>
      <c r="AT208" s="253" t="s">
        <v>227</v>
      </c>
      <c r="AU208" s="253" t="s">
        <v>80</v>
      </c>
      <c r="AY208" s="17" t="s">
        <v>226</v>
      </c>
      <c r="BE208" s="254">
        <f>IF(N208="základní",J208,0)</f>
        <v>0</v>
      </c>
      <c r="BF208" s="254">
        <f>IF(N208="snížená",J208,0)</f>
        <v>0</v>
      </c>
      <c r="BG208" s="254">
        <f>IF(N208="zákl. přenesená",J208,0)</f>
        <v>0</v>
      </c>
      <c r="BH208" s="254">
        <f>IF(N208="sníž. přenesená",J208,0)</f>
        <v>0</v>
      </c>
      <c r="BI208" s="254">
        <f>IF(N208="nulová",J208,0)</f>
        <v>0</v>
      </c>
      <c r="BJ208" s="17" t="s">
        <v>80</v>
      </c>
      <c r="BK208" s="254">
        <f>ROUND(I208*H208,2)</f>
        <v>0</v>
      </c>
      <c r="BL208" s="17" t="s">
        <v>231</v>
      </c>
      <c r="BM208" s="253" t="s">
        <v>937</v>
      </c>
    </row>
    <row r="209" spans="1:47" s="2" customFormat="1" ht="12">
      <c r="A209" s="38"/>
      <c r="B209" s="39"/>
      <c r="C209" s="40"/>
      <c r="D209" s="257" t="s">
        <v>277</v>
      </c>
      <c r="E209" s="40"/>
      <c r="F209" s="269" t="s">
        <v>404</v>
      </c>
      <c r="G209" s="40"/>
      <c r="H209" s="40"/>
      <c r="I209" s="155"/>
      <c r="J209" s="40"/>
      <c r="K209" s="40"/>
      <c r="L209" s="44"/>
      <c r="M209" s="270"/>
      <c r="N209" s="271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277</v>
      </c>
      <c r="AU209" s="17" t="s">
        <v>80</v>
      </c>
    </row>
    <row r="210" spans="1:51" s="15" customFormat="1" ht="12">
      <c r="A210" s="15"/>
      <c r="B210" s="283"/>
      <c r="C210" s="284"/>
      <c r="D210" s="257" t="s">
        <v>270</v>
      </c>
      <c r="E210" s="285" t="s">
        <v>1</v>
      </c>
      <c r="F210" s="286" t="s">
        <v>847</v>
      </c>
      <c r="G210" s="284"/>
      <c r="H210" s="285" t="s">
        <v>1</v>
      </c>
      <c r="I210" s="287"/>
      <c r="J210" s="284"/>
      <c r="K210" s="284"/>
      <c r="L210" s="288"/>
      <c r="M210" s="289"/>
      <c r="N210" s="290"/>
      <c r="O210" s="290"/>
      <c r="P210" s="290"/>
      <c r="Q210" s="290"/>
      <c r="R210" s="290"/>
      <c r="S210" s="290"/>
      <c r="T210" s="291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2" t="s">
        <v>270</v>
      </c>
      <c r="AU210" s="292" t="s">
        <v>80</v>
      </c>
      <c r="AV210" s="15" t="s">
        <v>80</v>
      </c>
      <c r="AW210" s="15" t="s">
        <v>30</v>
      </c>
      <c r="AX210" s="15" t="s">
        <v>73</v>
      </c>
      <c r="AY210" s="292" t="s">
        <v>226</v>
      </c>
    </row>
    <row r="211" spans="1:51" s="15" customFormat="1" ht="12">
      <c r="A211" s="15"/>
      <c r="B211" s="283"/>
      <c r="C211" s="284"/>
      <c r="D211" s="257" t="s">
        <v>270</v>
      </c>
      <c r="E211" s="285" t="s">
        <v>1</v>
      </c>
      <c r="F211" s="286" t="s">
        <v>751</v>
      </c>
      <c r="G211" s="284"/>
      <c r="H211" s="285" t="s">
        <v>1</v>
      </c>
      <c r="I211" s="287"/>
      <c r="J211" s="284"/>
      <c r="K211" s="284"/>
      <c r="L211" s="288"/>
      <c r="M211" s="289"/>
      <c r="N211" s="290"/>
      <c r="O211" s="290"/>
      <c r="P211" s="290"/>
      <c r="Q211" s="290"/>
      <c r="R211" s="290"/>
      <c r="S211" s="290"/>
      <c r="T211" s="291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92" t="s">
        <v>270</v>
      </c>
      <c r="AU211" s="292" t="s">
        <v>80</v>
      </c>
      <c r="AV211" s="15" t="s">
        <v>80</v>
      </c>
      <c r="AW211" s="15" t="s">
        <v>30</v>
      </c>
      <c r="AX211" s="15" t="s">
        <v>73</v>
      </c>
      <c r="AY211" s="292" t="s">
        <v>226</v>
      </c>
    </row>
    <row r="212" spans="1:51" s="13" customFormat="1" ht="12">
      <c r="A212" s="13"/>
      <c r="B212" s="255"/>
      <c r="C212" s="256"/>
      <c r="D212" s="257" t="s">
        <v>270</v>
      </c>
      <c r="E212" s="258" t="s">
        <v>752</v>
      </c>
      <c r="F212" s="259" t="s">
        <v>938</v>
      </c>
      <c r="G212" s="256"/>
      <c r="H212" s="260">
        <v>15537.12</v>
      </c>
      <c r="I212" s="261"/>
      <c r="J212" s="256"/>
      <c r="K212" s="256"/>
      <c r="L212" s="262"/>
      <c r="M212" s="263"/>
      <c r="N212" s="264"/>
      <c r="O212" s="264"/>
      <c r="P212" s="264"/>
      <c r="Q212" s="264"/>
      <c r="R212" s="264"/>
      <c r="S212" s="264"/>
      <c r="T212" s="26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6" t="s">
        <v>270</v>
      </c>
      <c r="AU212" s="266" t="s">
        <v>80</v>
      </c>
      <c r="AV212" s="13" t="s">
        <v>82</v>
      </c>
      <c r="AW212" s="13" t="s">
        <v>30</v>
      </c>
      <c r="AX212" s="13" t="s">
        <v>80</v>
      </c>
      <c r="AY212" s="266" t="s">
        <v>226</v>
      </c>
    </row>
    <row r="213" spans="1:65" s="2" customFormat="1" ht="16.5" customHeight="1">
      <c r="A213" s="38"/>
      <c r="B213" s="39"/>
      <c r="C213" s="242" t="s">
        <v>331</v>
      </c>
      <c r="D213" s="242" t="s">
        <v>227</v>
      </c>
      <c r="E213" s="243" t="s">
        <v>754</v>
      </c>
      <c r="F213" s="244" t="s">
        <v>755</v>
      </c>
      <c r="G213" s="245" t="s">
        <v>380</v>
      </c>
      <c r="H213" s="246">
        <v>14124.66</v>
      </c>
      <c r="I213" s="247"/>
      <c r="J213" s="248">
        <f>ROUND(I213*H213,2)</f>
        <v>0</v>
      </c>
      <c r="K213" s="244" t="s">
        <v>545</v>
      </c>
      <c r="L213" s="44"/>
      <c r="M213" s="249" t="s">
        <v>1</v>
      </c>
      <c r="N213" s="250" t="s">
        <v>38</v>
      </c>
      <c r="O213" s="91"/>
      <c r="P213" s="251">
        <f>O213*H213</f>
        <v>0</v>
      </c>
      <c r="Q213" s="251">
        <v>0</v>
      </c>
      <c r="R213" s="251">
        <f>Q213*H213</f>
        <v>0</v>
      </c>
      <c r="S213" s="251">
        <v>0</v>
      </c>
      <c r="T213" s="252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3" t="s">
        <v>231</v>
      </c>
      <c r="AT213" s="253" t="s">
        <v>227</v>
      </c>
      <c r="AU213" s="253" t="s">
        <v>80</v>
      </c>
      <c r="AY213" s="17" t="s">
        <v>226</v>
      </c>
      <c r="BE213" s="254">
        <f>IF(N213="základní",J213,0)</f>
        <v>0</v>
      </c>
      <c r="BF213" s="254">
        <f>IF(N213="snížená",J213,0)</f>
        <v>0</v>
      </c>
      <c r="BG213" s="254">
        <f>IF(N213="zákl. přenesená",J213,0)</f>
        <v>0</v>
      </c>
      <c r="BH213" s="254">
        <f>IF(N213="sníž. přenesená",J213,0)</f>
        <v>0</v>
      </c>
      <c r="BI213" s="254">
        <f>IF(N213="nulová",J213,0)</f>
        <v>0</v>
      </c>
      <c r="BJ213" s="17" t="s">
        <v>80</v>
      </c>
      <c r="BK213" s="254">
        <f>ROUND(I213*H213,2)</f>
        <v>0</v>
      </c>
      <c r="BL213" s="17" t="s">
        <v>231</v>
      </c>
      <c r="BM213" s="253" t="s">
        <v>939</v>
      </c>
    </row>
    <row r="214" spans="1:47" s="2" customFormat="1" ht="12">
      <c r="A214" s="38"/>
      <c r="B214" s="39"/>
      <c r="C214" s="40"/>
      <c r="D214" s="257" t="s">
        <v>277</v>
      </c>
      <c r="E214" s="40"/>
      <c r="F214" s="269" t="s">
        <v>404</v>
      </c>
      <c r="G214" s="40"/>
      <c r="H214" s="40"/>
      <c r="I214" s="155"/>
      <c r="J214" s="40"/>
      <c r="K214" s="40"/>
      <c r="L214" s="44"/>
      <c r="M214" s="270"/>
      <c r="N214" s="271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277</v>
      </c>
      <c r="AU214" s="17" t="s">
        <v>80</v>
      </c>
    </row>
    <row r="215" spans="1:51" s="13" customFormat="1" ht="12">
      <c r="A215" s="13"/>
      <c r="B215" s="255"/>
      <c r="C215" s="256"/>
      <c r="D215" s="257" t="s">
        <v>270</v>
      </c>
      <c r="E215" s="258" t="s">
        <v>757</v>
      </c>
      <c r="F215" s="259" t="s">
        <v>940</v>
      </c>
      <c r="G215" s="256"/>
      <c r="H215" s="260">
        <v>14124.66</v>
      </c>
      <c r="I215" s="261"/>
      <c r="J215" s="256"/>
      <c r="K215" s="256"/>
      <c r="L215" s="262"/>
      <c r="M215" s="263"/>
      <c r="N215" s="264"/>
      <c r="O215" s="264"/>
      <c r="P215" s="264"/>
      <c r="Q215" s="264"/>
      <c r="R215" s="264"/>
      <c r="S215" s="264"/>
      <c r="T215" s="26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6" t="s">
        <v>270</v>
      </c>
      <c r="AU215" s="266" t="s">
        <v>80</v>
      </c>
      <c r="AV215" s="13" t="s">
        <v>82</v>
      </c>
      <c r="AW215" s="13" t="s">
        <v>30</v>
      </c>
      <c r="AX215" s="13" t="s">
        <v>80</v>
      </c>
      <c r="AY215" s="266" t="s">
        <v>226</v>
      </c>
    </row>
    <row r="216" spans="1:65" s="2" customFormat="1" ht="16.5" customHeight="1">
      <c r="A216" s="38"/>
      <c r="B216" s="39"/>
      <c r="C216" s="242" t="s">
        <v>336</v>
      </c>
      <c r="D216" s="242" t="s">
        <v>227</v>
      </c>
      <c r="E216" s="243" t="s">
        <v>759</v>
      </c>
      <c r="F216" s="244" t="s">
        <v>760</v>
      </c>
      <c r="G216" s="245" t="s">
        <v>380</v>
      </c>
      <c r="H216" s="246">
        <v>14830.893</v>
      </c>
      <c r="I216" s="247"/>
      <c r="J216" s="248">
        <f>ROUND(I216*H216,2)</f>
        <v>0</v>
      </c>
      <c r="K216" s="244" t="s">
        <v>545</v>
      </c>
      <c r="L216" s="44"/>
      <c r="M216" s="249" t="s">
        <v>1</v>
      </c>
      <c r="N216" s="250" t="s">
        <v>38</v>
      </c>
      <c r="O216" s="91"/>
      <c r="P216" s="251">
        <f>O216*H216</f>
        <v>0</v>
      </c>
      <c r="Q216" s="251">
        <v>0</v>
      </c>
      <c r="R216" s="251">
        <f>Q216*H216</f>
        <v>0</v>
      </c>
      <c r="S216" s="251">
        <v>0</v>
      </c>
      <c r="T216" s="25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3" t="s">
        <v>231</v>
      </c>
      <c r="AT216" s="253" t="s">
        <v>227</v>
      </c>
      <c r="AU216" s="253" t="s">
        <v>80</v>
      </c>
      <c r="AY216" s="17" t="s">
        <v>226</v>
      </c>
      <c r="BE216" s="254">
        <f>IF(N216="základní",J216,0)</f>
        <v>0</v>
      </c>
      <c r="BF216" s="254">
        <f>IF(N216="snížená",J216,0)</f>
        <v>0</v>
      </c>
      <c r="BG216" s="254">
        <f>IF(N216="zákl. přenesená",J216,0)</f>
        <v>0</v>
      </c>
      <c r="BH216" s="254">
        <f>IF(N216="sníž. přenesená",J216,0)</f>
        <v>0</v>
      </c>
      <c r="BI216" s="254">
        <f>IF(N216="nulová",J216,0)</f>
        <v>0</v>
      </c>
      <c r="BJ216" s="17" t="s">
        <v>80</v>
      </c>
      <c r="BK216" s="254">
        <f>ROUND(I216*H216,2)</f>
        <v>0</v>
      </c>
      <c r="BL216" s="17" t="s">
        <v>231</v>
      </c>
      <c r="BM216" s="253" t="s">
        <v>941</v>
      </c>
    </row>
    <row r="217" spans="1:47" s="2" customFormat="1" ht="12">
      <c r="A217" s="38"/>
      <c r="B217" s="39"/>
      <c r="C217" s="40"/>
      <c r="D217" s="257" t="s">
        <v>277</v>
      </c>
      <c r="E217" s="40"/>
      <c r="F217" s="269" t="s">
        <v>404</v>
      </c>
      <c r="G217" s="40"/>
      <c r="H217" s="40"/>
      <c r="I217" s="155"/>
      <c r="J217" s="40"/>
      <c r="K217" s="40"/>
      <c r="L217" s="44"/>
      <c r="M217" s="270"/>
      <c r="N217" s="271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277</v>
      </c>
      <c r="AU217" s="17" t="s">
        <v>80</v>
      </c>
    </row>
    <row r="218" spans="1:51" s="13" customFormat="1" ht="12">
      <c r="A218" s="13"/>
      <c r="B218" s="255"/>
      <c r="C218" s="256"/>
      <c r="D218" s="257" t="s">
        <v>270</v>
      </c>
      <c r="E218" s="258" t="s">
        <v>762</v>
      </c>
      <c r="F218" s="259" t="s">
        <v>942</v>
      </c>
      <c r="G218" s="256"/>
      <c r="H218" s="260">
        <v>14830.893</v>
      </c>
      <c r="I218" s="261"/>
      <c r="J218" s="256"/>
      <c r="K218" s="256"/>
      <c r="L218" s="262"/>
      <c r="M218" s="263"/>
      <c r="N218" s="264"/>
      <c r="O218" s="264"/>
      <c r="P218" s="264"/>
      <c r="Q218" s="264"/>
      <c r="R218" s="264"/>
      <c r="S218" s="264"/>
      <c r="T218" s="26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6" t="s">
        <v>270</v>
      </c>
      <c r="AU218" s="266" t="s">
        <v>80</v>
      </c>
      <c r="AV218" s="13" t="s">
        <v>82</v>
      </c>
      <c r="AW218" s="13" t="s">
        <v>30</v>
      </c>
      <c r="AX218" s="13" t="s">
        <v>80</v>
      </c>
      <c r="AY218" s="266" t="s">
        <v>226</v>
      </c>
    </row>
    <row r="219" spans="1:63" s="12" customFormat="1" ht="25.9" customHeight="1">
      <c r="A219" s="12"/>
      <c r="B219" s="228"/>
      <c r="C219" s="229"/>
      <c r="D219" s="230" t="s">
        <v>72</v>
      </c>
      <c r="E219" s="231" t="s">
        <v>258</v>
      </c>
      <c r="F219" s="231" t="s">
        <v>606</v>
      </c>
      <c r="G219" s="229"/>
      <c r="H219" s="229"/>
      <c r="I219" s="232"/>
      <c r="J219" s="233">
        <f>BK219</f>
        <v>0</v>
      </c>
      <c r="K219" s="229"/>
      <c r="L219" s="234"/>
      <c r="M219" s="235"/>
      <c r="N219" s="236"/>
      <c r="O219" s="236"/>
      <c r="P219" s="237">
        <f>SUM(P220:P225)</f>
        <v>0</v>
      </c>
      <c r="Q219" s="236"/>
      <c r="R219" s="237">
        <f>SUM(R220:R225)</f>
        <v>0</v>
      </c>
      <c r="S219" s="236"/>
      <c r="T219" s="238">
        <f>SUM(T220:T225)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9" t="s">
        <v>231</v>
      </c>
      <c r="AT219" s="240" t="s">
        <v>72</v>
      </c>
      <c r="AU219" s="240" t="s">
        <v>73</v>
      </c>
      <c r="AY219" s="239" t="s">
        <v>226</v>
      </c>
      <c r="BK219" s="241">
        <f>SUM(BK220:BK225)</f>
        <v>0</v>
      </c>
    </row>
    <row r="220" spans="1:65" s="2" customFormat="1" ht="16.5" customHeight="1">
      <c r="A220" s="38"/>
      <c r="B220" s="39"/>
      <c r="C220" s="242" t="s">
        <v>342</v>
      </c>
      <c r="D220" s="242" t="s">
        <v>227</v>
      </c>
      <c r="E220" s="243" t="s">
        <v>460</v>
      </c>
      <c r="F220" s="244" t="s">
        <v>461</v>
      </c>
      <c r="G220" s="245" t="s">
        <v>317</v>
      </c>
      <c r="H220" s="246">
        <v>609</v>
      </c>
      <c r="I220" s="247"/>
      <c r="J220" s="248">
        <f>ROUND(I220*H220,2)</f>
        <v>0</v>
      </c>
      <c r="K220" s="244" t="s">
        <v>545</v>
      </c>
      <c r="L220" s="44"/>
      <c r="M220" s="249" t="s">
        <v>1</v>
      </c>
      <c r="N220" s="250" t="s">
        <v>38</v>
      </c>
      <c r="O220" s="91"/>
      <c r="P220" s="251">
        <f>O220*H220</f>
        <v>0</v>
      </c>
      <c r="Q220" s="251">
        <v>0</v>
      </c>
      <c r="R220" s="251">
        <f>Q220*H220</f>
        <v>0</v>
      </c>
      <c r="S220" s="251">
        <v>0</v>
      </c>
      <c r="T220" s="252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3" t="s">
        <v>231</v>
      </c>
      <c r="AT220" s="253" t="s">
        <v>227</v>
      </c>
      <c r="AU220" s="253" t="s">
        <v>80</v>
      </c>
      <c r="AY220" s="17" t="s">
        <v>226</v>
      </c>
      <c r="BE220" s="254">
        <f>IF(N220="základní",J220,0)</f>
        <v>0</v>
      </c>
      <c r="BF220" s="254">
        <f>IF(N220="snížená",J220,0)</f>
        <v>0</v>
      </c>
      <c r="BG220" s="254">
        <f>IF(N220="zákl. přenesená",J220,0)</f>
        <v>0</v>
      </c>
      <c r="BH220" s="254">
        <f>IF(N220="sníž. přenesená",J220,0)</f>
        <v>0</v>
      </c>
      <c r="BI220" s="254">
        <f>IF(N220="nulová",J220,0)</f>
        <v>0</v>
      </c>
      <c r="BJ220" s="17" t="s">
        <v>80</v>
      </c>
      <c r="BK220" s="254">
        <f>ROUND(I220*H220,2)</f>
        <v>0</v>
      </c>
      <c r="BL220" s="17" t="s">
        <v>231</v>
      </c>
      <c r="BM220" s="253" t="s">
        <v>943</v>
      </c>
    </row>
    <row r="221" spans="1:47" s="2" customFormat="1" ht="12">
      <c r="A221" s="38"/>
      <c r="B221" s="39"/>
      <c r="C221" s="40"/>
      <c r="D221" s="257" t="s">
        <v>277</v>
      </c>
      <c r="E221" s="40"/>
      <c r="F221" s="269" t="s">
        <v>463</v>
      </c>
      <c r="G221" s="40"/>
      <c r="H221" s="40"/>
      <c r="I221" s="155"/>
      <c r="J221" s="40"/>
      <c r="K221" s="40"/>
      <c r="L221" s="44"/>
      <c r="M221" s="270"/>
      <c r="N221" s="271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277</v>
      </c>
      <c r="AU221" s="17" t="s">
        <v>80</v>
      </c>
    </row>
    <row r="222" spans="1:51" s="13" customFormat="1" ht="12">
      <c r="A222" s="13"/>
      <c r="B222" s="255"/>
      <c r="C222" s="256"/>
      <c r="D222" s="257" t="s">
        <v>270</v>
      </c>
      <c r="E222" s="258" t="s">
        <v>765</v>
      </c>
      <c r="F222" s="259" t="s">
        <v>944</v>
      </c>
      <c r="G222" s="256"/>
      <c r="H222" s="260">
        <v>609</v>
      </c>
      <c r="I222" s="261"/>
      <c r="J222" s="256"/>
      <c r="K222" s="256"/>
      <c r="L222" s="262"/>
      <c r="M222" s="263"/>
      <c r="N222" s="264"/>
      <c r="O222" s="264"/>
      <c r="P222" s="264"/>
      <c r="Q222" s="264"/>
      <c r="R222" s="264"/>
      <c r="S222" s="264"/>
      <c r="T222" s="26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6" t="s">
        <v>270</v>
      </c>
      <c r="AU222" s="266" t="s">
        <v>80</v>
      </c>
      <c r="AV222" s="13" t="s">
        <v>82</v>
      </c>
      <c r="AW222" s="13" t="s">
        <v>30</v>
      </c>
      <c r="AX222" s="13" t="s">
        <v>80</v>
      </c>
      <c r="AY222" s="266" t="s">
        <v>226</v>
      </c>
    </row>
    <row r="223" spans="1:65" s="2" customFormat="1" ht="16.5" customHeight="1">
      <c r="A223" s="38"/>
      <c r="B223" s="39"/>
      <c r="C223" s="242" t="s">
        <v>349</v>
      </c>
      <c r="D223" s="242" t="s">
        <v>227</v>
      </c>
      <c r="E223" s="243" t="s">
        <v>767</v>
      </c>
      <c r="F223" s="244" t="s">
        <v>768</v>
      </c>
      <c r="G223" s="245" t="s">
        <v>317</v>
      </c>
      <c r="H223" s="246">
        <v>684</v>
      </c>
      <c r="I223" s="247"/>
      <c r="J223" s="248">
        <f>ROUND(I223*H223,2)</f>
        <v>0</v>
      </c>
      <c r="K223" s="244" t="s">
        <v>545</v>
      </c>
      <c r="L223" s="44"/>
      <c r="M223" s="249" t="s">
        <v>1</v>
      </c>
      <c r="N223" s="250" t="s">
        <v>38</v>
      </c>
      <c r="O223" s="91"/>
      <c r="P223" s="251">
        <f>O223*H223</f>
        <v>0</v>
      </c>
      <c r="Q223" s="251">
        <v>0</v>
      </c>
      <c r="R223" s="251">
        <f>Q223*H223</f>
        <v>0</v>
      </c>
      <c r="S223" s="251">
        <v>0</v>
      </c>
      <c r="T223" s="25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3" t="s">
        <v>231</v>
      </c>
      <c r="AT223" s="253" t="s">
        <v>227</v>
      </c>
      <c r="AU223" s="253" t="s">
        <v>80</v>
      </c>
      <c r="AY223" s="17" t="s">
        <v>226</v>
      </c>
      <c r="BE223" s="254">
        <f>IF(N223="základní",J223,0)</f>
        <v>0</v>
      </c>
      <c r="BF223" s="254">
        <f>IF(N223="snížená",J223,0)</f>
        <v>0</v>
      </c>
      <c r="BG223" s="254">
        <f>IF(N223="zákl. přenesená",J223,0)</f>
        <v>0</v>
      </c>
      <c r="BH223" s="254">
        <f>IF(N223="sníž. přenesená",J223,0)</f>
        <v>0</v>
      </c>
      <c r="BI223" s="254">
        <f>IF(N223="nulová",J223,0)</f>
        <v>0</v>
      </c>
      <c r="BJ223" s="17" t="s">
        <v>80</v>
      </c>
      <c r="BK223" s="254">
        <f>ROUND(I223*H223,2)</f>
        <v>0</v>
      </c>
      <c r="BL223" s="17" t="s">
        <v>231</v>
      </c>
      <c r="BM223" s="253" t="s">
        <v>945</v>
      </c>
    </row>
    <row r="224" spans="1:47" s="2" customFormat="1" ht="12">
      <c r="A224" s="38"/>
      <c r="B224" s="39"/>
      <c r="C224" s="40"/>
      <c r="D224" s="257" t="s">
        <v>277</v>
      </c>
      <c r="E224" s="40"/>
      <c r="F224" s="269" t="s">
        <v>770</v>
      </c>
      <c r="G224" s="40"/>
      <c r="H224" s="40"/>
      <c r="I224" s="155"/>
      <c r="J224" s="40"/>
      <c r="K224" s="40"/>
      <c r="L224" s="44"/>
      <c r="M224" s="270"/>
      <c r="N224" s="271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277</v>
      </c>
      <c r="AU224" s="17" t="s">
        <v>80</v>
      </c>
    </row>
    <row r="225" spans="1:51" s="13" customFormat="1" ht="12">
      <c r="A225" s="13"/>
      <c r="B225" s="255"/>
      <c r="C225" s="256"/>
      <c r="D225" s="257" t="s">
        <v>270</v>
      </c>
      <c r="E225" s="258" t="s">
        <v>771</v>
      </c>
      <c r="F225" s="259" t="s">
        <v>898</v>
      </c>
      <c r="G225" s="256"/>
      <c r="H225" s="260">
        <v>684</v>
      </c>
      <c r="I225" s="261"/>
      <c r="J225" s="256"/>
      <c r="K225" s="256"/>
      <c r="L225" s="262"/>
      <c r="M225" s="297"/>
      <c r="N225" s="298"/>
      <c r="O225" s="298"/>
      <c r="P225" s="298"/>
      <c r="Q225" s="298"/>
      <c r="R225" s="298"/>
      <c r="S225" s="298"/>
      <c r="T225" s="29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6" t="s">
        <v>270</v>
      </c>
      <c r="AU225" s="266" t="s">
        <v>80</v>
      </c>
      <c r="AV225" s="13" t="s">
        <v>82</v>
      </c>
      <c r="AW225" s="13" t="s">
        <v>30</v>
      </c>
      <c r="AX225" s="13" t="s">
        <v>80</v>
      </c>
      <c r="AY225" s="266" t="s">
        <v>226</v>
      </c>
    </row>
    <row r="226" spans="1:31" s="2" customFormat="1" ht="6.95" customHeight="1">
      <c r="A226" s="38"/>
      <c r="B226" s="66"/>
      <c r="C226" s="67"/>
      <c r="D226" s="67"/>
      <c r="E226" s="67"/>
      <c r="F226" s="67"/>
      <c r="G226" s="67"/>
      <c r="H226" s="67"/>
      <c r="I226" s="193"/>
      <c r="J226" s="67"/>
      <c r="K226" s="67"/>
      <c r="L226" s="44"/>
      <c r="M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</row>
  </sheetData>
  <sheetProtection password="CC35" sheet="1" objects="1" scenarios="1" formatColumns="0" formatRows="0" autoFilter="0"/>
  <autoFilter ref="C126:K225"/>
  <mergeCells count="15">
    <mergeCell ref="E7:H7"/>
    <mergeCell ref="E11:H11"/>
    <mergeCell ref="E9:H9"/>
    <mergeCell ref="E13:H13"/>
    <mergeCell ref="E22:H22"/>
    <mergeCell ref="E31:H31"/>
    <mergeCell ref="E84:H84"/>
    <mergeCell ref="E88:H88"/>
    <mergeCell ref="E86:H86"/>
    <mergeCell ref="E90:H90"/>
    <mergeCell ref="E113:H113"/>
    <mergeCell ref="E117:H117"/>
    <mergeCell ref="E115:H11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Bílek</dc:creator>
  <cp:keywords/>
  <dc:description/>
  <cp:lastModifiedBy>Jiří Bílek</cp:lastModifiedBy>
  <dcterms:created xsi:type="dcterms:W3CDTF">2020-05-22T10:05:33Z</dcterms:created>
  <dcterms:modified xsi:type="dcterms:W3CDTF">2020-05-22T10:06:12Z</dcterms:modified>
  <cp:category/>
  <cp:version/>
  <cp:contentType/>
  <cp:contentStatus/>
</cp:coreProperties>
</file>