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50" activeTab="2"/>
  </bookViews>
  <sheets>
    <sheet name="Rekapitulace stavby" sheetId="1" r:id="rId1"/>
    <sheet name="SO 000 - Vedlejší rozpočt..." sheetId="2" r:id="rId2"/>
    <sheet name="SO 001 - Příprava staveniště" sheetId="3" r:id="rId3"/>
    <sheet name="SO 101 - II-315 km 22,655..." sheetId="4" r:id="rId4"/>
    <sheet name="SO 102 - II-315 km 23,920..." sheetId="5" r:id="rId5"/>
    <sheet name="SO 111 - Trvalé dopravní ..." sheetId="6" r:id="rId6"/>
    <sheet name="SO 112 - Zabezpečení provozu" sheetId="7" r:id="rId7"/>
    <sheet name="SO 113 - Provizorní komun..." sheetId="8" r:id="rId8"/>
    <sheet name="Seznam figur" sheetId="9" r:id="rId9"/>
  </sheets>
  <definedNames>
    <definedName name="_xlnm._FilterDatabase" localSheetId="1" hidden="1">'SO 000 - Vedlejší rozpočt...'!$C$120:$K$171</definedName>
    <definedName name="_xlnm._FilterDatabase" localSheetId="2" hidden="1">'SO 001 - Příprava staveniště'!$C$118:$K$195</definedName>
    <definedName name="_xlnm._FilterDatabase" localSheetId="3" hidden="1">'SO 101 - II-315 km 22,655...'!$C$123:$K$326</definedName>
    <definedName name="_xlnm._FilterDatabase" localSheetId="4" hidden="1">'SO 102 - II-315 km 23,920...'!$C$125:$K$360</definedName>
    <definedName name="_xlnm._FilterDatabase" localSheetId="5" hidden="1">'SO 111 - Trvalé dopravní ...'!$C$116:$K$166</definedName>
    <definedName name="_xlnm._FilterDatabase" localSheetId="6" hidden="1">'SO 112 - Zabezpečení provozu'!$C$118:$K$176</definedName>
    <definedName name="_xlnm._FilterDatabase" localSheetId="7" hidden="1">'SO 113 - Provizorní komun...'!$C$118:$K$190</definedName>
    <definedName name="_xlnm.Print_Area" localSheetId="0">'Rekapitulace stavby'!$D$4:$AO$76,'Rekapitulace stavby'!$C$82:$AQ$102</definedName>
    <definedName name="_xlnm.Print_Area" localSheetId="8">'Seznam figur'!$C$4:$G$894</definedName>
    <definedName name="_xlnm.Print_Area" localSheetId="1">'SO 000 - Vedlejší rozpočt...'!$C$4:$J$76,'SO 000 - Vedlejší rozpočt...'!$C$82:$J$102,'SO 000 - Vedlejší rozpočt...'!$C$108:$K$171</definedName>
    <definedName name="_xlnm.Print_Area" localSheetId="2">'SO 001 - Příprava staveniště'!$C$4:$J$76,'SO 001 - Příprava staveniště'!$C$82:$J$100,'SO 001 - Příprava staveniště'!$C$106:$K$195</definedName>
    <definedName name="_xlnm.Print_Area" localSheetId="3">'SO 101 - II-315 km 22,655...'!$C$4:$J$76,'SO 101 - II-315 km 22,655...'!$C$82:$J$105,'SO 101 - II-315 km 22,655...'!$C$111:$K$326</definedName>
    <definedName name="_xlnm.Print_Area" localSheetId="4">'SO 102 - II-315 km 23,920...'!$C$4:$J$76,'SO 102 - II-315 km 23,920...'!$C$82:$J$107,'SO 102 - II-315 km 23,920...'!$C$113:$K$360</definedName>
    <definedName name="_xlnm.Print_Area" localSheetId="5">'SO 111 - Trvalé dopravní ...'!$C$4:$J$76,'SO 111 - Trvalé dopravní ...'!$C$82:$J$98,'SO 111 - Trvalé dopravní ...'!$C$104:$K$166</definedName>
    <definedName name="_xlnm.Print_Area" localSheetId="6">'SO 112 - Zabezpečení provozu'!$C$4:$J$76,'SO 112 - Zabezpečení provozu'!$C$82:$J$100,'SO 112 - Zabezpečení provozu'!$C$106:$K$176</definedName>
    <definedName name="_xlnm.Print_Area" localSheetId="7">'SO 113 - Provizorní komun...'!$C$4:$J$76,'SO 113 - Provizorní komun...'!$C$82:$J$100,'SO 113 - Provizorní komun...'!$C$106:$K$190</definedName>
    <definedName name="_xlnm.Print_Titles" localSheetId="0">'Rekapitulace stavby'!$92:$92</definedName>
    <definedName name="_xlnm.Print_Titles" localSheetId="1">'SO 000 - Vedlejší rozpočt...'!$120:$120</definedName>
    <definedName name="_xlnm.Print_Titles" localSheetId="2">'SO 001 - Příprava staveniště'!$118:$118</definedName>
    <definedName name="_xlnm.Print_Titles" localSheetId="5">'SO 111 - Trvalé dopravní ...'!$116:$116</definedName>
    <definedName name="_xlnm.Print_Titles" localSheetId="6">'SO 112 - Zabezpečení provozu'!$118:$118</definedName>
    <definedName name="_xlnm.Print_Titles" localSheetId="7">'SO 113 - Provizorní komun...'!$118:$118</definedName>
    <definedName name="_xlnm.Print_Titles" localSheetId="8">'Seznam figur'!$9:$9</definedName>
  </definedNames>
  <calcPr calcId="162913"/>
</workbook>
</file>

<file path=xl/sharedStrings.xml><?xml version="1.0" encoding="utf-8"?>
<sst xmlns="http://schemas.openxmlformats.org/spreadsheetml/2006/main" count="11862" uniqueCount="1589">
  <si>
    <t>Export Komplet</t>
  </si>
  <si>
    <t/>
  </si>
  <si>
    <t>2.0</t>
  </si>
  <si>
    <t>False</t>
  </si>
  <si>
    <t>{f0b3dacb-06b5-42ef-87cf-6abd78f1b581}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</si>
  <si>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</si>
  <si>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</si>
  <si>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</si>
  <si>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</si>
  <si>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</si>
  <si>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</si>
  <si>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</si>
  <si>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</si>
  <si>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</si>
  <si>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HradekLUCIE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</si>
  <si>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</si>
  <si>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</si>
  <si>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sil.II/315 Hrádek - Ústí nad Orlicí</t>
  </si>
  <si>
    <t>KSO:</t>
  </si>
  <si>
    <t>CC-CZ:</t>
  </si>
  <si>
    <t>Místo:</t>
  </si>
  <si>
    <t xml:space="preserve"> </t>
  </si>
  <si>
    <t>Datum:</t>
  </si>
  <si>
    <t>28. 4. 2020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</si>
  <si>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</si>
  <si>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</si>
  <si>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</si>
  <si>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</si>
  <si>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</si>
  <si>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</si>
  <si>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</si>
  <si>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</si>
  <si>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</si>
  <si>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</si>
  <si>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</si>
  <si>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</si>
  <si>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</si>
  <si>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</si>
  <si>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</si>
  <si>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</si>
  <si>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</si>
  <si>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</si>
  <si>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</si>
  <si>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</si>
  <si>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</si>
  <si>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</si>
  <si>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</si>
  <si>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</si>
  <si>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</si>
  <si>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</si>
  <si>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</si>
  <si>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</si>
  <si>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</si>
  <si>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</si>
  <si>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</si>
  <si>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</si>
  <si>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</si>
  <si>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</si>
  <si>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</si>
  <si>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</si>
  <si>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</si>
  <si>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</si>
  <si>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</si>
  <si>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</si>
  <si>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</si>
  <si>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</si>
  <si>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</si>
  <si>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</si>
  <si>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</si>
  <si>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</si>
  <si>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</si>
  <si>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</si>
  <si>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</si>
  <si>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</si>
  <si>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</si>
  <si>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</si>
  <si>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</si>
  <si>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</si>
  <si>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</si>
  <si>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rozpočtové náklady</t>
  </si>
  <si>
    <t>STA</t>
  </si>
  <si>
    <t>1</t>
  </si>
  <si>
    <t>{b10cef21-9594-49ad-8c52-cdaa70d64ca9}</t>
  </si>
  <si>
    <t>-1</t>
  </si>
  <si>
    <t>SO 001</t>
  </si>
  <si>
    <t>Příprava staveniště</t>
  </si>
  <si>
    <t>{d2636ff6-4cc8-4ac7-8af1-b4b38a6afc36}</t>
  </si>
  <si>
    <t>SO 101</t>
  </si>
  <si>
    <t>II/315 km 22,655-23,920, Hrádek - Kerhartice</t>
  </si>
  <si>
    <t>{1037fd49-5fde-487e-a77f-ab92883546e1}</t>
  </si>
  <si>
    <t>SO 102</t>
  </si>
  <si>
    <t>II/315 km 23,920-25,832, Kerhartice - Ústí n/O</t>
  </si>
  <si>
    <t>{aeec0b57-7bdb-4ed5-b81f-418fad60fe6d}</t>
  </si>
  <si>
    <t>SO 111</t>
  </si>
  <si>
    <t>Trvalé dopravní značení</t>
  </si>
  <si>
    <t>{a2c87747-52f4-4f92-ad9a-0997edab05f6}</t>
  </si>
  <si>
    <t>SO 112</t>
  </si>
  <si>
    <t>Zabezpečení provozu</t>
  </si>
  <si>
    <t>{466e37ca-a2bc-4bdc-bfe2-b3a8d16f3b27}</t>
  </si>
  <si>
    <t>SO 113</t>
  </si>
  <si>
    <t>Provizorní komunikace</t>
  </si>
  <si>
    <t>{9ccf23ce-f5a4-4f9d-a281-9c774cd41013}</t>
  </si>
  <si>
    <t>A13</t>
  </si>
  <si>
    <t>2</t>
  </si>
  <si>
    <t>A14</t>
  </si>
  <si>
    <t>KRYCÍ LIST SOUPISU PRACÍ</t>
  </si>
  <si>
    <t>Objekt:</t>
  </si>
  <si>
    <t>SO 000 - Vedlejší rozpočtové náklady</t>
  </si>
  <si>
    <t>REKAPITULACE ČLENĚNÍ SOUPISU PRACÍ</t>
  </si>
  <si>
    <t>Kód dílu - Popis</t>
  </si>
  <si>
    <t>Cena celkem [CZK]</t>
  </si>
  <si>
    <t>Náklady ze soupisu prací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</si>
  <si>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</si>
  <si>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</si>
  <si>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</si>
  <si>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</si>
  <si>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</si>
  <si>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</si>
  <si>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</si>
  <si>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</si>
  <si>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</si>
  <si>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</si>
  <si>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</si>
  <si>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</si>
  <si>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</si>
  <si>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</si>
  <si>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</si>
  <si>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</si>
  <si>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</si>
  <si>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</si>
  <si>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</si>
  <si>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</si>
  <si>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4</t>
  </si>
  <si>
    <t>ROZPOCET</t>
  </si>
  <si>
    <t>K</t>
  </si>
  <si>
    <t>012103000</t>
  </si>
  <si>
    <t>Geodetické práce před výstavbou</t>
  </si>
  <si>
    <t>M</t>
  </si>
  <si>
    <t>-1111174893</t>
  </si>
  <si>
    <t>VV</t>
  </si>
  <si>
    <t>A1</t>
  </si>
  <si>
    <t>45</t>
  </si>
  <si>
    <t>B1</t>
  </si>
  <si>
    <t>"Celkem: "A1</t>
  </si>
  <si>
    <t>012203000</t>
  </si>
  <si>
    <t>Geodetické práce při provádění stavby</t>
  </si>
  <si>
    <t>-1898360774</t>
  </si>
  <si>
    <t>3</t>
  </si>
  <si>
    <t>012203001</t>
  </si>
  <si>
    <t>1518874377</t>
  </si>
  <si>
    <t>012303000</t>
  </si>
  <si>
    <t>Geodetické práce po výstavbě</t>
  </si>
  <si>
    <t>SOUB</t>
  </si>
  <si>
    <t>1416643031</t>
  </si>
  <si>
    <t>A4</t>
  </si>
  <si>
    <t>B4</t>
  </si>
  <si>
    <t>"Celkem: "A4</t>
  </si>
  <si>
    <t>5</t>
  </si>
  <si>
    <t>013103000</t>
  </si>
  <si>
    <t>Geometrický plán</t>
  </si>
  <si>
    <t>-875733541</t>
  </si>
  <si>
    <t>A5</t>
  </si>
  <si>
    <t>B5</t>
  </si>
  <si>
    <t>"Celkem: "A5</t>
  </si>
  <si>
    <t>6</t>
  </si>
  <si>
    <t>013203000</t>
  </si>
  <si>
    <t>Dokumentace průběhu stavby</t>
  </si>
  <si>
    <t>-231871705</t>
  </si>
  <si>
    <t>7</t>
  </si>
  <si>
    <t>013234000</t>
  </si>
  <si>
    <t>Dokumentace pro povolení ZUK</t>
  </si>
  <si>
    <t>-396884846</t>
  </si>
  <si>
    <t>8</t>
  </si>
  <si>
    <t>013244000</t>
  </si>
  <si>
    <t>Dokumentace pro realizaci stavby</t>
  </si>
  <si>
    <t>-470012567</t>
  </si>
  <si>
    <t>A8</t>
  </si>
  <si>
    <t>B8</t>
  </si>
  <si>
    <t>"Celkem: "A8</t>
  </si>
  <si>
    <t>9</t>
  </si>
  <si>
    <t>013254000</t>
  </si>
  <si>
    <t>Dokumentace skutečného provedení stavby</t>
  </si>
  <si>
    <t>-1129110505</t>
  </si>
  <si>
    <t>A9</t>
  </si>
  <si>
    <t>B9</t>
  </si>
  <si>
    <t>"Celkem: "A9</t>
  </si>
  <si>
    <t>VRN2</t>
  </si>
  <si>
    <t>10</t>
  </si>
  <si>
    <t>022003000</t>
  </si>
  <si>
    <t>Demolice konstrukcí</t>
  </si>
  <si>
    <t>KUS</t>
  </si>
  <si>
    <t>644631963</t>
  </si>
  <si>
    <t>VRN3</t>
  </si>
  <si>
    <t>Zařízení staveniště</t>
  </si>
  <si>
    <t>11</t>
  </si>
  <si>
    <t>032103000</t>
  </si>
  <si>
    <t>Náklady na stavební buňky</t>
  </si>
  <si>
    <t>2004492781</t>
  </si>
  <si>
    <t>A11</t>
  </si>
  <si>
    <t>B11</t>
  </si>
  <si>
    <t>"Celkem: "A11</t>
  </si>
  <si>
    <t>12</t>
  </si>
  <si>
    <t>032603000</t>
  </si>
  <si>
    <t>Mobilní míchací centrum</t>
  </si>
  <si>
    <t>-522547644</t>
  </si>
  <si>
    <t>A12</t>
  </si>
  <si>
    <t>"zajištění plochy pro proveden zlepšení zeminy, mobilní míchací centrum, meziskládka zeminy" 1</t>
  </si>
  <si>
    <t>B12</t>
  </si>
  <si>
    <t>"Celkem: "A12</t>
  </si>
  <si>
    <t>13</t>
  </si>
  <si>
    <t>034503000</t>
  </si>
  <si>
    <t>Informační tabule</t>
  </si>
  <si>
    <t>-1616042293</t>
  </si>
  <si>
    <t>""billboard dle pravidel publicity na : http://www.irop.mmr.cz/cs/Pro-media/Logo-manual"</t>
  </si>
  <si>
    <t>"publicita projektu - výroba, dodání A13 kompletní osazení velkoplošného billboardu, rozměr účinné plochy 2,4x5,1m , ostranění, odvoz na skládku" 1</t>
  </si>
  <si>
    <t>B13</t>
  </si>
  <si>
    <t>"Celkem: "A13</t>
  </si>
  <si>
    <t>14</t>
  </si>
  <si>
    <t>034503001</t>
  </si>
  <si>
    <t>Pamětní deska</t>
  </si>
  <si>
    <t>868235509</t>
  </si>
  <si>
    <t>""deska dle pravidel publicity na : http://www.irop.mmr.cz/cs/Pro-media/Logo-manual"</t>
  </si>
  <si>
    <t>"výroba, dodání A14 osazení trvalé pamětní desky, rozměr účinné plochy 0,3x0,4m" 1</t>
  </si>
  <si>
    <t>B14</t>
  </si>
  <si>
    <t>"Celkem: "A14</t>
  </si>
  <si>
    <t>VRN4</t>
  </si>
  <si>
    <t>Inženýrská činnost</t>
  </si>
  <si>
    <t>043102000</t>
  </si>
  <si>
    <t>Provedení zkoušek nad rámec KZP</t>
  </si>
  <si>
    <t>-1949939114</t>
  </si>
  <si>
    <t>16</t>
  </si>
  <si>
    <t>043103000</t>
  </si>
  <si>
    <t>Kontrolní zkoušky</t>
  </si>
  <si>
    <t>-1053541035</t>
  </si>
  <si>
    <t>A16</t>
  </si>
  <si>
    <t>"měření reflexivity vodorovného dopravního značení v rozsahu stavby  včetně vyhodnocení měření " 3</t>
  </si>
  <si>
    <t>B16</t>
  </si>
  <si>
    <t>"Celkem: "A16</t>
  </si>
  <si>
    <t>17</t>
  </si>
  <si>
    <t>043194000</t>
  </si>
  <si>
    <t>KM</t>
  </si>
  <si>
    <t>1785425153</t>
  </si>
  <si>
    <t>A17</t>
  </si>
  <si>
    <t>"měření rovinatosti planografem v rozsahu stavby km 22,655-25,822 včetně vyhodnocení měření" 3.2</t>
  </si>
  <si>
    <t>B17</t>
  </si>
  <si>
    <t>"Celkem: "A17</t>
  </si>
  <si>
    <t>18</t>
  </si>
  <si>
    <t>043203000</t>
  </si>
  <si>
    <t>-215185695</t>
  </si>
  <si>
    <t>A18</t>
  </si>
  <si>
    <t>"měření protismykových vlastností vozovky v rozsahu stavby km km 22,655-25,822 včetně vyhodnocení měření"3.2</t>
  </si>
  <si>
    <t>B18</t>
  </si>
  <si>
    <t>"Celkem: "A18</t>
  </si>
  <si>
    <t>VRN5</t>
  </si>
  <si>
    <t>Finanční náklady</t>
  </si>
  <si>
    <t>19</t>
  </si>
  <si>
    <t>053103000</t>
  </si>
  <si>
    <t>Náklady spojené se zřízením bankovní záruky</t>
  </si>
  <si>
    <t>-1847647703</t>
  </si>
  <si>
    <t>B2</t>
  </si>
  <si>
    <t>24</t>
  </si>
  <si>
    <t>B3</t>
  </si>
  <si>
    <t>B37</t>
  </si>
  <si>
    <t>350</t>
  </si>
  <si>
    <t>C37</t>
  </si>
  <si>
    <t>472</t>
  </si>
  <si>
    <t>SO 001 - Příprava staveniště</t>
  </si>
  <si>
    <t>1 - Zemní práce</t>
  </si>
  <si>
    <t>9 - Ostatní konstrukce a práce, bourání</t>
  </si>
  <si>
    <t>997 - Přesun sutě</t>
  </si>
  <si>
    <t>Zemní práce</t>
  </si>
  <si>
    <t>111201101</t>
  </si>
  <si>
    <t>Odstranění křovin a stromů průměru kmene do 100 mm i s kořeny z celkové plochy do 1000 m2</t>
  </si>
  <si>
    <t>M2</t>
  </si>
  <si>
    <t>-2134455779</t>
  </si>
  <si>
    <t>"viz příloha inventarizace zeleně" 273</t>
  </si>
  <si>
    <t>112101101</t>
  </si>
  <si>
    <t>Odstranění stromů listnatých průměru kmene do 300 mm</t>
  </si>
  <si>
    <t>-1553688377</t>
  </si>
  <si>
    <t>"dřevo převezme SÚS nebo LESY ČR"</t>
  </si>
  <si>
    <t>A2</t>
  </si>
  <si>
    <t>"kácneí mimo les" 80</t>
  </si>
  <si>
    <t>"kácení na území lesa" 24</t>
  </si>
  <si>
    <t>C2</t>
  </si>
  <si>
    <t>"Celkem: "A2+B2</t>
  </si>
  <si>
    <t>112101102</t>
  </si>
  <si>
    <t>Odstranění stromů listnatých průměru kmene do 500 mm</t>
  </si>
  <si>
    <t>582389441</t>
  </si>
  <si>
    <t>A3</t>
  </si>
  <si>
    <t>"kácneí mimo les" 47</t>
  </si>
  <si>
    <t>"kácení na území lesa" 21</t>
  </si>
  <si>
    <t>C3</t>
  </si>
  <si>
    <t>"Celkem: "A3+B3</t>
  </si>
  <si>
    <t>112101103</t>
  </si>
  <si>
    <t>Odstranění stromů listnatých průměru kmene do 700 mm</t>
  </si>
  <si>
    <t>256272353</t>
  </si>
  <si>
    <t>"kácneí mimo les" 15</t>
  </si>
  <si>
    <t>"kácení na území lesa" 4</t>
  </si>
  <si>
    <t>C4</t>
  </si>
  <si>
    <t>"Celkem: "A4+B4</t>
  </si>
  <si>
    <t>112101104</t>
  </si>
  <si>
    <t>Odstranění stromů listnatých průměru kmene do 900 mm</t>
  </si>
  <si>
    <t>1066195178</t>
  </si>
  <si>
    <t>"kácneí mimo les" 16</t>
  </si>
  <si>
    <t>112101105</t>
  </si>
  <si>
    <t>Odstranění stromů listnatých průměru kmene do 1100 mm</t>
  </si>
  <si>
    <t>1716827470</t>
  </si>
  <si>
    <t>A6</t>
  </si>
  <si>
    <t>"kácení mimo les" 7</t>
  </si>
  <si>
    <t>112101106</t>
  </si>
  <si>
    <t>Odstranění stromů listnatých průměru kmene do 1300 mm</t>
  </si>
  <si>
    <t>-1439760637</t>
  </si>
  <si>
    <t>A7</t>
  </si>
  <si>
    <t>"kácení mimo les" 1</t>
  </si>
  <si>
    <t>112201101</t>
  </si>
  <si>
    <t>Odstranění pařezů D do 300 mm</t>
  </si>
  <si>
    <t>-932184867</t>
  </si>
  <si>
    <t>112201102</t>
  </si>
  <si>
    <t>Odstranění pařezů D do 500 mm</t>
  </si>
  <si>
    <t>-1494900478</t>
  </si>
  <si>
    <t>112201103</t>
  </si>
  <si>
    <t>Odstranění pařezů D do 700 mm</t>
  </si>
  <si>
    <t>116146666</t>
  </si>
  <si>
    <t>112201104</t>
  </si>
  <si>
    <t>Odstranění pařezů D do 900 mm</t>
  </si>
  <si>
    <t>-500525333</t>
  </si>
  <si>
    <t>112201105</t>
  </si>
  <si>
    <t>Odstranění pařezů D přes 900 mm</t>
  </si>
  <si>
    <t>-1096873185</t>
  </si>
  <si>
    <t>7+1</t>
  </si>
  <si>
    <t>162301401</t>
  </si>
  <si>
    <t>Vodorovné přemístění větví stromů listnatých do 5 km D kmene do 300 mm</t>
  </si>
  <si>
    <t>843904251</t>
  </si>
  <si>
    <t>162301402</t>
  </si>
  <si>
    <t>Vodorovné přemístění větví stromů listnatých do 5 km D kmene do 500 mm</t>
  </si>
  <si>
    <t>1217823703</t>
  </si>
  <si>
    <t>162301403</t>
  </si>
  <si>
    <t>Vodorovné přemístění větví stromů listnatých do 5 km D kmene do 700 mm</t>
  </si>
  <si>
    <t>604682717</t>
  </si>
  <si>
    <t>162301404</t>
  </si>
  <si>
    <t>Vodorovné přemístění větví stromů listnatých do 5 km D kmene do 900 mm</t>
  </si>
  <si>
    <t>-1309575888</t>
  </si>
  <si>
    <t>16+7+1</t>
  </si>
  <si>
    <t>162301411</t>
  </si>
  <si>
    <t>Vodorovné přemístění kmenů stromů listnatých do 5 km D kmene do 300 mm</t>
  </si>
  <si>
    <t>922109204</t>
  </si>
  <si>
    <t>162301412</t>
  </si>
  <si>
    <t>Vodorovné přemístění kmenů stromů listnatých do 5 km D kmene do 500 mm</t>
  </si>
  <si>
    <t>-1111853974</t>
  </si>
  <si>
    <t>162301413</t>
  </si>
  <si>
    <t>Vodorovné přemístění kmenů stromů listnatých do 5 km D kmene do 700 mm</t>
  </si>
  <si>
    <t>-2112530026</t>
  </si>
  <si>
    <t>20</t>
  </si>
  <si>
    <t>162301414</t>
  </si>
  <si>
    <t>Vodorovné přemístění kmenů stromů listnatých do 5 km D kmene do 900 mm</t>
  </si>
  <si>
    <t>1477746534</t>
  </si>
  <si>
    <t>A20</t>
  </si>
  <si>
    <t>162301421</t>
  </si>
  <si>
    <t>Vodorovné přemístění pařezů do 5 km D do 300 mm</t>
  </si>
  <si>
    <t>-1054614060</t>
  </si>
  <si>
    <t>22</t>
  </si>
  <si>
    <t>162301422</t>
  </si>
  <si>
    <t>Vodorovné přemístění pařezů do 5 km D do 500 mm</t>
  </si>
  <si>
    <t>-276793305</t>
  </si>
  <si>
    <t>23</t>
  </si>
  <si>
    <t>162301423</t>
  </si>
  <si>
    <t>Vodorovné přemístění pařezů do 5 km D do 700 mm</t>
  </si>
  <si>
    <t>390398348</t>
  </si>
  <si>
    <t>162301424</t>
  </si>
  <si>
    <t>Vodorovné přemístění pařezů do 5 km D do 900 mm</t>
  </si>
  <si>
    <t>838124665</t>
  </si>
  <si>
    <t>A24</t>
  </si>
  <si>
    <t>25</t>
  </si>
  <si>
    <t>162301901</t>
  </si>
  <si>
    <t>Příplatek k vodorovnému přemístění větví stromů listnatých D kmene do 300 mm ZKD 5 km</t>
  </si>
  <si>
    <t>-2011449093</t>
  </si>
  <si>
    <t>26</t>
  </si>
  <si>
    <t>162301902</t>
  </si>
  <si>
    <t>Příplatek k vodorovnému přemístění větví stromů listnatých D kmene do 500 mm ZKD 5 km</t>
  </si>
  <si>
    <t>-723763505</t>
  </si>
  <si>
    <t>27</t>
  </si>
  <si>
    <t>162301903</t>
  </si>
  <si>
    <t>Příplatek k vodorovnému přemístění větví stromů listnatých D kmene do 700 mm ZKD 5 km</t>
  </si>
  <si>
    <t>517514650</t>
  </si>
  <si>
    <t>28</t>
  </si>
  <si>
    <t>162301904</t>
  </si>
  <si>
    <t>Příplatek k vodorovnému přemístění větví stromů listnatých D kmene do 900 mm ZKD 5 km</t>
  </si>
  <si>
    <t>84030680</t>
  </si>
  <si>
    <t>A28</t>
  </si>
  <si>
    <t>29</t>
  </si>
  <si>
    <t>162301911</t>
  </si>
  <si>
    <t>Příplatek k vodorovnému přemístění kmenů stromů listnatých D kmene do 300 mm ZKD 5 km</t>
  </si>
  <si>
    <t>-1266927956</t>
  </si>
  <si>
    <t>30</t>
  </si>
  <si>
    <t>162301912</t>
  </si>
  <si>
    <t>Příplatek k vodorovnému přemístění kmenů stromů listnatých D kmene do 500 mm ZKD 5 km</t>
  </si>
  <si>
    <t>-197447924</t>
  </si>
  <si>
    <t>31</t>
  </si>
  <si>
    <t>162301913</t>
  </si>
  <si>
    <t>Příplatek k vodorovnému přemístění kmenů stromů listnatých D kmene do 700 mm ZKD 5 km</t>
  </si>
  <si>
    <t>-645324353</t>
  </si>
  <si>
    <t>32</t>
  </si>
  <si>
    <t>162301914</t>
  </si>
  <si>
    <t>Příplatek k vodorovnému přemístění kmenů stromů listnatých D kmene do 900 mm ZKD 5 km</t>
  </si>
  <si>
    <t>1113369316</t>
  </si>
  <si>
    <t>A32</t>
  </si>
  <si>
    <t>33</t>
  </si>
  <si>
    <t>162301921</t>
  </si>
  <si>
    <t>Příplatek k vodorovnému přemístění pařezů D 300 mm ZKD 5 km</t>
  </si>
  <si>
    <t>-927696640</t>
  </si>
  <si>
    <t>34</t>
  </si>
  <si>
    <t>162301922</t>
  </si>
  <si>
    <t>Příplatek k vodorovnému přemístění pařezů D 500 mm ZKD 5 km</t>
  </si>
  <si>
    <t>1908047050</t>
  </si>
  <si>
    <t>35</t>
  </si>
  <si>
    <t>162301923</t>
  </si>
  <si>
    <t>Příplatek k vodorovnému přemístění pařezů D 700 mm ZKD 5 km</t>
  </si>
  <si>
    <t>-795987748</t>
  </si>
  <si>
    <t>36</t>
  </si>
  <si>
    <t>162301924</t>
  </si>
  <si>
    <t>Příplatek k vodorovnému přemístění pařezů D 900 mm ZKD 5 km</t>
  </si>
  <si>
    <t>-542445635</t>
  </si>
  <si>
    <t>A36</t>
  </si>
  <si>
    <t>Ostatní konstrukce a práce, bourání</t>
  </si>
  <si>
    <t>37</t>
  </si>
  <si>
    <t>966005311</t>
  </si>
  <si>
    <t>Rozebrání a odstranění silničního svodidla s jednou pásnicí</t>
  </si>
  <si>
    <t>-1010391232</t>
  </si>
  <si>
    <t>A37</t>
  </si>
  <si>
    <t>"SO101 km 23,280-23,620"340</t>
  </si>
  <si>
    <t>"SO102 km 24,380-24,730"350</t>
  </si>
  <si>
    <t>"SO102 km 25,360-25,832"472</t>
  </si>
  <si>
    <t>D37</t>
  </si>
  <si>
    <t>"Celkem: "A37+B37+C37</t>
  </si>
  <si>
    <t>997</t>
  </si>
  <si>
    <t>Přesun sutě</t>
  </si>
  <si>
    <t>39</t>
  </si>
  <si>
    <t>997221571</t>
  </si>
  <si>
    <t>Vodorovná doprava vybouraných hmot do 1 km</t>
  </si>
  <si>
    <t>T</t>
  </si>
  <si>
    <t>-656376025</t>
  </si>
  <si>
    <t>A39</t>
  </si>
  <si>
    <t>"svodidla"0.042*1162</t>
  </si>
  <si>
    <t>40</t>
  </si>
  <si>
    <t>997221579</t>
  </si>
  <si>
    <t>Příplatek ZKD 1 km u vodorovné dopravy vybouraných hmot</t>
  </si>
  <si>
    <t>-1395785780</t>
  </si>
  <si>
    <t>A40</t>
  </si>
  <si>
    <t>14*48.804</t>
  </si>
  <si>
    <t>41</t>
  </si>
  <si>
    <t>997221815</t>
  </si>
  <si>
    <t>Poplatek za uložení betonového odpadu na skládce (skládkovné)</t>
  </si>
  <si>
    <t>1570440534</t>
  </si>
  <si>
    <t>A41</t>
  </si>
  <si>
    <t>"svodidla"48.804</t>
  </si>
  <si>
    <t>368</t>
  </si>
  <si>
    <t>B6</t>
  </si>
  <si>
    <t>101</t>
  </si>
  <si>
    <t>A25</t>
  </si>
  <si>
    <t>1,875</t>
  </si>
  <si>
    <t>B36</t>
  </si>
  <si>
    <t>B65</t>
  </si>
  <si>
    <t>1265</t>
  </si>
  <si>
    <t>B69</t>
  </si>
  <si>
    <t>SO 101 - II/315 km 22,655-23,920, Hrádek - Kerhartice</t>
  </si>
  <si>
    <t>B70</t>
  </si>
  <si>
    <t>11,8</t>
  </si>
  <si>
    <t>B74</t>
  </si>
  <si>
    <t>18,615</t>
  </si>
  <si>
    <t>B75</t>
  </si>
  <si>
    <t>B77</t>
  </si>
  <si>
    <t>67,9</t>
  </si>
  <si>
    <t>B78</t>
  </si>
  <si>
    <t>950,6</t>
  </si>
  <si>
    <t>B86</t>
  </si>
  <si>
    <t>26,16</t>
  </si>
  <si>
    <t>B88</t>
  </si>
  <si>
    <t>4 - Vodorovné konstrukce</t>
  </si>
  <si>
    <t>5 - Komunikace pozemní</t>
  </si>
  <si>
    <t>711 - Izolace proti vodě, vlhkosti a plynům</t>
  </si>
  <si>
    <t>8 - Trubní vedení</t>
  </si>
  <si>
    <t>998 - Přesun hmot</t>
  </si>
  <si>
    <t>113107223</t>
  </si>
  <si>
    <t>Odstranění podkladu z kameniva drceného tl 300 mm strojně pl přes 200 m2</t>
  </si>
  <si>
    <t>m2</t>
  </si>
  <si>
    <t>512</t>
  </si>
  <si>
    <t>1655504003</t>
  </si>
  <si>
    <t>"odstranění podkladních vrstev v místech doplnění kompletní konstrukce vozovky"</t>
  </si>
  <si>
    <t>"objem. hmot. suti 0,44 t/m2"</t>
  </si>
  <si>
    <t>78</t>
  </si>
  <si>
    <t>113154332</t>
  </si>
  <si>
    <t>Frézování živičného krytu tl 40 mm pruh š 2 m pl do 10000 m2 bez překážek v trase</t>
  </si>
  <si>
    <t>652932709</t>
  </si>
  <si>
    <t>"komunikace"7874</t>
  </si>
  <si>
    <t>"zastávky"368</t>
  </si>
  <si>
    <t>""objem.hmotnost suti 0,103t/m2"</t>
  </si>
  <si>
    <t>C1</t>
  </si>
  <si>
    <t>"Celkem: "A1+B1</t>
  </si>
  <si>
    <t>113154335</t>
  </si>
  <si>
    <t>Frézování živičného krytu tl 200 mm pruh š 2 m pl do 10000 m2 bez překážek v trase</t>
  </si>
  <si>
    <t>47962205</t>
  </si>
  <si>
    <t>"odstranění živičných vrstev v tl. 16cm v místech doplnění kompletní konstrukce vozovky"</t>
  </si>
  <si>
    <t>"objem. hmot. suti 0,410 t/m2"</t>
  </si>
  <si>
    <t>122102202</t>
  </si>
  <si>
    <t>Odkopávky a prokopávky nezapažené pro silnice objemu do 1000 m3 v hornině tř. 1 a 2</t>
  </si>
  <si>
    <t>M3</t>
  </si>
  <si>
    <t>-440954703</t>
  </si>
  <si>
    <t>"odměřeno v ACAD"396</t>
  </si>
  <si>
    <t>122202209</t>
  </si>
  <si>
    <t>Příplatek k odkopávkám a prokopávkám pro silnice v hornině tř. 3 za lepivost</t>
  </si>
  <si>
    <t>-564609427</t>
  </si>
  <si>
    <t>396*0.5</t>
  </si>
  <si>
    <t>132201201</t>
  </si>
  <si>
    <t>Hloubení rýh š do 2000 mm v hornině tř. 3 objemu do 100 m3</t>
  </si>
  <si>
    <t>-2025488916</t>
  </si>
  <si>
    <t>"odměřeno v ACAD"101</t>
  </si>
  <si>
    <t>132201209</t>
  </si>
  <si>
    <t>Příplatek za lepivost k hloubení rýh š do 2000 mm v hornině tř. 3</t>
  </si>
  <si>
    <t>-580189076</t>
  </si>
  <si>
    <t>101*0.5</t>
  </si>
  <si>
    <t>162701105</t>
  </si>
  <si>
    <t>Vodorovné přemístění do 10000 m výkopku/sypaniny z horniny tř. 1 až 4</t>
  </si>
  <si>
    <t>-1926996706</t>
  </si>
  <si>
    <t>"odkopávky"396</t>
  </si>
  <si>
    <t>"hl.rýh"101</t>
  </si>
  <si>
    <t>C6</t>
  </si>
  <si>
    <t>"Celkem: "A6+B6</t>
  </si>
  <si>
    <t>162701109</t>
  </si>
  <si>
    <t>Příplatek k vodorovnému přemístění výkopku/sypaniny z horniny tř. 1 až 4 ZKD 1000 m přes 10000 m</t>
  </si>
  <si>
    <t>2062029693</t>
  </si>
  <si>
    <t>5*497</t>
  </si>
  <si>
    <t>171101101</t>
  </si>
  <si>
    <t>Uložení sypaniny z hornin soudržných do násypů zhutněných na 95 % PS</t>
  </si>
  <si>
    <t>857772740</t>
  </si>
  <si>
    <t>"odměřeno v ACAD"399</t>
  </si>
  <si>
    <t>583441970</t>
  </si>
  <si>
    <t>štěrkodrť frakce 0-63</t>
  </si>
  <si>
    <t>1426539416</t>
  </si>
  <si>
    <t>"násypový materiál"399*2.2</t>
  </si>
  <si>
    <t>171201201</t>
  </si>
  <si>
    <t>Uložení sypaniny na skládky</t>
  </si>
  <si>
    <t>-342898661</t>
  </si>
  <si>
    <t>171201211</t>
  </si>
  <si>
    <t>Poplatek za uložení odpadu ze sypaniny na skládce (skládkovné)</t>
  </si>
  <si>
    <t>-301675222</t>
  </si>
  <si>
    <t>497*1.85</t>
  </si>
  <si>
    <t>174101101</t>
  </si>
  <si>
    <t>Zásyp jam, šachet rýh nebo kolem objektů sypaninou se zhutněním</t>
  </si>
  <si>
    <t>-1793531577</t>
  </si>
  <si>
    <t>"zásyp čel, vpustí A12 prahů propustků" 12</t>
  </si>
  <si>
    <t>"zásyp propustků do úrovně zemní pláně" 77</t>
  </si>
  <si>
    <t>Součet</t>
  </si>
  <si>
    <t>58344229</t>
  </si>
  <si>
    <t>štěrkodrť frakce 0/125</t>
  </si>
  <si>
    <t>t</t>
  </si>
  <si>
    <t>-1628817575</t>
  </si>
  <si>
    <t>"materiál pro zásyp propustků v aktivní zóně" 77*2,0</t>
  </si>
  <si>
    <t>10364100</t>
  </si>
  <si>
    <t>zemina pro terénní úpravy - tříděná</t>
  </si>
  <si>
    <t>405069486</t>
  </si>
  <si>
    <t>12*1.9</t>
  </si>
  <si>
    <t>181451132</t>
  </si>
  <si>
    <t>Založení parkového trávníku výsevem plochy přes 1000 m2 ve svahu do 1:2</t>
  </si>
  <si>
    <t>693733709</t>
  </si>
  <si>
    <t>00572410</t>
  </si>
  <si>
    <t>osivo směs travní parková</t>
  </si>
  <si>
    <t>kg</t>
  </si>
  <si>
    <t>-1682580711</t>
  </si>
  <si>
    <t>820*0,015 'Přepočtené koeficientem množství</t>
  </si>
  <si>
    <t>181951101</t>
  </si>
  <si>
    <t>Úprava pláně v hornině tř. 1 až 4 bez zhutnění</t>
  </si>
  <si>
    <t>-1914025011</t>
  </si>
  <si>
    <t>181951112</t>
  </si>
  <si>
    <t>Úprava pláně v hornině třídy těžitelnosti I, skupiny 1 až 3 se zhutněním</t>
  </si>
  <si>
    <t>73222599</t>
  </si>
  <si>
    <t>182201101</t>
  </si>
  <si>
    <t>Svahování násypů</t>
  </si>
  <si>
    <t>-624591358</t>
  </si>
  <si>
    <t>A19</t>
  </si>
  <si>
    <t>"odměřeno v ACAD"820</t>
  </si>
  <si>
    <t>182351133</t>
  </si>
  <si>
    <t>Rozprostření ornice pl přes 500 m2 ve svahu nad 1:5 tl vrstvy do 200 mm strojně</t>
  </si>
  <si>
    <t>950335142</t>
  </si>
  <si>
    <t>583441210</t>
  </si>
  <si>
    <t>nákup ornice</t>
  </si>
  <si>
    <t>1971594583</t>
  </si>
  <si>
    <t>A15</t>
  </si>
  <si>
    <t>"ornice"820*0.15*1.85</t>
  </si>
  <si>
    <t>185804312</t>
  </si>
  <si>
    <t>Zalití rostlin vodou plocha přes 20 m2</t>
  </si>
  <si>
    <t>-2090548682</t>
  </si>
  <si>
    <t>"zalitií osetých ploch, 3x po dobu výstavby, spotřeba 15l/m2"820*0.015*3</t>
  </si>
  <si>
    <t>185851121</t>
  </si>
  <si>
    <t>Dovoz vody pro zálivku rostlin za vzdálenost do 1000 m</t>
  </si>
  <si>
    <t>601571974</t>
  </si>
  <si>
    <t>Vodorovné konstrukce</t>
  </si>
  <si>
    <t>451573111</t>
  </si>
  <si>
    <t>Lože pod potrubí otevřený výkop ze štěrkopísku</t>
  </si>
  <si>
    <t>1928433460</t>
  </si>
  <si>
    <t>A22</t>
  </si>
  <si>
    <t>"štěrkopískový podsyp propustků"  1.4*0.1*(17.5+10.1+11.8)</t>
  </si>
  <si>
    <t>452111111</t>
  </si>
  <si>
    <t>Osazení betonových pražců otevřený výkop pl do 25000 mm2</t>
  </si>
  <si>
    <t>813500066</t>
  </si>
  <si>
    <t>A23</t>
  </si>
  <si>
    <t>"podklady pod potrubí propustků" 7+4+6</t>
  </si>
  <si>
    <t>59223730</t>
  </si>
  <si>
    <t>podkladek betonový pod hrdlové trouby   80 x 17 x 15 cm</t>
  </si>
  <si>
    <t>-359803199</t>
  </si>
  <si>
    <t>452311131</t>
  </si>
  <si>
    <t>Podkladní desky z betonu prostého tř. C 12/15 otevřený výkop</t>
  </si>
  <si>
    <t>293758830</t>
  </si>
  <si>
    <t>"podkladní desky pod vpusti propustků A25 čela" 1.5*1.5*0.15*2+1.5*4.0*0.10*2</t>
  </si>
  <si>
    <t>452312131</t>
  </si>
  <si>
    <t>Sedlové lože z betonu prostého tř. C 12/15 otevřený výkop</t>
  </si>
  <si>
    <t>-564424789</t>
  </si>
  <si>
    <t>A26</t>
  </si>
  <si>
    <t>"sedlové lože propustků" 1.4*0.2*(17.5+10.1+11.8)</t>
  </si>
  <si>
    <t>452318510</t>
  </si>
  <si>
    <t>Zajišťovací práh z betonu prostého se zvýšenými nároky na prostředí</t>
  </si>
  <si>
    <t>1467722872</t>
  </si>
  <si>
    <t>A27</t>
  </si>
  <si>
    <t>"zajišťovací prahy u propustků" 2*1.5*0.6*0.4</t>
  </si>
  <si>
    <t>Komunikace pozemní</t>
  </si>
  <si>
    <t>564851114</t>
  </si>
  <si>
    <t>Podklad ze štěrkodrtě ŠD tl 180 mm</t>
  </si>
  <si>
    <t>382854971</t>
  </si>
  <si>
    <t>"propustky, odměřeno v ACAD"72</t>
  </si>
  <si>
    <t>565145121</t>
  </si>
  <si>
    <t>Asfaltový beton vrstva podkladní ACP 16 + tl 60 mm</t>
  </si>
  <si>
    <t>-1606127941</t>
  </si>
  <si>
    <t>A29</t>
  </si>
  <si>
    <t>"propustky, odměřeno v ACAD"77</t>
  </si>
  <si>
    <t>567122114</t>
  </si>
  <si>
    <t>Podklad ze směsi stmelené cementem SC C 8/10 tl 150 mm</t>
  </si>
  <si>
    <t>-1982994752</t>
  </si>
  <si>
    <t>A30</t>
  </si>
  <si>
    <t>"propustky ,odměřeno v ACAD"72</t>
  </si>
  <si>
    <t>569831111</t>
  </si>
  <si>
    <t>Zpevnění krajnic štěrkodrtí tl 100 mm</t>
  </si>
  <si>
    <t>801858598</t>
  </si>
  <si>
    <t>A31</t>
  </si>
  <si>
    <t>"dosypání krajnic ŠD 0/32, odměřeno v ACAD"975</t>
  </si>
  <si>
    <t>572531131</t>
  </si>
  <si>
    <t>Oprava trhlin asfaltovou sanační hmotou š do 40 mm</t>
  </si>
  <si>
    <t>1524489440</t>
  </si>
  <si>
    <t>"sanace trhlin , odměřeno v ACAD"120</t>
  </si>
  <si>
    <t>573111111</t>
  </si>
  <si>
    <t>Postřik živičný infiltrační s posypem z asfaltu množství 0,60 kg/m2</t>
  </si>
  <si>
    <t>-1621897111</t>
  </si>
  <si>
    <t>A33</t>
  </si>
  <si>
    <t>77</t>
  </si>
  <si>
    <t>38</t>
  </si>
  <si>
    <t>573231111</t>
  </si>
  <si>
    <t>Postřik živičný spojovací ze silniční emulze v množství do 0,7 kg/m2</t>
  </si>
  <si>
    <t>1910996534</t>
  </si>
  <si>
    <t>A34</t>
  </si>
  <si>
    <t>"odměřeno v ACAD"8242+77</t>
  </si>
  <si>
    <t>577123121</t>
  </si>
  <si>
    <t>Asfaltový beton vrstva obrusná ACO 8  tl 30 mm</t>
  </si>
  <si>
    <t>-1746165982</t>
  </si>
  <si>
    <t>A35</t>
  </si>
  <si>
    <t>"vyrovnávka, odhad"2000</t>
  </si>
  <si>
    <t>577144121</t>
  </si>
  <si>
    <t>Asfaltový beton vrstva obrusná ACO 11 +  tl 50 mm</t>
  </si>
  <si>
    <t>1728520597</t>
  </si>
  <si>
    <t>"komunikace km 22,655-23,920, odměřeno v ACAD"7874</t>
  </si>
  <si>
    <t>"zastávky, odměřeno v ACAD"368</t>
  </si>
  <si>
    <t>C36</t>
  </si>
  <si>
    <t>"Celkem: "A36+B36</t>
  </si>
  <si>
    <t>577145122</t>
  </si>
  <si>
    <t>Asfaltový beton vrstva ložní ACL 16+  tl 50 mm</t>
  </si>
  <si>
    <t>78834529</t>
  </si>
  <si>
    <t>"propustky, odměřenov ACAD"77</t>
  </si>
  <si>
    <t>42</t>
  </si>
  <si>
    <t>594511111</t>
  </si>
  <si>
    <t>Dlažba z lomového kamene s provedením lože z betonu</t>
  </si>
  <si>
    <t>1055856148</t>
  </si>
  <si>
    <t>A38</t>
  </si>
  <si>
    <t>"propustky, odměřeno v ACAD"44</t>
  </si>
  <si>
    <t>711</t>
  </si>
  <si>
    <t>Izolace proti vodě, vlhkosti a plynům</t>
  </si>
  <si>
    <t>43</t>
  </si>
  <si>
    <t>711111001</t>
  </si>
  <si>
    <t>Provedení izolace proti zemní vlhkosti vodorovné za studena nátěrem penetračním</t>
  </si>
  <si>
    <t>187134243</t>
  </si>
  <si>
    <t>A82</t>
  </si>
  <si>
    <t>"penetrační nátěr čel propustků" 3+3</t>
  </si>
  <si>
    <t>44</t>
  </si>
  <si>
    <t>11163150</t>
  </si>
  <si>
    <t>lak asfaltový penetrační</t>
  </si>
  <si>
    <t>460776409</t>
  </si>
  <si>
    <t>711111051</t>
  </si>
  <si>
    <t>Provedení izolace proti zemní vlhkosti vodorovné za studena 2x nátěr tekutou elastickou hydroizolací</t>
  </si>
  <si>
    <t>1007482924</t>
  </si>
  <si>
    <t>A84</t>
  </si>
  <si>
    <t>"2x asf. nátěr čel propustků" 3+3</t>
  </si>
  <si>
    <t>46</t>
  </si>
  <si>
    <t>24551030</t>
  </si>
  <si>
    <t>nátěr hydroizolační - tekutá lepenka</t>
  </si>
  <si>
    <t>KG</t>
  </si>
  <si>
    <t>499140058</t>
  </si>
  <si>
    <t>47</t>
  </si>
  <si>
    <t>711112001</t>
  </si>
  <si>
    <t>Provedení izolace proti zemní vlhkosti svislé za studena nátěrem penetračním</t>
  </si>
  <si>
    <t>-728910817</t>
  </si>
  <si>
    <t>A86</t>
  </si>
  <si>
    <t>"penetrační nátěr čel propustků" 23+25</t>
  </si>
  <si>
    <t>"penetrační nátěr vpustí propustků" 4*1.5*(1.98+2.38)</t>
  </si>
  <si>
    <t>C86</t>
  </si>
  <si>
    <t>"Celkem: "A86+B86</t>
  </si>
  <si>
    <t>48</t>
  </si>
  <si>
    <t>11163150.1</t>
  </si>
  <si>
    <t>1234115638</t>
  </si>
  <si>
    <t>49</t>
  </si>
  <si>
    <t>711112051</t>
  </si>
  <si>
    <t>Provedení izolace proti zemní vlhkosti svislé za studena 2x nátěr tekutou elastickou hydroizolací</t>
  </si>
  <si>
    <t>1478458702</t>
  </si>
  <si>
    <t>A88</t>
  </si>
  <si>
    <t>"2x asf. nátěr čel propustků" 23+25</t>
  </si>
  <si>
    <t>C88</t>
  </si>
  <si>
    <t>"Celkem: "A88+B88</t>
  </si>
  <si>
    <t>50</t>
  </si>
  <si>
    <t>24551030.1</t>
  </si>
  <si>
    <t>-904757840</t>
  </si>
  <si>
    <t>Trubní vedení</t>
  </si>
  <si>
    <t>51</t>
  </si>
  <si>
    <t>899202112</t>
  </si>
  <si>
    <t>Osazení mříží litinových včetně rámů a košů na bahno pro třídu zatížení A15</t>
  </si>
  <si>
    <t>135335868</t>
  </si>
  <si>
    <t>"mříže pro vpusti propustků" 2</t>
  </si>
  <si>
    <t>52</t>
  </si>
  <si>
    <t>55242330</t>
  </si>
  <si>
    <t>mříž z pásoviny 50x5mm do rámu L50x50mm</t>
  </si>
  <si>
    <t>167364687</t>
  </si>
  <si>
    <t>53</t>
  </si>
  <si>
    <t>899231111</t>
  </si>
  <si>
    <t>Výšková úprava uličního vstupu nebo vpusti do 200 mm zvýšením mříže</t>
  </si>
  <si>
    <t>581525181</t>
  </si>
  <si>
    <t>54</t>
  </si>
  <si>
    <t>899331111</t>
  </si>
  <si>
    <t>Výšková úprava uličního vstupu nebo vpusti do 200 mm zvýšením poklopu</t>
  </si>
  <si>
    <t>-1170830641</t>
  </si>
  <si>
    <t>55</t>
  </si>
  <si>
    <t>899501411</t>
  </si>
  <si>
    <t>Stupadla do šachet ocelová PE povlak vidlicová s vysekáním otvoru v betonu</t>
  </si>
  <si>
    <t>-1615119068</t>
  </si>
  <si>
    <t>A43</t>
  </si>
  <si>
    <t>"stupadla do vpustí propustků" 2*4</t>
  </si>
  <si>
    <t>56</t>
  </si>
  <si>
    <t>911121111</t>
  </si>
  <si>
    <t>Montáž zábradlí ocelového přichyceného vruty do betonového podkladu</t>
  </si>
  <si>
    <t>-544055128</t>
  </si>
  <si>
    <t>A44</t>
  </si>
  <si>
    <t>"ocel.zábradlí propustek km 22,659"17.50</t>
  </si>
  <si>
    <t>57</t>
  </si>
  <si>
    <t>74910606</t>
  </si>
  <si>
    <t>zábradlí ocleové dvoumadlové vč. povrchové úpravy</t>
  </si>
  <si>
    <t>2142931143</t>
  </si>
  <si>
    <t>58</t>
  </si>
  <si>
    <t>911331111</t>
  </si>
  <si>
    <t>Svodidlo ocelové jednostranné zádržnosti N2 se zaberaněním sloupků v rozmezí do 2 m</t>
  </si>
  <si>
    <t>m</t>
  </si>
  <si>
    <t>-1504241013</t>
  </si>
  <si>
    <t>59</t>
  </si>
  <si>
    <t>912211121</t>
  </si>
  <si>
    <t>Montáž směrového sloupku z plastických hmot na svodidlo</t>
  </si>
  <si>
    <t>324369571</t>
  </si>
  <si>
    <t>60</t>
  </si>
  <si>
    <t>40445158</t>
  </si>
  <si>
    <t>sloupek silniční  směrový plastový 1200mm</t>
  </si>
  <si>
    <t>-69214646</t>
  </si>
  <si>
    <t>61</t>
  </si>
  <si>
    <t>914111111</t>
  </si>
  <si>
    <t>Montáž svislé dopravní značky do velikosti 1 m2 objímkami na sloupek nebo konzolu</t>
  </si>
  <si>
    <t>176036240</t>
  </si>
  <si>
    <t>A49</t>
  </si>
  <si>
    <t>2+1+1+1+4+2+2</t>
  </si>
  <si>
    <t>B49</t>
  </si>
  <si>
    <t>"Celkem: "A49</t>
  </si>
  <si>
    <t>62</t>
  </si>
  <si>
    <t>404440000</t>
  </si>
  <si>
    <t>svislá dopravní značka A2b</t>
  </si>
  <si>
    <t>-402112680</t>
  </si>
  <si>
    <t>63</t>
  </si>
  <si>
    <t>404442560</t>
  </si>
  <si>
    <t>svislá dopravní značka E4</t>
  </si>
  <si>
    <t>1759805659</t>
  </si>
  <si>
    <t>64</t>
  </si>
  <si>
    <t>404440450</t>
  </si>
  <si>
    <t>svislá dopravní značka A14</t>
  </si>
  <si>
    <t>141533868</t>
  </si>
  <si>
    <t>65</t>
  </si>
  <si>
    <t>404442560.1</t>
  </si>
  <si>
    <t>-547334914</t>
  </si>
  <si>
    <t>66</t>
  </si>
  <si>
    <t>404442600</t>
  </si>
  <si>
    <t>svislá dopravní značka IS12a</t>
  </si>
  <si>
    <t>-1087158757</t>
  </si>
  <si>
    <t>67</t>
  </si>
  <si>
    <t>404442700</t>
  </si>
  <si>
    <t>svislá dopravní značka IS12b</t>
  </si>
  <si>
    <t>-2016104814</t>
  </si>
  <si>
    <t>68</t>
  </si>
  <si>
    <t>404442300</t>
  </si>
  <si>
    <t>svislá dopravní značka P2</t>
  </si>
  <si>
    <t>1867183237</t>
  </si>
  <si>
    <t>69</t>
  </si>
  <si>
    <t>40444332</t>
  </si>
  <si>
    <t>svislá dopravní značka E2b</t>
  </si>
  <si>
    <t>-1466716736</t>
  </si>
  <si>
    <t>70</t>
  </si>
  <si>
    <t>404443230</t>
  </si>
  <si>
    <t>svislá dopravní značka IJ4b</t>
  </si>
  <si>
    <t>651040946</t>
  </si>
  <si>
    <t>71</t>
  </si>
  <si>
    <t>914311113</t>
  </si>
  <si>
    <t>Značky pro staničení a ohraničení - mezníky z kamene 100/100/600 mm</t>
  </si>
  <si>
    <t>-1944353785</t>
  </si>
  <si>
    <t>72</t>
  </si>
  <si>
    <t>914511112</t>
  </si>
  <si>
    <t>Montáž sloupku dopravních značek délky do 3,5 m s betonovým základem a patkou</t>
  </si>
  <si>
    <t>1711920133</t>
  </si>
  <si>
    <t>73</t>
  </si>
  <si>
    <t>404452250</t>
  </si>
  <si>
    <t>sloupek Zn 60 - 350</t>
  </si>
  <si>
    <t>-193780908</t>
  </si>
  <si>
    <t>74</t>
  </si>
  <si>
    <t>404452400</t>
  </si>
  <si>
    <t>patka hliníková HP 60</t>
  </si>
  <si>
    <t>901279408</t>
  </si>
  <si>
    <t>75</t>
  </si>
  <si>
    <t>404452530</t>
  </si>
  <si>
    <t>víčko plastové na sloupek 60</t>
  </si>
  <si>
    <t>-599232418</t>
  </si>
  <si>
    <t>76</t>
  </si>
  <si>
    <t>404452560</t>
  </si>
  <si>
    <t>upínací svorka na sloupek US 60</t>
  </si>
  <si>
    <t>166494949</t>
  </si>
  <si>
    <t>915111111</t>
  </si>
  <si>
    <t>Vodorovné dopravní značení šířky 125 mm bílou barvou dělící čáry souvislé</t>
  </si>
  <si>
    <t>-1065427012</t>
  </si>
  <si>
    <t>A65</t>
  </si>
  <si>
    <t>"vodící čára 0,125"2*1265</t>
  </si>
  <si>
    <t>"stř.čáry 0,125"1265</t>
  </si>
  <si>
    <t>C65</t>
  </si>
  <si>
    <t>"Celkem: "A65+B65</t>
  </si>
  <si>
    <t>915491211</t>
  </si>
  <si>
    <t>Osazení vodícího proužku z betonových desek do betonového lože tl do 100 mm š proužku 250 mm</t>
  </si>
  <si>
    <t>-222777760</t>
  </si>
  <si>
    <t>A66</t>
  </si>
  <si>
    <t>"odměřeno v ACAD"200</t>
  </si>
  <si>
    <t>79</t>
  </si>
  <si>
    <t>59218001</t>
  </si>
  <si>
    <t>krajník silniční betonový 50x25x8cm</t>
  </si>
  <si>
    <t>-666385120</t>
  </si>
  <si>
    <t>A67</t>
  </si>
  <si>
    <t>200*2*1.01</t>
  </si>
  <si>
    <t>80</t>
  </si>
  <si>
    <t>919411121</t>
  </si>
  <si>
    <t>Čelo propustku z betonu prostého pro propustek z trub DN 600 až 800</t>
  </si>
  <si>
    <t>-1552418784</t>
  </si>
  <si>
    <t>A68</t>
  </si>
  <si>
    <t>"propustek km 22,659 DN800"2</t>
  </si>
  <si>
    <t>81</t>
  </si>
  <si>
    <t>919413121</t>
  </si>
  <si>
    <t>Vtoková jímka z betonu prostého se zvýšenými nároky na prostředí pro propustek z trub do DN 800</t>
  </si>
  <si>
    <t>762776789</t>
  </si>
  <si>
    <t>""vč. dlažby dna jímky do cem. malty, vyspárování, bednění a jeho odstranění"</t>
  </si>
  <si>
    <t>A69</t>
  </si>
  <si>
    <t>"propust km 23,159" 1</t>
  </si>
  <si>
    <t>"propust km 23,305" 1</t>
  </si>
  <si>
    <t>C69</t>
  </si>
  <si>
    <t>"Celkem: "A69+B69</t>
  </si>
  <si>
    <t>82</t>
  </si>
  <si>
    <t>919521140</t>
  </si>
  <si>
    <t>Zřízení silničního propustku z trub betonových nebo ŽB DN 600</t>
  </si>
  <si>
    <t>-606345275</t>
  </si>
  <si>
    <t>A70</t>
  </si>
  <si>
    <t>"propustek km 23,159, odměřeno v ACAD"10.10</t>
  </si>
  <si>
    <t>"propustek km 23,305, odměřeno v ACAD" 11.80</t>
  </si>
  <si>
    <t>C70</t>
  </si>
  <si>
    <t>"Celkem: "A70+B70</t>
  </si>
  <si>
    <t>83</t>
  </si>
  <si>
    <t>59222012</t>
  </si>
  <si>
    <t>trouba železobetonová hrdlová přímá s integrovaným spojem 60X250 cm</t>
  </si>
  <si>
    <t>413371271</t>
  </si>
  <si>
    <t>A71</t>
  </si>
  <si>
    <t>21.9*1.01</t>
  </si>
  <si>
    <t>84</t>
  </si>
  <si>
    <t>919521160</t>
  </si>
  <si>
    <t>Zřízení silničního propustku z trub betonových nebo ŽB DN 800</t>
  </si>
  <si>
    <t>-1629807582</t>
  </si>
  <si>
    <t>A72</t>
  </si>
  <si>
    <t>"propustek km 22,659, odměřeno v ACAD"17.50</t>
  </si>
  <si>
    <t>85</t>
  </si>
  <si>
    <t>59222002</t>
  </si>
  <si>
    <t>trouba hrdlová přímá železobetonová s integrovaným těsněním 80 x 250 x 11,5 cm</t>
  </si>
  <si>
    <t>-2131499047</t>
  </si>
  <si>
    <t>A73</t>
  </si>
  <si>
    <t>17.5*1.01</t>
  </si>
  <si>
    <t>86</t>
  </si>
  <si>
    <t>919535555</t>
  </si>
  <si>
    <t>Obetonování trubního propustku betonem prostým</t>
  </si>
  <si>
    <t>1608146105</t>
  </si>
  <si>
    <t>A74</t>
  </si>
  <si>
    <t>1.44*17.50</t>
  </si>
  <si>
    <t>0.850*21.90</t>
  </si>
  <si>
    <t>C74</t>
  </si>
  <si>
    <t>"Celkem: "A74+B74</t>
  </si>
  <si>
    <t>87</t>
  </si>
  <si>
    <t>919735115</t>
  </si>
  <si>
    <t>Řezání stávajícího živičného krytu hl do 250 mm</t>
  </si>
  <si>
    <t>-1847538933</t>
  </si>
  <si>
    <t>A75</t>
  </si>
  <si>
    <t>"sanace trhlin, odměřeno v ACAD"120</t>
  </si>
  <si>
    <t>C75</t>
  </si>
  <si>
    <t>"Celkem: "A75+B75</t>
  </si>
  <si>
    <t>88</t>
  </si>
  <si>
    <t>938902111</t>
  </si>
  <si>
    <t>Čištění příkopů komunikací příkopovým rypadlem objem nánosu do 0,15 m3/m</t>
  </si>
  <si>
    <t>-1295365560</t>
  </si>
  <si>
    <t>A76</t>
  </si>
  <si>
    <t>"objem.hmotnost suti 0,097t/m"700</t>
  </si>
  <si>
    <t>89</t>
  </si>
  <si>
    <t>997221551</t>
  </si>
  <si>
    <t>Vodorovná doprava suti ze sypkých materiálů do 1 km</t>
  </si>
  <si>
    <t>-890782757</t>
  </si>
  <si>
    <t>A77</t>
  </si>
  <si>
    <t>"frézát"0.103*8242</t>
  </si>
  <si>
    <t>"čištění příkopů"0.097*700</t>
  </si>
  <si>
    <t>"frézát tl. 16cm"78*0,410</t>
  </si>
  <si>
    <t>"podkladní vrstvy" 78*0,44</t>
  </si>
  <si>
    <t>C77</t>
  </si>
  <si>
    <t>"Celkem: "A77+B77</t>
  </si>
  <si>
    <t>90</t>
  </si>
  <si>
    <t>997221559</t>
  </si>
  <si>
    <t>Příplatek ZKD 1 km u vodorovné dopravy suti ze sypkých materiálů</t>
  </si>
  <si>
    <t>1390137496</t>
  </si>
  <si>
    <t>"frézát"0.103*8242*9</t>
  </si>
  <si>
    <t>"čištění příkopů"0.097*700*14</t>
  </si>
  <si>
    <t>"frézát tl. 16cm"78*0,410*9</t>
  </si>
  <si>
    <t>"podkladní vrstvy" 78*0,44*14</t>
  </si>
  <si>
    <t>C78</t>
  </si>
  <si>
    <t>"Celkem: "A78+B78</t>
  </si>
  <si>
    <t>91</t>
  </si>
  <si>
    <t>997221845</t>
  </si>
  <si>
    <t>Poplatek za uložení odpadu z asfaltových povrchů na skládce (skládkovné)</t>
  </si>
  <si>
    <t>-1465205584</t>
  </si>
  <si>
    <t>92</t>
  </si>
  <si>
    <t>997221855</t>
  </si>
  <si>
    <t>Poplatek za uložení odpadu z kameniva na skládce (skládkovné)</t>
  </si>
  <si>
    <t>-1584642151</t>
  </si>
  <si>
    <t>998</t>
  </si>
  <si>
    <t>Přesun hmot</t>
  </si>
  <si>
    <t>93</t>
  </si>
  <si>
    <t>998225111</t>
  </si>
  <si>
    <t>Přesun hmot pro pozemní komunikace s krytem z kamene, monolitickým betonovým nebo živičným</t>
  </si>
  <si>
    <t>-1345448501</t>
  </si>
  <si>
    <t>185</t>
  </si>
  <si>
    <t>B7</t>
  </si>
  <si>
    <t>634</t>
  </si>
  <si>
    <t>B42</t>
  </si>
  <si>
    <t>A45</t>
  </si>
  <si>
    <t>B73</t>
  </si>
  <si>
    <t>1912</t>
  </si>
  <si>
    <t>A78</t>
  </si>
  <si>
    <t>SO 102 - II/315 km 23,920-25,832, Kerhartice - Ústí n/O</t>
  </si>
  <si>
    <t>B85</t>
  </si>
  <si>
    <t>4,5</t>
  </si>
  <si>
    <t>C85</t>
  </si>
  <si>
    <t>45,9</t>
  </si>
  <si>
    <t>B91</t>
  </si>
  <si>
    <t>105,633</t>
  </si>
  <si>
    <t>2 - Zakládání</t>
  </si>
  <si>
    <t>3 - Svislé a kompletní konstrukce</t>
  </si>
  <si>
    <t>209156393</t>
  </si>
  <si>
    <t>847*7,0</t>
  </si>
  <si>
    <t>1048222019</t>
  </si>
  <si>
    <t>"komunikace"12428</t>
  </si>
  <si>
    <t>"zastávky"185</t>
  </si>
  <si>
    <t>"objem. hmot. suti 0,103 t/m2"</t>
  </si>
  <si>
    <t>-1958438729</t>
  </si>
  <si>
    <t>847*6,7</t>
  </si>
  <si>
    <t>121101101</t>
  </si>
  <si>
    <t>Sejmutí ornice s přemístěním na vzdálenost do 50 m</t>
  </si>
  <si>
    <t>1470452776</t>
  </si>
  <si>
    <t>"sejmutí ornice, odměřeno v ACAD"15+210</t>
  </si>
  <si>
    <t>122102203</t>
  </si>
  <si>
    <t>Odkopávky a prokopávky nezapažené pro silnice objemu do 5000 m3 v hornině tř. 1 a 2</t>
  </si>
  <si>
    <t>-1076286493</t>
  </si>
  <si>
    <t>"odměřeno v ACAD"1617</t>
  </si>
  <si>
    <t>1423648805</t>
  </si>
  <si>
    <t>1617*0.5</t>
  </si>
  <si>
    <t>132201202</t>
  </si>
  <si>
    <t>Hloubení rýh š do 2000 mm v hornině tř. 3 objemu do 1000 m3</t>
  </si>
  <si>
    <t>1715997057</t>
  </si>
  <si>
    <t>"odměřeno v ACAD"634</t>
  </si>
  <si>
    <t>743293630</t>
  </si>
  <si>
    <t>634*0.5</t>
  </si>
  <si>
    <t>-2125195635</t>
  </si>
  <si>
    <t>"odkopávky"1617</t>
  </si>
  <si>
    <t>"hl.rýh"634</t>
  </si>
  <si>
    <t>C7</t>
  </si>
  <si>
    <t>"Celkem: "A7+B7</t>
  </si>
  <si>
    <t>-92109991</t>
  </si>
  <si>
    <t>5*2251</t>
  </si>
  <si>
    <t>1870071047</t>
  </si>
  <si>
    <t>854175979</t>
  </si>
  <si>
    <t>A10</t>
  </si>
  <si>
    <t>"násyp.materiál"741*2.20</t>
  </si>
  <si>
    <t>-468573066</t>
  </si>
  <si>
    <t>1238697379</t>
  </si>
  <si>
    <t>2251*1.85</t>
  </si>
  <si>
    <t>1363150472</t>
  </si>
  <si>
    <t>"zásyp čel, vpustí A13 prahů propustků" 36</t>
  </si>
  <si>
    <t>"zásyp propustků po úroveň zemní pláně" 164</t>
  </si>
  <si>
    <t>1941519856</t>
  </si>
  <si>
    <t>36*1.9</t>
  </si>
  <si>
    <t>1539762764</t>
  </si>
  <si>
    <t>"materiál pro zásyp propustků v aktivní zóně" 164*2,0</t>
  </si>
  <si>
    <t>181301112</t>
  </si>
  <si>
    <t>Rozprostření ornice tl vrstvy do 150 mm pl přes 500 m2 v rovině nebo ve svahu do 1:5</t>
  </si>
  <si>
    <t>1861071376</t>
  </si>
  <si>
    <t>""2 roky rekultivace 1610m2"</t>
  </si>
  <si>
    <t>"odměřeno v ACAD" 1610</t>
  </si>
  <si>
    <t>-1839290284</t>
  </si>
  <si>
    <t>1610*0,15*1.7</t>
  </si>
  <si>
    <t>181451131</t>
  </si>
  <si>
    <t>Založení parkového trávníku výsevem plochy přes 1000 m2 v rovině a ve svahu do 1:5</t>
  </si>
  <si>
    <t>-278882910</t>
  </si>
  <si>
    <t>005724100</t>
  </si>
  <si>
    <t>144768880</t>
  </si>
  <si>
    <t>1610*0.015"přepočet koeficientem množství</t>
  </si>
  <si>
    <t>-1387864865</t>
  </si>
  <si>
    <t>1534846472</t>
  </si>
  <si>
    <t>1085*0,015 'Přepočtené koeficientem množství</t>
  </si>
  <si>
    <t>-536828786</t>
  </si>
  <si>
    <t>1085+1610</t>
  </si>
  <si>
    <t>-30562023</t>
  </si>
  <si>
    <t>-442052253</t>
  </si>
  <si>
    <t>"odměřeno v ACAD"1085</t>
  </si>
  <si>
    <t>-1236196228</t>
  </si>
  <si>
    <t>"ohumusování ve svahu tl. 15cm" 1085</t>
  </si>
  <si>
    <t>10364101</t>
  </si>
  <si>
    <t>zemina pro terénní úpravy -  ornice</t>
  </si>
  <si>
    <t>-675404513</t>
  </si>
  <si>
    <t>"nákup a dovoz ornice"  1085*0,15*1,7</t>
  </si>
  <si>
    <t>-1663361752</t>
  </si>
  <si>
    <t>A21</t>
  </si>
  <si>
    <t>"zalití osetých ploch,3x po dobu výstavby, spotřeba 15l/m2"0.015*(1085+1610)*3</t>
  </si>
  <si>
    <t>-1363903292</t>
  </si>
  <si>
    <t>Zakládání</t>
  </si>
  <si>
    <t>211971110</t>
  </si>
  <si>
    <t>Zřízení opláštění žeber nebo trativodů geotextilií v rýze nebo zářezu sklonu do 1:2</t>
  </si>
  <si>
    <t>-59204807</t>
  </si>
  <si>
    <t>2612*2</t>
  </si>
  <si>
    <t>69311197</t>
  </si>
  <si>
    <t>geotextilie netkaná separační, ochranná, filtrační, drenážní PES(70%)+PP(30%) 200g/m2</t>
  </si>
  <si>
    <t>-885999770</t>
  </si>
  <si>
    <t>212752213</t>
  </si>
  <si>
    <t>Trativod z drenážních trubek plastových flexibilních D do 160 mm včetně lože otevřený výkop</t>
  </si>
  <si>
    <t>-2034344731</t>
  </si>
  <si>
    <t>"trativod vč. lože a obsypu drcenným kamenivem" 2612</t>
  </si>
  <si>
    <t>213141131</t>
  </si>
  <si>
    <t>Zřízení vrstvy z geotextilie ve sklonu do 1:1 š do 3 m</t>
  </si>
  <si>
    <t>-272262999</t>
  </si>
  <si>
    <t>"ochrana rubové strany gabionu" (978+48)*1,0</t>
  </si>
  <si>
    <t>69311172</t>
  </si>
  <si>
    <t>geotextilie PP s ÚV stabilizací 300g/m2</t>
  </si>
  <si>
    <t>-1679118397</t>
  </si>
  <si>
    <t>1026*1,15 'Přepočtené koeficientem množství</t>
  </si>
  <si>
    <t>Svislé a kompletní konstrukce</t>
  </si>
  <si>
    <t>326214221</t>
  </si>
  <si>
    <t>Zdiva LTM z gabionů svařovaná síť pozinkovaná vyplněná kamenem</t>
  </si>
  <si>
    <t>1666931646</t>
  </si>
  <si>
    <t>451315127</t>
  </si>
  <si>
    <t>Podkladní nebo výplňová vrstva z betonu C 30/37 tl do 150 mm</t>
  </si>
  <si>
    <t>-539905857</t>
  </si>
  <si>
    <t>"podkladní beton pod gabinoy tl. 12cm, vč. bednění a jeho odstranění" 732</t>
  </si>
  <si>
    <t>585124047</t>
  </si>
  <si>
    <t>"štěrkopískový podsyp propustků"  1.4*0.1*(13.5+11.5+10.0+10.0+11.5+9.5+9.5)</t>
  </si>
  <si>
    <t>1275655942</t>
  </si>
  <si>
    <t>"podklady pod potrubí propustků" 6+5+7+5+4+5</t>
  </si>
  <si>
    <t>-1184688984</t>
  </si>
  <si>
    <t>-1190673212</t>
  </si>
  <si>
    <t>"podkladní desky pod vpusti propustků" 1.7*1.7*0.15*6</t>
  </si>
  <si>
    <t>1350100041</t>
  </si>
  <si>
    <t>"sedlové lože propustků" 1.4*0.2*(13.5+11.5+10.0+10.0+11.5+9.5+9.5)</t>
  </si>
  <si>
    <t>44109803</t>
  </si>
  <si>
    <t>"zajišťovací prahy u propustků" 7*1.5*0.6*0.4</t>
  </si>
  <si>
    <t>452368211</t>
  </si>
  <si>
    <t>Výztuž podkladních desek nebo bloků nebo pražců otevřený výkop ze svařovaných sítí Kari</t>
  </si>
  <si>
    <t>1463063410</t>
  </si>
  <si>
    <t>"výztuž podkladního betonu pro gabiony síť 8/150/150, hmotnost 12,38 kg/m2" 732*0,01238</t>
  </si>
  <si>
    <t>561081131</t>
  </si>
  <si>
    <t>Zřízení podkladu ze zeminy upravené hydraulickými pojivy (Road Mix) tl do 500 mm plochy přes 5000 m2</t>
  </si>
  <si>
    <t>-1113981860</t>
  </si>
  <si>
    <t>585211300</t>
  </si>
  <si>
    <t>cement portlandský CEM I 42.5 R VL</t>
  </si>
  <si>
    <t>-2083304507</t>
  </si>
  <si>
    <t>"objem vápna 70,8kg/m3" 5208*0.5*0.0708</t>
  </si>
  <si>
    <t>1597533446</t>
  </si>
  <si>
    <t>"propustky, nová k-ce, odměřeno v ACAD"137+5357</t>
  </si>
  <si>
    <t>-2067933995</t>
  </si>
  <si>
    <t>"propustky, nová k-ce, odměřenov ACAD"147+5022</t>
  </si>
  <si>
    <t>Podklad ze směsi stmelené cementem SC C 8/10  tl 150 mm</t>
  </si>
  <si>
    <t>-1650725491</t>
  </si>
  <si>
    <t>"propustky, nová k-ce,odměřenov ACAD"151+5208</t>
  </si>
  <si>
    <t>1585662805</t>
  </si>
  <si>
    <t>"dosypání krajnic ŠD 0/32, odměřeno v ACAD"2709</t>
  </si>
  <si>
    <t>-765975717</t>
  </si>
  <si>
    <t>-1239999000</t>
  </si>
  <si>
    <t>5169</t>
  </si>
  <si>
    <t>1733784362</t>
  </si>
  <si>
    <t>"odměřeno v ACAD"12670+5087</t>
  </si>
  <si>
    <t>Asfaltový beton vrstva obrusná ACO 8 tl 30 mm</t>
  </si>
  <si>
    <t>739814080</t>
  </si>
  <si>
    <t>"vyrovnávka, odhad"1000</t>
  </si>
  <si>
    <t>Asfaltový beton vrstva obrusná ACO 11+ tl 50 mm</t>
  </si>
  <si>
    <t>-801627321</t>
  </si>
  <si>
    <t>A42</t>
  </si>
  <si>
    <t>"komunikace, odměřeno v ACAD"12485</t>
  </si>
  <si>
    <t>"zastávky, odměřenov ACAD"185</t>
  </si>
  <si>
    <t>C42</t>
  </si>
  <si>
    <t>"Celkem: "A42+B42</t>
  </si>
  <si>
    <t>Asfaltový beton vrstva ložní ACL 16 + tl 50 mm</t>
  </si>
  <si>
    <t>-633742141</t>
  </si>
  <si>
    <t>"propustky,nová -kce, odměřenov ACAD"139.65+4947.60</t>
  </si>
  <si>
    <t>-1971165229</t>
  </si>
  <si>
    <t>-1733666844</t>
  </si>
  <si>
    <t>A96</t>
  </si>
  <si>
    <t>"penetrační nátěr vpustí propustků" 4*1.5*(2.34+2.43+2.0+2.24+2.12+2.34)+4*1.1*1.5</t>
  </si>
  <si>
    <t>2017284287</t>
  </si>
  <si>
    <t>773576441</t>
  </si>
  <si>
    <t>A98</t>
  </si>
  <si>
    <t>325984409</t>
  </si>
  <si>
    <t>894211121</t>
  </si>
  <si>
    <t>Šachty kanalizační kruhové z prostého betonu na potrubí DN 250 nebo 300 dno beton tř. C 25/30</t>
  </si>
  <si>
    <t>375020722</t>
  </si>
  <si>
    <t>"šachta monolitická DN600 na potrubí DN300 propustku v km 24,230, vč. bednění A45 jeho odstranění" 1</t>
  </si>
  <si>
    <t>928793924</t>
  </si>
  <si>
    <t>A46</t>
  </si>
  <si>
    <t>"mříže pro vpusti propustků" 6+1</t>
  </si>
  <si>
    <t>987279136</t>
  </si>
  <si>
    <t>-214129420</t>
  </si>
  <si>
    <t>-1758694233</t>
  </si>
  <si>
    <t>-362975767</t>
  </si>
  <si>
    <t>A50</t>
  </si>
  <si>
    <t>"stupadla do vpustí propustků" 6*4</t>
  </si>
  <si>
    <t>-2114344190</t>
  </si>
  <si>
    <t>A51</t>
  </si>
  <si>
    <t>"propustek 22,659"10</t>
  </si>
  <si>
    <t>zábradlí vč. povrchové úpravy</t>
  </si>
  <si>
    <t>390569969</t>
  </si>
  <si>
    <t>-1665392679</t>
  </si>
  <si>
    <t>911331145</t>
  </si>
  <si>
    <t>Svodidlo ocelové jednostranné zádržnosti H2 typ KB1 RH2 se zaberaněním sloupků v rozmezí do 4 m</t>
  </si>
  <si>
    <t>-1087435340</t>
  </si>
  <si>
    <t>708609063</t>
  </si>
  <si>
    <t>A54</t>
  </si>
  <si>
    <t>-123599587</t>
  </si>
  <si>
    <t>1335540489</t>
  </si>
  <si>
    <t>A56</t>
  </si>
  <si>
    <t>1+1+1+2+2+4+1+4+2</t>
  </si>
  <si>
    <t>B56</t>
  </si>
  <si>
    <t>"Celkem: "A56</t>
  </si>
  <si>
    <t>svislá dopravní značka IS3a</t>
  </si>
  <si>
    <t>-81874557</t>
  </si>
  <si>
    <t>40444256</t>
  </si>
  <si>
    <t>svislá dopravní značka IS3b</t>
  </si>
  <si>
    <t>-1168489387</t>
  </si>
  <si>
    <t>404440420</t>
  </si>
  <si>
    <t>-1070029934</t>
  </si>
  <si>
    <t>224816823</t>
  </si>
  <si>
    <t>1132270604</t>
  </si>
  <si>
    <t>svislá dopravní značka P1</t>
  </si>
  <si>
    <t>-2027721511</t>
  </si>
  <si>
    <t>404442360</t>
  </si>
  <si>
    <t>1066025956</t>
  </si>
  <si>
    <t>404440100</t>
  </si>
  <si>
    <t>svislá dopravní značka A22</t>
  </si>
  <si>
    <t>-1734723088</t>
  </si>
  <si>
    <t>404443320</t>
  </si>
  <si>
    <t>svislá dopravní značka</t>
  </si>
  <si>
    <t>-364556550</t>
  </si>
  <si>
    <t>404442850</t>
  </si>
  <si>
    <t>-99944571</t>
  </si>
  <si>
    <t>-702539132</t>
  </si>
  <si>
    <t>2109277585</t>
  </si>
  <si>
    <t>-1609098161</t>
  </si>
  <si>
    <t>1052175366</t>
  </si>
  <si>
    <t>-1027620184</t>
  </si>
  <si>
    <t>1696535786</t>
  </si>
  <si>
    <t>-1684239156</t>
  </si>
  <si>
    <t>"vodící čáry 0,125"2*1912</t>
  </si>
  <si>
    <t>"stř.čáry 0,125"1912</t>
  </si>
  <si>
    <t>C73</t>
  </si>
  <si>
    <t>"Celkem: "A73+B73</t>
  </si>
  <si>
    <t>122809620</t>
  </si>
  <si>
    <t>"odměřeno v ACAD"350</t>
  </si>
  <si>
    <t>-977980379</t>
  </si>
  <si>
    <t>350*2*1.01</t>
  </si>
  <si>
    <t>94</t>
  </si>
  <si>
    <t>916131213</t>
  </si>
  <si>
    <t>Osazení silničního obrubníku betonového stojatého s boční opěrou do lože z betonu prostého</t>
  </si>
  <si>
    <t>-819100439</t>
  </si>
  <si>
    <t>"odměřeno v ACAD"173</t>
  </si>
  <si>
    <t>95</t>
  </si>
  <si>
    <t>59217031</t>
  </si>
  <si>
    <t>obrubník betonový silniční 100 x 15 x 25 cm</t>
  </si>
  <si>
    <t>1233858085</t>
  </si>
  <si>
    <t>173*1.01</t>
  </si>
  <si>
    <t>96</t>
  </si>
  <si>
    <t>-710164938</t>
  </si>
  <si>
    <t>"vč. dlažby dna jímky do cem. malty, vyspárování, bednění A78 jeho odstranění" 6</t>
  </si>
  <si>
    <t>97</t>
  </si>
  <si>
    <t>919521110</t>
  </si>
  <si>
    <t>Zřízení silničního propustku z trub betonových nebo ŽB DN 300</t>
  </si>
  <si>
    <t>1540563210</t>
  </si>
  <si>
    <t>A79</t>
  </si>
  <si>
    <t>"propustek km 24,230 DN300"14</t>
  </si>
  <si>
    <t>98</t>
  </si>
  <si>
    <t>59222014</t>
  </si>
  <si>
    <t>trouba hrdlová přímá železobetonová s integrovaným těsněním  30 x 100 x 7 cm</t>
  </si>
  <si>
    <t>1807379856</t>
  </si>
  <si>
    <t>A80</t>
  </si>
  <si>
    <t>14*1.01</t>
  </si>
  <si>
    <t>99</t>
  </si>
  <si>
    <t>919521120</t>
  </si>
  <si>
    <t>Zřízení silničního propustku z trub betonových nebo ŽB DN 400</t>
  </si>
  <si>
    <t>-851601219</t>
  </si>
  <si>
    <t>A81</t>
  </si>
  <si>
    <t>"propustek km 24,723 DN400"10</t>
  </si>
  <si>
    <t>100</t>
  </si>
  <si>
    <t>59222016</t>
  </si>
  <si>
    <t>trouba hrdlová přímá železobet. s integrovaným těsněním  40 x 100 x 7,5 cm</t>
  </si>
  <si>
    <t>189661151</t>
  </si>
  <si>
    <t>10*1.01</t>
  </si>
  <si>
    <t>-1112252341</t>
  </si>
  <si>
    <t>A83</t>
  </si>
  <si>
    <t>"propustky DN600"12+10+12+10+10</t>
  </si>
  <si>
    <t>102</t>
  </si>
  <si>
    <t>59222001</t>
  </si>
  <si>
    <t>trouba hrdlová přímá železobetonová s integrovaným těsněním  60 x 250 x 10 cm</t>
  </si>
  <si>
    <t>1494547703</t>
  </si>
  <si>
    <t>54*1.01</t>
  </si>
  <si>
    <t>103</t>
  </si>
  <si>
    <t>-1563474865</t>
  </si>
  <si>
    <t>A85</t>
  </si>
  <si>
    <t>14*0.32</t>
  </si>
  <si>
    <t>10*0.45</t>
  </si>
  <si>
    <t>54*0.850</t>
  </si>
  <si>
    <t>D85</t>
  </si>
  <si>
    <t>"Celkem: "A85+B85+C85</t>
  </si>
  <si>
    <t>104</t>
  </si>
  <si>
    <t>594201882</t>
  </si>
  <si>
    <t>"sanace trhlin"120</t>
  </si>
  <si>
    <t>105</t>
  </si>
  <si>
    <t>935112111</t>
  </si>
  <si>
    <t>Osazení příkopového žlabu do betonu tl 100 mm z betonových tvárnic š 500 mm</t>
  </si>
  <si>
    <t>1085294089</t>
  </si>
  <si>
    <t>A87</t>
  </si>
  <si>
    <t>"odměřeno v CAD"115</t>
  </si>
  <si>
    <t>106</t>
  </si>
  <si>
    <t>59227031</t>
  </si>
  <si>
    <t>žlab betonový do dlažby 50x50x13 cm</t>
  </si>
  <si>
    <t>-1381884869</t>
  </si>
  <si>
    <t>115*1.01</t>
  </si>
  <si>
    <t>107</t>
  </si>
  <si>
    <t>987664629</t>
  </si>
  <si>
    <t>A89</t>
  </si>
  <si>
    <t>403+60+280+346</t>
  </si>
  <si>
    <t>108</t>
  </si>
  <si>
    <t>966006132</t>
  </si>
  <si>
    <t>Odstranění značek dopravních nebo orientačních se sloupky s betonovými patkami</t>
  </si>
  <si>
    <t>-849227053</t>
  </si>
  <si>
    <t>109</t>
  </si>
  <si>
    <t>1212177621</t>
  </si>
  <si>
    <t>A91</t>
  </si>
  <si>
    <t>"frézát" 0.103*12613</t>
  </si>
  <si>
    <t>"rézát tl. 16cm" 0,410*847*6,7</t>
  </si>
  <si>
    <t>"podkladní vrstvy" 0,440*847*7,0</t>
  </si>
  <si>
    <t>"čištění příkopu" 0.097*1089</t>
  </si>
  <si>
    <t>C91</t>
  </si>
  <si>
    <t>"Celkem: "A91+B91</t>
  </si>
  <si>
    <t>110</t>
  </si>
  <si>
    <t>614506073</t>
  </si>
  <si>
    <t>"frézát" 0.103*12613*9</t>
  </si>
  <si>
    <t>"rézát tl. 16cm" 0,410*847*6,7*9</t>
  </si>
  <si>
    <t>"podkladní vrstvy" 0,440*847*7,0*14</t>
  </si>
  <si>
    <t>"čištění příkopu" 0.097*1089*14</t>
  </si>
  <si>
    <t>111</t>
  </si>
  <si>
    <t>1874816193</t>
  </si>
  <si>
    <t>112</t>
  </si>
  <si>
    <t>-755604757</t>
  </si>
  <si>
    <t>113</t>
  </si>
  <si>
    <t>955764935</t>
  </si>
  <si>
    <t>D4</t>
  </si>
  <si>
    <t>450</t>
  </si>
  <si>
    <t>C16</t>
  </si>
  <si>
    <t>176,55</t>
  </si>
  <si>
    <t>D16</t>
  </si>
  <si>
    <t>140</t>
  </si>
  <si>
    <t>SO 111 - Trvalé dopravní značení</t>
  </si>
  <si>
    <t>E16</t>
  </si>
  <si>
    <t>G16</t>
  </si>
  <si>
    <t>3624</t>
  </si>
  <si>
    <t>H16</t>
  </si>
  <si>
    <t>900</t>
  </si>
  <si>
    <t>I16</t>
  </si>
  <si>
    <t>102,96</t>
  </si>
  <si>
    <t>J16</t>
  </si>
  <si>
    <t>300</t>
  </si>
  <si>
    <t>716452391</t>
  </si>
  <si>
    <t>"" v km 22,655 - 23,920"</t>
  </si>
  <si>
    <t>"" v km 23,920 - 25,832"</t>
  </si>
  <si>
    <t>2+1+2+2+1+2+2+1+1+2+2+2</t>
  </si>
  <si>
    <t>40444280</t>
  </si>
  <si>
    <t>značka dopravní svislá FeZn NK 1100 (1350) x 330 mm</t>
  </si>
  <si>
    <t>-307546164</t>
  </si>
  <si>
    <t>"IS3a" 1</t>
  </si>
  <si>
    <t>40444285</t>
  </si>
  <si>
    <t>značka dopravní svislá FeZn NK 1100 (1350) x 500 mm</t>
  </si>
  <si>
    <t>670034081</t>
  </si>
  <si>
    <t>"IS3b" 1</t>
  </si>
  <si>
    <t>40444000</t>
  </si>
  <si>
    <t>značka dopravní svislá výstražná FeZn A1-A30 P1,P4 700mm</t>
  </si>
  <si>
    <t>-1421353603</t>
  </si>
  <si>
    <t>"P1" 2</t>
  </si>
  <si>
    <t>"A22" 2</t>
  </si>
  <si>
    <t>"A2b" 2</t>
  </si>
  <si>
    <t>"A14" 2</t>
  </si>
  <si>
    <t>E4</t>
  </si>
  <si>
    <t>"Celkem: "A4+B4+C4+D4</t>
  </si>
  <si>
    <t>40444230</t>
  </si>
  <si>
    <t>značka dopravní svislá FeZn NK 500 x 500 mm</t>
  </si>
  <si>
    <t>-1989277867</t>
  </si>
  <si>
    <t>"E2b" 2+2</t>
  </si>
  <si>
    <t>40445414</t>
  </si>
  <si>
    <t>značka dopravní svislá nereflexní FeZn prolis 500x300mm</t>
  </si>
  <si>
    <t>-922214619</t>
  </si>
  <si>
    <t>"E12" 2</t>
  </si>
  <si>
    <t>značka dopravní svislá FeZn 500x150mm</t>
  </si>
  <si>
    <t>-857774560</t>
  </si>
  <si>
    <t>"E4" 2</t>
  </si>
  <si>
    <t>40444305</t>
  </si>
  <si>
    <t>značka dopravní svislá FeZn NK 1000 x 500 mm (IS 12a, 12b)</t>
  </si>
  <si>
    <t>382667192</t>
  </si>
  <si>
    <t>"IS12a + b" 3+3</t>
  </si>
  <si>
    <t>40444230.1</t>
  </si>
  <si>
    <t>-690437370</t>
  </si>
  <si>
    <t>"P2" 5</t>
  </si>
  <si>
    <t>40445449</t>
  </si>
  <si>
    <t>značka dopravní svislá nereflexní FeZn-Al rám D 500mm</t>
  </si>
  <si>
    <t>1140503147</t>
  </si>
  <si>
    <t>"IJ4b" 4</t>
  </si>
  <si>
    <t>990079869</t>
  </si>
  <si>
    <t>-835271217</t>
  </si>
  <si>
    <t>-333541260</t>
  </si>
  <si>
    <t>-394635499</t>
  </si>
  <si>
    <t>-1773470594</t>
  </si>
  <si>
    <t>-1200710163</t>
  </si>
  <si>
    <t>"vodící čáry 0,125"2*1265</t>
  </si>
  <si>
    <t>"stř.čáry 0,125 V1a"450</t>
  </si>
  <si>
    <t>"stř.čáry 0,125 V2a"0.33*535</t>
  </si>
  <si>
    <t>"stř.čáry 0,125 V2b"0.5*280</t>
  </si>
  <si>
    <t>"V11"80</t>
  </si>
  <si>
    <t>F16</t>
  </si>
  <si>
    <t>"Mezisoučet: "A16+B16+C16+D16+E16</t>
  </si>
  <si>
    <t>""v km 23,920 - 25,832"</t>
  </si>
  <si>
    <t>"vodící čáry 0,125"2*1812</t>
  </si>
  <si>
    <t>"stř.čáry 0,125 V1a"900</t>
  </si>
  <si>
    <t>"stř.čáry V2a"0.33*312</t>
  </si>
  <si>
    <t>"stř.čáry 0,125 V2b"0.5*600</t>
  </si>
  <si>
    <t>K16</t>
  </si>
  <si>
    <t>"Mezisoučet: "G16+H16+I16+J16</t>
  </si>
  <si>
    <t>L16</t>
  </si>
  <si>
    <t>"Celkem: "A16+B16+C16+D16+E16+G16+H16+I16+J16</t>
  </si>
  <si>
    <t>D6</t>
  </si>
  <si>
    <t>E6</t>
  </si>
  <si>
    <t>F6</t>
  </si>
  <si>
    <t>SO 112 - Zabezpečení provozu</t>
  </si>
  <si>
    <t>564731111</t>
  </si>
  <si>
    <t>Podklad z kameniva drceného vel. 8-16 mm tl 100 mm</t>
  </si>
  <si>
    <t>1492165310</t>
  </si>
  <si>
    <t>12.000*2.5</t>
  </si>
  <si>
    <t>584121111</t>
  </si>
  <si>
    <t>Osazení silničních dílců z ŽB do lože z kameniva těženého tl 50 mm</t>
  </si>
  <si>
    <t>30230383</t>
  </si>
  <si>
    <t>"provizorní zpevnění z panelů tl.15cm vč. lože z DK 4/8 tl. 5cm" 24</t>
  </si>
  <si>
    <t>"Celkem: "A2</t>
  </si>
  <si>
    <t>59381136</t>
  </si>
  <si>
    <t>panel silniční 200x100x15 cm</t>
  </si>
  <si>
    <t>-1290229656</t>
  </si>
  <si>
    <t>913111115</t>
  </si>
  <si>
    <t>Montáž a demontáž dočasné dopravní značky samostatné základní</t>
  </si>
  <si>
    <t>2108411325</t>
  </si>
  <si>
    <t>"značka B1+dodatková tabulka na zábranu Z2, vč. posunu dle pracovních úseků" 2*2</t>
  </si>
  <si>
    <t>913111215</t>
  </si>
  <si>
    <t>Příplatek k dočasné dopravní značce samostatné základní za první a ZKD den použití</t>
  </si>
  <si>
    <t>-169198905</t>
  </si>
  <si>
    <t>"pronájem na 10 měsíců" 4*300</t>
  </si>
  <si>
    <t>913121111</t>
  </si>
  <si>
    <t>Montáž a demontáž dočasné dopravní značky kompletní základní</t>
  </si>
  <si>
    <t>892519309</t>
  </si>
  <si>
    <t>"značka IS11a" 6</t>
  </si>
  <si>
    <t>"značka IS11b" 12</t>
  </si>
  <si>
    <t>"značka IS11c" 24</t>
  </si>
  <si>
    <t>"značka IP10a" 1</t>
  </si>
  <si>
    <t>"značka IP22" 2</t>
  </si>
  <si>
    <t>"značka B28" 1</t>
  </si>
  <si>
    <t>""vč. posunu dle pracovních úseků"</t>
  </si>
  <si>
    <t>G6</t>
  </si>
  <si>
    <t>"Celkem: "A6+B6+C6+D6+E6+F6</t>
  </si>
  <si>
    <t>913121211</t>
  </si>
  <si>
    <t>Příplatek k dočasné dopravní značce kompletní základní za první a ZKD den použití</t>
  </si>
  <si>
    <t>684348021</t>
  </si>
  <si>
    <t>"pronájem na 10 měsíců" 46*300</t>
  </si>
  <si>
    <t>"Celkem: "A7</t>
  </si>
  <si>
    <t>913211111</t>
  </si>
  <si>
    <t>Montáž a demontáž dočasné dopravní zábrany reflexní šířky 1,5 m</t>
  </si>
  <si>
    <t>256319459</t>
  </si>
  <si>
    <t>"zábrana Z2 + světla, vč. posunu dle pracovních úseků" 2</t>
  </si>
  <si>
    <t>913211211</t>
  </si>
  <si>
    <t>Příplatek k dočasné dopravní zábraně reflexní 1,5 m za první a ZKD den použití</t>
  </si>
  <si>
    <t>314325454</t>
  </si>
  <si>
    <t>"pronájem na 10 měsíců" 2*300</t>
  </si>
  <si>
    <t>913221111</t>
  </si>
  <si>
    <t>Montáž a demontáž dočasné dopravní zábrany světelné šířky 1,5 m se 3 světly</t>
  </si>
  <si>
    <t>484763399</t>
  </si>
  <si>
    <t>"vč. posunu dle pracovních úseků" 2</t>
  </si>
  <si>
    <t>B10</t>
  </si>
  <si>
    <t>"Celkem: "A10</t>
  </si>
  <si>
    <t>913221211</t>
  </si>
  <si>
    <t>Příplatek k dočasné dopravní zábraně světelné šířky 1,5m se 3 světly za první a ZKD den použití</t>
  </si>
  <si>
    <t>-1826221486</t>
  </si>
  <si>
    <t>913911112</t>
  </si>
  <si>
    <t>Montáž a demontáž akumulátoru dočasného dopravního značení olověného 12 V/55 Ah</t>
  </si>
  <si>
    <t>711952875</t>
  </si>
  <si>
    <t>913911122</t>
  </si>
  <si>
    <t>Montáž a demontáž dočasného zásobníku ocelového na akumulátor a řídící jednotku</t>
  </si>
  <si>
    <t>-2139601952</t>
  </si>
  <si>
    <t>"vč. posunu dle pracovních úseků"2</t>
  </si>
  <si>
    <t>913911212</t>
  </si>
  <si>
    <t>Příplatek k dočasnému akumulátor 12V/55 Ah za první a ZKD den použití</t>
  </si>
  <si>
    <t>-1524271968</t>
  </si>
  <si>
    <t>"pronájem na 10 měsíců" 2*10</t>
  </si>
  <si>
    <t>913911222</t>
  </si>
  <si>
    <t>Příplatek k dočasnému ocelovému zásobníku na akumulátor za první a ZKD den použití</t>
  </si>
  <si>
    <t>-1733749013</t>
  </si>
  <si>
    <t>B15</t>
  </si>
  <si>
    <t>"Celkem: "A15</t>
  </si>
  <si>
    <t>913921131</t>
  </si>
  <si>
    <t>Dočasné omezení platnosti zakrytí základní dopravní značky</t>
  </si>
  <si>
    <t>75662592</t>
  </si>
  <si>
    <t>"přelepení cílů na stávajícím značení" 10</t>
  </si>
  <si>
    <t>913921132</t>
  </si>
  <si>
    <t>Dočasné omezení platnosti odkrytí základní dopravní značky</t>
  </si>
  <si>
    <t>-52242656</t>
  </si>
  <si>
    <t>-1475959811</t>
  </si>
  <si>
    <t>4574</t>
  </si>
  <si>
    <t>2287</t>
  </si>
  <si>
    <t>SO 113 - Provizorní komunikace</t>
  </si>
  <si>
    <t>121101103</t>
  </si>
  <si>
    <t>Sejmutí ornice s přemístěním na vzdálenost do 250 m</t>
  </si>
  <si>
    <t>1905082342</t>
  </si>
  <si>
    <t>"sejmutí ornice v tl. 30cm, uložení v místě stavby" 7623*0.3</t>
  </si>
  <si>
    <t>122202203</t>
  </si>
  <si>
    <t>Odkopávky a prokopávky nezapažené pro silnice objemu do 5000 m3 v hornině tř. 3</t>
  </si>
  <si>
    <t>-1148216914</t>
  </si>
  <si>
    <t>"odměřeno v ACAD"158+2110</t>
  </si>
  <si>
    <t>116722775</t>
  </si>
  <si>
    <t>0.5*2268</t>
  </si>
  <si>
    <t>162301101</t>
  </si>
  <si>
    <t>Vodorovné přemístění do 500 m výkopku/sypaniny z horniny tř. 1 až 4</t>
  </si>
  <si>
    <t>1424360475</t>
  </si>
  <si>
    <t>"výkop do tělesa komunik."158</t>
  </si>
  <si>
    <t>"odvoz ornice na hrázku (tam i zpět)"2287*2</t>
  </si>
  <si>
    <t>839478750</t>
  </si>
  <si>
    <t>"výkopek"2110</t>
  </si>
  <si>
    <t>167101102</t>
  </si>
  <si>
    <t>Nakládání výkopku z hornin tř. 1 až 4 přes 100 m3</t>
  </si>
  <si>
    <t>-1555545678</t>
  </si>
  <si>
    <t>"ornice (tam i zpět)"2287*2</t>
  </si>
  <si>
    <t>"Celkem: "A6</t>
  </si>
  <si>
    <t>-1711150730</t>
  </si>
  <si>
    <t>"odměřeno v ACAD"2326</t>
  </si>
  <si>
    <t>-1350638241</t>
  </si>
  <si>
    <t>(2236-158)*2.2</t>
  </si>
  <si>
    <t>36843452</t>
  </si>
  <si>
    <t>"ornice"2287</t>
  </si>
  <si>
    <t>C9</t>
  </si>
  <si>
    <t>"Celkem: "A9+B9</t>
  </si>
  <si>
    <t>-104333746</t>
  </si>
  <si>
    <t>2110*1.85</t>
  </si>
  <si>
    <t>181301115</t>
  </si>
  <si>
    <t>Rozprostření ornice tl vrstvy do 300 mm pl přes 500 m2 v rovině nebo ve svahu do 1:5</t>
  </si>
  <si>
    <t>1392304409</t>
  </si>
  <si>
    <t>"rozprostření dovezené ornice v tl. 15cm" 2286.9/0.3</t>
  </si>
  <si>
    <t>846016331</t>
  </si>
  <si>
    <t>-318891907</t>
  </si>
  <si>
    <t>7623*0.015"přepočet koeficientem množství</t>
  </si>
  <si>
    <t>-259570599</t>
  </si>
  <si>
    <t>183403151</t>
  </si>
  <si>
    <t>Obdělání půdy smykováním v rovině a svahu do 1:5</t>
  </si>
  <si>
    <t>1143253120</t>
  </si>
  <si>
    <t>"rekultivace 2 roky" 7623*2</t>
  </si>
  <si>
    <t>183403152</t>
  </si>
  <si>
    <t>Obdělání půdy vláčením v rovině a svahu do 1:5</t>
  </si>
  <si>
    <t>1736294804</t>
  </si>
  <si>
    <t>183403161</t>
  </si>
  <si>
    <t>Obdělání půdy válením v rovině a svahu do 1:5</t>
  </si>
  <si>
    <t>1280579939</t>
  </si>
  <si>
    <t>183405211</t>
  </si>
  <si>
    <t>Výsev trávníku  na ornici</t>
  </si>
  <si>
    <t>650278516</t>
  </si>
  <si>
    <t>"rekultivace 2 roky, dosetí travním semenem cca 30%" 7623*2*0.3</t>
  </si>
  <si>
    <t>-26321169</t>
  </si>
  <si>
    <t>4573.8*0.025 "Přepočtené koeficientem množství</t>
  </si>
  <si>
    <t>B19</t>
  </si>
  <si>
    <t>"Celkem: "A19</t>
  </si>
  <si>
    <t>185802112</t>
  </si>
  <si>
    <t>Hnojení půdy vitahumem, kompostem nebo chlévskou mrvou v rovině a svahu do 1:5</t>
  </si>
  <si>
    <t>-754306284</t>
  </si>
  <si>
    <t xml:space="preserve">"hnojení chlévskou mrvou objem. hmotnost 750 kg/m3, tl. 10cm" 7623*0.1*0.75 </t>
  </si>
  <si>
    <t>B20</t>
  </si>
  <si>
    <t>"Celkem: "A20</t>
  </si>
  <si>
    <t>185802113</t>
  </si>
  <si>
    <t>Hnojení půdy umělým hnojivem na široko v rovině a svahu do 1:5</t>
  </si>
  <si>
    <t>866403198</t>
  </si>
  <si>
    <t>"rekultivace druhým rokem, spotřeba hnojiva 15g/m2" 7623*0.000015</t>
  </si>
  <si>
    <t>B21</t>
  </si>
  <si>
    <t>"Celkem: "A21</t>
  </si>
  <si>
    <t>25191155</t>
  </si>
  <si>
    <t>hnojivo</t>
  </si>
  <si>
    <t>1892696431</t>
  </si>
  <si>
    <t>-624448252</t>
  </si>
  <si>
    <t>"zalití osetých ploch, 3x po dobu výstavby, spotřeba 15l/m2"7623*0.015*3</t>
  </si>
  <si>
    <t>-1959922500</t>
  </si>
  <si>
    <t>564801112</t>
  </si>
  <si>
    <t>Podklad ze štěrkodrtě ŠD tl 40 mm</t>
  </si>
  <si>
    <t>649759222</t>
  </si>
  <si>
    <t>"ŠD 0/4"4333.5+400</t>
  </si>
  <si>
    <t>564911311</t>
  </si>
  <si>
    <t>Podklad z betonového recyklátu tl 50 mm</t>
  </si>
  <si>
    <t>1462781968</t>
  </si>
  <si>
    <t>"podklad Rmater."3948+400</t>
  </si>
  <si>
    <t>-1779010494</t>
  </si>
  <si>
    <t>"dosypání krajnic ŠD 0/32"1445</t>
  </si>
  <si>
    <t>571901111</t>
  </si>
  <si>
    <t>Posyp krytu kamenivem drceným nebo těženým do 5 kg/m2</t>
  </si>
  <si>
    <t>-1909666982</t>
  </si>
  <si>
    <t>-872398194</t>
  </si>
  <si>
    <t>034303000</t>
  </si>
  <si>
    <t>Dopravní značení na staveništi</t>
  </si>
  <si>
    <t>KPL</t>
  </si>
  <si>
    <t>-1516497385</t>
  </si>
  <si>
    <t>"provizorní dopravní značení" 1</t>
  </si>
  <si>
    <t>SEZNAM FIGUR</t>
  </si>
  <si>
    <t>Výměra</t>
  </si>
  <si>
    <t xml:space="preserve"> SO 000</t>
  </si>
  <si>
    <t>Použití figury:</t>
  </si>
  <si>
    <t xml:space="preserve"> SO 001</t>
  </si>
  <si>
    <t>""uvažovaná objemová hmotnost 800kg/m3"</t>
  </si>
  <si>
    <t>""vzorec: plocha x výška stromu x počet stromů x obj. hmot. dřeva"</t>
  </si>
  <si>
    <t>"stromy prům 30cm, v.6m" 0.15*0.15*3.14*6.0*104*0.8</t>
  </si>
  <si>
    <t>B38</t>
  </si>
  <si>
    <t>"stromy prům 50cm, v.10m" 0.25*0.25*3.14*10.0*68*0.8</t>
  </si>
  <si>
    <t>C38</t>
  </si>
  <si>
    <t>"stromy prům 70cm, v.20m" 0.35*0.35*3.14*20.0*19*0.8</t>
  </si>
  <si>
    <t>D38</t>
  </si>
  <si>
    <t>"stromy prům 90cm, v.23m" 0.45*0.45*3.14*23.0*16*0.8</t>
  </si>
  <si>
    <t>E38</t>
  </si>
  <si>
    <t>"stromy prům 110cm, v.25m" 0.55*0.55*3.14*25.0*(7+1)*0.8</t>
  </si>
  <si>
    <t>F38</t>
  </si>
  <si>
    <t>"Celkem: "A38+B38+C38+D38+E38</t>
  </si>
  <si>
    <t xml:space="preserve"> SO 101</t>
  </si>
  <si>
    <t>820*0.015"přepočet koeficientem množství</t>
  </si>
  <si>
    <t xml:space="preserve"> SO 102</t>
  </si>
  <si>
    <t>A92</t>
  </si>
  <si>
    <t>A93</t>
  </si>
  <si>
    <t>A94</t>
  </si>
  <si>
    <t>B92</t>
  </si>
  <si>
    <t>C92</t>
  </si>
  <si>
    <t xml:space="preserve"> SO 111</t>
  </si>
  <si>
    <t xml:space="preserve"> SO 112</t>
  </si>
  <si>
    <t xml:space="preserve"> SO 113</t>
  </si>
  <si>
    <t>"propustky,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</si>
</sst>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0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32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19"/>
      <c r="BE5" s="229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33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19"/>
      <c r="BE6" s="230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30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30"/>
      <c r="BS8" s="16" t="s">
        <v>6</v>
      </c>
    </row>
    <row r="9" spans="2:71" s="1" customFormat="1" ht="14.45" customHeight="1">
      <c r="B9" s="19"/>
      <c r="AR9" s="19"/>
      <c r="BE9" s="230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30"/>
      <c r="BS10" s="16" t="s">
        <v>6</v>
      </c>
    </row>
    <row r="11" spans="2:71" s="1" customFormat="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230"/>
      <c r="BS11" s="16" t="s">
        <v>6</v>
      </c>
    </row>
    <row r="12" spans="2:71" s="1" customFormat="1" ht="6.95" customHeight="1">
      <c r="B12" s="19"/>
      <c r="AR12" s="19"/>
      <c r="BE12" s="230"/>
      <c r="BS12" s="16" t="s">
        <v>6</v>
      </c>
    </row>
    <row r="13" spans="2:71" s="1" customFormat="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30"/>
      <c r="BS13" s="16" t="s">
        <v>6</v>
      </c>
    </row>
    <row r="14" spans="2:71" ht="12.75">
      <c r="B14" s="19"/>
      <c r="E14" s="234" t="s">
        <v>28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6" t="s">
        <v>26</v>
      </c>
      <c r="AN14" s="28" t="s">
        <v>28</v>
      </c>
      <c r="AR14" s="19"/>
      <c r="BE14" s="230"/>
      <c r="BS14" s="16" t="s">
        <v>6</v>
      </c>
    </row>
    <row r="15" spans="2:71" s="1" customFormat="1" ht="6.95" customHeight="1">
      <c r="B15" s="19"/>
      <c r="AR15" s="19"/>
      <c r="BE15" s="230"/>
      <c r="BS15" s="16" t="s">
        <v>3</v>
      </c>
    </row>
    <row r="16" spans="2:71" s="1" customFormat="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30"/>
      <c r="BS16" s="16" t="s">
        <v>3</v>
      </c>
    </row>
    <row r="17" spans="2:71" s="1" customFormat="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230"/>
      <c r="BS17" s="16" t="s">
        <v>30</v>
      </c>
    </row>
    <row r="18" spans="2:71" s="1" customFormat="1" ht="6.95" customHeight="1">
      <c r="B18" s="19"/>
      <c r="AR18" s="19"/>
      <c r="BE18" s="230"/>
      <c r="BS18" s="16" t="s">
        <v>6</v>
      </c>
    </row>
    <row r="19" spans="2:71" s="1" customFormat="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30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230"/>
      <c r="BS20" s="16" t="s">
        <v>30</v>
      </c>
    </row>
    <row r="21" spans="2:57" s="1" customFormat="1" ht="6.95" customHeight="1">
      <c r="B21" s="19"/>
      <c r="AR21" s="19"/>
      <c r="BE21" s="230"/>
    </row>
    <row r="22" spans="2:57" s="1" customFormat="1" ht="12" customHeight="1">
      <c r="B22" s="19"/>
      <c r="D22" s="26" t="s">
        <v>32</v>
      </c>
      <c r="AR22" s="19"/>
      <c r="BE22" s="230"/>
    </row>
    <row r="23" spans="2:57" s="1" customFormat="1" ht="16.5" customHeight="1">
      <c r="B23" s="19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19"/>
      <c r="BE23" s="230"/>
    </row>
    <row r="24" spans="2:57" s="1" customFormat="1" ht="6.95" customHeight="1">
      <c r="B24" s="19"/>
      <c r="AR24" s="19"/>
      <c r="BE24" s="230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0"/>
    </row>
    <row r="26" spans="1:57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7">
        <f>ROUND(AG94,2)</f>
        <v>0</v>
      </c>
      <c r="AL26" s="238"/>
      <c r="AM26" s="238"/>
      <c r="AN26" s="238"/>
      <c r="AO26" s="238"/>
      <c r="AP26" s="31"/>
      <c r="AQ26" s="31"/>
      <c r="AR26" s="32"/>
      <c r="BE26" s="230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30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9" t="s">
        <v>34</v>
      </c>
      <c r="M28" s="239"/>
      <c r="N28" s="239"/>
      <c r="O28" s="239"/>
      <c r="P28" s="239"/>
      <c r="Q28" s="31"/>
      <c r="R28" s="31"/>
      <c r="S28" s="31"/>
      <c r="T28" s="31"/>
      <c r="U28" s="31"/>
      <c r="V28" s="31"/>
      <c r="W28" s="239" t="s">
        <v>35</v>
      </c>
      <c r="X28" s="239"/>
      <c r="Y28" s="239"/>
      <c r="Z28" s="239"/>
      <c r="AA28" s="239"/>
      <c r="AB28" s="239"/>
      <c r="AC28" s="239"/>
      <c r="AD28" s="239"/>
      <c r="AE28" s="239"/>
      <c r="AF28" s="31"/>
      <c r="AG28" s="31"/>
      <c r="AH28" s="31"/>
      <c r="AI28" s="31"/>
      <c r="AJ28" s="31"/>
      <c r="AK28" s="239" t="s">
        <v>36</v>
      </c>
      <c r="AL28" s="239"/>
      <c r="AM28" s="239"/>
      <c r="AN28" s="239"/>
      <c r="AO28" s="239"/>
      <c r="AP28" s="31"/>
      <c r="AQ28" s="31"/>
      <c r="AR28" s="32"/>
      <c r="BE28" s="230"/>
    </row>
    <row r="29" spans="2:57" s="3" customFormat="1" ht="14.45" customHeight="1">
      <c r="B29" s="36"/>
      <c r="D29" s="26" t="s">
        <v>37</v>
      </c>
      <c r="F29" s="26" t="s">
        <v>38</v>
      </c>
      <c r="L29" s="224">
        <v>0.21</v>
      </c>
      <c r="M29" s="223"/>
      <c r="N29" s="223"/>
      <c r="O29" s="223"/>
      <c r="P29" s="223"/>
      <c r="W29" s="222">
        <f>ROUND(AZ94,2)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ROUND(AV94,2)</f>
        <v>0</v>
      </c>
      <c r="AL29" s="223"/>
      <c r="AM29" s="223"/>
      <c r="AN29" s="223"/>
      <c r="AO29" s="223"/>
      <c r="AR29" s="36"/>
      <c r="BE29" s="231"/>
    </row>
    <row r="30" spans="2:57" s="3" customFormat="1" ht="14.45" customHeight="1">
      <c r="B30" s="36"/>
      <c r="F30" s="26" t="s">
        <v>39</v>
      </c>
      <c r="L30" s="224">
        <v>0.15</v>
      </c>
      <c r="M30" s="223"/>
      <c r="N30" s="223"/>
      <c r="O30" s="223"/>
      <c r="P30" s="223"/>
      <c r="W30" s="222">
        <f>ROUND(BA94,2)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ROUND(AW94,2)</f>
        <v>0</v>
      </c>
      <c r="AL30" s="223"/>
      <c r="AM30" s="223"/>
      <c r="AN30" s="223"/>
      <c r="AO30" s="223"/>
      <c r="AR30" s="36"/>
      <c r="BE30" s="231"/>
    </row>
    <row r="31" spans="2:57" s="3" customFormat="1" ht="14.45" customHeight="1" hidden="1">
      <c r="B31" s="36"/>
      <c r="F31" s="26" t="s">
        <v>40</v>
      </c>
      <c r="L31" s="224">
        <v>0.21</v>
      </c>
      <c r="M31" s="223"/>
      <c r="N31" s="223"/>
      <c r="O31" s="223"/>
      <c r="P31" s="223"/>
      <c r="W31" s="222">
        <f>ROUND(BB94,2)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6"/>
      <c r="BE31" s="231"/>
    </row>
    <row r="32" spans="2:57" s="3" customFormat="1" ht="14.45" customHeight="1" hidden="1">
      <c r="B32" s="36"/>
      <c r="F32" s="26" t="s">
        <v>41</v>
      </c>
      <c r="L32" s="224">
        <v>0.15</v>
      </c>
      <c r="M32" s="223"/>
      <c r="N32" s="223"/>
      <c r="O32" s="223"/>
      <c r="P32" s="223"/>
      <c r="W32" s="222">
        <f>ROUND(BC94,2)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6"/>
      <c r="BE32" s="231"/>
    </row>
    <row r="33" spans="2:57" s="3" customFormat="1" ht="14.45" customHeight="1" hidden="1">
      <c r="B33" s="36"/>
      <c r="F33" s="26" t="s">
        <v>42</v>
      </c>
      <c r="L33" s="224">
        <v>0</v>
      </c>
      <c r="M33" s="223"/>
      <c r="N33" s="223"/>
      <c r="O33" s="223"/>
      <c r="P33" s="223"/>
      <c r="W33" s="222">
        <f>ROUND(BD94,2)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6"/>
      <c r="BE33" s="231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30"/>
    </row>
    <row r="35" spans="1:57" s="2" customFormat="1" ht="25.9" customHeight="1">
      <c r="A35" s="31"/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28" t="s">
        <v>45</v>
      </c>
      <c r="Y35" s="226"/>
      <c r="Z35" s="226"/>
      <c r="AA35" s="226"/>
      <c r="AB35" s="226"/>
      <c r="AC35" s="39"/>
      <c r="AD35" s="39"/>
      <c r="AE35" s="39"/>
      <c r="AF35" s="39"/>
      <c r="AG35" s="39"/>
      <c r="AH35" s="39"/>
      <c r="AI35" s="39"/>
      <c r="AJ35" s="39"/>
      <c r="AK35" s="225">
        <f>SUM(AK26:AK33)</f>
        <v>0</v>
      </c>
      <c r="AL35" s="226"/>
      <c r="AM35" s="226"/>
      <c r="AN35" s="226"/>
      <c r="AO35" s="227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47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48</v>
      </c>
      <c r="AI60" s="34"/>
      <c r="AJ60" s="34"/>
      <c r="AK60" s="34"/>
      <c r="AL60" s="34"/>
      <c r="AM60" s="44" t="s">
        <v>49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51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48</v>
      </c>
      <c r="AI75" s="34"/>
      <c r="AJ75" s="34"/>
      <c r="AK75" s="34"/>
      <c r="AL75" s="34"/>
      <c r="AM75" s="44" t="s">
        <v>49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HradekLUCIE</v>
      </c>
      <c r="AR84" s="50"/>
    </row>
    <row r="85" spans="2:44" s="5" customFormat="1" ht="36.95" customHeight="1">
      <c r="B85" s="51"/>
      <c r="C85" s="52" t="s">
        <v>16</v>
      </c>
      <c r="L85" s="250" t="str">
        <f>K6</f>
        <v>Modernizace sil.II/315 Hrádek - Ústí nad Orlicí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52" t="str">
        <f>IF(AN8="","",AN8)</f>
        <v>28. 4. 2020</v>
      </c>
      <c r="AN87" s="252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53" t="str">
        <f>IF(E17="","",E17)</f>
        <v xml:space="preserve"> </v>
      </c>
      <c r="AN89" s="254"/>
      <c r="AO89" s="254"/>
      <c r="AP89" s="254"/>
      <c r="AQ89" s="31"/>
      <c r="AR89" s="32"/>
      <c r="AS89" s="255" t="s">
        <v>53</v>
      </c>
      <c r="AT89" s="25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31</v>
      </c>
      <c r="AJ90" s="31"/>
      <c r="AK90" s="31"/>
      <c r="AL90" s="31"/>
      <c r="AM90" s="253" t="str">
        <f>IF(E20="","",E20)</f>
        <v xml:space="preserve"> </v>
      </c>
      <c r="AN90" s="254"/>
      <c r="AO90" s="254"/>
      <c r="AP90" s="254"/>
      <c r="AQ90" s="31"/>
      <c r="AR90" s="32"/>
      <c r="AS90" s="257"/>
      <c r="AT90" s="25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57"/>
      <c r="AT91" s="258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43" t="s">
        <v>54</v>
      </c>
      <c r="D92" s="244"/>
      <c r="E92" s="244"/>
      <c r="F92" s="244"/>
      <c r="G92" s="244"/>
      <c r="H92" s="59"/>
      <c r="I92" s="246" t="s">
        <v>55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5" t="s">
        <v>56</v>
      </c>
      <c r="AH92" s="244"/>
      <c r="AI92" s="244"/>
      <c r="AJ92" s="244"/>
      <c r="AK92" s="244"/>
      <c r="AL92" s="244"/>
      <c r="AM92" s="244"/>
      <c r="AN92" s="246" t="s">
        <v>57</v>
      </c>
      <c r="AO92" s="244"/>
      <c r="AP92" s="247"/>
      <c r="AQ92" s="60" t="s">
        <v>58</v>
      </c>
      <c r="AR92" s="32"/>
      <c r="AS92" s="61" t="s">
        <v>59</v>
      </c>
      <c r="AT92" s="62" t="s">
        <v>60</v>
      </c>
      <c r="AU92" s="62" t="s">
        <v>61</v>
      </c>
      <c r="AV92" s="62" t="s">
        <v>62</v>
      </c>
      <c r="AW92" s="62" t="s">
        <v>63</v>
      </c>
      <c r="AX92" s="62" t="s">
        <v>64</v>
      </c>
      <c r="AY92" s="62" t="s">
        <v>65</v>
      </c>
      <c r="AZ92" s="62" t="s">
        <v>66</v>
      </c>
      <c r="BA92" s="62" t="s">
        <v>67</v>
      </c>
      <c r="BB92" s="62" t="s">
        <v>68</v>
      </c>
      <c r="BC92" s="62" t="s">
        <v>69</v>
      </c>
      <c r="BD92" s="63" t="s">
        <v>70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71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48">
        <f>ROUND(SUM(AG95:AG101),2)</f>
        <v>0</v>
      </c>
      <c r="AH94" s="248"/>
      <c r="AI94" s="248"/>
      <c r="AJ94" s="248"/>
      <c r="AK94" s="248"/>
      <c r="AL94" s="248"/>
      <c r="AM94" s="248"/>
      <c r="AN94" s="249">
        <f aca="true" t="shared" si="0" ref="AN94:AN101">SUM(AG94,AT94)</f>
        <v>0</v>
      </c>
      <c r="AO94" s="249"/>
      <c r="AP94" s="249"/>
      <c r="AQ94" s="71" t="s">
        <v>1</v>
      </c>
      <c r="AR94" s="67"/>
      <c r="AS94" s="72">
        <f>ROUND(SUM(AS95:AS101),2)</f>
        <v>0</v>
      </c>
      <c r="AT94" s="73">
        <f aca="true" t="shared" si="1" ref="AT94:AT101">ROUND(SUM(AV94:AW94),2)</f>
        <v>0</v>
      </c>
      <c r="AU94" s="74">
        <f>ROUND(SUM(AU95:AU101),5)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ROUND(SUM(AZ95:AZ101),2)</f>
        <v>0</v>
      </c>
      <c r="BA94" s="73">
        <f>ROUND(SUM(BA95:BA101),2)</f>
        <v>0</v>
      </c>
      <c r="BB94" s="73">
        <f>ROUND(SUM(BB95:BB101),2)</f>
        <v>0</v>
      </c>
      <c r="BC94" s="73">
        <f>ROUND(SUM(BC95:BC101),2)</f>
        <v>0</v>
      </c>
      <c r="BD94" s="75">
        <f>ROUND(SUM(BD95:BD101),2)</f>
        <v>0</v>
      </c>
      <c r="BS94" s="76" t="s">
        <v>72</v>
      </c>
      <c r="BT94" s="76" t="s">
        <v>73</v>
      </c>
      <c r="BU94" s="77" t="s">
        <v>74</v>
      </c>
      <c r="BV94" s="76" t="s">
        <v>75</v>
      </c>
      <c r="BW94" s="76" t="s">
        <v>4</v>
      </c>
      <c r="BX94" s="76" t="s">
        <v>76</v>
      </c>
      <c r="CL94" s="76" t="s">
        <v>1</v>
      </c>
    </row>
    <row r="95" spans="1:91" s="7" customFormat="1" ht="16.5" customHeight="1">
      <c r="A95" s="78" t="s">
        <v>77</v>
      </c>
      <c r="B95" s="79"/>
      <c r="C95" s="80"/>
      <c r="D95" s="242" t="s">
        <v>78</v>
      </c>
      <c r="E95" s="242"/>
      <c r="F95" s="242"/>
      <c r="G95" s="242"/>
      <c r="H95" s="242"/>
      <c r="I95" s="81"/>
      <c r="J95" s="242" t="s">
        <v>79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0">
        <f>'SO 000 - Vedlejší rozpočt...'!J30</f>
        <v>0</v>
      </c>
      <c r="AH95" s="241"/>
      <c r="AI95" s="241"/>
      <c r="AJ95" s="241"/>
      <c r="AK95" s="241"/>
      <c r="AL95" s="241"/>
      <c r="AM95" s="241"/>
      <c r="AN95" s="240">
        <f t="shared" si="0"/>
        <v>0</v>
      </c>
      <c r="AO95" s="241"/>
      <c r="AP95" s="241"/>
      <c r="AQ95" s="82" t="s">
        <v>80</v>
      </c>
      <c r="AR95" s="79"/>
      <c r="AS95" s="83">
        <v>0</v>
      </c>
      <c r="AT95" s="84">
        <f t="shared" si="1"/>
        <v>0</v>
      </c>
      <c r="AU95" s="85">
        <f>'SO 000 - Vedlejší rozpočt...'!P121</f>
        <v>0</v>
      </c>
      <c r="AV95" s="84">
        <f>'SO 000 - Vedlejší rozpočt...'!J33</f>
        <v>0</v>
      </c>
      <c r="AW95" s="84">
        <f>'SO 000 - Vedlejší rozpočt...'!J34</f>
        <v>0</v>
      </c>
      <c r="AX95" s="84">
        <f>'SO 000 - Vedlejší rozpočt...'!J35</f>
        <v>0</v>
      </c>
      <c r="AY95" s="84">
        <f>'SO 000 - Vedlejší rozpočt...'!J36</f>
        <v>0</v>
      </c>
      <c r="AZ95" s="84">
        <f>'SO 000 - Vedlejší rozpočt...'!F33</f>
        <v>0</v>
      </c>
      <c r="BA95" s="84">
        <f>'SO 000 - Vedlejší rozpočt...'!F34</f>
        <v>0</v>
      </c>
      <c r="BB95" s="84">
        <f>'SO 000 - Vedlejší rozpočt...'!F35</f>
        <v>0</v>
      </c>
      <c r="BC95" s="84">
        <f>'SO 000 - Vedlejší rozpočt...'!F36</f>
        <v>0</v>
      </c>
      <c r="BD95" s="86">
        <f>'SO 000 - Vedlejší rozpočt...'!F37</f>
        <v>0</v>
      </c>
      <c r="BT95" s="87" t="s">
        <v>81</v>
      </c>
      <c r="BV95" s="87" t="s">
        <v>75</v>
      </c>
      <c r="BW95" s="87" t="s">
        <v>82</v>
      </c>
      <c r="BX95" s="87" t="s">
        <v>4</v>
      </c>
      <c r="CL95" s="87" t="s">
        <v>1</v>
      </c>
      <c r="CM95" s="87" t="s">
        <v>83</v>
      </c>
    </row>
    <row r="96" spans="1:91" s="7" customFormat="1" ht="16.5" customHeight="1">
      <c r="A96" s="78" t="s">
        <v>77</v>
      </c>
      <c r="B96" s="79"/>
      <c r="C96" s="80"/>
      <c r="D96" s="242" t="s">
        <v>84</v>
      </c>
      <c r="E96" s="242"/>
      <c r="F96" s="242"/>
      <c r="G96" s="242"/>
      <c r="H96" s="242"/>
      <c r="I96" s="81"/>
      <c r="J96" s="242" t="s">
        <v>85</v>
      </c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0">
        <f>'SO 001 - Příprava staveniště'!J30</f>
        <v>0</v>
      </c>
      <c r="AH96" s="241"/>
      <c r="AI96" s="241"/>
      <c r="AJ96" s="241"/>
      <c r="AK96" s="241"/>
      <c r="AL96" s="241"/>
      <c r="AM96" s="241"/>
      <c r="AN96" s="240">
        <f t="shared" si="0"/>
        <v>0</v>
      </c>
      <c r="AO96" s="241"/>
      <c r="AP96" s="241"/>
      <c r="AQ96" s="82" t="s">
        <v>80</v>
      </c>
      <c r="AR96" s="79"/>
      <c r="AS96" s="83">
        <v>0</v>
      </c>
      <c r="AT96" s="84">
        <f t="shared" si="1"/>
        <v>0</v>
      </c>
      <c r="AU96" s="85">
        <f>'SO 001 - Příprava staveniště'!P119</f>
        <v>0</v>
      </c>
      <c r="AV96" s="84">
        <f>'SO 001 - Příprava staveniště'!J33</f>
        <v>0</v>
      </c>
      <c r="AW96" s="84">
        <f>'SO 001 - Příprava staveniště'!J34</f>
        <v>0</v>
      </c>
      <c r="AX96" s="84">
        <f>'SO 001 - Příprava staveniště'!J35</f>
        <v>0</v>
      </c>
      <c r="AY96" s="84">
        <f>'SO 001 - Příprava staveniště'!J36</f>
        <v>0</v>
      </c>
      <c r="AZ96" s="84">
        <f>'SO 001 - Příprava staveniště'!F33</f>
        <v>0</v>
      </c>
      <c r="BA96" s="84">
        <f>'SO 001 - Příprava staveniště'!F34</f>
        <v>0</v>
      </c>
      <c r="BB96" s="84">
        <f>'SO 001 - Příprava staveniště'!F35</f>
        <v>0</v>
      </c>
      <c r="BC96" s="84">
        <f>'SO 001 - Příprava staveniště'!F36</f>
        <v>0</v>
      </c>
      <c r="BD96" s="86">
        <f>'SO 001 - Příprava staveniště'!F37</f>
        <v>0</v>
      </c>
      <c r="BT96" s="87" t="s">
        <v>81</v>
      </c>
      <c r="BV96" s="87" t="s">
        <v>75</v>
      </c>
      <c r="BW96" s="87" t="s">
        <v>86</v>
      </c>
      <c r="BX96" s="87" t="s">
        <v>4</v>
      </c>
      <c r="CL96" s="87" t="s">
        <v>1</v>
      </c>
      <c r="CM96" s="87" t="s">
        <v>83</v>
      </c>
    </row>
    <row r="97" spans="1:91" s="7" customFormat="1" ht="24.75" customHeight="1">
      <c r="A97" s="78" t="s">
        <v>77</v>
      </c>
      <c r="B97" s="79"/>
      <c r="C97" s="80"/>
      <c r="D97" s="242" t="s">
        <v>87</v>
      </c>
      <c r="E97" s="242"/>
      <c r="F97" s="242"/>
      <c r="G97" s="242"/>
      <c r="H97" s="242"/>
      <c r="I97" s="81"/>
      <c r="J97" s="242" t="s">
        <v>88</v>
      </c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0">
        <f>'SO 101 - II-315 km 22,655...'!J30</f>
        <v>0</v>
      </c>
      <c r="AH97" s="241"/>
      <c r="AI97" s="241"/>
      <c r="AJ97" s="241"/>
      <c r="AK97" s="241"/>
      <c r="AL97" s="241"/>
      <c r="AM97" s="241"/>
      <c r="AN97" s="240">
        <f t="shared" si="0"/>
        <v>0</v>
      </c>
      <c r="AO97" s="241"/>
      <c r="AP97" s="241"/>
      <c r="AQ97" s="82" t="s">
        <v>80</v>
      </c>
      <c r="AR97" s="79"/>
      <c r="AS97" s="83">
        <v>0</v>
      </c>
      <c r="AT97" s="84">
        <f t="shared" si="1"/>
        <v>0</v>
      </c>
      <c r="AU97" s="85">
        <f>'SO 101 - II-315 km 22,655...'!P124</f>
        <v>0</v>
      </c>
      <c r="AV97" s="84">
        <f>'SO 101 - II-315 km 22,655...'!J33</f>
        <v>0</v>
      </c>
      <c r="AW97" s="84">
        <f>'SO 101 - II-315 km 22,655...'!J34</f>
        <v>0</v>
      </c>
      <c r="AX97" s="84">
        <f>'SO 101 - II-315 km 22,655...'!J35</f>
        <v>0</v>
      </c>
      <c r="AY97" s="84">
        <f>'SO 101 - II-315 km 22,655...'!J36</f>
        <v>0</v>
      </c>
      <c r="AZ97" s="84">
        <f>'SO 101 - II-315 km 22,655...'!F33</f>
        <v>0</v>
      </c>
      <c r="BA97" s="84">
        <f>'SO 101 - II-315 km 22,655...'!F34</f>
        <v>0</v>
      </c>
      <c r="BB97" s="84">
        <f>'SO 101 - II-315 km 22,655...'!F35</f>
        <v>0</v>
      </c>
      <c r="BC97" s="84">
        <f>'SO 101 - II-315 km 22,655...'!F36</f>
        <v>0</v>
      </c>
      <c r="BD97" s="86">
        <f>'SO 101 - II-315 km 22,655...'!F37</f>
        <v>0</v>
      </c>
      <c r="BT97" s="87" t="s">
        <v>81</v>
      </c>
      <c r="BV97" s="87" t="s">
        <v>75</v>
      </c>
      <c r="BW97" s="87" t="s">
        <v>89</v>
      </c>
      <c r="BX97" s="87" t="s">
        <v>4</v>
      </c>
      <c r="CL97" s="87" t="s">
        <v>1</v>
      </c>
      <c r="CM97" s="87" t="s">
        <v>83</v>
      </c>
    </row>
    <row r="98" spans="1:91" s="7" customFormat="1" ht="24.75" customHeight="1">
      <c r="A98" s="78" t="s">
        <v>77</v>
      </c>
      <c r="B98" s="79"/>
      <c r="C98" s="80"/>
      <c r="D98" s="242" t="s">
        <v>90</v>
      </c>
      <c r="E98" s="242"/>
      <c r="F98" s="242"/>
      <c r="G98" s="242"/>
      <c r="H98" s="242"/>
      <c r="I98" s="81"/>
      <c r="J98" s="242" t="s">
        <v>91</v>
      </c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0">
        <f>'SO 102 - II-315 km 23,920...'!J30</f>
        <v>0</v>
      </c>
      <c r="AH98" s="241"/>
      <c r="AI98" s="241"/>
      <c r="AJ98" s="241"/>
      <c r="AK98" s="241"/>
      <c r="AL98" s="241"/>
      <c r="AM98" s="241"/>
      <c r="AN98" s="240">
        <f t="shared" si="0"/>
        <v>0</v>
      </c>
      <c r="AO98" s="241"/>
      <c r="AP98" s="241"/>
      <c r="AQ98" s="82" t="s">
        <v>80</v>
      </c>
      <c r="AR98" s="79"/>
      <c r="AS98" s="83">
        <v>0</v>
      </c>
      <c r="AT98" s="84">
        <f t="shared" si="1"/>
        <v>0</v>
      </c>
      <c r="AU98" s="85">
        <f>'SO 102 - II-315 km 23,920...'!P126</f>
        <v>0</v>
      </c>
      <c r="AV98" s="84">
        <f>'SO 102 - II-315 km 23,920...'!J33</f>
        <v>0</v>
      </c>
      <c r="AW98" s="84">
        <f>'SO 102 - II-315 km 23,920...'!J34</f>
        <v>0</v>
      </c>
      <c r="AX98" s="84">
        <f>'SO 102 - II-315 km 23,920...'!J35</f>
        <v>0</v>
      </c>
      <c r="AY98" s="84">
        <f>'SO 102 - II-315 km 23,920...'!J36</f>
        <v>0</v>
      </c>
      <c r="AZ98" s="84">
        <f>'SO 102 - II-315 km 23,920...'!F33</f>
        <v>0</v>
      </c>
      <c r="BA98" s="84">
        <f>'SO 102 - II-315 km 23,920...'!F34</f>
        <v>0</v>
      </c>
      <c r="BB98" s="84">
        <f>'SO 102 - II-315 km 23,920...'!F35</f>
        <v>0</v>
      </c>
      <c r="BC98" s="84">
        <f>'SO 102 - II-315 km 23,920...'!F36</f>
        <v>0</v>
      </c>
      <c r="BD98" s="86">
        <f>'SO 102 - II-315 km 23,920...'!F37</f>
        <v>0</v>
      </c>
      <c r="BT98" s="87" t="s">
        <v>81</v>
      </c>
      <c r="BV98" s="87" t="s">
        <v>75</v>
      </c>
      <c r="BW98" s="87" t="s">
        <v>92</v>
      </c>
      <c r="BX98" s="87" t="s">
        <v>4</v>
      </c>
      <c r="CL98" s="87" t="s">
        <v>1</v>
      </c>
      <c r="CM98" s="87" t="s">
        <v>83</v>
      </c>
    </row>
    <row r="99" spans="1:91" s="7" customFormat="1" ht="16.5" customHeight="1">
      <c r="A99" s="78" t="s">
        <v>77</v>
      </c>
      <c r="B99" s="79"/>
      <c r="C99" s="80"/>
      <c r="D99" s="242" t="s">
        <v>93</v>
      </c>
      <c r="E99" s="242"/>
      <c r="F99" s="242"/>
      <c r="G99" s="242"/>
      <c r="H99" s="242"/>
      <c r="I99" s="81"/>
      <c r="J99" s="242" t="s">
        <v>94</v>
      </c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0">
        <f>'SO 111 - Trvalé dopravní ...'!J30</f>
        <v>0</v>
      </c>
      <c r="AH99" s="241"/>
      <c r="AI99" s="241"/>
      <c r="AJ99" s="241"/>
      <c r="AK99" s="241"/>
      <c r="AL99" s="241"/>
      <c r="AM99" s="241"/>
      <c r="AN99" s="240">
        <f t="shared" si="0"/>
        <v>0</v>
      </c>
      <c r="AO99" s="241"/>
      <c r="AP99" s="241"/>
      <c r="AQ99" s="82" t="s">
        <v>80</v>
      </c>
      <c r="AR99" s="79"/>
      <c r="AS99" s="83">
        <v>0</v>
      </c>
      <c r="AT99" s="84">
        <f t="shared" si="1"/>
        <v>0</v>
      </c>
      <c r="AU99" s="85">
        <f>'SO 111 - Trvalé dopravní ...'!P117</f>
        <v>0</v>
      </c>
      <c r="AV99" s="84">
        <f>'SO 111 - Trvalé dopravní ...'!J33</f>
        <v>0</v>
      </c>
      <c r="AW99" s="84">
        <f>'SO 111 - Trvalé dopravní ...'!J34</f>
        <v>0</v>
      </c>
      <c r="AX99" s="84">
        <f>'SO 111 - Trvalé dopravní ...'!J35</f>
        <v>0</v>
      </c>
      <c r="AY99" s="84">
        <f>'SO 111 - Trvalé dopravní ...'!J36</f>
        <v>0</v>
      </c>
      <c r="AZ99" s="84">
        <f>'SO 111 - Trvalé dopravní ...'!F33</f>
        <v>0</v>
      </c>
      <c r="BA99" s="84">
        <f>'SO 111 - Trvalé dopravní ...'!F34</f>
        <v>0</v>
      </c>
      <c r="BB99" s="84">
        <f>'SO 111 - Trvalé dopravní ...'!F35</f>
        <v>0</v>
      </c>
      <c r="BC99" s="84">
        <f>'SO 111 - Trvalé dopravní ...'!F36</f>
        <v>0</v>
      </c>
      <c r="BD99" s="86">
        <f>'SO 111 - Trvalé dopravní ...'!F37</f>
        <v>0</v>
      </c>
      <c r="BT99" s="87" t="s">
        <v>81</v>
      </c>
      <c r="BV99" s="87" t="s">
        <v>75</v>
      </c>
      <c r="BW99" s="87" t="s">
        <v>95</v>
      </c>
      <c r="BX99" s="87" t="s">
        <v>4</v>
      </c>
      <c r="CL99" s="87" t="s">
        <v>1</v>
      </c>
      <c r="CM99" s="87" t="s">
        <v>83</v>
      </c>
    </row>
    <row r="100" spans="1:91" s="7" customFormat="1" ht="16.5" customHeight="1">
      <c r="A100" s="78" t="s">
        <v>77</v>
      </c>
      <c r="B100" s="79"/>
      <c r="C100" s="80"/>
      <c r="D100" s="242" t="s">
        <v>96</v>
      </c>
      <c r="E100" s="242"/>
      <c r="F100" s="242"/>
      <c r="G100" s="242"/>
      <c r="H100" s="242"/>
      <c r="I100" s="81"/>
      <c r="J100" s="242" t="s">
        <v>97</v>
      </c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0">
        <f>'SO 112 - Zabezpečení provozu'!J30</f>
        <v>0</v>
      </c>
      <c r="AH100" s="241"/>
      <c r="AI100" s="241"/>
      <c r="AJ100" s="241"/>
      <c r="AK100" s="241"/>
      <c r="AL100" s="241"/>
      <c r="AM100" s="241"/>
      <c r="AN100" s="240">
        <f t="shared" si="0"/>
        <v>0</v>
      </c>
      <c r="AO100" s="241"/>
      <c r="AP100" s="241"/>
      <c r="AQ100" s="82" t="s">
        <v>80</v>
      </c>
      <c r="AR100" s="79"/>
      <c r="AS100" s="83">
        <v>0</v>
      </c>
      <c r="AT100" s="84">
        <f t="shared" si="1"/>
        <v>0</v>
      </c>
      <c r="AU100" s="85">
        <f>'SO 112 - Zabezpečení provozu'!P119</f>
        <v>0</v>
      </c>
      <c r="AV100" s="84">
        <f>'SO 112 - Zabezpečení provozu'!J33</f>
        <v>0</v>
      </c>
      <c r="AW100" s="84">
        <f>'SO 112 - Zabezpečení provozu'!J34</f>
        <v>0</v>
      </c>
      <c r="AX100" s="84">
        <f>'SO 112 - Zabezpečení provozu'!J35</f>
        <v>0</v>
      </c>
      <c r="AY100" s="84">
        <f>'SO 112 - Zabezpečení provozu'!J36</f>
        <v>0</v>
      </c>
      <c r="AZ100" s="84">
        <f>'SO 112 - Zabezpečení provozu'!F33</f>
        <v>0</v>
      </c>
      <c r="BA100" s="84">
        <f>'SO 112 - Zabezpečení provozu'!F34</f>
        <v>0</v>
      </c>
      <c r="BB100" s="84">
        <f>'SO 112 - Zabezpečení provozu'!F35</f>
        <v>0</v>
      </c>
      <c r="BC100" s="84">
        <f>'SO 112 - Zabezpečení provozu'!F36</f>
        <v>0</v>
      </c>
      <c r="BD100" s="86">
        <f>'SO 112 - Zabezpečení provozu'!F37</f>
        <v>0</v>
      </c>
      <c r="BT100" s="87" t="s">
        <v>81</v>
      </c>
      <c r="BV100" s="87" t="s">
        <v>75</v>
      </c>
      <c r="BW100" s="87" t="s">
        <v>98</v>
      </c>
      <c r="BX100" s="87" t="s">
        <v>4</v>
      </c>
      <c r="CL100" s="87" t="s">
        <v>1</v>
      </c>
      <c r="CM100" s="87" t="s">
        <v>83</v>
      </c>
    </row>
    <row r="101" spans="1:91" s="7" customFormat="1" ht="16.5" customHeight="1">
      <c r="A101" s="78" t="s">
        <v>77</v>
      </c>
      <c r="B101" s="79"/>
      <c r="C101" s="80"/>
      <c r="D101" s="242" t="s">
        <v>99</v>
      </c>
      <c r="E101" s="242"/>
      <c r="F101" s="242"/>
      <c r="G101" s="242"/>
      <c r="H101" s="242"/>
      <c r="I101" s="81"/>
      <c r="J101" s="242" t="s">
        <v>100</v>
      </c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0">
        <f>'SO 113 - Provizorní komun...'!J30</f>
        <v>0</v>
      </c>
      <c r="AH101" s="241"/>
      <c r="AI101" s="241"/>
      <c r="AJ101" s="241"/>
      <c r="AK101" s="241"/>
      <c r="AL101" s="241"/>
      <c r="AM101" s="241"/>
      <c r="AN101" s="240">
        <f t="shared" si="0"/>
        <v>0</v>
      </c>
      <c r="AO101" s="241"/>
      <c r="AP101" s="241"/>
      <c r="AQ101" s="82" t="s">
        <v>80</v>
      </c>
      <c r="AR101" s="79"/>
      <c r="AS101" s="88">
        <v>0</v>
      </c>
      <c r="AT101" s="89">
        <f t="shared" si="1"/>
        <v>0</v>
      </c>
      <c r="AU101" s="90">
        <f>'SO 113 - Provizorní komun...'!P119</f>
        <v>0</v>
      </c>
      <c r="AV101" s="89">
        <f>'SO 113 - Provizorní komun...'!J33</f>
        <v>0</v>
      </c>
      <c r="AW101" s="89">
        <f>'SO 113 - Provizorní komun...'!J34</f>
        <v>0</v>
      </c>
      <c r="AX101" s="89">
        <f>'SO 113 - Provizorní komun...'!J35</f>
        <v>0</v>
      </c>
      <c r="AY101" s="89">
        <f>'SO 113 - Provizorní komun...'!J36</f>
        <v>0</v>
      </c>
      <c r="AZ101" s="89">
        <f>'SO 113 - Provizorní komun...'!F33</f>
        <v>0</v>
      </c>
      <c r="BA101" s="89">
        <f>'SO 113 - Provizorní komun...'!F34</f>
        <v>0</v>
      </c>
      <c r="BB101" s="89">
        <f>'SO 113 - Provizorní komun...'!F35</f>
        <v>0</v>
      </c>
      <c r="BC101" s="89">
        <f>'SO 113 - Provizorní komun...'!F36</f>
        <v>0</v>
      </c>
      <c r="BD101" s="91">
        <f>'SO 113 - Provizorní komun...'!F37</f>
        <v>0</v>
      </c>
      <c r="BT101" s="87" t="s">
        <v>81</v>
      </c>
      <c r="BV101" s="87" t="s">
        <v>75</v>
      </c>
      <c r="BW101" s="87" t="s">
        <v>101</v>
      </c>
      <c r="BX101" s="87" t="s">
        <v>4</v>
      </c>
      <c r="CL101" s="87" t="s">
        <v>1</v>
      </c>
      <c r="CM101" s="87" t="s">
        <v>83</v>
      </c>
    </row>
    <row r="102" spans="1:57" s="2" customFormat="1" ht="30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2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32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00 - Vedlejší rozpočt...'!C2" display="/"/>
    <hyperlink ref="A96" location="'SO 001 - Příprava staveniště'!C2" display="/"/>
    <hyperlink ref="A97" location="'SO 101 - II-315 km 22,655...'!C2" display="/"/>
    <hyperlink ref="A98" location="'SO 102 - II-315 km 23,920...'!C2" display="/"/>
    <hyperlink ref="A99" location="'SO 111 - Trvalé dopravní ...'!C2" display="/"/>
    <hyperlink ref="A100" location="'SO 112 - Zabezpečení provozu'!C2" display="/"/>
    <hyperlink ref="A101" location="'SO 113 - Provizorní komu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2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82</v>
      </c>
      <c r="AZ2" s="93" t="s">
        <v>102</v>
      </c>
      <c r="BA2" s="93" t="s">
        <v>102</v>
      </c>
      <c r="BB2" s="93" t="s">
        <v>1</v>
      </c>
      <c r="BC2" s="93" t="s">
        <v>81</v>
      </c>
      <c r="BD2" s="93" t="s">
        <v>103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83</v>
      </c>
      <c r="AZ3" s="93" t="s">
        <v>104</v>
      </c>
      <c r="BA3" s="93" t="s">
        <v>104</v>
      </c>
      <c r="BB3" s="93" t="s">
        <v>1</v>
      </c>
      <c r="BC3" s="93" t="s">
        <v>81</v>
      </c>
      <c r="BD3" s="93" t="s">
        <v>103</v>
      </c>
    </row>
    <row r="4" spans="2:46" s="1" customFormat="1" ht="24.95" customHeight="1">
      <c r="B4" s="19"/>
      <c r="D4" s="20" t="s">
        <v>105</v>
      </c>
      <c r="I4" s="92"/>
      <c r="L4" s="19"/>
      <c r="M4" s="95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60" t="str">
        <f>'Rekapitulace stavby'!K6</f>
        <v>Modernizace sil.II/315 Hrádek - Ústí nad Orlicí</v>
      </c>
      <c r="F7" s="261"/>
      <c r="G7" s="261"/>
      <c r="H7" s="261"/>
      <c r="I7" s="92"/>
      <c r="L7" s="19"/>
    </row>
    <row r="8" spans="1:31" s="2" customFormat="1" ht="12" customHeight="1">
      <c r="A8" s="31"/>
      <c r="B8" s="32"/>
      <c r="C8" s="31"/>
      <c r="D8" s="26" t="s">
        <v>106</v>
      </c>
      <c r="E8" s="31"/>
      <c r="F8" s="31"/>
      <c r="G8" s="31"/>
      <c r="H8" s="31"/>
      <c r="I8" s="96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107</v>
      </c>
      <c r="F9" s="259"/>
      <c r="G9" s="259"/>
      <c r="H9" s="259"/>
      <c r="I9" s="96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6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7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7" t="s">
        <v>22</v>
      </c>
      <c r="J12" s="54" t="str">
        <f>'Rekapitulace stavby'!AN8</f>
        <v>28. 4. 2020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6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7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7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6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7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'Rekapitulace stavby'!E14</f>
        <v>Vyplň údaj</v>
      </c>
      <c r="F18" s="232"/>
      <c r="G18" s="232"/>
      <c r="H18" s="232"/>
      <c r="I18" s="97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6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7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7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6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7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7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6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6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236" t="s">
        <v>1</v>
      </c>
      <c r="F27" s="236"/>
      <c r="G27" s="236"/>
      <c r="H27" s="23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6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2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33</v>
      </c>
      <c r="E30" s="31"/>
      <c r="F30" s="31"/>
      <c r="G30" s="31"/>
      <c r="H30" s="31"/>
      <c r="I30" s="96"/>
      <c r="J30" s="70">
        <f>ROUND(J121,2)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2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4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5" t="s">
        <v>37</v>
      </c>
      <c r="E33" s="26" t="s">
        <v>38</v>
      </c>
      <c r="F33" s="106">
        <f>ROUND((SUM(BE121:BE171)),2)</f>
        <v>0</v>
      </c>
      <c r="G33" s="31"/>
      <c r="H33" s="31"/>
      <c r="I33" s="107">
        <v>0.21</v>
      </c>
      <c r="J33" s="106">
        <f>ROUND(((SUM(BE121:BE171))*I33),2)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6">
        <f>ROUND((SUM(BF121:BF171)),2)</f>
        <v>0</v>
      </c>
      <c r="G34" s="31"/>
      <c r="H34" s="31"/>
      <c r="I34" s="107">
        <v>0.15</v>
      </c>
      <c r="J34" s="106">
        <f>ROUND(((SUM(BF121:BF171))*I34),2)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6">
        <f>ROUND((SUM(BG121:BG171)),2)</f>
        <v>0</v>
      </c>
      <c r="G35" s="31"/>
      <c r="H35" s="31"/>
      <c r="I35" s="107">
        <v>0.21</v>
      </c>
      <c r="J35" s="10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6">
        <f>ROUND((SUM(BH121:BH171)),2)</f>
        <v>0</v>
      </c>
      <c r="G36" s="31"/>
      <c r="H36" s="31"/>
      <c r="I36" s="107">
        <v>0.15</v>
      </c>
      <c r="J36" s="10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6">
        <f>ROUND((SUM(BI121:BI171)),2)</f>
        <v>0</v>
      </c>
      <c r="G37" s="31"/>
      <c r="H37" s="31"/>
      <c r="I37" s="107">
        <v>0</v>
      </c>
      <c r="J37" s="10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6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8"/>
      <c r="D39" s="109" t="s">
        <v>43</v>
      </c>
      <c r="E39" s="59"/>
      <c r="F39" s="59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6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5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6" t="s">
        <v>49</v>
      </c>
      <c r="G61" s="44" t="s">
        <v>48</v>
      </c>
      <c r="H61" s="34"/>
      <c r="I61" s="117"/>
      <c r="J61" s="118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9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6" t="s">
        <v>49</v>
      </c>
      <c r="G76" s="44" t="s">
        <v>48</v>
      </c>
      <c r="H76" s="34"/>
      <c r="I76" s="117"/>
      <c r="J76" s="118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20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1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108</v>
      </c>
      <c r="D82" s="31"/>
      <c r="E82" s="31"/>
      <c r="F82" s="31"/>
      <c r="G82" s="31"/>
      <c r="H82" s="31"/>
      <c r="I82" s="96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6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6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0" t="str">
        <f>E7</f>
        <v>Modernizace sil.II/315 Hrádek - Ústí nad Orlicí</v>
      </c>
      <c r="F85" s="261"/>
      <c r="G85" s="261"/>
      <c r="H85" s="261"/>
      <c r="I85" s="96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106</v>
      </c>
      <c r="D86" s="31"/>
      <c r="E86" s="31"/>
      <c r="F86" s="31"/>
      <c r="G86" s="31"/>
      <c r="H86" s="31"/>
      <c r="I86" s="96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50" t="str">
        <f>E9</f>
        <v>SO 000 - Vedlejší rozpočtové náklady</v>
      </c>
      <c r="F87" s="259"/>
      <c r="G87" s="259"/>
      <c r="H87" s="259"/>
      <c r="I87" s="96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6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7" t="s">
        <v>22</v>
      </c>
      <c r="J89" s="54" t="str">
        <f>IF(J12="","",J12)</f>
        <v>28. 4. 2020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6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7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7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6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2" t="s">
        <v>109</v>
      </c>
      <c r="D94" s="108"/>
      <c r="E94" s="108"/>
      <c r="F94" s="108"/>
      <c r="G94" s="108"/>
      <c r="H94" s="108"/>
      <c r="I94" s="123"/>
      <c r="J94" s="124" t="s">
        <v>110</v>
      </c>
      <c r="K94" s="108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6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5" t="s">
        <v>111</v>
      </c>
      <c r="D96" s="31"/>
      <c r="E96" s="31"/>
      <c r="F96" s="31"/>
      <c r="G96" s="31"/>
      <c r="H96" s="31"/>
      <c r="I96" s="96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83</v>
      </c>
    </row>
    <row r="97" spans="2:12" s="9" customFormat="1" ht="24.95" customHeight="1">
      <c r="B97" s="126"/>
      <c r="D97" s="127" t="s">
        <v>112</v>
      </c>
      <c r="E97" s="128"/>
      <c r="F97" s="128"/>
      <c r="G97" s="128"/>
      <c r="H97" s="128"/>
      <c r="I97" s="129"/>
      <c r="J97" s="130">
        <f>J122</f>
        <v>0</v>
      </c>
      <c r="L97" s="126"/>
    </row>
    <row r="98" spans="2:12" s="9" customFormat="1" ht="24.95" customHeight="1">
      <c r="B98" s="126"/>
      <c r="D98" s="127" t="s">
        <v>113</v>
      </c>
      <c r="E98" s="128"/>
      <c r="F98" s="128"/>
      <c r="G98" s="128"/>
      <c r="H98" s="128"/>
      <c r="I98" s="129"/>
      <c r="J98" s="130">
        <f>J142</f>
        <v>0</v>
      </c>
      <c r="L98" s="126"/>
    </row>
    <row r="99" spans="2:12" s="9" customFormat="1" ht="24.95" customHeight="1">
      <c r="B99" s="126"/>
      <c r="D99" s="127" t="s">
        <v>114</v>
      </c>
      <c r="E99" s="128"/>
      <c r="F99" s="128"/>
      <c r="G99" s="128"/>
      <c r="H99" s="128"/>
      <c r="I99" s="129"/>
      <c r="J99" s="130">
        <f>J144</f>
        <v>0</v>
      </c>
      <c r="L99" s="126"/>
    </row>
    <row r="100" spans="2:12" s="9" customFormat="1" ht="24.95" customHeight="1">
      <c r="B100" s="126"/>
      <c r="D100" s="127" t="s">
        <v>115</v>
      </c>
      <c r="E100" s="128"/>
      <c r="F100" s="128"/>
      <c r="G100" s="128"/>
      <c r="H100" s="128"/>
      <c r="I100" s="129"/>
      <c r="J100" s="130">
        <f>J159</f>
        <v>0</v>
      </c>
      <c r="L100" s="126"/>
    </row>
    <row r="101" spans="2:12" s="9" customFormat="1" ht="24.95" customHeight="1">
      <c r="B101" s="126"/>
      <c r="D101" s="127" t="s">
        <v>116</v>
      </c>
      <c r="E101" s="128"/>
      <c r="F101" s="128"/>
      <c r="G101" s="128"/>
      <c r="H101" s="128"/>
      <c r="I101" s="129"/>
      <c r="J101" s="130">
        <f>J170</f>
        <v>0</v>
      </c>
      <c r="L101" s="126"/>
    </row>
    <row r="102" spans="1:31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96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120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117</v>
      </c>
      <c r="D108" s="31"/>
      <c r="E108" s="31"/>
      <c r="F108" s="31"/>
      <c r="G108" s="31"/>
      <c r="H108" s="31"/>
      <c r="I108" s="96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96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1"/>
      <c r="E110" s="31"/>
      <c r="F110" s="31"/>
      <c r="G110" s="31"/>
      <c r="H110" s="31"/>
      <c r="I110" s="96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60" t="str">
        <f>E7</f>
        <v>Modernizace sil.II/315 Hrádek - Ústí nad Orlicí</v>
      </c>
      <c r="F111" s="261"/>
      <c r="G111" s="261"/>
      <c r="H111" s="261"/>
      <c r="I111" s="96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106</v>
      </c>
      <c r="D112" s="31"/>
      <c r="E112" s="31"/>
      <c r="F112" s="31"/>
      <c r="G112" s="31"/>
      <c r="H112" s="31"/>
      <c r="I112" s="96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50" t="str">
        <f>E9</f>
        <v>SO 000 - Vedlejší rozpočtové náklady</v>
      </c>
      <c r="F113" s="259"/>
      <c r="G113" s="259"/>
      <c r="H113" s="259"/>
      <c r="I113" s="96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6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1"/>
      <c r="E115" s="31"/>
      <c r="F115" s="24" t="str">
        <f>F12</f>
        <v xml:space="preserve"> </v>
      </c>
      <c r="G115" s="31"/>
      <c r="H115" s="31"/>
      <c r="I115" s="97" t="s">
        <v>22</v>
      </c>
      <c r="J115" s="54" t="str">
        <f>IF(J12="","",J12)</f>
        <v>28. 4. 2020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6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24</v>
      </c>
      <c r="D117" s="31"/>
      <c r="E117" s="31"/>
      <c r="F117" s="24" t="str">
        <f>E15</f>
        <v xml:space="preserve"> </v>
      </c>
      <c r="G117" s="31"/>
      <c r="H117" s="31"/>
      <c r="I117" s="97" t="s">
        <v>29</v>
      </c>
      <c r="J117" s="29" t="str">
        <f>E21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27</v>
      </c>
      <c r="D118" s="31"/>
      <c r="E118" s="31"/>
      <c r="F118" s="24" t="str">
        <f>IF(E18="","",E18)</f>
        <v>Vyplň údaj</v>
      </c>
      <c r="G118" s="31"/>
      <c r="H118" s="31"/>
      <c r="I118" s="97" t="s">
        <v>31</v>
      </c>
      <c r="J118" s="29" t="str">
        <f>E24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96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0" customFormat="1" ht="29.25" customHeight="1">
      <c r="A120" s="131"/>
      <c r="B120" s="132"/>
      <c r="C120" s="133" t="s">
        <v>118</v>
      </c>
      <c r="D120" s="134" t="s">
        <v>58</v>
      </c>
      <c r="E120" s="134" t="s">
        <v>54</v>
      </c>
      <c r="F120" s="134" t="s">
        <v>55</v>
      </c>
      <c r="G120" s="134" t="s">
        <v>119</v>
      </c>
      <c r="H120" s="134" t="s">
        <v>120</v>
      </c>
      <c r="I120" s="135" t="s">
        <v>121</v>
      </c>
      <c r="J120" s="136" t="s">
        <v>110</v>
      </c>
      <c r="K120" s="137" t="s">
        <v>122</v>
      </c>
      <c r="L120" s="138"/>
      <c r="M120" s="61" t="s">
        <v>1</v>
      </c>
      <c r="N120" s="62" t="s">
        <v>37</v>
      </c>
      <c r="O120" s="62" t="s">
        <v>123</v>
      </c>
      <c r="P120" s="62" t="s">
        <v>124</v>
      </c>
      <c r="Q120" s="62" t="s">
        <v>125</v>
      </c>
      <c r="R120" s="62" t="s">
        <v>126</v>
      </c>
      <c r="S120" s="62" t="s">
        <v>127</v>
      </c>
      <c r="T120" s="63" t="s">
        <v>128</v>
      </c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</row>
    <row r="121" spans="1:63" s="2" customFormat="1" ht="22.9" customHeight="1">
      <c r="A121" s="31"/>
      <c r="B121" s="32"/>
      <c r="C121" s="68" t="s">
        <v>129</v>
      </c>
      <c r="D121" s="31"/>
      <c r="E121" s="31"/>
      <c r="F121" s="31"/>
      <c r="G121" s="31"/>
      <c r="H121" s="31"/>
      <c r="I121" s="96"/>
      <c r="J121" s="139">
        <f>BK121</f>
        <v>0</v>
      </c>
      <c r="K121" s="31"/>
      <c r="L121" s="32"/>
      <c r="M121" s="64"/>
      <c r="N121" s="55"/>
      <c r="O121" s="65"/>
      <c r="P121" s="140">
        <f>P122+P142+P144+P159+P170</f>
        <v>0</v>
      </c>
      <c r="Q121" s="65"/>
      <c r="R121" s="140">
        <f>R122+R142+R144+R159+R170</f>
        <v>0</v>
      </c>
      <c r="S121" s="65"/>
      <c r="T121" s="141">
        <f>T122+T142+T144+T159+T170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72</v>
      </c>
      <c r="AU121" s="16" t="s">
        <v>83</v>
      </c>
      <c r="BK121" s="142">
        <f>BK122+BK142+BK144+BK159+BK170</f>
        <v>0</v>
      </c>
    </row>
    <row r="122" spans="2:63" s="11" customFormat="1" ht="25.9" customHeight="1">
      <c r="B122" s="143"/>
      <c r="D122" s="144" t="s">
        <v>72</v>
      </c>
      <c r="E122" s="145" t="s">
        <v>130</v>
      </c>
      <c r="F122" s="145" t="s">
        <v>131</v>
      </c>
      <c r="I122" s="146"/>
      <c r="J122" s="147">
        <f>BK122</f>
        <v>0</v>
      </c>
      <c r="L122" s="143"/>
      <c r="M122" s="148"/>
      <c r="N122" s="149"/>
      <c r="O122" s="149"/>
      <c r="P122" s="150">
        <f>SUM(P123:P141)</f>
        <v>0</v>
      </c>
      <c r="Q122" s="149"/>
      <c r="R122" s="150">
        <f>SUM(R123:R141)</f>
        <v>0</v>
      </c>
      <c r="S122" s="149"/>
      <c r="T122" s="151">
        <f>SUM(T123:T141)</f>
        <v>0</v>
      </c>
      <c r="AR122" s="144" t="s">
        <v>132</v>
      </c>
      <c r="AT122" s="152" t="s">
        <v>72</v>
      </c>
      <c r="AU122" s="152" t="s">
        <v>73</v>
      </c>
      <c r="AY122" s="144" t="s">
        <v>133</v>
      </c>
      <c r="BK122" s="153">
        <f>SUM(BK123:BK141)</f>
        <v>0</v>
      </c>
    </row>
    <row r="123" spans="1:65" s="2" customFormat="1" ht="16.5" customHeight="1">
      <c r="A123" s="31"/>
      <c r="B123" s="154"/>
      <c r="C123" s="155" t="s">
        <v>81</v>
      </c>
      <c r="D123" s="155" t="s">
        <v>134</v>
      </c>
      <c r="E123" s="156" t="s">
        <v>135</v>
      </c>
      <c r="F123" s="157" t="s">
        <v>136</v>
      </c>
      <c r="G123" s="158" t="s">
        <v>137</v>
      </c>
      <c r="H123" s="159">
        <v>45</v>
      </c>
      <c r="I123" s="160"/>
      <c r="J123" s="161">
        <f>ROUND(I123*H123,2)</f>
        <v>0</v>
      </c>
      <c r="K123" s="162"/>
      <c r="L123" s="32"/>
      <c r="M123" s="163" t="s">
        <v>1</v>
      </c>
      <c r="N123" s="164" t="s">
        <v>38</v>
      </c>
      <c r="O123" s="57"/>
      <c r="P123" s="165">
        <f>O123*H123</f>
        <v>0</v>
      </c>
      <c r="Q123" s="165">
        <v>0</v>
      </c>
      <c r="R123" s="165">
        <f>Q123*H123</f>
        <v>0</v>
      </c>
      <c r="S123" s="165">
        <v>0</v>
      </c>
      <c r="T123" s="166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7" t="s">
        <v>132</v>
      </c>
      <c r="AT123" s="167" t="s">
        <v>134</v>
      </c>
      <c r="AU123" s="167" t="s">
        <v>81</v>
      </c>
      <c r="AY123" s="16" t="s">
        <v>133</v>
      </c>
      <c r="BE123" s="168">
        <f>IF(N123="základní",J123,0)</f>
        <v>0</v>
      </c>
      <c r="BF123" s="168">
        <f>IF(N123="snížená",J123,0)</f>
        <v>0</v>
      </c>
      <c r="BG123" s="168">
        <f>IF(N123="zákl. přenesená",J123,0)</f>
        <v>0</v>
      </c>
      <c r="BH123" s="168">
        <f>IF(N123="sníž. přenesená",J123,0)</f>
        <v>0</v>
      </c>
      <c r="BI123" s="168">
        <f>IF(N123="nulová",J123,0)</f>
        <v>0</v>
      </c>
      <c r="BJ123" s="16" t="s">
        <v>81</v>
      </c>
      <c r="BK123" s="168">
        <f>ROUND(I123*H123,2)</f>
        <v>0</v>
      </c>
      <c r="BL123" s="16" t="s">
        <v>132</v>
      </c>
      <c r="BM123" s="167" t="s">
        <v>138</v>
      </c>
    </row>
    <row r="124" spans="2:51" s="12" customFormat="1" ht="12">
      <c r="B124" s="169"/>
      <c r="D124" s="170" t="s">
        <v>139</v>
      </c>
      <c r="E124" s="171" t="s">
        <v>140</v>
      </c>
      <c r="F124" s="172" t="s">
        <v>141</v>
      </c>
      <c r="H124" s="173">
        <v>45</v>
      </c>
      <c r="I124" s="174"/>
      <c r="L124" s="169"/>
      <c r="M124" s="175"/>
      <c r="N124" s="176"/>
      <c r="O124" s="176"/>
      <c r="P124" s="176"/>
      <c r="Q124" s="176"/>
      <c r="R124" s="176"/>
      <c r="S124" s="176"/>
      <c r="T124" s="177"/>
      <c r="AT124" s="171" t="s">
        <v>139</v>
      </c>
      <c r="AU124" s="171" t="s">
        <v>81</v>
      </c>
      <c r="AV124" s="12" t="s">
        <v>103</v>
      </c>
      <c r="AW124" s="12" t="s">
        <v>30</v>
      </c>
      <c r="AX124" s="12" t="s">
        <v>73</v>
      </c>
      <c r="AY124" s="171" t="s">
        <v>133</v>
      </c>
    </row>
    <row r="125" spans="2:51" s="12" customFormat="1" ht="12">
      <c r="B125" s="169"/>
      <c r="D125" s="170" t="s">
        <v>139</v>
      </c>
      <c r="E125" s="171" t="s">
        <v>142</v>
      </c>
      <c r="F125" s="172" t="s">
        <v>143</v>
      </c>
      <c r="H125" s="173">
        <v>45</v>
      </c>
      <c r="I125" s="174"/>
      <c r="L125" s="169"/>
      <c r="M125" s="175"/>
      <c r="N125" s="176"/>
      <c r="O125" s="176"/>
      <c r="P125" s="176"/>
      <c r="Q125" s="176"/>
      <c r="R125" s="176"/>
      <c r="S125" s="176"/>
      <c r="T125" s="177"/>
      <c r="AT125" s="171" t="s">
        <v>139</v>
      </c>
      <c r="AU125" s="171" t="s">
        <v>81</v>
      </c>
      <c r="AV125" s="12" t="s">
        <v>103</v>
      </c>
      <c r="AW125" s="12" t="s">
        <v>30</v>
      </c>
      <c r="AX125" s="12" t="s">
        <v>81</v>
      </c>
      <c r="AY125" s="171" t="s">
        <v>133</v>
      </c>
    </row>
    <row r="126" spans="1:65" s="2" customFormat="1" ht="16.5" customHeight="1">
      <c r="A126" s="31"/>
      <c r="B126" s="154"/>
      <c r="C126" s="155" t="s">
        <v>103</v>
      </c>
      <c r="D126" s="155" t="s">
        <v>134</v>
      </c>
      <c r="E126" s="156" t="s">
        <v>144</v>
      </c>
      <c r="F126" s="157" t="s">
        <v>145</v>
      </c>
      <c r="G126" s="158" t="s">
        <v>137</v>
      </c>
      <c r="H126" s="159">
        <v>3300</v>
      </c>
      <c r="I126" s="160"/>
      <c r="J126" s="161">
        <f>ROUND(I126*H126,2)</f>
        <v>0</v>
      </c>
      <c r="K126" s="162"/>
      <c r="L126" s="32"/>
      <c r="M126" s="163" t="s">
        <v>1</v>
      </c>
      <c r="N126" s="164" t="s">
        <v>38</v>
      </c>
      <c r="O126" s="57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7" t="s">
        <v>132</v>
      </c>
      <c r="AT126" s="167" t="s">
        <v>134</v>
      </c>
      <c r="AU126" s="167" t="s">
        <v>81</v>
      </c>
      <c r="AY126" s="16" t="s">
        <v>133</v>
      </c>
      <c r="BE126" s="168">
        <f>IF(N126="základní",J126,0)</f>
        <v>0</v>
      </c>
      <c r="BF126" s="168">
        <f>IF(N126="snížená",J126,0)</f>
        <v>0</v>
      </c>
      <c r="BG126" s="168">
        <f>IF(N126="zákl. přenesená",J126,0)</f>
        <v>0</v>
      </c>
      <c r="BH126" s="168">
        <f>IF(N126="sníž. přenesená",J126,0)</f>
        <v>0</v>
      </c>
      <c r="BI126" s="168">
        <f>IF(N126="nulová",J126,0)</f>
        <v>0</v>
      </c>
      <c r="BJ126" s="16" t="s">
        <v>81</v>
      </c>
      <c r="BK126" s="168">
        <f>ROUND(I126*H126,2)</f>
        <v>0</v>
      </c>
      <c r="BL126" s="16" t="s">
        <v>132</v>
      </c>
      <c r="BM126" s="167" t="s">
        <v>146</v>
      </c>
    </row>
    <row r="127" spans="1:65" s="2" customFormat="1" ht="16.5" customHeight="1">
      <c r="A127" s="31"/>
      <c r="B127" s="154"/>
      <c r="C127" s="155" t="s">
        <v>147</v>
      </c>
      <c r="D127" s="155" t="s">
        <v>134</v>
      </c>
      <c r="E127" s="156" t="s">
        <v>148</v>
      </c>
      <c r="F127" s="157" t="s">
        <v>145</v>
      </c>
      <c r="G127" s="158" t="s">
        <v>137</v>
      </c>
      <c r="H127" s="159">
        <v>3300</v>
      </c>
      <c r="I127" s="160"/>
      <c r="J127" s="161">
        <f>ROUND(I127*H127,2)</f>
        <v>0</v>
      </c>
      <c r="K127" s="162"/>
      <c r="L127" s="32"/>
      <c r="M127" s="163" t="s">
        <v>1</v>
      </c>
      <c r="N127" s="164" t="s">
        <v>38</v>
      </c>
      <c r="O127" s="57"/>
      <c r="P127" s="165">
        <f>O127*H127</f>
        <v>0</v>
      </c>
      <c r="Q127" s="165">
        <v>0</v>
      </c>
      <c r="R127" s="165">
        <f>Q127*H127</f>
        <v>0</v>
      </c>
      <c r="S127" s="165">
        <v>0</v>
      </c>
      <c r="T127" s="166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7" t="s">
        <v>132</v>
      </c>
      <c r="AT127" s="167" t="s">
        <v>134</v>
      </c>
      <c r="AU127" s="167" t="s">
        <v>81</v>
      </c>
      <c r="AY127" s="16" t="s">
        <v>133</v>
      </c>
      <c r="BE127" s="168">
        <f>IF(N127="základní",J127,0)</f>
        <v>0</v>
      </c>
      <c r="BF127" s="168">
        <f>IF(N127="snížená",J127,0)</f>
        <v>0</v>
      </c>
      <c r="BG127" s="168">
        <f>IF(N127="zákl. přenesená",J127,0)</f>
        <v>0</v>
      </c>
      <c r="BH127" s="168">
        <f>IF(N127="sníž. přenesená",J127,0)</f>
        <v>0</v>
      </c>
      <c r="BI127" s="168">
        <f>IF(N127="nulová",J127,0)</f>
        <v>0</v>
      </c>
      <c r="BJ127" s="16" t="s">
        <v>81</v>
      </c>
      <c r="BK127" s="168">
        <f>ROUND(I127*H127,2)</f>
        <v>0</v>
      </c>
      <c r="BL127" s="16" t="s">
        <v>132</v>
      </c>
      <c r="BM127" s="167" t="s">
        <v>149</v>
      </c>
    </row>
    <row r="128" spans="1:65" s="2" customFormat="1" ht="16.5" customHeight="1">
      <c r="A128" s="31"/>
      <c r="B128" s="154"/>
      <c r="C128" s="155" t="s">
        <v>132</v>
      </c>
      <c r="D128" s="155" t="s">
        <v>134</v>
      </c>
      <c r="E128" s="156" t="s">
        <v>150</v>
      </c>
      <c r="F128" s="157" t="s">
        <v>151</v>
      </c>
      <c r="G128" s="158" t="s">
        <v>152</v>
      </c>
      <c r="H128" s="159">
        <v>1</v>
      </c>
      <c r="I128" s="160"/>
      <c r="J128" s="161">
        <f>ROUND(I128*H128,2)</f>
        <v>0</v>
      </c>
      <c r="K128" s="162"/>
      <c r="L128" s="32"/>
      <c r="M128" s="163" t="s">
        <v>1</v>
      </c>
      <c r="N128" s="164" t="s">
        <v>38</v>
      </c>
      <c r="O128" s="57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7" t="s">
        <v>132</v>
      </c>
      <c r="AT128" s="167" t="s">
        <v>134</v>
      </c>
      <c r="AU128" s="167" t="s">
        <v>81</v>
      </c>
      <c r="AY128" s="16" t="s">
        <v>133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6" t="s">
        <v>81</v>
      </c>
      <c r="BK128" s="168">
        <f>ROUND(I128*H128,2)</f>
        <v>0</v>
      </c>
      <c r="BL128" s="16" t="s">
        <v>132</v>
      </c>
      <c r="BM128" s="167" t="s">
        <v>153</v>
      </c>
    </row>
    <row r="129" spans="2:51" s="12" customFormat="1" ht="12">
      <c r="B129" s="169"/>
      <c r="D129" s="170" t="s">
        <v>139</v>
      </c>
      <c r="E129" s="171" t="s">
        <v>154</v>
      </c>
      <c r="F129" s="172" t="s">
        <v>81</v>
      </c>
      <c r="H129" s="173">
        <v>1</v>
      </c>
      <c r="I129" s="174"/>
      <c r="L129" s="169"/>
      <c r="M129" s="175"/>
      <c r="N129" s="176"/>
      <c r="O129" s="176"/>
      <c r="P129" s="176"/>
      <c r="Q129" s="176"/>
      <c r="R129" s="176"/>
      <c r="S129" s="176"/>
      <c r="T129" s="177"/>
      <c r="AT129" s="171" t="s">
        <v>139</v>
      </c>
      <c r="AU129" s="171" t="s">
        <v>81</v>
      </c>
      <c r="AV129" s="12" t="s">
        <v>103</v>
      </c>
      <c r="AW129" s="12" t="s">
        <v>30</v>
      </c>
      <c r="AX129" s="12" t="s">
        <v>73</v>
      </c>
      <c r="AY129" s="171" t="s">
        <v>133</v>
      </c>
    </row>
    <row r="130" spans="2:51" s="12" customFormat="1" ht="12">
      <c r="B130" s="169"/>
      <c r="D130" s="170" t="s">
        <v>139</v>
      </c>
      <c r="E130" s="171" t="s">
        <v>155</v>
      </c>
      <c r="F130" s="172" t="s">
        <v>156</v>
      </c>
      <c r="H130" s="173">
        <v>1</v>
      </c>
      <c r="I130" s="174"/>
      <c r="L130" s="169"/>
      <c r="M130" s="175"/>
      <c r="N130" s="176"/>
      <c r="O130" s="176"/>
      <c r="P130" s="176"/>
      <c r="Q130" s="176"/>
      <c r="R130" s="176"/>
      <c r="S130" s="176"/>
      <c r="T130" s="177"/>
      <c r="AT130" s="171" t="s">
        <v>139</v>
      </c>
      <c r="AU130" s="171" t="s">
        <v>81</v>
      </c>
      <c r="AV130" s="12" t="s">
        <v>103</v>
      </c>
      <c r="AW130" s="12" t="s">
        <v>30</v>
      </c>
      <c r="AX130" s="12" t="s">
        <v>81</v>
      </c>
      <c r="AY130" s="171" t="s">
        <v>133</v>
      </c>
    </row>
    <row r="131" spans="1:65" s="2" customFormat="1" ht="16.5" customHeight="1">
      <c r="A131" s="31"/>
      <c r="B131" s="154"/>
      <c r="C131" s="155" t="s">
        <v>157</v>
      </c>
      <c r="D131" s="155" t="s">
        <v>134</v>
      </c>
      <c r="E131" s="156" t="s">
        <v>158</v>
      </c>
      <c r="F131" s="157" t="s">
        <v>159</v>
      </c>
      <c r="G131" s="158" t="s">
        <v>152</v>
      </c>
      <c r="H131" s="159">
        <v>1</v>
      </c>
      <c r="I131" s="160"/>
      <c r="J131" s="161">
        <f>ROUND(I131*H131,2)</f>
        <v>0</v>
      </c>
      <c r="K131" s="162"/>
      <c r="L131" s="32"/>
      <c r="M131" s="163" t="s">
        <v>1</v>
      </c>
      <c r="N131" s="164" t="s">
        <v>38</v>
      </c>
      <c r="O131" s="57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7" t="s">
        <v>132</v>
      </c>
      <c r="AT131" s="167" t="s">
        <v>134</v>
      </c>
      <c r="AU131" s="167" t="s">
        <v>81</v>
      </c>
      <c r="AY131" s="16" t="s">
        <v>133</v>
      </c>
      <c r="BE131" s="168">
        <f>IF(N131="základní",J131,0)</f>
        <v>0</v>
      </c>
      <c r="BF131" s="168">
        <f>IF(N131="snížená",J131,0)</f>
        <v>0</v>
      </c>
      <c r="BG131" s="168">
        <f>IF(N131="zákl. přenesená",J131,0)</f>
        <v>0</v>
      </c>
      <c r="BH131" s="168">
        <f>IF(N131="sníž. přenesená",J131,0)</f>
        <v>0</v>
      </c>
      <c r="BI131" s="168">
        <f>IF(N131="nulová",J131,0)</f>
        <v>0</v>
      </c>
      <c r="BJ131" s="16" t="s">
        <v>81</v>
      </c>
      <c r="BK131" s="168">
        <f>ROUND(I131*H131,2)</f>
        <v>0</v>
      </c>
      <c r="BL131" s="16" t="s">
        <v>132</v>
      </c>
      <c r="BM131" s="167" t="s">
        <v>160</v>
      </c>
    </row>
    <row r="132" spans="2:51" s="12" customFormat="1" ht="12">
      <c r="B132" s="169"/>
      <c r="D132" s="170" t="s">
        <v>139</v>
      </c>
      <c r="E132" s="171" t="s">
        <v>161</v>
      </c>
      <c r="F132" s="172" t="s">
        <v>81</v>
      </c>
      <c r="H132" s="173">
        <v>1</v>
      </c>
      <c r="I132" s="174"/>
      <c r="L132" s="169"/>
      <c r="M132" s="175"/>
      <c r="N132" s="176"/>
      <c r="O132" s="176"/>
      <c r="P132" s="176"/>
      <c r="Q132" s="176"/>
      <c r="R132" s="176"/>
      <c r="S132" s="176"/>
      <c r="T132" s="177"/>
      <c r="AT132" s="171" t="s">
        <v>139</v>
      </c>
      <c r="AU132" s="171" t="s">
        <v>81</v>
      </c>
      <c r="AV132" s="12" t="s">
        <v>103</v>
      </c>
      <c r="AW132" s="12" t="s">
        <v>30</v>
      </c>
      <c r="AX132" s="12" t="s">
        <v>73</v>
      </c>
      <c r="AY132" s="171" t="s">
        <v>133</v>
      </c>
    </row>
    <row r="133" spans="2:51" s="12" customFormat="1" ht="12">
      <c r="B133" s="169"/>
      <c r="D133" s="170" t="s">
        <v>139</v>
      </c>
      <c r="E133" s="171" t="s">
        <v>162</v>
      </c>
      <c r="F133" s="172" t="s">
        <v>163</v>
      </c>
      <c r="H133" s="173">
        <v>1</v>
      </c>
      <c r="I133" s="174"/>
      <c r="L133" s="169"/>
      <c r="M133" s="175"/>
      <c r="N133" s="176"/>
      <c r="O133" s="176"/>
      <c r="P133" s="176"/>
      <c r="Q133" s="176"/>
      <c r="R133" s="176"/>
      <c r="S133" s="176"/>
      <c r="T133" s="177"/>
      <c r="AT133" s="171" t="s">
        <v>139</v>
      </c>
      <c r="AU133" s="171" t="s">
        <v>81</v>
      </c>
      <c r="AV133" s="12" t="s">
        <v>103</v>
      </c>
      <c r="AW133" s="12" t="s">
        <v>30</v>
      </c>
      <c r="AX133" s="12" t="s">
        <v>81</v>
      </c>
      <c r="AY133" s="171" t="s">
        <v>133</v>
      </c>
    </row>
    <row r="134" spans="1:65" s="2" customFormat="1" ht="16.5" customHeight="1">
      <c r="A134" s="31"/>
      <c r="B134" s="154"/>
      <c r="C134" s="155" t="s">
        <v>164</v>
      </c>
      <c r="D134" s="155" t="s">
        <v>134</v>
      </c>
      <c r="E134" s="156" t="s">
        <v>165</v>
      </c>
      <c r="F134" s="157" t="s">
        <v>166</v>
      </c>
      <c r="G134" s="158" t="s">
        <v>152</v>
      </c>
      <c r="H134" s="159">
        <v>1</v>
      </c>
      <c r="I134" s="160"/>
      <c r="J134" s="161">
        <f>ROUND(I134*H134,2)</f>
        <v>0</v>
      </c>
      <c r="K134" s="162"/>
      <c r="L134" s="32"/>
      <c r="M134" s="163" t="s">
        <v>1</v>
      </c>
      <c r="N134" s="164" t="s">
        <v>38</v>
      </c>
      <c r="O134" s="57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7" t="s">
        <v>132</v>
      </c>
      <c r="AT134" s="167" t="s">
        <v>134</v>
      </c>
      <c r="AU134" s="167" t="s">
        <v>81</v>
      </c>
      <c r="AY134" s="16" t="s">
        <v>133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6" t="s">
        <v>81</v>
      </c>
      <c r="BK134" s="168">
        <f>ROUND(I134*H134,2)</f>
        <v>0</v>
      </c>
      <c r="BL134" s="16" t="s">
        <v>132</v>
      </c>
      <c r="BM134" s="167" t="s">
        <v>167</v>
      </c>
    </row>
    <row r="135" spans="1:65" s="2" customFormat="1" ht="16.5" customHeight="1">
      <c r="A135" s="31"/>
      <c r="B135" s="154"/>
      <c r="C135" s="155" t="s">
        <v>168</v>
      </c>
      <c r="D135" s="155" t="s">
        <v>134</v>
      </c>
      <c r="E135" s="156" t="s">
        <v>169</v>
      </c>
      <c r="F135" s="157" t="s">
        <v>170</v>
      </c>
      <c r="G135" s="158" t="s">
        <v>152</v>
      </c>
      <c r="H135" s="159">
        <v>1</v>
      </c>
      <c r="I135" s="160"/>
      <c r="J135" s="161">
        <f>ROUND(I135*H135,2)</f>
        <v>0</v>
      </c>
      <c r="K135" s="162"/>
      <c r="L135" s="32"/>
      <c r="M135" s="163" t="s">
        <v>1</v>
      </c>
      <c r="N135" s="164" t="s">
        <v>38</v>
      </c>
      <c r="O135" s="57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7" t="s">
        <v>132</v>
      </c>
      <c r="AT135" s="167" t="s">
        <v>134</v>
      </c>
      <c r="AU135" s="167" t="s">
        <v>81</v>
      </c>
      <c r="AY135" s="16" t="s">
        <v>133</v>
      </c>
      <c r="BE135" s="168">
        <f>IF(N135="základní",J135,0)</f>
        <v>0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16" t="s">
        <v>81</v>
      </c>
      <c r="BK135" s="168">
        <f>ROUND(I135*H135,2)</f>
        <v>0</v>
      </c>
      <c r="BL135" s="16" t="s">
        <v>132</v>
      </c>
      <c r="BM135" s="167" t="s">
        <v>171</v>
      </c>
    </row>
    <row r="136" spans="1:65" s="2" customFormat="1" ht="16.5" customHeight="1">
      <c r="A136" s="31"/>
      <c r="B136" s="154"/>
      <c r="C136" s="155" t="s">
        <v>172</v>
      </c>
      <c r="D136" s="155" t="s">
        <v>134</v>
      </c>
      <c r="E136" s="156" t="s">
        <v>173</v>
      </c>
      <c r="F136" s="157" t="s">
        <v>174</v>
      </c>
      <c r="G136" s="158" t="s">
        <v>152</v>
      </c>
      <c r="H136" s="159">
        <v>1</v>
      </c>
      <c r="I136" s="160"/>
      <c r="J136" s="161">
        <f>ROUND(I136*H136,2)</f>
        <v>0</v>
      </c>
      <c r="K136" s="162"/>
      <c r="L136" s="32"/>
      <c r="M136" s="163" t="s">
        <v>1</v>
      </c>
      <c r="N136" s="164" t="s">
        <v>38</v>
      </c>
      <c r="O136" s="57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7" t="s">
        <v>132</v>
      </c>
      <c r="AT136" s="167" t="s">
        <v>134</v>
      </c>
      <c r="AU136" s="167" t="s">
        <v>81</v>
      </c>
      <c r="AY136" s="16" t="s">
        <v>133</v>
      </c>
      <c r="BE136" s="168">
        <f>IF(N136="základní",J136,0)</f>
        <v>0</v>
      </c>
      <c r="BF136" s="168">
        <f>IF(N136="snížená",J136,0)</f>
        <v>0</v>
      </c>
      <c r="BG136" s="168">
        <f>IF(N136="zákl. přenesená",J136,0)</f>
        <v>0</v>
      </c>
      <c r="BH136" s="168">
        <f>IF(N136="sníž. přenesená",J136,0)</f>
        <v>0</v>
      </c>
      <c r="BI136" s="168">
        <f>IF(N136="nulová",J136,0)</f>
        <v>0</v>
      </c>
      <c r="BJ136" s="16" t="s">
        <v>81</v>
      </c>
      <c r="BK136" s="168">
        <f>ROUND(I136*H136,2)</f>
        <v>0</v>
      </c>
      <c r="BL136" s="16" t="s">
        <v>132</v>
      </c>
      <c r="BM136" s="167" t="s">
        <v>175</v>
      </c>
    </row>
    <row r="137" spans="2:51" s="12" customFormat="1" ht="12">
      <c r="B137" s="169"/>
      <c r="D137" s="170" t="s">
        <v>139</v>
      </c>
      <c r="E137" s="171" t="s">
        <v>176</v>
      </c>
      <c r="F137" s="172" t="s">
        <v>81</v>
      </c>
      <c r="H137" s="173">
        <v>1</v>
      </c>
      <c r="I137" s="174"/>
      <c r="L137" s="169"/>
      <c r="M137" s="175"/>
      <c r="N137" s="176"/>
      <c r="O137" s="176"/>
      <c r="P137" s="176"/>
      <c r="Q137" s="176"/>
      <c r="R137" s="176"/>
      <c r="S137" s="176"/>
      <c r="T137" s="177"/>
      <c r="AT137" s="171" t="s">
        <v>139</v>
      </c>
      <c r="AU137" s="171" t="s">
        <v>81</v>
      </c>
      <c r="AV137" s="12" t="s">
        <v>103</v>
      </c>
      <c r="AW137" s="12" t="s">
        <v>30</v>
      </c>
      <c r="AX137" s="12" t="s">
        <v>73</v>
      </c>
      <c r="AY137" s="171" t="s">
        <v>133</v>
      </c>
    </row>
    <row r="138" spans="2:51" s="12" customFormat="1" ht="12">
      <c r="B138" s="169"/>
      <c r="D138" s="170" t="s">
        <v>139</v>
      </c>
      <c r="E138" s="171" t="s">
        <v>177</v>
      </c>
      <c r="F138" s="172" t="s">
        <v>178</v>
      </c>
      <c r="H138" s="173">
        <v>1</v>
      </c>
      <c r="I138" s="174"/>
      <c r="L138" s="169"/>
      <c r="M138" s="175"/>
      <c r="N138" s="176"/>
      <c r="O138" s="176"/>
      <c r="P138" s="176"/>
      <c r="Q138" s="176"/>
      <c r="R138" s="176"/>
      <c r="S138" s="176"/>
      <c r="T138" s="177"/>
      <c r="AT138" s="171" t="s">
        <v>139</v>
      </c>
      <c r="AU138" s="171" t="s">
        <v>81</v>
      </c>
      <c r="AV138" s="12" t="s">
        <v>103</v>
      </c>
      <c r="AW138" s="12" t="s">
        <v>30</v>
      </c>
      <c r="AX138" s="12" t="s">
        <v>81</v>
      </c>
      <c r="AY138" s="171" t="s">
        <v>133</v>
      </c>
    </row>
    <row r="139" spans="1:65" s="2" customFormat="1" ht="16.5" customHeight="1">
      <c r="A139" s="31"/>
      <c r="B139" s="154"/>
      <c r="C139" s="155" t="s">
        <v>179</v>
      </c>
      <c r="D139" s="155" t="s">
        <v>134</v>
      </c>
      <c r="E139" s="156" t="s">
        <v>180</v>
      </c>
      <c r="F139" s="157" t="s">
        <v>181</v>
      </c>
      <c r="G139" s="158" t="s">
        <v>152</v>
      </c>
      <c r="H139" s="159">
        <v>1</v>
      </c>
      <c r="I139" s="160"/>
      <c r="J139" s="161">
        <f>ROUND(I139*H139,2)</f>
        <v>0</v>
      </c>
      <c r="K139" s="162"/>
      <c r="L139" s="32"/>
      <c r="M139" s="163" t="s">
        <v>1</v>
      </c>
      <c r="N139" s="164" t="s">
        <v>38</v>
      </c>
      <c r="O139" s="57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7" t="s">
        <v>132</v>
      </c>
      <c r="AT139" s="167" t="s">
        <v>134</v>
      </c>
      <c r="AU139" s="167" t="s">
        <v>81</v>
      </c>
      <c r="AY139" s="16" t="s">
        <v>133</v>
      </c>
      <c r="BE139" s="168">
        <f>IF(N139="základní",J139,0)</f>
        <v>0</v>
      </c>
      <c r="BF139" s="168">
        <f>IF(N139="snížená",J139,0)</f>
        <v>0</v>
      </c>
      <c r="BG139" s="168">
        <f>IF(N139="zákl. přenesená",J139,0)</f>
        <v>0</v>
      </c>
      <c r="BH139" s="168">
        <f>IF(N139="sníž. přenesená",J139,0)</f>
        <v>0</v>
      </c>
      <c r="BI139" s="168">
        <f>IF(N139="nulová",J139,0)</f>
        <v>0</v>
      </c>
      <c r="BJ139" s="16" t="s">
        <v>81</v>
      </c>
      <c r="BK139" s="168">
        <f>ROUND(I139*H139,2)</f>
        <v>0</v>
      </c>
      <c r="BL139" s="16" t="s">
        <v>132</v>
      </c>
      <c r="BM139" s="167" t="s">
        <v>182</v>
      </c>
    </row>
    <row r="140" spans="2:51" s="12" customFormat="1" ht="12">
      <c r="B140" s="169"/>
      <c r="D140" s="170" t="s">
        <v>139</v>
      </c>
      <c r="E140" s="171" t="s">
        <v>183</v>
      </c>
      <c r="F140" s="172" t="s">
        <v>81</v>
      </c>
      <c r="H140" s="173">
        <v>1</v>
      </c>
      <c r="I140" s="174"/>
      <c r="L140" s="169"/>
      <c r="M140" s="175"/>
      <c r="N140" s="176"/>
      <c r="O140" s="176"/>
      <c r="P140" s="176"/>
      <c r="Q140" s="176"/>
      <c r="R140" s="176"/>
      <c r="S140" s="176"/>
      <c r="T140" s="177"/>
      <c r="AT140" s="171" t="s">
        <v>139</v>
      </c>
      <c r="AU140" s="171" t="s">
        <v>81</v>
      </c>
      <c r="AV140" s="12" t="s">
        <v>103</v>
      </c>
      <c r="AW140" s="12" t="s">
        <v>30</v>
      </c>
      <c r="AX140" s="12" t="s">
        <v>73</v>
      </c>
      <c r="AY140" s="171" t="s">
        <v>133</v>
      </c>
    </row>
    <row r="141" spans="2:51" s="12" customFormat="1" ht="12">
      <c r="B141" s="169"/>
      <c r="D141" s="170" t="s">
        <v>139</v>
      </c>
      <c r="E141" s="171" t="s">
        <v>184</v>
      </c>
      <c r="F141" s="172" t="s">
        <v>185</v>
      </c>
      <c r="H141" s="173">
        <v>1</v>
      </c>
      <c r="I141" s="174"/>
      <c r="L141" s="169"/>
      <c r="M141" s="175"/>
      <c r="N141" s="176"/>
      <c r="O141" s="176"/>
      <c r="P141" s="176"/>
      <c r="Q141" s="176"/>
      <c r="R141" s="176"/>
      <c r="S141" s="176"/>
      <c r="T141" s="177"/>
      <c r="AT141" s="171" t="s">
        <v>139</v>
      </c>
      <c r="AU141" s="171" t="s">
        <v>81</v>
      </c>
      <c r="AV141" s="12" t="s">
        <v>103</v>
      </c>
      <c r="AW141" s="12" t="s">
        <v>30</v>
      </c>
      <c r="AX141" s="12" t="s">
        <v>81</v>
      </c>
      <c r="AY141" s="171" t="s">
        <v>133</v>
      </c>
    </row>
    <row r="142" spans="2:63" s="11" customFormat="1" ht="25.9" customHeight="1">
      <c r="B142" s="143"/>
      <c r="D142" s="144" t="s">
        <v>72</v>
      </c>
      <c r="E142" s="145" t="s">
        <v>186</v>
      </c>
      <c r="F142" s="145" t="s">
        <v>85</v>
      </c>
      <c r="I142" s="146"/>
      <c r="J142" s="147">
        <f>BK142</f>
        <v>0</v>
      </c>
      <c r="L142" s="143"/>
      <c r="M142" s="148"/>
      <c r="N142" s="149"/>
      <c r="O142" s="149"/>
      <c r="P142" s="150">
        <f>P143</f>
        <v>0</v>
      </c>
      <c r="Q142" s="149"/>
      <c r="R142" s="150">
        <f>R143</f>
        <v>0</v>
      </c>
      <c r="S142" s="149"/>
      <c r="T142" s="151">
        <f>T143</f>
        <v>0</v>
      </c>
      <c r="AR142" s="144" t="s">
        <v>132</v>
      </c>
      <c r="AT142" s="152" t="s">
        <v>72</v>
      </c>
      <c r="AU142" s="152" t="s">
        <v>73</v>
      </c>
      <c r="AY142" s="144" t="s">
        <v>133</v>
      </c>
      <c r="BK142" s="153">
        <f>BK143</f>
        <v>0</v>
      </c>
    </row>
    <row r="143" spans="1:65" s="2" customFormat="1" ht="16.5" customHeight="1">
      <c r="A143" s="31"/>
      <c r="B143" s="154"/>
      <c r="C143" s="155" t="s">
        <v>187</v>
      </c>
      <c r="D143" s="155" t="s">
        <v>134</v>
      </c>
      <c r="E143" s="156" t="s">
        <v>188</v>
      </c>
      <c r="F143" s="157" t="s">
        <v>189</v>
      </c>
      <c r="G143" s="158" t="s">
        <v>190</v>
      </c>
      <c r="H143" s="159">
        <v>1</v>
      </c>
      <c r="I143" s="160"/>
      <c r="J143" s="161">
        <f>ROUND(I143*H143,2)</f>
        <v>0</v>
      </c>
      <c r="K143" s="162"/>
      <c r="L143" s="32"/>
      <c r="M143" s="163" t="s">
        <v>1</v>
      </c>
      <c r="N143" s="164" t="s">
        <v>38</v>
      </c>
      <c r="O143" s="57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7" t="s">
        <v>132</v>
      </c>
      <c r="AT143" s="167" t="s">
        <v>134</v>
      </c>
      <c r="AU143" s="167" t="s">
        <v>81</v>
      </c>
      <c r="AY143" s="16" t="s">
        <v>133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16" t="s">
        <v>81</v>
      </c>
      <c r="BK143" s="168">
        <f>ROUND(I143*H143,2)</f>
        <v>0</v>
      </c>
      <c r="BL143" s="16" t="s">
        <v>132</v>
      </c>
      <c r="BM143" s="167" t="s">
        <v>191</v>
      </c>
    </row>
    <row r="144" spans="2:63" s="11" customFormat="1" ht="25.9" customHeight="1">
      <c r="B144" s="143"/>
      <c r="D144" s="144" t="s">
        <v>72</v>
      </c>
      <c r="E144" s="145" t="s">
        <v>192</v>
      </c>
      <c r="F144" s="145" t="s">
        <v>193</v>
      </c>
      <c r="I144" s="146"/>
      <c r="J144" s="147">
        <f>BK144</f>
        <v>0</v>
      </c>
      <c r="L144" s="143"/>
      <c r="M144" s="148"/>
      <c r="N144" s="149"/>
      <c r="O144" s="149"/>
      <c r="P144" s="150">
        <f>SUM(P145:P158)</f>
        <v>0</v>
      </c>
      <c r="Q144" s="149"/>
      <c r="R144" s="150">
        <f>SUM(R145:R158)</f>
        <v>0</v>
      </c>
      <c r="S144" s="149"/>
      <c r="T144" s="151">
        <f>SUM(T145:T158)</f>
        <v>0</v>
      </c>
      <c r="AR144" s="144" t="s">
        <v>132</v>
      </c>
      <c r="AT144" s="152" t="s">
        <v>72</v>
      </c>
      <c r="AU144" s="152" t="s">
        <v>73</v>
      </c>
      <c r="AY144" s="144" t="s">
        <v>133</v>
      </c>
      <c r="BK144" s="153">
        <f>SUM(BK145:BK158)</f>
        <v>0</v>
      </c>
    </row>
    <row r="145" spans="1:65" s="2" customFormat="1" ht="16.5" customHeight="1">
      <c r="A145" s="31"/>
      <c r="B145" s="154"/>
      <c r="C145" s="155" t="s">
        <v>194</v>
      </c>
      <c r="D145" s="155" t="s">
        <v>134</v>
      </c>
      <c r="E145" s="156" t="s">
        <v>195</v>
      </c>
      <c r="F145" s="157" t="s">
        <v>196</v>
      </c>
      <c r="G145" s="158" t="s">
        <v>152</v>
      </c>
      <c r="H145" s="159">
        <v>1</v>
      </c>
      <c r="I145" s="160"/>
      <c r="J145" s="161">
        <f>ROUND(I145*H145,2)</f>
        <v>0</v>
      </c>
      <c r="K145" s="162"/>
      <c r="L145" s="32"/>
      <c r="M145" s="163" t="s">
        <v>1</v>
      </c>
      <c r="N145" s="164" t="s">
        <v>38</v>
      </c>
      <c r="O145" s="57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7" t="s">
        <v>132</v>
      </c>
      <c r="AT145" s="167" t="s">
        <v>134</v>
      </c>
      <c r="AU145" s="167" t="s">
        <v>81</v>
      </c>
      <c r="AY145" s="16" t="s">
        <v>133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6" t="s">
        <v>81</v>
      </c>
      <c r="BK145" s="168">
        <f>ROUND(I145*H145,2)</f>
        <v>0</v>
      </c>
      <c r="BL145" s="16" t="s">
        <v>132</v>
      </c>
      <c r="BM145" s="167" t="s">
        <v>197</v>
      </c>
    </row>
    <row r="146" spans="2:51" s="12" customFormat="1" ht="12">
      <c r="B146" s="169"/>
      <c r="D146" s="170" t="s">
        <v>139</v>
      </c>
      <c r="E146" s="171" t="s">
        <v>198</v>
      </c>
      <c r="F146" s="172" t="s">
        <v>81</v>
      </c>
      <c r="H146" s="173">
        <v>1</v>
      </c>
      <c r="I146" s="174"/>
      <c r="L146" s="169"/>
      <c r="M146" s="175"/>
      <c r="N146" s="176"/>
      <c r="O146" s="176"/>
      <c r="P146" s="176"/>
      <c r="Q146" s="176"/>
      <c r="R146" s="176"/>
      <c r="S146" s="176"/>
      <c r="T146" s="177"/>
      <c r="AT146" s="171" t="s">
        <v>139</v>
      </c>
      <c r="AU146" s="171" t="s">
        <v>81</v>
      </c>
      <c r="AV146" s="12" t="s">
        <v>103</v>
      </c>
      <c r="AW146" s="12" t="s">
        <v>30</v>
      </c>
      <c r="AX146" s="12" t="s">
        <v>73</v>
      </c>
      <c r="AY146" s="171" t="s">
        <v>133</v>
      </c>
    </row>
    <row r="147" spans="2:51" s="12" customFormat="1" ht="12">
      <c r="B147" s="169"/>
      <c r="D147" s="170" t="s">
        <v>139</v>
      </c>
      <c r="E147" s="171" t="s">
        <v>199</v>
      </c>
      <c r="F147" s="172" t="s">
        <v>200</v>
      </c>
      <c r="H147" s="173">
        <v>1</v>
      </c>
      <c r="I147" s="174"/>
      <c r="L147" s="169"/>
      <c r="M147" s="175"/>
      <c r="N147" s="176"/>
      <c r="O147" s="176"/>
      <c r="P147" s="176"/>
      <c r="Q147" s="176"/>
      <c r="R147" s="176"/>
      <c r="S147" s="176"/>
      <c r="T147" s="177"/>
      <c r="AT147" s="171" t="s">
        <v>139</v>
      </c>
      <c r="AU147" s="171" t="s">
        <v>81</v>
      </c>
      <c r="AV147" s="12" t="s">
        <v>103</v>
      </c>
      <c r="AW147" s="12" t="s">
        <v>30</v>
      </c>
      <c r="AX147" s="12" t="s">
        <v>81</v>
      </c>
      <c r="AY147" s="171" t="s">
        <v>133</v>
      </c>
    </row>
    <row r="148" spans="1:65" s="2" customFormat="1" ht="16.5" customHeight="1">
      <c r="A148" s="31"/>
      <c r="B148" s="154"/>
      <c r="C148" s="155" t="s">
        <v>201</v>
      </c>
      <c r="D148" s="155" t="s">
        <v>134</v>
      </c>
      <c r="E148" s="156" t="s">
        <v>202</v>
      </c>
      <c r="F148" s="157" t="s">
        <v>203</v>
      </c>
      <c r="G148" s="158" t="s">
        <v>152</v>
      </c>
      <c r="H148" s="159">
        <v>1</v>
      </c>
      <c r="I148" s="160"/>
      <c r="J148" s="161">
        <f>ROUND(I148*H148,2)</f>
        <v>0</v>
      </c>
      <c r="K148" s="162"/>
      <c r="L148" s="32"/>
      <c r="M148" s="163" t="s">
        <v>1</v>
      </c>
      <c r="N148" s="164" t="s">
        <v>38</v>
      </c>
      <c r="O148" s="57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7" t="s">
        <v>132</v>
      </c>
      <c r="AT148" s="167" t="s">
        <v>134</v>
      </c>
      <c r="AU148" s="167" t="s">
        <v>81</v>
      </c>
      <c r="AY148" s="16" t="s">
        <v>133</v>
      </c>
      <c r="BE148" s="168">
        <f>IF(N148="základní",J148,0)</f>
        <v>0</v>
      </c>
      <c r="BF148" s="168">
        <f>IF(N148="snížená",J148,0)</f>
        <v>0</v>
      </c>
      <c r="BG148" s="168">
        <f>IF(N148="zákl. přenesená",J148,0)</f>
        <v>0</v>
      </c>
      <c r="BH148" s="168">
        <f>IF(N148="sníž. přenesená",J148,0)</f>
        <v>0</v>
      </c>
      <c r="BI148" s="168">
        <f>IF(N148="nulová",J148,0)</f>
        <v>0</v>
      </c>
      <c r="BJ148" s="16" t="s">
        <v>81</v>
      </c>
      <c r="BK148" s="168">
        <f>ROUND(I148*H148,2)</f>
        <v>0</v>
      </c>
      <c r="BL148" s="16" t="s">
        <v>132</v>
      </c>
      <c r="BM148" s="167" t="s">
        <v>204</v>
      </c>
    </row>
    <row r="149" spans="2:51" s="12" customFormat="1" ht="22.5">
      <c r="B149" s="169"/>
      <c r="D149" s="170" t="s">
        <v>139</v>
      </c>
      <c r="E149" s="171" t="s">
        <v>205</v>
      </c>
      <c r="F149" s="172" t="s">
        <v>206</v>
      </c>
      <c r="H149" s="173">
        <v>1</v>
      </c>
      <c r="I149" s="174"/>
      <c r="L149" s="169"/>
      <c r="M149" s="175"/>
      <c r="N149" s="176"/>
      <c r="O149" s="176"/>
      <c r="P149" s="176"/>
      <c r="Q149" s="176"/>
      <c r="R149" s="176"/>
      <c r="S149" s="176"/>
      <c r="T149" s="177"/>
      <c r="AT149" s="171" t="s">
        <v>139</v>
      </c>
      <c r="AU149" s="171" t="s">
        <v>81</v>
      </c>
      <c r="AV149" s="12" t="s">
        <v>103</v>
      </c>
      <c r="AW149" s="12" t="s">
        <v>30</v>
      </c>
      <c r="AX149" s="12" t="s">
        <v>73</v>
      </c>
      <c r="AY149" s="171" t="s">
        <v>133</v>
      </c>
    </row>
    <row r="150" spans="2:51" s="12" customFormat="1" ht="12">
      <c r="B150" s="169"/>
      <c r="D150" s="170" t="s">
        <v>139</v>
      </c>
      <c r="E150" s="171" t="s">
        <v>207</v>
      </c>
      <c r="F150" s="172" t="s">
        <v>208</v>
      </c>
      <c r="H150" s="173">
        <v>1</v>
      </c>
      <c r="I150" s="174"/>
      <c r="L150" s="169"/>
      <c r="M150" s="175"/>
      <c r="N150" s="176"/>
      <c r="O150" s="176"/>
      <c r="P150" s="176"/>
      <c r="Q150" s="176"/>
      <c r="R150" s="176"/>
      <c r="S150" s="176"/>
      <c r="T150" s="177"/>
      <c r="AT150" s="171" t="s">
        <v>139</v>
      </c>
      <c r="AU150" s="171" t="s">
        <v>81</v>
      </c>
      <c r="AV150" s="12" t="s">
        <v>103</v>
      </c>
      <c r="AW150" s="12" t="s">
        <v>30</v>
      </c>
      <c r="AX150" s="12" t="s">
        <v>81</v>
      </c>
      <c r="AY150" s="171" t="s">
        <v>133</v>
      </c>
    </row>
    <row r="151" spans="1:65" s="2" customFormat="1" ht="16.5" customHeight="1">
      <c r="A151" s="31"/>
      <c r="B151" s="154"/>
      <c r="C151" s="155" t="s">
        <v>209</v>
      </c>
      <c r="D151" s="155" t="s">
        <v>134</v>
      </c>
      <c r="E151" s="156" t="s">
        <v>210</v>
      </c>
      <c r="F151" s="157" t="s">
        <v>211</v>
      </c>
      <c r="G151" s="158" t="s">
        <v>190</v>
      </c>
      <c r="H151" s="159">
        <v>1</v>
      </c>
      <c r="I151" s="160"/>
      <c r="J151" s="161">
        <f>ROUND(I151*H151,2)</f>
        <v>0</v>
      </c>
      <c r="K151" s="162"/>
      <c r="L151" s="32"/>
      <c r="M151" s="163" t="s">
        <v>1</v>
      </c>
      <c r="N151" s="164" t="s">
        <v>38</v>
      </c>
      <c r="O151" s="57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7" t="s">
        <v>132</v>
      </c>
      <c r="AT151" s="167" t="s">
        <v>134</v>
      </c>
      <c r="AU151" s="167" t="s">
        <v>81</v>
      </c>
      <c r="AY151" s="16" t="s">
        <v>133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6" t="s">
        <v>81</v>
      </c>
      <c r="BK151" s="168">
        <f>ROUND(I151*H151,2)</f>
        <v>0</v>
      </c>
      <c r="BL151" s="16" t="s">
        <v>132</v>
      </c>
      <c r="BM151" s="167" t="s">
        <v>212</v>
      </c>
    </row>
    <row r="152" spans="2:51" s="13" customFormat="1" ht="22.5">
      <c r="B152" s="178"/>
      <c r="D152" s="170" t="s">
        <v>139</v>
      </c>
      <c r="E152" s="179" t="s">
        <v>1</v>
      </c>
      <c r="F152" s="180" t="s">
        <v>213</v>
      </c>
      <c r="H152" s="179" t="s">
        <v>1</v>
      </c>
      <c r="I152" s="181"/>
      <c r="L152" s="178"/>
      <c r="M152" s="182"/>
      <c r="N152" s="183"/>
      <c r="O152" s="183"/>
      <c r="P152" s="183"/>
      <c r="Q152" s="183"/>
      <c r="R152" s="183"/>
      <c r="S152" s="183"/>
      <c r="T152" s="184"/>
      <c r="AT152" s="179" t="s">
        <v>139</v>
      </c>
      <c r="AU152" s="179" t="s">
        <v>81</v>
      </c>
      <c r="AV152" s="13" t="s">
        <v>81</v>
      </c>
      <c r="AW152" s="13" t="s">
        <v>30</v>
      </c>
      <c r="AX152" s="13" t="s">
        <v>73</v>
      </c>
      <c r="AY152" s="179" t="s">
        <v>133</v>
      </c>
    </row>
    <row r="153" spans="2:51" s="12" customFormat="1" ht="33.75">
      <c r="B153" s="169"/>
      <c r="D153" s="170" t="s">
        <v>139</v>
      </c>
      <c r="E153" s="171" t="s">
        <v>102</v>
      </c>
      <c r="F153" s="172" t="s">
        <v>214</v>
      </c>
      <c r="H153" s="173">
        <v>1</v>
      </c>
      <c r="I153" s="174"/>
      <c r="L153" s="169"/>
      <c r="M153" s="175"/>
      <c r="N153" s="176"/>
      <c r="O153" s="176"/>
      <c r="P153" s="176"/>
      <c r="Q153" s="176"/>
      <c r="R153" s="176"/>
      <c r="S153" s="176"/>
      <c r="T153" s="177"/>
      <c r="AT153" s="171" t="s">
        <v>139</v>
      </c>
      <c r="AU153" s="171" t="s">
        <v>81</v>
      </c>
      <c r="AV153" s="12" t="s">
        <v>103</v>
      </c>
      <c r="AW153" s="12" t="s">
        <v>30</v>
      </c>
      <c r="AX153" s="12" t="s">
        <v>73</v>
      </c>
      <c r="AY153" s="171" t="s">
        <v>133</v>
      </c>
    </row>
    <row r="154" spans="2:51" s="12" customFormat="1" ht="12">
      <c r="B154" s="169"/>
      <c r="D154" s="170" t="s">
        <v>139</v>
      </c>
      <c r="E154" s="171" t="s">
        <v>215</v>
      </c>
      <c r="F154" s="172" t="s">
        <v>216</v>
      </c>
      <c r="H154" s="173">
        <v>1</v>
      </c>
      <c r="I154" s="174"/>
      <c r="L154" s="169"/>
      <c r="M154" s="175"/>
      <c r="N154" s="176"/>
      <c r="O154" s="176"/>
      <c r="P154" s="176"/>
      <c r="Q154" s="176"/>
      <c r="R154" s="176"/>
      <c r="S154" s="176"/>
      <c r="T154" s="177"/>
      <c r="AT154" s="171" t="s">
        <v>139</v>
      </c>
      <c r="AU154" s="171" t="s">
        <v>81</v>
      </c>
      <c r="AV154" s="12" t="s">
        <v>103</v>
      </c>
      <c r="AW154" s="12" t="s">
        <v>30</v>
      </c>
      <c r="AX154" s="12" t="s">
        <v>81</v>
      </c>
      <c r="AY154" s="171" t="s">
        <v>133</v>
      </c>
    </row>
    <row r="155" spans="1:65" s="2" customFormat="1" ht="16.5" customHeight="1">
      <c r="A155" s="31"/>
      <c r="B155" s="154"/>
      <c r="C155" s="155" t="s">
        <v>217</v>
      </c>
      <c r="D155" s="155" t="s">
        <v>134</v>
      </c>
      <c r="E155" s="156" t="s">
        <v>218</v>
      </c>
      <c r="F155" s="157" t="s">
        <v>219</v>
      </c>
      <c r="G155" s="158" t="s">
        <v>190</v>
      </c>
      <c r="H155" s="159">
        <v>1</v>
      </c>
      <c r="I155" s="160"/>
      <c r="J155" s="161">
        <f>ROUND(I155*H155,2)</f>
        <v>0</v>
      </c>
      <c r="K155" s="162"/>
      <c r="L155" s="32"/>
      <c r="M155" s="163" t="s">
        <v>1</v>
      </c>
      <c r="N155" s="164" t="s">
        <v>38</v>
      </c>
      <c r="O155" s="57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7" t="s">
        <v>132</v>
      </c>
      <c r="AT155" s="167" t="s">
        <v>134</v>
      </c>
      <c r="AU155" s="167" t="s">
        <v>81</v>
      </c>
      <c r="AY155" s="16" t="s">
        <v>133</v>
      </c>
      <c r="BE155" s="168">
        <f>IF(N155="základní",J155,0)</f>
        <v>0</v>
      </c>
      <c r="BF155" s="168">
        <f>IF(N155="snížená",J155,0)</f>
        <v>0</v>
      </c>
      <c r="BG155" s="168">
        <f>IF(N155="zákl. přenesená",J155,0)</f>
        <v>0</v>
      </c>
      <c r="BH155" s="168">
        <f>IF(N155="sníž. přenesená",J155,0)</f>
        <v>0</v>
      </c>
      <c r="BI155" s="168">
        <f>IF(N155="nulová",J155,0)</f>
        <v>0</v>
      </c>
      <c r="BJ155" s="16" t="s">
        <v>81</v>
      </c>
      <c r="BK155" s="168">
        <f>ROUND(I155*H155,2)</f>
        <v>0</v>
      </c>
      <c r="BL155" s="16" t="s">
        <v>132</v>
      </c>
      <c r="BM155" s="167" t="s">
        <v>220</v>
      </c>
    </row>
    <row r="156" spans="2:51" s="13" customFormat="1" ht="22.5">
      <c r="B156" s="178"/>
      <c r="D156" s="170" t="s">
        <v>139</v>
      </c>
      <c r="E156" s="179" t="s">
        <v>1</v>
      </c>
      <c r="F156" s="180" t="s">
        <v>221</v>
      </c>
      <c r="H156" s="179" t="s">
        <v>1</v>
      </c>
      <c r="I156" s="181"/>
      <c r="L156" s="178"/>
      <c r="M156" s="182"/>
      <c r="N156" s="183"/>
      <c r="O156" s="183"/>
      <c r="P156" s="183"/>
      <c r="Q156" s="183"/>
      <c r="R156" s="183"/>
      <c r="S156" s="183"/>
      <c r="T156" s="184"/>
      <c r="AT156" s="179" t="s">
        <v>139</v>
      </c>
      <c r="AU156" s="179" t="s">
        <v>81</v>
      </c>
      <c r="AV156" s="13" t="s">
        <v>81</v>
      </c>
      <c r="AW156" s="13" t="s">
        <v>30</v>
      </c>
      <c r="AX156" s="13" t="s">
        <v>73</v>
      </c>
      <c r="AY156" s="179" t="s">
        <v>133</v>
      </c>
    </row>
    <row r="157" spans="2:51" s="12" customFormat="1" ht="22.5">
      <c r="B157" s="169"/>
      <c r="D157" s="170" t="s">
        <v>139</v>
      </c>
      <c r="E157" s="171" t="s">
        <v>104</v>
      </c>
      <c r="F157" s="172" t="s">
        <v>222</v>
      </c>
      <c r="H157" s="173">
        <v>1</v>
      </c>
      <c r="I157" s="174"/>
      <c r="L157" s="169"/>
      <c r="M157" s="175"/>
      <c r="N157" s="176"/>
      <c r="O157" s="176"/>
      <c r="P157" s="176"/>
      <c r="Q157" s="176"/>
      <c r="R157" s="176"/>
      <c r="S157" s="176"/>
      <c r="T157" s="177"/>
      <c r="AT157" s="171" t="s">
        <v>139</v>
      </c>
      <c r="AU157" s="171" t="s">
        <v>81</v>
      </c>
      <c r="AV157" s="12" t="s">
        <v>103</v>
      </c>
      <c r="AW157" s="12" t="s">
        <v>30</v>
      </c>
      <c r="AX157" s="12" t="s">
        <v>73</v>
      </c>
      <c r="AY157" s="171" t="s">
        <v>133</v>
      </c>
    </row>
    <row r="158" spans="2:51" s="12" customFormat="1" ht="12">
      <c r="B158" s="169"/>
      <c r="D158" s="170" t="s">
        <v>139</v>
      </c>
      <c r="E158" s="171" t="s">
        <v>223</v>
      </c>
      <c r="F158" s="172" t="s">
        <v>224</v>
      </c>
      <c r="H158" s="173">
        <v>1</v>
      </c>
      <c r="I158" s="174"/>
      <c r="L158" s="169"/>
      <c r="M158" s="175"/>
      <c r="N158" s="176"/>
      <c r="O158" s="176"/>
      <c r="P158" s="176"/>
      <c r="Q158" s="176"/>
      <c r="R158" s="176"/>
      <c r="S158" s="176"/>
      <c r="T158" s="177"/>
      <c r="AT158" s="171" t="s">
        <v>139</v>
      </c>
      <c r="AU158" s="171" t="s">
        <v>81</v>
      </c>
      <c r="AV158" s="12" t="s">
        <v>103</v>
      </c>
      <c r="AW158" s="12" t="s">
        <v>30</v>
      </c>
      <c r="AX158" s="12" t="s">
        <v>81</v>
      </c>
      <c r="AY158" s="171" t="s">
        <v>133</v>
      </c>
    </row>
    <row r="159" spans="2:63" s="11" customFormat="1" ht="25.9" customHeight="1">
      <c r="B159" s="143"/>
      <c r="D159" s="144" t="s">
        <v>72</v>
      </c>
      <c r="E159" s="145" t="s">
        <v>225</v>
      </c>
      <c r="F159" s="145" t="s">
        <v>226</v>
      </c>
      <c r="I159" s="146"/>
      <c r="J159" s="147">
        <f>BK159</f>
        <v>0</v>
      </c>
      <c r="L159" s="143"/>
      <c r="M159" s="148"/>
      <c r="N159" s="149"/>
      <c r="O159" s="149"/>
      <c r="P159" s="150">
        <f>SUM(P160:P169)</f>
        <v>0</v>
      </c>
      <c r="Q159" s="149"/>
      <c r="R159" s="150">
        <f>SUM(R160:R169)</f>
        <v>0</v>
      </c>
      <c r="S159" s="149"/>
      <c r="T159" s="151">
        <f>SUM(T160:T169)</f>
        <v>0</v>
      </c>
      <c r="AR159" s="144" t="s">
        <v>132</v>
      </c>
      <c r="AT159" s="152" t="s">
        <v>72</v>
      </c>
      <c r="AU159" s="152" t="s">
        <v>73</v>
      </c>
      <c r="AY159" s="144" t="s">
        <v>133</v>
      </c>
      <c r="BK159" s="153">
        <f>SUM(BK160:BK169)</f>
        <v>0</v>
      </c>
    </row>
    <row r="160" spans="1:65" s="2" customFormat="1" ht="16.5" customHeight="1">
      <c r="A160" s="31"/>
      <c r="B160" s="154"/>
      <c r="C160" s="155" t="s">
        <v>8</v>
      </c>
      <c r="D160" s="155" t="s">
        <v>134</v>
      </c>
      <c r="E160" s="156" t="s">
        <v>227</v>
      </c>
      <c r="F160" s="157" t="s">
        <v>228</v>
      </c>
      <c r="G160" s="158" t="s">
        <v>152</v>
      </c>
      <c r="H160" s="159">
        <v>1</v>
      </c>
      <c r="I160" s="160"/>
      <c r="J160" s="161">
        <f>ROUND(I160*H160,2)</f>
        <v>0</v>
      </c>
      <c r="K160" s="162"/>
      <c r="L160" s="32"/>
      <c r="M160" s="163" t="s">
        <v>1</v>
      </c>
      <c r="N160" s="164" t="s">
        <v>38</v>
      </c>
      <c r="O160" s="57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7" t="s">
        <v>132</v>
      </c>
      <c r="AT160" s="167" t="s">
        <v>134</v>
      </c>
      <c r="AU160" s="167" t="s">
        <v>81</v>
      </c>
      <c r="AY160" s="16" t="s">
        <v>133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6" t="s">
        <v>81</v>
      </c>
      <c r="BK160" s="168">
        <f>ROUND(I160*H160,2)</f>
        <v>0</v>
      </c>
      <c r="BL160" s="16" t="s">
        <v>132</v>
      </c>
      <c r="BM160" s="167" t="s">
        <v>229</v>
      </c>
    </row>
    <row r="161" spans="1:65" s="2" customFormat="1" ht="16.5" customHeight="1">
      <c r="A161" s="31"/>
      <c r="B161" s="154"/>
      <c r="C161" s="155" t="s">
        <v>230</v>
      </c>
      <c r="D161" s="155" t="s">
        <v>134</v>
      </c>
      <c r="E161" s="156" t="s">
        <v>231</v>
      </c>
      <c r="F161" s="157" t="s">
        <v>232</v>
      </c>
      <c r="G161" s="158" t="s">
        <v>190</v>
      </c>
      <c r="H161" s="159">
        <v>3</v>
      </c>
      <c r="I161" s="160"/>
      <c r="J161" s="161">
        <f>ROUND(I161*H161,2)</f>
        <v>0</v>
      </c>
      <c r="K161" s="162"/>
      <c r="L161" s="32"/>
      <c r="M161" s="163" t="s">
        <v>1</v>
      </c>
      <c r="N161" s="164" t="s">
        <v>38</v>
      </c>
      <c r="O161" s="57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7" t="s">
        <v>132</v>
      </c>
      <c r="AT161" s="167" t="s">
        <v>134</v>
      </c>
      <c r="AU161" s="167" t="s">
        <v>81</v>
      </c>
      <c r="AY161" s="16" t="s">
        <v>133</v>
      </c>
      <c r="BE161" s="168">
        <f>IF(N161="základní",J161,0)</f>
        <v>0</v>
      </c>
      <c r="BF161" s="168">
        <f>IF(N161="snížená",J161,0)</f>
        <v>0</v>
      </c>
      <c r="BG161" s="168">
        <f>IF(N161="zákl. přenesená",J161,0)</f>
        <v>0</v>
      </c>
      <c r="BH161" s="168">
        <f>IF(N161="sníž. přenesená",J161,0)</f>
        <v>0</v>
      </c>
      <c r="BI161" s="168">
        <f>IF(N161="nulová",J161,0)</f>
        <v>0</v>
      </c>
      <c r="BJ161" s="16" t="s">
        <v>81</v>
      </c>
      <c r="BK161" s="168">
        <f>ROUND(I161*H161,2)</f>
        <v>0</v>
      </c>
      <c r="BL161" s="16" t="s">
        <v>132</v>
      </c>
      <c r="BM161" s="167" t="s">
        <v>233</v>
      </c>
    </row>
    <row r="162" spans="2:51" s="12" customFormat="1" ht="22.5">
      <c r="B162" s="169"/>
      <c r="D162" s="170" t="s">
        <v>139</v>
      </c>
      <c r="E162" s="171" t="s">
        <v>234</v>
      </c>
      <c r="F162" s="172" t="s">
        <v>235</v>
      </c>
      <c r="H162" s="173">
        <v>3</v>
      </c>
      <c r="I162" s="174"/>
      <c r="L162" s="169"/>
      <c r="M162" s="175"/>
      <c r="N162" s="176"/>
      <c r="O162" s="176"/>
      <c r="P162" s="176"/>
      <c r="Q162" s="176"/>
      <c r="R162" s="176"/>
      <c r="S162" s="176"/>
      <c r="T162" s="177"/>
      <c r="AT162" s="171" t="s">
        <v>139</v>
      </c>
      <c r="AU162" s="171" t="s">
        <v>81</v>
      </c>
      <c r="AV162" s="12" t="s">
        <v>103</v>
      </c>
      <c r="AW162" s="12" t="s">
        <v>30</v>
      </c>
      <c r="AX162" s="12" t="s">
        <v>73</v>
      </c>
      <c r="AY162" s="171" t="s">
        <v>133</v>
      </c>
    </row>
    <row r="163" spans="2:51" s="12" customFormat="1" ht="12">
      <c r="B163" s="169"/>
      <c r="D163" s="170" t="s">
        <v>139</v>
      </c>
      <c r="E163" s="171" t="s">
        <v>236</v>
      </c>
      <c r="F163" s="172" t="s">
        <v>237</v>
      </c>
      <c r="H163" s="173">
        <v>3</v>
      </c>
      <c r="I163" s="174"/>
      <c r="L163" s="169"/>
      <c r="M163" s="175"/>
      <c r="N163" s="176"/>
      <c r="O163" s="176"/>
      <c r="P163" s="176"/>
      <c r="Q163" s="176"/>
      <c r="R163" s="176"/>
      <c r="S163" s="176"/>
      <c r="T163" s="177"/>
      <c r="AT163" s="171" t="s">
        <v>139</v>
      </c>
      <c r="AU163" s="171" t="s">
        <v>81</v>
      </c>
      <c r="AV163" s="12" t="s">
        <v>103</v>
      </c>
      <c r="AW163" s="12" t="s">
        <v>30</v>
      </c>
      <c r="AX163" s="12" t="s">
        <v>81</v>
      </c>
      <c r="AY163" s="171" t="s">
        <v>133</v>
      </c>
    </row>
    <row r="164" spans="1:65" s="2" customFormat="1" ht="16.5" customHeight="1">
      <c r="A164" s="31"/>
      <c r="B164" s="154"/>
      <c r="C164" s="155" t="s">
        <v>238</v>
      </c>
      <c r="D164" s="155" t="s">
        <v>134</v>
      </c>
      <c r="E164" s="156" t="s">
        <v>239</v>
      </c>
      <c r="F164" s="157" t="s">
        <v>232</v>
      </c>
      <c r="G164" s="158" t="s">
        <v>240</v>
      </c>
      <c r="H164" s="159">
        <v>3.2</v>
      </c>
      <c r="I164" s="160"/>
      <c r="J164" s="161">
        <f>ROUND(I164*H164,2)</f>
        <v>0</v>
      </c>
      <c r="K164" s="162"/>
      <c r="L164" s="32"/>
      <c r="M164" s="163" t="s">
        <v>1</v>
      </c>
      <c r="N164" s="164" t="s">
        <v>38</v>
      </c>
      <c r="O164" s="57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7" t="s">
        <v>132</v>
      </c>
      <c r="AT164" s="167" t="s">
        <v>134</v>
      </c>
      <c r="AU164" s="167" t="s">
        <v>81</v>
      </c>
      <c r="AY164" s="16" t="s">
        <v>133</v>
      </c>
      <c r="BE164" s="168">
        <f>IF(N164="základní",J164,0)</f>
        <v>0</v>
      </c>
      <c r="BF164" s="168">
        <f>IF(N164="snížená",J164,0)</f>
        <v>0</v>
      </c>
      <c r="BG164" s="168">
        <f>IF(N164="zákl. přenesená",J164,0)</f>
        <v>0</v>
      </c>
      <c r="BH164" s="168">
        <f>IF(N164="sníž. přenesená",J164,0)</f>
        <v>0</v>
      </c>
      <c r="BI164" s="168">
        <f>IF(N164="nulová",J164,0)</f>
        <v>0</v>
      </c>
      <c r="BJ164" s="16" t="s">
        <v>81</v>
      </c>
      <c r="BK164" s="168">
        <f>ROUND(I164*H164,2)</f>
        <v>0</v>
      </c>
      <c r="BL164" s="16" t="s">
        <v>132</v>
      </c>
      <c r="BM164" s="167" t="s">
        <v>241</v>
      </c>
    </row>
    <row r="165" spans="2:51" s="12" customFormat="1" ht="22.5">
      <c r="B165" s="169"/>
      <c r="D165" s="170" t="s">
        <v>139</v>
      </c>
      <c r="E165" s="171" t="s">
        <v>242</v>
      </c>
      <c r="F165" s="172" t="s">
        <v>243</v>
      </c>
      <c r="H165" s="173">
        <v>3.2</v>
      </c>
      <c r="I165" s="174"/>
      <c r="L165" s="169"/>
      <c r="M165" s="175"/>
      <c r="N165" s="176"/>
      <c r="O165" s="176"/>
      <c r="P165" s="176"/>
      <c r="Q165" s="176"/>
      <c r="R165" s="176"/>
      <c r="S165" s="176"/>
      <c r="T165" s="177"/>
      <c r="AT165" s="171" t="s">
        <v>139</v>
      </c>
      <c r="AU165" s="171" t="s">
        <v>81</v>
      </c>
      <c r="AV165" s="12" t="s">
        <v>103</v>
      </c>
      <c r="AW165" s="12" t="s">
        <v>30</v>
      </c>
      <c r="AX165" s="12" t="s">
        <v>73</v>
      </c>
      <c r="AY165" s="171" t="s">
        <v>133</v>
      </c>
    </row>
    <row r="166" spans="2:51" s="12" customFormat="1" ht="12">
      <c r="B166" s="169"/>
      <c r="D166" s="170" t="s">
        <v>139</v>
      </c>
      <c r="E166" s="171" t="s">
        <v>244</v>
      </c>
      <c r="F166" s="172" t="s">
        <v>245</v>
      </c>
      <c r="H166" s="173">
        <v>3.2</v>
      </c>
      <c r="I166" s="174"/>
      <c r="L166" s="169"/>
      <c r="M166" s="175"/>
      <c r="N166" s="176"/>
      <c r="O166" s="176"/>
      <c r="P166" s="176"/>
      <c r="Q166" s="176"/>
      <c r="R166" s="176"/>
      <c r="S166" s="176"/>
      <c r="T166" s="177"/>
      <c r="AT166" s="171" t="s">
        <v>139</v>
      </c>
      <c r="AU166" s="171" t="s">
        <v>81</v>
      </c>
      <c r="AV166" s="12" t="s">
        <v>103</v>
      </c>
      <c r="AW166" s="12" t="s">
        <v>30</v>
      </c>
      <c r="AX166" s="12" t="s">
        <v>81</v>
      </c>
      <c r="AY166" s="171" t="s">
        <v>133</v>
      </c>
    </row>
    <row r="167" spans="1:65" s="2" customFormat="1" ht="16.5" customHeight="1">
      <c r="A167" s="31"/>
      <c r="B167" s="154"/>
      <c r="C167" s="155" t="s">
        <v>246</v>
      </c>
      <c r="D167" s="155" t="s">
        <v>134</v>
      </c>
      <c r="E167" s="156" t="s">
        <v>247</v>
      </c>
      <c r="F167" s="157" t="s">
        <v>232</v>
      </c>
      <c r="G167" s="158" t="s">
        <v>190</v>
      </c>
      <c r="H167" s="159">
        <v>3.2</v>
      </c>
      <c r="I167" s="160"/>
      <c r="J167" s="161">
        <f>ROUND(I167*H167,2)</f>
        <v>0</v>
      </c>
      <c r="K167" s="162"/>
      <c r="L167" s="32"/>
      <c r="M167" s="163" t="s">
        <v>1</v>
      </c>
      <c r="N167" s="164" t="s">
        <v>38</v>
      </c>
      <c r="O167" s="57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7" t="s">
        <v>132</v>
      </c>
      <c r="AT167" s="167" t="s">
        <v>134</v>
      </c>
      <c r="AU167" s="167" t="s">
        <v>81</v>
      </c>
      <c r="AY167" s="16" t="s">
        <v>133</v>
      </c>
      <c r="BE167" s="168">
        <f>IF(N167="základní",J167,0)</f>
        <v>0</v>
      </c>
      <c r="BF167" s="168">
        <f>IF(N167="snížená",J167,0)</f>
        <v>0</v>
      </c>
      <c r="BG167" s="168">
        <f>IF(N167="zákl. přenesená",J167,0)</f>
        <v>0</v>
      </c>
      <c r="BH167" s="168">
        <f>IF(N167="sníž. přenesená",J167,0)</f>
        <v>0</v>
      </c>
      <c r="BI167" s="168">
        <f>IF(N167="nulová",J167,0)</f>
        <v>0</v>
      </c>
      <c r="BJ167" s="16" t="s">
        <v>81</v>
      </c>
      <c r="BK167" s="168">
        <f>ROUND(I167*H167,2)</f>
        <v>0</v>
      </c>
      <c r="BL167" s="16" t="s">
        <v>132</v>
      </c>
      <c r="BM167" s="167" t="s">
        <v>248</v>
      </c>
    </row>
    <row r="168" spans="2:51" s="12" customFormat="1" ht="33.75">
      <c r="B168" s="169"/>
      <c r="D168" s="170" t="s">
        <v>139</v>
      </c>
      <c r="E168" s="171" t="s">
        <v>249</v>
      </c>
      <c r="F168" s="172" t="s">
        <v>250</v>
      </c>
      <c r="H168" s="173">
        <v>3.2</v>
      </c>
      <c r="I168" s="174"/>
      <c r="L168" s="169"/>
      <c r="M168" s="175"/>
      <c r="N168" s="176"/>
      <c r="O168" s="176"/>
      <c r="P168" s="176"/>
      <c r="Q168" s="176"/>
      <c r="R168" s="176"/>
      <c r="S168" s="176"/>
      <c r="T168" s="177"/>
      <c r="AT168" s="171" t="s">
        <v>139</v>
      </c>
      <c r="AU168" s="171" t="s">
        <v>81</v>
      </c>
      <c r="AV168" s="12" t="s">
        <v>103</v>
      </c>
      <c r="AW168" s="12" t="s">
        <v>30</v>
      </c>
      <c r="AX168" s="12" t="s">
        <v>73</v>
      </c>
      <c r="AY168" s="171" t="s">
        <v>133</v>
      </c>
    </row>
    <row r="169" spans="2:51" s="12" customFormat="1" ht="12">
      <c r="B169" s="169"/>
      <c r="D169" s="170" t="s">
        <v>139</v>
      </c>
      <c r="E169" s="171" t="s">
        <v>251</v>
      </c>
      <c r="F169" s="172" t="s">
        <v>252</v>
      </c>
      <c r="H169" s="173">
        <v>3.2</v>
      </c>
      <c r="I169" s="174"/>
      <c r="L169" s="169"/>
      <c r="M169" s="175"/>
      <c r="N169" s="176"/>
      <c r="O169" s="176"/>
      <c r="P169" s="176"/>
      <c r="Q169" s="176"/>
      <c r="R169" s="176"/>
      <c r="S169" s="176"/>
      <c r="T169" s="177"/>
      <c r="AT169" s="171" t="s">
        <v>139</v>
      </c>
      <c r="AU169" s="171" t="s">
        <v>81</v>
      </c>
      <c r="AV169" s="12" t="s">
        <v>103</v>
      </c>
      <c r="AW169" s="12" t="s">
        <v>30</v>
      </c>
      <c r="AX169" s="12" t="s">
        <v>81</v>
      </c>
      <c r="AY169" s="171" t="s">
        <v>133</v>
      </c>
    </row>
    <row r="170" spans="2:63" s="11" customFormat="1" ht="25.9" customHeight="1">
      <c r="B170" s="143"/>
      <c r="D170" s="144" t="s">
        <v>72</v>
      </c>
      <c r="E170" s="145" t="s">
        <v>253</v>
      </c>
      <c r="F170" s="145" t="s">
        <v>254</v>
      </c>
      <c r="I170" s="146"/>
      <c r="J170" s="147">
        <f>BK170</f>
        <v>0</v>
      </c>
      <c r="L170" s="143"/>
      <c r="M170" s="148"/>
      <c r="N170" s="149"/>
      <c r="O170" s="149"/>
      <c r="P170" s="150">
        <f>P171</f>
        <v>0</v>
      </c>
      <c r="Q170" s="149"/>
      <c r="R170" s="150">
        <f>R171</f>
        <v>0</v>
      </c>
      <c r="S170" s="149"/>
      <c r="T170" s="151">
        <f>T171</f>
        <v>0</v>
      </c>
      <c r="AR170" s="144" t="s">
        <v>132</v>
      </c>
      <c r="AT170" s="152" t="s">
        <v>72</v>
      </c>
      <c r="AU170" s="152" t="s">
        <v>73</v>
      </c>
      <c r="AY170" s="144" t="s">
        <v>133</v>
      </c>
      <c r="BK170" s="153">
        <f>BK171</f>
        <v>0</v>
      </c>
    </row>
    <row r="171" spans="1:65" s="2" customFormat="1" ht="16.5" customHeight="1">
      <c r="A171" s="31"/>
      <c r="B171" s="154"/>
      <c r="C171" s="155" t="s">
        <v>255</v>
      </c>
      <c r="D171" s="155" t="s">
        <v>134</v>
      </c>
      <c r="E171" s="156" t="s">
        <v>256</v>
      </c>
      <c r="F171" s="157" t="s">
        <v>257</v>
      </c>
      <c r="G171" s="158" t="s">
        <v>152</v>
      </c>
      <c r="H171" s="159">
        <v>1</v>
      </c>
      <c r="I171" s="160"/>
      <c r="J171" s="161">
        <f>ROUND(I171*H171,2)</f>
        <v>0</v>
      </c>
      <c r="K171" s="162"/>
      <c r="L171" s="32"/>
      <c r="M171" s="185" t="s">
        <v>1</v>
      </c>
      <c r="N171" s="186" t="s">
        <v>38</v>
      </c>
      <c r="O171" s="187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7" t="s">
        <v>132</v>
      </c>
      <c r="AT171" s="167" t="s">
        <v>134</v>
      </c>
      <c r="AU171" s="167" t="s">
        <v>81</v>
      </c>
      <c r="AY171" s="16" t="s">
        <v>133</v>
      </c>
      <c r="BE171" s="168">
        <f>IF(N171="základní",J171,0)</f>
        <v>0</v>
      </c>
      <c r="BF171" s="168">
        <f>IF(N171="snížená",J171,0)</f>
        <v>0</v>
      </c>
      <c r="BG171" s="168">
        <f>IF(N171="zákl. přenesená",J171,0)</f>
        <v>0</v>
      </c>
      <c r="BH171" s="168">
        <f>IF(N171="sníž. přenesená",J171,0)</f>
        <v>0</v>
      </c>
      <c r="BI171" s="168">
        <f>IF(N171="nulová",J171,0)</f>
        <v>0</v>
      </c>
      <c r="BJ171" s="16" t="s">
        <v>81</v>
      </c>
      <c r="BK171" s="168">
        <f>ROUND(I171*H171,2)</f>
        <v>0</v>
      </c>
      <c r="BL171" s="16" t="s">
        <v>132</v>
      </c>
      <c r="BM171" s="167" t="s">
        <v>258</v>
      </c>
    </row>
    <row r="172" spans="1:31" s="2" customFormat="1" ht="6.95" customHeight="1">
      <c r="A172" s="31"/>
      <c r="B172" s="46"/>
      <c r="C172" s="47"/>
      <c r="D172" s="47"/>
      <c r="E172" s="47"/>
      <c r="F172" s="47"/>
      <c r="G172" s="47"/>
      <c r="H172" s="47"/>
      <c r="I172" s="120"/>
      <c r="J172" s="47"/>
      <c r="K172" s="47"/>
      <c r="L172" s="32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autoFilter ref="C120:K17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tabSelected="1" workbookViewId="0" topLeftCell="A114">
      <selection activeCell="H146" sqref="H14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2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86</v>
      </c>
      <c r="AZ2" s="93" t="s">
        <v>259</v>
      </c>
      <c r="BA2" s="93" t="s">
        <v>259</v>
      </c>
      <c r="BB2" s="93" t="s">
        <v>1</v>
      </c>
      <c r="BC2" s="93" t="s">
        <v>260</v>
      </c>
      <c r="BD2" s="93" t="s">
        <v>103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83</v>
      </c>
      <c r="AZ3" s="93" t="s">
        <v>261</v>
      </c>
      <c r="BA3" s="93" t="s">
        <v>261</v>
      </c>
      <c r="BB3" s="93" t="s">
        <v>1</v>
      </c>
      <c r="BC3" s="93" t="s">
        <v>7</v>
      </c>
      <c r="BD3" s="93" t="s">
        <v>103</v>
      </c>
    </row>
    <row r="4" spans="2:56" s="1" customFormat="1" ht="24.95" customHeight="1">
      <c r="B4" s="19"/>
      <c r="D4" s="20" t="s">
        <v>105</v>
      </c>
      <c r="I4" s="92"/>
      <c r="L4" s="19"/>
      <c r="M4" s="95" t="s">
        <v>10</v>
      </c>
      <c r="AT4" s="16" t="s">
        <v>3</v>
      </c>
      <c r="AZ4" s="93" t="s">
        <v>155</v>
      </c>
      <c r="BA4" s="93" t="s">
        <v>155</v>
      </c>
      <c r="BB4" s="93" t="s">
        <v>1</v>
      </c>
      <c r="BC4" s="93" t="s">
        <v>132</v>
      </c>
      <c r="BD4" s="93" t="s">
        <v>103</v>
      </c>
    </row>
    <row r="5" spans="2:56" s="1" customFormat="1" ht="6.95" customHeight="1">
      <c r="B5" s="19"/>
      <c r="I5" s="92"/>
      <c r="L5" s="19"/>
      <c r="AZ5" s="93" t="s">
        <v>262</v>
      </c>
      <c r="BA5" s="93" t="s">
        <v>262</v>
      </c>
      <c r="BB5" s="93" t="s">
        <v>1</v>
      </c>
      <c r="BC5" s="93" t="s">
        <v>263</v>
      </c>
      <c r="BD5" s="93" t="s">
        <v>103</v>
      </c>
    </row>
    <row r="6" spans="2:56" s="1" customFormat="1" ht="12" customHeight="1">
      <c r="B6" s="19"/>
      <c r="D6" s="26" t="s">
        <v>16</v>
      </c>
      <c r="I6" s="92"/>
      <c r="L6" s="19"/>
      <c r="AZ6" s="93" t="s">
        <v>264</v>
      </c>
      <c r="BA6" s="93" t="s">
        <v>264</v>
      </c>
      <c r="BB6" s="93" t="s">
        <v>1</v>
      </c>
      <c r="BC6" s="93" t="s">
        <v>265</v>
      </c>
      <c r="BD6" s="93" t="s">
        <v>103</v>
      </c>
    </row>
    <row r="7" spans="2:12" s="1" customFormat="1" ht="16.5" customHeight="1">
      <c r="B7" s="19"/>
      <c r="E7" s="260" t="str">
        <f>'Rekapitulace stavby'!K6</f>
        <v>Modernizace sil.II/315 Hrádek - Ústí nad Orlicí</v>
      </c>
      <c r="F7" s="261"/>
      <c r="G7" s="261"/>
      <c r="H7" s="261"/>
      <c r="I7" s="92"/>
      <c r="L7" s="19"/>
    </row>
    <row r="8" spans="1:31" s="2" customFormat="1" ht="12" customHeight="1">
      <c r="A8" s="31"/>
      <c r="B8" s="32"/>
      <c r="C8" s="31"/>
      <c r="D8" s="26" t="s">
        <v>106</v>
      </c>
      <c r="E8" s="31"/>
      <c r="F8" s="31"/>
      <c r="G8" s="31"/>
      <c r="H8" s="31"/>
      <c r="I8" s="96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266</v>
      </c>
      <c r="F9" s="259"/>
      <c r="G9" s="259"/>
      <c r="H9" s="259"/>
      <c r="I9" s="96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6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7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7" t="s">
        <v>22</v>
      </c>
      <c r="J12" s="54" t="str">
        <f>'Rekapitulace stavby'!AN8</f>
        <v>28. 4. 2020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6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7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7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6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7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'Rekapitulace stavby'!E14</f>
        <v>Vyplň údaj</v>
      </c>
      <c r="F18" s="232"/>
      <c r="G18" s="232"/>
      <c r="H18" s="232"/>
      <c r="I18" s="97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6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7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7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6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7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7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6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6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236" t="s">
        <v>1</v>
      </c>
      <c r="F27" s="236"/>
      <c r="G27" s="236"/>
      <c r="H27" s="23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6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2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33</v>
      </c>
      <c r="E30" s="31"/>
      <c r="F30" s="31"/>
      <c r="G30" s="31"/>
      <c r="H30" s="31"/>
      <c r="I30" s="96"/>
      <c r="J30" s="70">
        <f>ROUND(J119,2)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2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4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5" t="s">
        <v>37</v>
      </c>
      <c r="E33" s="26" t="s">
        <v>38</v>
      </c>
      <c r="F33" s="106">
        <f>ROUND((SUM(BE119:BE195)),2)</f>
        <v>0</v>
      </c>
      <c r="G33" s="31"/>
      <c r="H33" s="31"/>
      <c r="I33" s="107">
        <v>0.21</v>
      </c>
      <c r="J33" s="106">
        <f>ROUND(((SUM(BE119:BE195))*I33),2)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6">
        <f>ROUND((SUM(BF119:BF195)),2)</f>
        <v>0</v>
      </c>
      <c r="G34" s="31"/>
      <c r="H34" s="31"/>
      <c r="I34" s="107">
        <v>0.15</v>
      </c>
      <c r="J34" s="106">
        <f>ROUND(((SUM(BF119:BF195))*I34),2)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6">
        <f>ROUND((SUM(BG119:BG195)),2)</f>
        <v>0</v>
      </c>
      <c r="G35" s="31"/>
      <c r="H35" s="31"/>
      <c r="I35" s="107">
        <v>0.21</v>
      </c>
      <c r="J35" s="10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6">
        <f>ROUND((SUM(BH119:BH195)),2)</f>
        <v>0</v>
      </c>
      <c r="G36" s="31"/>
      <c r="H36" s="31"/>
      <c r="I36" s="107">
        <v>0.15</v>
      </c>
      <c r="J36" s="10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6">
        <f>ROUND((SUM(BI119:BI195)),2)</f>
        <v>0</v>
      </c>
      <c r="G37" s="31"/>
      <c r="H37" s="31"/>
      <c r="I37" s="107">
        <v>0</v>
      </c>
      <c r="J37" s="10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6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8"/>
      <c r="D39" s="109" t="s">
        <v>43</v>
      </c>
      <c r="E39" s="59"/>
      <c r="F39" s="59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6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5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6" t="s">
        <v>49</v>
      </c>
      <c r="G61" s="44" t="s">
        <v>48</v>
      </c>
      <c r="H61" s="34"/>
      <c r="I61" s="117"/>
      <c r="J61" s="118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9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6" t="s">
        <v>49</v>
      </c>
      <c r="G76" s="44" t="s">
        <v>48</v>
      </c>
      <c r="H76" s="34"/>
      <c r="I76" s="117"/>
      <c r="J76" s="118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20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1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108</v>
      </c>
      <c r="D82" s="31"/>
      <c r="E82" s="31"/>
      <c r="F82" s="31"/>
      <c r="G82" s="31"/>
      <c r="H82" s="31"/>
      <c r="I82" s="96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6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6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0" t="str">
        <f>E7</f>
        <v>Modernizace sil.II/315 Hrádek - Ústí nad Orlicí</v>
      </c>
      <c r="F85" s="261"/>
      <c r="G85" s="261"/>
      <c r="H85" s="261"/>
      <c r="I85" s="96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106</v>
      </c>
      <c r="D86" s="31"/>
      <c r="E86" s="31"/>
      <c r="F86" s="31"/>
      <c r="G86" s="31"/>
      <c r="H86" s="31"/>
      <c r="I86" s="96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50" t="str">
        <f>E9</f>
        <v>SO 001 - Příprava staveniště</v>
      </c>
      <c r="F87" s="259"/>
      <c r="G87" s="259"/>
      <c r="H87" s="259"/>
      <c r="I87" s="96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6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7" t="s">
        <v>22</v>
      </c>
      <c r="J89" s="54" t="str">
        <f>IF(J12="","",J12)</f>
        <v>28. 4. 2020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6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7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7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6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2" t="s">
        <v>109</v>
      </c>
      <c r="D94" s="108"/>
      <c r="E94" s="108"/>
      <c r="F94" s="108"/>
      <c r="G94" s="108"/>
      <c r="H94" s="108"/>
      <c r="I94" s="123"/>
      <c r="J94" s="124" t="s">
        <v>110</v>
      </c>
      <c r="K94" s="108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6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5" t="s">
        <v>111</v>
      </c>
      <c r="D96" s="31"/>
      <c r="E96" s="31"/>
      <c r="F96" s="31"/>
      <c r="G96" s="31"/>
      <c r="H96" s="31"/>
      <c r="I96" s="96"/>
      <c r="J96" s="70">
        <f>J119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83</v>
      </c>
    </row>
    <row r="97" spans="2:12" s="9" customFormat="1" ht="24.95" customHeight="1">
      <c r="B97" s="126"/>
      <c r="D97" s="127" t="s">
        <v>267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2:12" s="9" customFormat="1" ht="24.95" customHeight="1">
      <c r="B98" s="126"/>
      <c r="D98" s="127" t="s">
        <v>268</v>
      </c>
      <c r="E98" s="128"/>
      <c r="F98" s="128"/>
      <c r="G98" s="128"/>
      <c r="H98" s="128"/>
      <c r="I98" s="129"/>
      <c r="J98" s="130">
        <f>J183</f>
        <v>0</v>
      </c>
      <c r="L98" s="126"/>
    </row>
    <row r="99" spans="2:12" s="9" customFormat="1" ht="24.95" customHeight="1">
      <c r="B99" s="126"/>
      <c r="D99" s="127" t="s">
        <v>269</v>
      </c>
      <c r="E99" s="128"/>
      <c r="F99" s="128"/>
      <c r="G99" s="128"/>
      <c r="H99" s="128"/>
      <c r="I99" s="129"/>
      <c r="J99" s="130">
        <f>J189</f>
        <v>0</v>
      </c>
      <c r="L99" s="126"/>
    </row>
    <row r="100" spans="1:31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96"/>
      <c r="J100" s="31"/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46"/>
      <c r="C101" s="47"/>
      <c r="D101" s="47"/>
      <c r="E101" s="47"/>
      <c r="F101" s="47"/>
      <c r="G101" s="47"/>
      <c r="H101" s="47"/>
      <c r="I101" s="120"/>
      <c r="J101" s="47"/>
      <c r="K101" s="47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48"/>
      <c r="C105" s="49"/>
      <c r="D105" s="49"/>
      <c r="E105" s="49"/>
      <c r="F105" s="49"/>
      <c r="G105" s="49"/>
      <c r="H105" s="49"/>
      <c r="I105" s="121"/>
      <c r="J105" s="49"/>
      <c r="K105" s="49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117</v>
      </c>
      <c r="D106" s="31"/>
      <c r="E106" s="31"/>
      <c r="F106" s="31"/>
      <c r="G106" s="31"/>
      <c r="H106" s="31"/>
      <c r="I106" s="96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96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1"/>
      <c r="E108" s="31"/>
      <c r="F108" s="31"/>
      <c r="G108" s="31"/>
      <c r="H108" s="31"/>
      <c r="I108" s="96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60" t="str">
        <f>E7</f>
        <v>Modernizace sil.II/315 Hrádek - Ústí nad Orlicí</v>
      </c>
      <c r="F109" s="261"/>
      <c r="G109" s="261"/>
      <c r="H109" s="261"/>
      <c r="I109" s="96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106</v>
      </c>
      <c r="D110" s="31"/>
      <c r="E110" s="31"/>
      <c r="F110" s="31"/>
      <c r="G110" s="31"/>
      <c r="H110" s="31"/>
      <c r="I110" s="96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0" t="str">
        <f>E9</f>
        <v>SO 001 - Příprava staveniště</v>
      </c>
      <c r="F111" s="259"/>
      <c r="G111" s="259"/>
      <c r="H111" s="259"/>
      <c r="I111" s="96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6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1"/>
      <c r="E113" s="31"/>
      <c r="F113" s="24" t="str">
        <f>F12</f>
        <v xml:space="preserve"> </v>
      </c>
      <c r="G113" s="31"/>
      <c r="H113" s="31"/>
      <c r="I113" s="97" t="s">
        <v>22</v>
      </c>
      <c r="J113" s="54" t="str">
        <f>IF(J12="","",J12)</f>
        <v>28. 4. 2020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6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1"/>
      <c r="E115" s="31"/>
      <c r="F115" s="24" t="str">
        <f>E15</f>
        <v xml:space="preserve"> </v>
      </c>
      <c r="G115" s="31"/>
      <c r="H115" s="31"/>
      <c r="I115" s="97" t="s">
        <v>29</v>
      </c>
      <c r="J115" s="29" t="str">
        <f>E21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27</v>
      </c>
      <c r="D116" s="31"/>
      <c r="E116" s="31"/>
      <c r="F116" s="24" t="str">
        <f>IF(E18="","",E18)</f>
        <v>Vyplň údaj</v>
      </c>
      <c r="G116" s="31"/>
      <c r="H116" s="31"/>
      <c r="I116" s="97" t="s">
        <v>31</v>
      </c>
      <c r="J116" s="29" t="str">
        <f>E24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1"/>
      <c r="D117" s="31"/>
      <c r="E117" s="31"/>
      <c r="F117" s="31"/>
      <c r="G117" s="31"/>
      <c r="H117" s="31"/>
      <c r="I117" s="96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0" customFormat="1" ht="29.25" customHeight="1">
      <c r="A118" s="131"/>
      <c r="B118" s="132"/>
      <c r="C118" s="133" t="s">
        <v>118</v>
      </c>
      <c r="D118" s="134" t="s">
        <v>58</v>
      </c>
      <c r="E118" s="134" t="s">
        <v>54</v>
      </c>
      <c r="F118" s="134" t="s">
        <v>55</v>
      </c>
      <c r="G118" s="134" t="s">
        <v>119</v>
      </c>
      <c r="H118" s="134" t="s">
        <v>120</v>
      </c>
      <c r="I118" s="135" t="s">
        <v>121</v>
      </c>
      <c r="J118" s="136" t="s">
        <v>110</v>
      </c>
      <c r="K118" s="137" t="s">
        <v>122</v>
      </c>
      <c r="L118" s="138"/>
      <c r="M118" s="61" t="s">
        <v>1</v>
      </c>
      <c r="N118" s="62" t="s">
        <v>37</v>
      </c>
      <c r="O118" s="62" t="s">
        <v>123</v>
      </c>
      <c r="P118" s="62" t="s">
        <v>124</v>
      </c>
      <c r="Q118" s="62" t="s">
        <v>125</v>
      </c>
      <c r="R118" s="62" t="s">
        <v>126</v>
      </c>
      <c r="S118" s="62" t="s">
        <v>127</v>
      </c>
      <c r="T118" s="63" t="s">
        <v>128</v>
      </c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</row>
    <row r="119" spans="1:63" s="2" customFormat="1" ht="22.9" customHeight="1">
      <c r="A119" s="31"/>
      <c r="B119" s="32"/>
      <c r="C119" s="68" t="s">
        <v>129</v>
      </c>
      <c r="D119" s="31"/>
      <c r="E119" s="31"/>
      <c r="F119" s="31"/>
      <c r="G119" s="31"/>
      <c r="H119" s="31"/>
      <c r="I119" s="96"/>
      <c r="J119" s="139">
        <f>BK119</f>
        <v>0</v>
      </c>
      <c r="K119" s="31"/>
      <c r="L119" s="32"/>
      <c r="M119" s="64"/>
      <c r="N119" s="55"/>
      <c r="O119" s="65"/>
      <c r="P119" s="140">
        <f>P120+P183+P189</f>
        <v>0</v>
      </c>
      <c r="Q119" s="65"/>
      <c r="R119" s="140">
        <f>R120+R183+R189</f>
        <v>0.11705</v>
      </c>
      <c r="S119" s="65"/>
      <c r="T119" s="141">
        <f>T120+T183+T189</f>
        <v>48.804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72</v>
      </c>
      <c r="AU119" s="16" t="s">
        <v>83</v>
      </c>
      <c r="BK119" s="142">
        <f>BK120+BK183+BK189</f>
        <v>0</v>
      </c>
    </row>
    <row r="120" spans="2:63" s="11" customFormat="1" ht="25.9" customHeight="1">
      <c r="B120" s="143"/>
      <c r="D120" s="144" t="s">
        <v>72</v>
      </c>
      <c r="E120" s="145" t="s">
        <v>81</v>
      </c>
      <c r="F120" s="145" t="s">
        <v>270</v>
      </c>
      <c r="I120" s="146"/>
      <c r="J120" s="147">
        <f>BK120</f>
        <v>0</v>
      </c>
      <c r="L120" s="143"/>
      <c r="M120" s="148"/>
      <c r="N120" s="149"/>
      <c r="O120" s="149"/>
      <c r="P120" s="150">
        <f>SUM(P121:P182)</f>
        <v>0</v>
      </c>
      <c r="Q120" s="149"/>
      <c r="R120" s="150">
        <f>SUM(R121:R182)</f>
        <v>0.01247</v>
      </c>
      <c r="S120" s="149"/>
      <c r="T120" s="151">
        <f>SUM(T121:T182)</f>
        <v>0</v>
      </c>
      <c r="AR120" s="144" t="s">
        <v>132</v>
      </c>
      <c r="AT120" s="152" t="s">
        <v>72</v>
      </c>
      <c r="AU120" s="152" t="s">
        <v>73</v>
      </c>
      <c r="AY120" s="144" t="s">
        <v>133</v>
      </c>
      <c r="BK120" s="153">
        <f>SUM(BK121:BK182)</f>
        <v>0</v>
      </c>
    </row>
    <row r="121" spans="1:65" s="2" customFormat="1" ht="21.75" customHeight="1">
      <c r="A121" s="31"/>
      <c r="B121" s="154"/>
      <c r="C121" s="155" t="s">
        <v>81</v>
      </c>
      <c r="D121" s="155" t="s">
        <v>134</v>
      </c>
      <c r="E121" s="156" t="s">
        <v>271</v>
      </c>
      <c r="F121" s="157" t="s">
        <v>272</v>
      </c>
      <c r="G121" s="158" t="s">
        <v>273</v>
      </c>
      <c r="H121" s="159">
        <v>273</v>
      </c>
      <c r="I121" s="160"/>
      <c r="J121" s="161">
        <f>ROUND(I121*H121,2)</f>
        <v>0</v>
      </c>
      <c r="K121" s="162"/>
      <c r="L121" s="32"/>
      <c r="M121" s="163" t="s">
        <v>1</v>
      </c>
      <c r="N121" s="164" t="s">
        <v>38</v>
      </c>
      <c r="O121" s="57"/>
      <c r="P121" s="165">
        <f>O121*H121</f>
        <v>0</v>
      </c>
      <c r="Q121" s="165">
        <v>0</v>
      </c>
      <c r="R121" s="165">
        <f>Q121*H121</f>
        <v>0</v>
      </c>
      <c r="S121" s="165">
        <v>0</v>
      </c>
      <c r="T121" s="166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7" t="s">
        <v>132</v>
      </c>
      <c r="AT121" s="167" t="s">
        <v>134</v>
      </c>
      <c r="AU121" s="167" t="s">
        <v>81</v>
      </c>
      <c r="AY121" s="16" t="s">
        <v>133</v>
      </c>
      <c r="BE121" s="168">
        <f>IF(N121="základní",J121,0)</f>
        <v>0</v>
      </c>
      <c r="BF121" s="168">
        <f>IF(N121="snížená",J121,0)</f>
        <v>0</v>
      </c>
      <c r="BG121" s="168">
        <f>IF(N121="zákl. přenesená",J121,0)</f>
        <v>0</v>
      </c>
      <c r="BH121" s="168">
        <f>IF(N121="sníž. přenesená",J121,0)</f>
        <v>0</v>
      </c>
      <c r="BI121" s="168">
        <f>IF(N121="nulová",J121,0)</f>
        <v>0</v>
      </c>
      <c r="BJ121" s="16" t="s">
        <v>81</v>
      </c>
      <c r="BK121" s="168">
        <f>ROUND(I121*H121,2)</f>
        <v>0</v>
      </c>
      <c r="BL121" s="16" t="s">
        <v>132</v>
      </c>
      <c r="BM121" s="167" t="s">
        <v>274</v>
      </c>
    </row>
    <row r="122" spans="2:51" s="12" customFormat="1" ht="12">
      <c r="B122" s="169"/>
      <c r="D122" s="170" t="s">
        <v>139</v>
      </c>
      <c r="E122" s="171" t="s">
        <v>140</v>
      </c>
      <c r="F122" s="172" t="s">
        <v>275</v>
      </c>
      <c r="H122" s="173">
        <v>273</v>
      </c>
      <c r="I122" s="174"/>
      <c r="L122" s="169"/>
      <c r="M122" s="175"/>
      <c r="N122" s="176"/>
      <c r="O122" s="176"/>
      <c r="P122" s="176"/>
      <c r="Q122" s="176"/>
      <c r="R122" s="176"/>
      <c r="S122" s="176"/>
      <c r="T122" s="177"/>
      <c r="AT122" s="171" t="s">
        <v>139</v>
      </c>
      <c r="AU122" s="171" t="s">
        <v>81</v>
      </c>
      <c r="AV122" s="12" t="s">
        <v>103</v>
      </c>
      <c r="AW122" s="12" t="s">
        <v>30</v>
      </c>
      <c r="AX122" s="12" t="s">
        <v>81</v>
      </c>
      <c r="AY122" s="171" t="s">
        <v>133</v>
      </c>
    </row>
    <row r="123" spans="1:65" s="2" customFormat="1" ht="21.75" customHeight="1">
      <c r="A123" s="31"/>
      <c r="B123" s="154"/>
      <c r="C123" s="155" t="s">
        <v>103</v>
      </c>
      <c r="D123" s="155" t="s">
        <v>134</v>
      </c>
      <c r="E123" s="156" t="s">
        <v>276</v>
      </c>
      <c r="F123" s="157" t="s">
        <v>277</v>
      </c>
      <c r="G123" s="158" t="s">
        <v>190</v>
      </c>
      <c r="H123" s="159">
        <v>73</v>
      </c>
      <c r="I123" s="160"/>
      <c r="J123" s="161">
        <f>ROUND(I123*H123,2)</f>
        <v>0</v>
      </c>
      <c r="K123" s="162"/>
      <c r="L123" s="32"/>
      <c r="M123" s="163" t="s">
        <v>1</v>
      </c>
      <c r="N123" s="164" t="s">
        <v>38</v>
      </c>
      <c r="O123" s="57"/>
      <c r="P123" s="165">
        <f>O123*H123</f>
        <v>0</v>
      </c>
      <c r="Q123" s="165">
        <v>0</v>
      </c>
      <c r="R123" s="165">
        <f>Q123*H123</f>
        <v>0</v>
      </c>
      <c r="S123" s="165">
        <v>0</v>
      </c>
      <c r="T123" s="166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7" t="s">
        <v>132</v>
      </c>
      <c r="AT123" s="167" t="s">
        <v>134</v>
      </c>
      <c r="AU123" s="167" t="s">
        <v>81</v>
      </c>
      <c r="AY123" s="16" t="s">
        <v>133</v>
      </c>
      <c r="BE123" s="168">
        <f>IF(N123="základní",J123,0)</f>
        <v>0</v>
      </c>
      <c r="BF123" s="168">
        <f>IF(N123="snížená",J123,0)</f>
        <v>0</v>
      </c>
      <c r="BG123" s="168">
        <f>IF(N123="zákl. přenesená",J123,0)</f>
        <v>0</v>
      </c>
      <c r="BH123" s="168">
        <f>IF(N123="sníž. přenesená",J123,0)</f>
        <v>0</v>
      </c>
      <c r="BI123" s="168">
        <f>IF(N123="nulová",J123,0)</f>
        <v>0</v>
      </c>
      <c r="BJ123" s="16" t="s">
        <v>81</v>
      </c>
      <c r="BK123" s="168">
        <f>ROUND(I123*H123,2)</f>
        <v>0</v>
      </c>
      <c r="BL123" s="16" t="s">
        <v>132</v>
      </c>
      <c r="BM123" s="167" t="s">
        <v>278</v>
      </c>
    </row>
    <row r="124" spans="2:51" s="13" customFormat="1" ht="12">
      <c r="B124" s="178"/>
      <c r="D124" s="170" t="s">
        <v>139</v>
      </c>
      <c r="E124" s="179" t="s">
        <v>1</v>
      </c>
      <c r="F124" s="180" t="s">
        <v>279</v>
      </c>
      <c r="H124" s="179" t="s">
        <v>1</v>
      </c>
      <c r="I124" s="181"/>
      <c r="L124" s="178"/>
      <c r="M124" s="182"/>
      <c r="N124" s="183"/>
      <c r="O124" s="183"/>
      <c r="P124" s="183"/>
      <c r="Q124" s="183"/>
      <c r="R124" s="183"/>
      <c r="S124" s="183"/>
      <c r="T124" s="184"/>
      <c r="AT124" s="179" t="s">
        <v>139</v>
      </c>
      <c r="AU124" s="179" t="s">
        <v>81</v>
      </c>
      <c r="AV124" s="13" t="s">
        <v>81</v>
      </c>
      <c r="AW124" s="13" t="s">
        <v>30</v>
      </c>
      <c r="AX124" s="13" t="s">
        <v>73</v>
      </c>
      <c r="AY124" s="179" t="s">
        <v>133</v>
      </c>
    </row>
    <row r="125" spans="2:51" s="12" customFormat="1" ht="12">
      <c r="B125" s="169"/>
      <c r="D125" s="170" t="s">
        <v>139</v>
      </c>
      <c r="E125" s="171" t="s">
        <v>280</v>
      </c>
      <c r="F125" s="172" t="s">
        <v>281</v>
      </c>
      <c r="H125" s="173">
        <v>49</v>
      </c>
      <c r="I125" s="174"/>
      <c r="L125" s="169"/>
      <c r="M125" s="175"/>
      <c r="N125" s="176"/>
      <c r="O125" s="176"/>
      <c r="P125" s="176"/>
      <c r="Q125" s="176"/>
      <c r="R125" s="176"/>
      <c r="S125" s="176"/>
      <c r="T125" s="177"/>
      <c r="AT125" s="171" t="s">
        <v>139</v>
      </c>
      <c r="AU125" s="171" t="s">
        <v>81</v>
      </c>
      <c r="AV125" s="12" t="s">
        <v>103</v>
      </c>
      <c r="AW125" s="12" t="s">
        <v>30</v>
      </c>
      <c r="AX125" s="12" t="s">
        <v>73</v>
      </c>
      <c r="AY125" s="171" t="s">
        <v>133</v>
      </c>
    </row>
    <row r="126" spans="2:51" s="12" customFormat="1" ht="12">
      <c r="B126" s="169"/>
      <c r="D126" s="170" t="s">
        <v>139</v>
      </c>
      <c r="E126" s="171" t="s">
        <v>259</v>
      </c>
      <c r="F126" s="172" t="s">
        <v>282</v>
      </c>
      <c r="H126" s="173">
        <v>24</v>
      </c>
      <c r="I126" s="174"/>
      <c r="L126" s="169"/>
      <c r="M126" s="175"/>
      <c r="N126" s="176"/>
      <c r="O126" s="176"/>
      <c r="P126" s="176"/>
      <c r="Q126" s="176"/>
      <c r="R126" s="176"/>
      <c r="S126" s="176"/>
      <c r="T126" s="177"/>
      <c r="AT126" s="171" t="s">
        <v>139</v>
      </c>
      <c r="AU126" s="171" t="s">
        <v>81</v>
      </c>
      <c r="AV126" s="12" t="s">
        <v>103</v>
      </c>
      <c r="AW126" s="12" t="s">
        <v>30</v>
      </c>
      <c r="AX126" s="12" t="s">
        <v>73</v>
      </c>
      <c r="AY126" s="171" t="s">
        <v>133</v>
      </c>
    </row>
    <row r="127" spans="2:51" s="12" customFormat="1" ht="12">
      <c r="B127" s="169"/>
      <c r="D127" s="170" t="s">
        <v>139</v>
      </c>
      <c r="E127" s="171" t="s">
        <v>283</v>
      </c>
      <c r="F127" s="172" t="s">
        <v>284</v>
      </c>
      <c r="H127" s="173">
        <v>73</v>
      </c>
      <c r="I127" s="174"/>
      <c r="L127" s="169"/>
      <c r="M127" s="175"/>
      <c r="N127" s="176"/>
      <c r="O127" s="176"/>
      <c r="P127" s="176"/>
      <c r="Q127" s="176"/>
      <c r="R127" s="176"/>
      <c r="S127" s="176"/>
      <c r="T127" s="177"/>
      <c r="AT127" s="171" t="s">
        <v>139</v>
      </c>
      <c r="AU127" s="171" t="s">
        <v>81</v>
      </c>
      <c r="AV127" s="12" t="s">
        <v>103</v>
      </c>
      <c r="AW127" s="12" t="s">
        <v>30</v>
      </c>
      <c r="AX127" s="12" t="s">
        <v>81</v>
      </c>
      <c r="AY127" s="171" t="s">
        <v>133</v>
      </c>
    </row>
    <row r="128" spans="1:65" s="2" customFormat="1" ht="21.75" customHeight="1">
      <c r="A128" s="31"/>
      <c r="B128" s="154"/>
      <c r="C128" s="155" t="s">
        <v>147</v>
      </c>
      <c r="D128" s="155" t="s">
        <v>134</v>
      </c>
      <c r="E128" s="156" t="s">
        <v>285</v>
      </c>
      <c r="F128" s="157" t="s">
        <v>286</v>
      </c>
      <c r="G128" s="158" t="s">
        <v>190</v>
      </c>
      <c r="H128" s="159">
        <v>40</v>
      </c>
      <c r="I128" s="160"/>
      <c r="J128" s="161">
        <f>ROUND(I128*H128,2)</f>
        <v>0</v>
      </c>
      <c r="K128" s="162"/>
      <c r="L128" s="32"/>
      <c r="M128" s="163" t="s">
        <v>1</v>
      </c>
      <c r="N128" s="164" t="s">
        <v>38</v>
      </c>
      <c r="O128" s="57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7" t="s">
        <v>132</v>
      </c>
      <c r="AT128" s="167" t="s">
        <v>134</v>
      </c>
      <c r="AU128" s="167" t="s">
        <v>81</v>
      </c>
      <c r="AY128" s="16" t="s">
        <v>133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6" t="s">
        <v>81</v>
      </c>
      <c r="BK128" s="168">
        <f>ROUND(I128*H128,2)</f>
        <v>0</v>
      </c>
      <c r="BL128" s="16" t="s">
        <v>132</v>
      </c>
      <c r="BM128" s="167" t="s">
        <v>287</v>
      </c>
    </row>
    <row r="129" spans="2:51" s="13" customFormat="1" ht="12">
      <c r="B129" s="178"/>
      <c r="D129" s="170" t="s">
        <v>139</v>
      </c>
      <c r="E129" s="179" t="s">
        <v>1</v>
      </c>
      <c r="F129" s="180" t="s">
        <v>279</v>
      </c>
      <c r="H129" s="179" t="s">
        <v>1</v>
      </c>
      <c r="I129" s="181"/>
      <c r="L129" s="178"/>
      <c r="M129" s="182"/>
      <c r="N129" s="183"/>
      <c r="O129" s="183"/>
      <c r="P129" s="183"/>
      <c r="Q129" s="183"/>
      <c r="R129" s="183"/>
      <c r="S129" s="183"/>
      <c r="T129" s="184"/>
      <c r="AT129" s="179" t="s">
        <v>139</v>
      </c>
      <c r="AU129" s="179" t="s">
        <v>81</v>
      </c>
      <c r="AV129" s="13" t="s">
        <v>81</v>
      </c>
      <c r="AW129" s="13" t="s">
        <v>30</v>
      </c>
      <c r="AX129" s="13" t="s">
        <v>73</v>
      </c>
      <c r="AY129" s="179" t="s">
        <v>133</v>
      </c>
    </row>
    <row r="130" spans="2:51" s="12" customFormat="1" ht="12">
      <c r="B130" s="169"/>
      <c r="D130" s="170" t="s">
        <v>139</v>
      </c>
      <c r="E130" s="171" t="s">
        <v>288</v>
      </c>
      <c r="F130" s="172" t="s">
        <v>289</v>
      </c>
      <c r="H130" s="173">
        <v>19</v>
      </c>
      <c r="I130" s="174"/>
      <c r="L130" s="169"/>
      <c r="M130" s="175"/>
      <c r="N130" s="176"/>
      <c r="O130" s="176"/>
      <c r="P130" s="176"/>
      <c r="Q130" s="176"/>
      <c r="R130" s="176"/>
      <c r="S130" s="176"/>
      <c r="T130" s="177"/>
      <c r="AT130" s="171" t="s">
        <v>139</v>
      </c>
      <c r="AU130" s="171" t="s">
        <v>81</v>
      </c>
      <c r="AV130" s="12" t="s">
        <v>103</v>
      </c>
      <c r="AW130" s="12" t="s">
        <v>30</v>
      </c>
      <c r="AX130" s="12" t="s">
        <v>73</v>
      </c>
      <c r="AY130" s="171" t="s">
        <v>133</v>
      </c>
    </row>
    <row r="131" spans="2:51" s="12" customFormat="1" ht="12">
      <c r="B131" s="169"/>
      <c r="D131" s="170" t="s">
        <v>139</v>
      </c>
      <c r="E131" s="171" t="s">
        <v>261</v>
      </c>
      <c r="F131" s="172" t="s">
        <v>290</v>
      </c>
      <c r="H131" s="173">
        <v>21</v>
      </c>
      <c r="I131" s="174"/>
      <c r="L131" s="169"/>
      <c r="M131" s="175"/>
      <c r="N131" s="176"/>
      <c r="O131" s="176"/>
      <c r="P131" s="176"/>
      <c r="Q131" s="176"/>
      <c r="R131" s="176"/>
      <c r="S131" s="176"/>
      <c r="T131" s="177"/>
      <c r="AT131" s="171" t="s">
        <v>139</v>
      </c>
      <c r="AU131" s="171" t="s">
        <v>81</v>
      </c>
      <c r="AV131" s="12" t="s">
        <v>103</v>
      </c>
      <c r="AW131" s="12" t="s">
        <v>30</v>
      </c>
      <c r="AX131" s="12" t="s">
        <v>73</v>
      </c>
      <c r="AY131" s="171" t="s">
        <v>133</v>
      </c>
    </row>
    <row r="132" spans="2:51" s="12" customFormat="1" ht="12">
      <c r="B132" s="169"/>
      <c r="D132" s="170" t="s">
        <v>139</v>
      </c>
      <c r="E132" s="171" t="s">
        <v>291</v>
      </c>
      <c r="F132" s="172" t="s">
        <v>292</v>
      </c>
      <c r="H132" s="173">
        <v>40</v>
      </c>
      <c r="I132" s="174"/>
      <c r="L132" s="169"/>
      <c r="M132" s="175"/>
      <c r="N132" s="176"/>
      <c r="O132" s="176"/>
      <c r="P132" s="176"/>
      <c r="Q132" s="176"/>
      <c r="R132" s="176"/>
      <c r="S132" s="176"/>
      <c r="T132" s="177"/>
      <c r="AT132" s="171" t="s">
        <v>139</v>
      </c>
      <c r="AU132" s="171" t="s">
        <v>81</v>
      </c>
      <c r="AV132" s="12" t="s">
        <v>103</v>
      </c>
      <c r="AW132" s="12" t="s">
        <v>30</v>
      </c>
      <c r="AX132" s="12" t="s">
        <v>81</v>
      </c>
      <c r="AY132" s="171" t="s">
        <v>133</v>
      </c>
    </row>
    <row r="133" spans="1:65" s="2" customFormat="1" ht="21.75" customHeight="1">
      <c r="A133" s="31"/>
      <c r="B133" s="154"/>
      <c r="C133" s="155" t="s">
        <v>132</v>
      </c>
      <c r="D133" s="155" t="s">
        <v>134</v>
      </c>
      <c r="E133" s="156" t="s">
        <v>293</v>
      </c>
      <c r="F133" s="157" t="s">
        <v>294</v>
      </c>
      <c r="G133" s="158" t="s">
        <v>190</v>
      </c>
      <c r="H133" s="159">
        <v>8</v>
      </c>
      <c r="I133" s="160"/>
      <c r="J133" s="161">
        <f>ROUND(I133*H133,2)</f>
        <v>0</v>
      </c>
      <c r="K133" s="162"/>
      <c r="L133" s="32"/>
      <c r="M133" s="163" t="s">
        <v>1</v>
      </c>
      <c r="N133" s="164" t="s">
        <v>38</v>
      </c>
      <c r="O133" s="57"/>
      <c r="P133" s="165">
        <f>O133*H133</f>
        <v>0</v>
      </c>
      <c r="Q133" s="165">
        <v>0</v>
      </c>
      <c r="R133" s="165">
        <f>Q133*H133</f>
        <v>0</v>
      </c>
      <c r="S133" s="165">
        <v>0</v>
      </c>
      <c r="T133" s="166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7" t="s">
        <v>132</v>
      </c>
      <c r="AT133" s="167" t="s">
        <v>134</v>
      </c>
      <c r="AU133" s="167" t="s">
        <v>81</v>
      </c>
      <c r="AY133" s="16" t="s">
        <v>133</v>
      </c>
      <c r="BE133" s="168">
        <f>IF(N133="základní",J133,0)</f>
        <v>0</v>
      </c>
      <c r="BF133" s="168">
        <f>IF(N133="snížená",J133,0)</f>
        <v>0</v>
      </c>
      <c r="BG133" s="168">
        <f>IF(N133="zákl. přenesená",J133,0)</f>
        <v>0</v>
      </c>
      <c r="BH133" s="168">
        <f>IF(N133="sníž. přenesená",J133,0)</f>
        <v>0</v>
      </c>
      <c r="BI133" s="168">
        <f>IF(N133="nulová",J133,0)</f>
        <v>0</v>
      </c>
      <c r="BJ133" s="16" t="s">
        <v>81</v>
      </c>
      <c r="BK133" s="168">
        <f>ROUND(I133*H133,2)</f>
        <v>0</v>
      </c>
      <c r="BL133" s="16" t="s">
        <v>132</v>
      </c>
      <c r="BM133" s="167" t="s">
        <v>295</v>
      </c>
    </row>
    <row r="134" spans="2:51" s="13" customFormat="1" ht="12">
      <c r="B134" s="178"/>
      <c r="D134" s="170" t="s">
        <v>139</v>
      </c>
      <c r="E134" s="179" t="s">
        <v>1</v>
      </c>
      <c r="F134" s="180" t="s">
        <v>279</v>
      </c>
      <c r="H134" s="179" t="s">
        <v>1</v>
      </c>
      <c r="I134" s="181"/>
      <c r="L134" s="178"/>
      <c r="M134" s="182"/>
      <c r="N134" s="183"/>
      <c r="O134" s="183"/>
      <c r="P134" s="183"/>
      <c r="Q134" s="183"/>
      <c r="R134" s="183"/>
      <c r="S134" s="183"/>
      <c r="T134" s="184"/>
      <c r="AT134" s="179" t="s">
        <v>139</v>
      </c>
      <c r="AU134" s="179" t="s">
        <v>81</v>
      </c>
      <c r="AV134" s="13" t="s">
        <v>81</v>
      </c>
      <c r="AW134" s="13" t="s">
        <v>30</v>
      </c>
      <c r="AX134" s="13" t="s">
        <v>73</v>
      </c>
      <c r="AY134" s="179" t="s">
        <v>133</v>
      </c>
    </row>
    <row r="135" spans="2:51" s="12" customFormat="1" ht="12">
      <c r="B135" s="169"/>
      <c r="D135" s="170" t="s">
        <v>139</v>
      </c>
      <c r="E135" s="171" t="s">
        <v>154</v>
      </c>
      <c r="F135" s="172" t="s">
        <v>296</v>
      </c>
      <c r="H135" s="173">
        <v>4</v>
      </c>
      <c r="I135" s="174"/>
      <c r="L135" s="169"/>
      <c r="M135" s="175"/>
      <c r="N135" s="176"/>
      <c r="O135" s="176"/>
      <c r="P135" s="176"/>
      <c r="Q135" s="176"/>
      <c r="R135" s="176"/>
      <c r="S135" s="176"/>
      <c r="T135" s="177"/>
      <c r="AT135" s="171" t="s">
        <v>139</v>
      </c>
      <c r="AU135" s="171" t="s">
        <v>81</v>
      </c>
      <c r="AV135" s="12" t="s">
        <v>103</v>
      </c>
      <c r="AW135" s="12" t="s">
        <v>30</v>
      </c>
      <c r="AX135" s="12" t="s">
        <v>73</v>
      </c>
      <c r="AY135" s="171" t="s">
        <v>133</v>
      </c>
    </row>
    <row r="136" spans="2:51" s="12" customFormat="1" ht="12">
      <c r="B136" s="169"/>
      <c r="D136" s="170" t="s">
        <v>139</v>
      </c>
      <c r="E136" s="171" t="s">
        <v>155</v>
      </c>
      <c r="F136" s="172" t="s">
        <v>297</v>
      </c>
      <c r="H136" s="173">
        <v>4</v>
      </c>
      <c r="I136" s="174"/>
      <c r="L136" s="169"/>
      <c r="M136" s="175"/>
      <c r="N136" s="176"/>
      <c r="O136" s="176"/>
      <c r="P136" s="176"/>
      <c r="Q136" s="176"/>
      <c r="R136" s="176"/>
      <c r="S136" s="176"/>
      <c r="T136" s="177"/>
      <c r="AT136" s="171" t="s">
        <v>139</v>
      </c>
      <c r="AU136" s="171" t="s">
        <v>81</v>
      </c>
      <c r="AV136" s="12" t="s">
        <v>103</v>
      </c>
      <c r="AW136" s="12" t="s">
        <v>30</v>
      </c>
      <c r="AX136" s="12" t="s">
        <v>73</v>
      </c>
      <c r="AY136" s="171" t="s">
        <v>133</v>
      </c>
    </row>
    <row r="137" spans="2:51" s="12" customFormat="1" ht="12">
      <c r="B137" s="169"/>
      <c r="D137" s="170" t="s">
        <v>139</v>
      </c>
      <c r="E137" s="171" t="s">
        <v>298</v>
      </c>
      <c r="F137" s="172" t="s">
        <v>299</v>
      </c>
      <c r="H137" s="173">
        <v>8</v>
      </c>
      <c r="I137" s="174"/>
      <c r="L137" s="169"/>
      <c r="M137" s="175"/>
      <c r="N137" s="176"/>
      <c r="O137" s="176"/>
      <c r="P137" s="176"/>
      <c r="Q137" s="176"/>
      <c r="R137" s="176"/>
      <c r="S137" s="176"/>
      <c r="T137" s="177"/>
      <c r="AT137" s="171" t="s">
        <v>139</v>
      </c>
      <c r="AU137" s="171" t="s">
        <v>81</v>
      </c>
      <c r="AV137" s="12" t="s">
        <v>103</v>
      </c>
      <c r="AW137" s="12" t="s">
        <v>30</v>
      </c>
      <c r="AX137" s="12" t="s">
        <v>81</v>
      </c>
      <c r="AY137" s="171" t="s">
        <v>133</v>
      </c>
    </row>
    <row r="138" spans="1:65" s="2" customFormat="1" ht="21.75" customHeight="1">
      <c r="A138" s="31"/>
      <c r="B138" s="154"/>
      <c r="C138" s="155" t="s">
        <v>157</v>
      </c>
      <c r="D138" s="155" t="s">
        <v>134</v>
      </c>
      <c r="E138" s="156" t="s">
        <v>300</v>
      </c>
      <c r="F138" s="157" t="s">
        <v>301</v>
      </c>
      <c r="G138" s="158" t="s">
        <v>190</v>
      </c>
      <c r="H138" s="159">
        <v>7</v>
      </c>
      <c r="I138" s="160"/>
      <c r="J138" s="161">
        <f>ROUND(I138*H138,2)</f>
        <v>0</v>
      </c>
      <c r="K138" s="162"/>
      <c r="L138" s="32"/>
      <c r="M138" s="163" t="s">
        <v>1</v>
      </c>
      <c r="N138" s="164" t="s">
        <v>38</v>
      </c>
      <c r="O138" s="57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7" t="s">
        <v>132</v>
      </c>
      <c r="AT138" s="167" t="s">
        <v>134</v>
      </c>
      <c r="AU138" s="167" t="s">
        <v>81</v>
      </c>
      <c r="AY138" s="16" t="s">
        <v>133</v>
      </c>
      <c r="BE138" s="168">
        <f>IF(N138="základní",J138,0)</f>
        <v>0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6" t="s">
        <v>81</v>
      </c>
      <c r="BK138" s="168">
        <f>ROUND(I138*H138,2)</f>
        <v>0</v>
      </c>
      <c r="BL138" s="16" t="s">
        <v>132</v>
      </c>
      <c r="BM138" s="167" t="s">
        <v>302</v>
      </c>
    </row>
    <row r="139" spans="2:51" s="13" customFormat="1" ht="12">
      <c r="B139" s="178"/>
      <c r="D139" s="170" t="s">
        <v>139</v>
      </c>
      <c r="E139" s="179" t="s">
        <v>1</v>
      </c>
      <c r="F139" s="180" t="s">
        <v>279</v>
      </c>
      <c r="H139" s="179" t="s">
        <v>1</v>
      </c>
      <c r="I139" s="181"/>
      <c r="L139" s="178"/>
      <c r="M139" s="182"/>
      <c r="N139" s="183"/>
      <c r="O139" s="183"/>
      <c r="P139" s="183"/>
      <c r="Q139" s="183"/>
      <c r="R139" s="183"/>
      <c r="S139" s="183"/>
      <c r="T139" s="184"/>
      <c r="AT139" s="179" t="s">
        <v>139</v>
      </c>
      <c r="AU139" s="179" t="s">
        <v>81</v>
      </c>
      <c r="AV139" s="13" t="s">
        <v>81</v>
      </c>
      <c r="AW139" s="13" t="s">
        <v>30</v>
      </c>
      <c r="AX139" s="13" t="s">
        <v>73</v>
      </c>
      <c r="AY139" s="179" t="s">
        <v>133</v>
      </c>
    </row>
    <row r="140" spans="2:51" s="12" customFormat="1" ht="12">
      <c r="B140" s="169"/>
      <c r="D140" s="170" t="s">
        <v>139</v>
      </c>
      <c r="E140" s="171" t="s">
        <v>161</v>
      </c>
      <c r="F140" s="172" t="s">
        <v>303</v>
      </c>
      <c r="H140" s="173">
        <v>7</v>
      </c>
      <c r="I140" s="174"/>
      <c r="L140" s="169"/>
      <c r="M140" s="175"/>
      <c r="N140" s="176"/>
      <c r="O140" s="176"/>
      <c r="P140" s="176"/>
      <c r="Q140" s="176"/>
      <c r="R140" s="176"/>
      <c r="S140" s="176"/>
      <c r="T140" s="177"/>
      <c r="AT140" s="171" t="s">
        <v>139</v>
      </c>
      <c r="AU140" s="171" t="s">
        <v>81</v>
      </c>
      <c r="AV140" s="12" t="s">
        <v>103</v>
      </c>
      <c r="AW140" s="12" t="s">
        <v>30</v>
      </c>
      <c r="AX140" s="12" t="s">
        <v>81</v>
      </c>
      <c r="AY140" s="171" t="s">
        <v>133</v>
      </c>
    </row>
    <row r="141" spans="1:65" s="2" customFormat="1" ht="21.75" customHeight="1">
      <c r="A141" s="31"/>
      <c r="B141" s="154"/>
      <c r="C141" s="155" t="s">
        <v>164</v>
      </c>
      <c r="D141" s="155" t="s">
        <v>134</v>
      </c>
      <c r="E141" s="156" t="s">
        <v>304</v>
      </c>
      <c r="F141" s="157" t="s">
        <v>305</v>
      </c>
      <c r="G141" s="158" t="s">
        <v>190</v>
      </c>
      <c r="H141" s="159">
        <v>5</v>
      </c>
      <c r="I141" s="160"/>
      <c r="J141" s="161">
        <f>ROUND(I141*H141,2)</f>
        <v>0</v>
      </c>
      <c r="K141" s="162"/>
      <c r="L141" s="32"/>
      <c r="M141" s="163" t="s">
        <v>1</v>
      </c>
      <c r="N141" s="164" t="s">
        <v>38</v>
      </c>
      <c r="O141" s="57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132</v>
      </c>
      <c r="AT141" s="167" t="s">
        <v>134</v>
      </c>
      <c r="AU141" s="167" t="s">
        <v>81</v>
      </c>
      <c r="AY141" s="16" t="s">
        <v>133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6" t="s">
        <v>81</v>
      </c>
      <c r="BK141" s="168">
        <f>ROUND(I141*H141,2)</f>
        <v>0</v>
      </c>
      <c r="BL141" s="16" t="s">
        <v>132</v>
      </c>
      <c r="BM141" s="167" t="s">
        <v>306</v>
      </c>
    </row>
    <row r="142" spans="2:51" s="13" customFormat="1" ht="12">
      <c r="B142" s="178"/>
      <c r="D142" s="170" t="s">
        <v>139</v>
      </c>
      <c r="E142" s="179" t="s">
        <v>1</v>
      </c>
      <c r="F142" s="180" t="s">
        <v>279</v>
      </c>
      <c r="H142" s="179" t="s">
        <v>1</v>
      </c>
      <c r="I142" s="181"/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139</v>
      </c>
      <c r="AU142" s="179" t="s">
        <v>81</v>
      </c>
      <c r="AV142" s="13" t="s">
        <v>81</v>
      </c>
      <c r="AW142" s="13" t="s">
        <v>30</v>
      </c>
      <c r="AX142" s="13" t="s">
        <v>73</v>
      </c>
      <c r="AY142" s="179" t="s">
        <v>133</v>
      </c>
    </row>
    <row r="143" spans="2:51" s="12" customFormat="1" ht="12">
      <c r="B143" s="169"/>
      <c r="D143" s="170" t="s">
        <v>139</v>
      </c>
      <c r="E143" s="171" t="s">
        <v>307</v>
      </c>
      <c r="F143" s="172" t="s">
        <v>308</v>
      </c>
      <c r="H143" s="173">
        <v>5</v>
      </c>
      <c r="I143" s="174"/>
      <c r="L143" s="169"/>
      <c r="M143" s="175"/>
      <c r="N143" s="176"/>
      <c r="O143" s="176"/>
      <c r="P143" s="176"/>
      <c r="Q143" s="176"/>
      <c r="R143" s="176"/>
      <c r="S143" s="176"/>
      <c r="T143" s="177"/>
      <c r="AT143" s="171" t="s">
        <v>139</v>
      </c>
      <c r="AU143" s="171" t="s">
        <v>81</v>
      </c>
      <c r="AV143" s="12" t="s">
        <v>103</v>
      </c>
      <c r="AW143" s="12" t="s">
        <v>30</v>
      </c>
      <c r="AX143" s="12" t="s">
        <v>81</v>
      </c>
      <c r="AY143" s="171" t="s">
        <v>133</v>
      </c>
    </row>
    <row r="144" spans="1:65" s="2" customFormat="1" ht="21.75" customHeight="1">
      <c r="A144" s="31"/>
      <c r="B144" s="154"/>
      <c r="C144" s="155" t="s">
        <v>168</v>
      </c>
      <c r="D144" s="155" t="s">
        <v>134</v>
      </c>
      <c r="E144" s="156" t="s">
        <v>309</v>
      </c>
      <c r="F144" s="157" t="s">
        <v>310</v>
      </c>
      <c r="G144" s="158" t="s">
        <v>190</v>
      </c>
      <c r="H144" s="159">
        <v>0</v>
      </c>
      <c r="I144" s="160"/>
      <c r="J144" s="161">
        <f>ROUND(I144*H144,2)</f>
        <v>0</v>
      </c>
      <c r="K144" s="162"/>
      <c r="L144" s="32"/>
      <c r="M144" s="163" t="s">
        <v>1</v>
      </c>
      <c r="N144" s="164" t="s">
        <v>38</v>
      </c>
      <c r="O144" s="57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7" t="s">
        <v>132</v>
      </c>
      <c r="AT144" s="167" t="s">
        <v>134</v>
      </c>
      <c r="AU144" s="167" t="s">
        <v>81</v>
      </c>
      <c r="AY144" s="16" t="s">
        <v>133</v>
      </c>
      <c r="BE144" s="168">
        <f>IF(N144="základní",J144,0)</f>
        <v>0</v>
      </c>
      <c r="BF144" s="168">
        <f>IF(N144="snížená",J144,0)</f>
        <v>0</v>
      </c>
      <c r="BG144" s="168">
        <f>IF(N144="zákl. přenesená",J144,0)</f>
        <v>0</v>
      </c>
      <c r="BH144" s="168">
        <f>IF(N144="sníž. přenesená",J144,0)</f>
        <v>0</v>
      </c>
      <c r="BI144" s="168">
        <f>IF(N144="nulová",J144,0)</f>
        <v>0</v>
      </c>
      <c r="BJ144" s="16" t="s">
        <v>81</v>
      </c>
      <c r="BK144" s="168">
        <f>ROUND(I144*H144,2)</f>
        <v>0</v>
      </c>
      <c r="BL144" s="16" t="s">
        <v>132</v>
      </c>
      <c r="BM144" s="167" t="s">
        <v>311</v>
      </c>
    </row>
    <row r="145" spans="2:51" s="13" customFormat="1" ht="12">
      <c r="B145" s="178"/>
      <c r="D145" s="170" t="s">
        <v>139</v>
      </c>
      <c r="E145" s="179" t="s">
        <v>1</v>
      </c>
      <c r="F145" s="180" t="s">
        <v>279</v>
      </c>
      <c r="H145" s="179" t="s">
        <v>1</v>
      </c>
      <c r="I145" s="181"/>
      <c r="L145" s="178"/>
      <c r="M145" s="182"/>
      <c r="N145" s="183"/>
      <c r="O145" s="183"/>
      <c r="P145" s="183"/>
      <c r="Q145" s="183"/>
      <c r="R145" s="183"/>
      <c r="S145" s="183"/>
      <c r="T145" s="184"/>
      <c r="AT145" s="179" t="s">
        <v>139</v>
      </c>
      <c r="AU145" s="179" t="s">
        <v>81</v>
      </c>
      <c r="AV145" s="13" t="s">
        <v>81</v>
      </c>
      <c r="AW145" s="13" t="s">
        <v>30</v>
      </c>
      <c r="AX145" s="13" t="s">
        <v>73</v>
      </c>
      <c r="AY145" s="179" t="s">
        <v>133</v>
      </c>
    </row>
    <row r="146" spans="2:51" s="12" customFormat="1" ht="12">
      <c r="B146" s="169"/>
      <c r="D146" s="170" t="s">
        <v>139</v>
      </c>
      <c r="E146" s="171" t="s">
        <v>312</v>
      </c>
      <c r="F146" s="172" t="s">
        <v>313</v>
      </c>
      <c r="H146" s="173">
        <v>0</v>
      </c>
      <c r="I146" s="174"/>
      <c r="L146" s="169"/>
      <c r="M146" s="175"/>
      <c r="N146" s="176"/>
      <c r="O146" s="176"/>
      <c r="P146" s="176"/>
      <c r="Q146" s="176"/>
      <c r="R146" s="176"/>
      <c r="S146" s="176"/>
      <c r="T146" s="177"/>
      <c r="AT146" s="171" t="s">
        <v>139</v>
      </c>
      <c r="AU146" s="171" t="s">
        <v>81</v>
      </c>
      <c r="AV146" s="12" t="s">
        <v>103</v>
      </c>
      <c r="AW146" s="12" t="s">
        <v>30</v>
      </c>
      <c r="AX146" s="12" t="s">
        <v>81</v>
      </c>
      <c r="AY146" s="171" t="s">
        <v>133</v>
      </c>
    </row>
    <row r="147" spans="1:65" s="2" customFormat="1" ht="16.5" customHeight="1">
      <c r="A147" s="31"/>
      <c r="B147" s="154"/>
      <c r="C147" s="155" t="s">
        <v>172</v>
      </c>
      <c r="D147" s="155" t="s">
        <v>134</v>
      </c>
      <c r="E147" s="156" t="s">
        <v>314</v>
      </c>
      <c r="F147" s="157" t="s">
        <v>315</v>
      </c>
      <c r="G147" s="158" t="s">
        <v>190</v>
      </c>
      <c r="H147" s="159">
        <v>104</v>
      </c>
      <c r="I147" s="160"/>
      <c r="J147" s="161">
        <f>ROUND(I147*H147,2)</f>
        <v>0</v>
      </c>
      <c r="K147" s="162"/>
      <c r="L147" s="32"/>
      <c r="M147" s="163" t="s">
        <v>1</v>
      </c>
      <c r="N147" s="164" t="s">
        <v>38</v>
      </c>
      <c r="O147" s="57"/>
      <c r="P147" s="165">
        <f>O147*H147</f>
        <v>0</v>
      </c>
      <c r="Q147" s="165">
        <v>5E-05</v>
      </c>
      <c r="R147" s="165">
        <f>Q147*H147</f>
        <v>0.005200000000000001</v>
      </c>
      <c r="S147" s="165">
        <v>0</v>
      </c>
      <c r="T147" s="16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7" t="s">
        <v>132</v>
      </c>
      <c r="AT147" s="167" t="s">
        <v>134</v>
      </c>
      <c r="AU147" s="167" t="s">
        <v>81</v>
      </c>
      <c r="AY147" s="16" t="s">
        <v>133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6" t="s">
        <v>81</v>
      </c>
      <c r="BK147" s="168">
        <f>ROUND(I147*H147,2)</f>
        <v>0</v>
      </c>
      <c r="BL147" s="16" t="s">
        <v>132</v>
      </c>
      <c r="BM147" s="167" t="s">
        <v>316</v>
      </c>
    </row>
    <row r="148" spans="1:65" s="2" customFormat="1" ht="16.5" customHeight="1">
      <c r="A148" s="31"/>
      <c r="B148" s="154"/>
      <c r="C148" s="155" t="s">
        <v>179</v>
      </c>
      <c r="D148" s="155" t="s">
        <v>134</v>
      </c>
      <c r="E148" s="156" t="s">
        <v>317</v>
      </c>
      <c r="F148" s="157" t="s">
        <v>318</v>
      </c>
      <c r="G148" s="158" t="s">
        <v>190</v>
      </c>
      <c r="H148" s="159">
        <v>68</v>
      </c>
      <c r="I148" s="160"/>
      <c r="J148" s="161">
        <f>ROUND(I148*H148,2)</f>
        <v>0</v>
      </c>
      <c r="K148" s="162"/>
      <c r="L148" s="32"/>
      <c r="M148" s="163" t="s">
        <v>1</v>
      </c>
      <c r="N148" s="164" t="s">
        <v>38</v>
      </c>
      <c r="O148" s="57"/>
      <c r="P148" s="165">
        <f>O148*H148</f>
        <v>0</v>
      </c>
      <c r="Q148" s="165">
        <v>5E-05</v>
      </c>
      <c r="R148" s="165">
        <f>Q148*H148</f>
        <v>0.0034000000000000002</v>
      </c>
      <c r="S148" s="165">
        <v>0</v>
      </c>
      <c r="T148" s="166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7" t="s">
        <v>132</v>
      </c>
      <c r="AT148" s="167" t="s">
        <v>134</v>
      </c>
      <c r="AU148" s="167" t="s">
        <v>81</v>
      </c>
      <c r="AY148" s="16" t="s">
        <v>133</v>
      </c>
      <c r="BE148" s="168">
        <f>IF(N148="základní",J148,0)</f>
        <v>0</v>
      </c>
      <c r="BF148" s="168">
        <f>IF(N148="snížená",J148,0)</f>
        <v>0</v>
      </c>
      <c r="BG148" s="168">
        <f>IF(N148="zákl. přenesená",J148,0)</f>
        <v>0</v>
      </c>
      <c r="BH148" s="168">
        <f>IF(N148="sníž. přenesená",J148,0)</f>
        <v>0</v>
      </c>
      <c r="BI148" s="168">
        <f>IF(N148="nulová",J148,0)</f>
        <v>0</v>
      </c>
      <c r="BJ148" s="16" t="s">
        <v>81</v>
      </c>
      <c r="BK148" s="168">
        <f>ROUND(I148*H148,2)</f>
        <v>0</v>
      </c>
      <c r="BL148" s="16" t="s">
        <v>132</v>
      </c>
      <c r="BM148" s="167" t="s">
        <v>319</v>
      </c>
    </row>
    <row r="149" spans="1:65" s="2" customFormat="1" ht="16.5" customHeight="1">
      <c r="A149" s="31"/>
      <c r="B149" s="154"/>
      <c r="C149" s="155" t="s">
        <v>187</v>
      </c>
      <c r="D149" s="155" t="s">
        <v>134</v>
      </c>
      <c r="E149" s="156" t="s">
        <v>320</v>
      </c>
      <c r="F149" s="157" t="s">
        <v>321</v>
      </c>
      <c r="G149" s="158" t="s">
        <v>190</v>
      </c>
      <c r="H149" s="159">
        <v>19</v>
      </c>
      <c r="I149" s="160"/>
      <c r="J149" s="161">
        <f>ROUND(I149*H149,2)</f>
        <v>0</v>
      </c>
      <c r="K149" s="162"/>
      <c r="L149" s="32"/>
      <c r="M149" s="163" t="s">
        <v>1</v>
      </c>
      <c r="N149" s="164" t="s">
        <v>38</v>
      </c>
      <c r="O149" s="57"/>
      <c r="P149" s="165">
        <f>O149*H149</f>
        <v>0</v>
      </c>
      <c r="Q149" s="165">
        <v>9E-05</v>
      </c>
      <c r="R149" s="165">
        <f>Q149*H149</f>
        <v>0.0017100000000000001</v>
      </c>
      <c r="S149" s="165">
        <v>0</v>
      </c>
      <c r="T149" s="166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7" t="s">
        <v>132</v>
      </c>
      <c r="AT149" s="167" t="s">
        <v>134</v>
      </c>
      <c r="AU149" s="167" t="s">
        <v>81</v>
      </c>
      <c r="AY149" s="16" t="s">
        <v>133</v>
      </c>
      <c r="BE149" s="168">
        <f>IF(N149="základní",J149,0)</f>
        <v>0</v>
      </c>
      <c r="BF149" s="168">
        <f>IF(N149="snížená",J149,0)</f>
        <v>0</v>
      </c>
      <c r="BG149" s="168">
        <f>IF(N149="zákl. přenesená",J149,0)</f>
        <v>0</v>
      </c>
      <c r="BH149" s="168">
        <f>IF(N149="sníž. přenesená",J149,0)</f>
        <v>0</v>
      </c>
      <c r="BI149" s="168">
        <f>IF(N149="nulová",J149,0)</f>
        <v>0</v>
      </c>
      <c r="BJ149" s="16" t="s">
        <v>81</v>
      </c>
      <c r="BK149" s="168">
        <f>ROUND(I149*H149,2)</f>
        <v>0</v>
      </c>
      <c r="BL149" s="16" t="s">
        <v>132</v>
      </c>
      <c r="BM149" s="167" t="s">
        <v>322</v>
      </c>
    </row>
    <row r="150" spans="1:65" s="2" customFormat="1" ht="16.5" customHeight="1">
      <c r="A150" s="31"/>
      <c r="B150" s="154"/>
      <c r="C150" s="155" t="s">
        <v>194</v>
      </c>
      <c r="D150" s="155" t="s">
        <v>134</v>
      </c>
      <c r="E150" s="156" t="s">
        <v>323</v>
      </c>
      <c r="F150" s="157" t="s">
        <v>324</v>
      </c>
      <c r="G150" s="158" t="s">
        <v>190</v>
      </c>
      <c r="H150" s="159">
        <v>16</v>
      </c>
      <c r="I150" s="160"/>
      <c r="J150" s="161">
        <f>ROUND(I150*H150,2)</f>
        <v>0</v>
      </c>
      <c r="K150" s="162"/>
      <c r="L150" s="32"/>
      <c r="M150" s="163" t="s">
        <v>1</v>
      </c>
      <c r="N150" s="164" t="s">
        <v>38</v>
      </c>
      <c r="O150" s="57"/>
      <c r="P150" s="165">
        <f>O150*H150</f>
        <v>0</v>
      </c>
      <c r="Q150" s="165">
        <v>9E-05</v>
      </c>
      <c r="R150" s="165">
        <f>Q150*H150</f>
        <v>0.00144</v>
      </c>
      <c r="S150" s="165">
        <v>0</v>
      </c>
      <c r="T150" s="166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7" t="s">
        <v>132</v>
      </c>
      <c r="AT150" s="167" t="s">
        <v>134</v>
      </c>
      <c r="AU150" s="167" t="s">
        <v>81</v>
      </c>
      <c r="AY150" s="16" t="s">
        <v>133</v>
      </c>
      <c r="BE150" s="168">
        <f>IF(N150="základní",J150,0)</f>
        <v>0</v>
      </c>
      <c r="BF150" s="168">
        <f>IF(N150="snížená",J150,0)</f>
        <v>0</v>
      </c>
      <c r="BG150" s="168">
        <f>IF(N150="zákl. přenesená",J150,0)</f>
        <v>0</v>
      </c>
      <c r="BH150" s="168">
        <f>IF(N150="sníž. přenesená",J150,0)</f>
        <v>0</v>
      </c>
      <c r="BI150" s="168">
        <f>IF(N150="nulová",J150,0)</f>
        <v>0</v>
      </c>
      <c r="BJ150" s="16" t="s">
        <v>81</v>
      </c>
      <c r="BK150" s="168">
        <f>ROUND(I150*H150,2)</f>
        <v>0</v>
      </c>
      <c r="BL150" s="16" t="s">
        <v>132</v>
      </c>
      <c r="BM150" s="167" t="s">
        <v>325</v>
      </c>
    </row>
    <row r="151" spans="1:65" s="2" customFormat="1" ht="16.5" customHeight="1">
      <c r="A151" s="31"/>
      <c r="B151" s="154"/>
      <c r="C151" s="155" t="s">
        <v>201</v>
      </c>
      <c r="D151" s="155" t="s">
        <v>134</v>
      </c>
      <c r="E151" s="156" t="s">
        <v>326</v>
      </c>
      <c r="F151" s="157" t="s">
        <v>327</v>
      </c>
      <c r="G151" s="158" t="s">
        <v>190</v>
      </c>
      <c r="H151" s="159">
        <v>8</v>
      </c>
      <c r="I151" s="160"/>
      <c r="J151" s="161">
        <f>ROUND(I151*H151,2)</f>
        <v>0</v>
      </c>
      <c r="K151" s="162"/>
      <c r="L151" s="32"/>
      <c r="M151" s="163" t="s">
        <v>1</v>
      </c>
      <c r="N151" s="164" t="s">
        <v>38</v>
      </c>
      <c r="O151" s="57"/>
      <c r="P151" s="165">
        <f>O151*H151</f>
        <v>0</v>
      </c>
      <c r="Q151" s="165">
        <v>9E-05</v>
      </c>
      <c r="R151" s="165">
        <f>Q151*H151</f>
        <v>0.00072</v>
      </c>
      <c r="S151" s="165">
        <v>0</v>
      </c>
      <c r="T151" s="16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7" t="s">
        <v>132</v>
      </c>
      <c r="AT151" s="167" t="s">
        <v>134</v>
      </c>
      <c r="AU151" s="167" t="s">
        <v>81</v>
      </c>
      <c r="AY151" s="16" t="s">
        <v>133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6" t="s">
        <v>81</v>
      </c>
      <c r="BK151" s="168">
        <f>ROUND(I151*H151,2)</f>
        <v>0</v>
      </c>
      <c r="BL151" s="16" t="s">
        <v>132</v>
      </c>
      <c r="BM151" s="167" t="s">
        <v>328</v>
      </c>
    </row>
    <row r="152" spans="2:51" s="12" customFormat="1" ht="12">
      <c r="B152" s="169"/>
      <c r="D152" s="170" t="s">
        <v>139</v>
      </c>
      <c r="E152" s="171" t="s">
        <v>205</v>
      </c>
      <c r="F152" s="172" t="s">
        <v>329</v>
      </c>
      <c r="H152" s="173">
        <v>8</v>
      </c>
      <c r="I152" s="174"/>
      <c r="L152" s="169"/>
      <c r="M152" s="175"/>
      <c r="N152" s="176"/>
      <c r="O152" s="176"/>
      <c r="P152" s="176"/>
      <c r="Q152" s="176"/>
      <c r="R152" s="176"/>
      <c r="S152" s="176"/>
      <c r="T152" s="177"/>
      <c r="AT152" s="171" t="s">
        <v>139</v>
      </c>
      <c r="AU152" s="171" t="s">
        <v>81</v>
      </c>
      <c r="AV152" s="12" t="s">
        <v>103</v>
      </c>
      <c r="AW152" s="12" t="s">
        <v>30</v>
      </c>
      <c r="AX152" s="12" t="s">
        <v>81</v>
      </c>
      <c r="AY152" s="171" t="s">
        <v>133</v>
      </c>
    </row>
    <row r="153" spans="1:65" s="2" customFormat="1" ht="21.75" customHeight="1">
      <c r="A153" s="31"/>
      <c r="B153" s="154"/>
      <c r="C153" s="155" t="s">
        <v>209</v>
      </c>
      <c r="D153" s="155" t="s">
        <v>134</v>
      </c>
      <c r="E153" s="156" t="s">
        <v>330</v>
      </c>
      <c r="F153" s="157" t="s">
        <v>331</v>
      </c>
      <c r="G153" s="158" t="s">
        <v>190</v>
      </c>
      <c r="H153" s="159">
        <v>104</v>
      </c>
      <c r="I153" s="160"/>
      <c r="J153" s="161">
        <f>ROUND(I153*H153,2)</f>
        <v>0</v>
      </c>
      <c r="K153" s="162"/>
      <c r="L153" s="32"/>
      <c r="M153" s="163" t="s">
        <v>1</v>
      </c>
      <c r="N153" s="164" t="s">
        <v>38</v>
      </c>
      <c r="O153" s="57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7" t="s">
        <v>132</v>
      </c>
      <c r="AT153" s="167" t="s">
        <v>134</v>
      </c>
      <c r="AU153" s="167" t="s">
        <v>81</v>
      </c>
      <c r="AY153" s="16" t="s">
        <v>133</v>
      </c>
      <c r="BE153" s="168">
        <f>IF(N153="základní",J153,0)</f>
        <v>0</v>
      </c>
      <c r="BF153" s="168">
        <f>IF(N153="snížená",J153,0)</f>
        <v>0</v>
      </c>
      <c r="BG153" s="168">
        <f>IF(N153="zákl. přenesená",J153,0)</f>
        <v>0</v>
      </c>
      <c r="BH153" s="168">
        <f>IF(N153="sníž. přenesená",J153,0)</f>
        <v>0</v>
      </c>
      <c r="BI153" s="168">
        <f>IF(N153="nulová",J153,0)</f>
        <v>0</v>
      </c>
      <c r="BJ153" s="16" t="s">
        <v>81</v>
      </c>
      <c r="BK153" s="168">
        <f>ROUND(I153*H153,2)</f>
        <v>0</v>
      </c>
      <c r="BL153" s="16" t="s">
        <v>132</v>
      </c>
      <c r="BM153" s="167" t="s">
        <v>332</v>
      </c>
    </row>
    <row r="154" spans="1:65" s="2" customFormat="1" ht="21.75" customHeight="1">
      <c r="A154" s="31"/>
      <c r="B154" s="154"/>
      <c r="C154" s="155" t="s">
        <v>217</v>
      </c>
      <c r="D154" s="155" t="s">
        <v>134</v>
      </c>
      <c r="E154" s="156" t="s">
        <v>333</v>
      </c>
      <c r="F154" s="157" t="s">
        <v>334</v>
      </c>
      <c r="G154" s="158" t="s">
        <v>190</v>
      </c>
      <c r="H154" s="159">
        <v>68</v>
      </c>
      <c r="I154" s="160"/>
      <c r="J154" s="161">
        <f>ROUND(I154*H154,2)</f>
        <v>0</v>
      </c>
      <c r="K154" s="162"/>
      <c r="L154" s="32"/>
      <c r="M154" s="163" t="s">
        <v>1</v>
      </c>
      <c r="N154" s="164" t="s">
        <v>38</v>
      </c>
      <c r="O154" s="57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7" t="s">
        <v>132</v>
      </c>
      <c r="AT154" s="167" t="s">
        <v>134</v>
      </c>
      <c r="AU154" s="167" t="s">
        <v>81</v>
      </c>
      <c r="AY154" s="16" t="s">
        <v>133</v>
      </c>
      <c r="BE154" s="168">
        <f>IF(N154="základní",J154,0)</f>
        <v>0</v>
      </c>
      <c r="BF154" s="168">
        <f>IF(N154="snížená",J154,0)</f>
        <v>0</v>
      </c>
      <c r="BG154" s="168">
        <f>IF(N154="zákl. přenesená",J154,0)</f>
        <v>0</v>
      </c>
      <c r="BH154" s="168">
        <f>IF(N154="sníž. přenesená",J154,0)</f>
        <v>0</v>
      </c>
      <c r="BI154" s="168">
        <f>IF(N154="nulová",J154,0)</f>
        <v>0</v>
      </c>
      <c r="BJ154" s="16" t="s">
        <v>81</v>
      </c>
      <c r="BK154" s="168">
        <f>ROUND(I154*H154,2)</f>
        <v>0</v>
      </c>
      <c r="BL154" s="16" t="s">
        <v>132</v>
      </c>
      <c r="BM154" s="167" t="s">
        <v>335</v>
      </c>
    </row>
    <row r="155" spans="1:65" s="2" customFormat="1" ht="21.75" customHeight="1">
      <c r="A155" s="31"/>
      <c r="B155" s="154"/>
      <c r="C155" s="155" t="s">
        <v>8</v>
      </c>
      <c r="D155" s="155" t="s">
        <v>134</v>
      </c>
      <c r="E155" s="156" t="s">
        <v>336</v>
      </c>
      <c r="F155" s="157" t="s">
        <v>337</v>
      </c>
      <c r="G155" s="158" t="s">
        <v>190</v>
      </c>
      <c r="H155" s="159">
        <v>19</v>
      </c>
      <c r="I155" s="160"/>
      <c r="J155" s="161">
        <f>ROUND(I155*H155,2)</f>
        <v>0</v>
      </c>
      <c r="K155" s="162"/>
      <c r="L155" s="32"/>
      <c r="M155" s="163" t="s">
        <v>1</v>
      </c>
      <c r="N155" s="164" t="s">
        <v>38</v>
      </c>
      <c r="O155" s="57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7" t="s">
        <v>132</v>
      </c>
      <c r="AT155" s="167" t="s">
        <v>134</v>
      </c>
      <c r="AU155" s="167" t="s">
        <v>81</v>
      </c>
      <c r="AY155" s="16" t="s">
        <v>133</v>
      </c>
      <c r="BE155" s="168">
        <f>IF(N155="základní",J155,0)</f>
        <v>0</v>
      </c>
      <c r="BF155" s="168">
        <f>IF(N155="snížená",J155,0)</f>
        <v>0</v>
      </c>
      <c r="BG155" s="168">
        <f>IF(N155="zákl. přenesená",J155,0)</f>
        <v>0</v>
      </c>
      <c r="BH155" s="168">
        <f>IF(N155="sníž. přenesená",J155,0)</f>
        <v>0</v>
      </c>
      <c r="BI155" s="168">
        <f>IF(N155="nulová",J155,0)</f>
        <v>0</v>
      </c>
      <c r="BJ155" s="16" t="s">
        <v>81</v>
      </c>
      <c r="BK155" s="168">
        <f>ROUND(I155*H155,2)</f>
        <v>0</v>
      </c>
      <c r="BL155" s="16" t="s">
        <v>132</v>
      </c>
      <c r="BM155" s="167" t="s">
        <v>338</v>
      </c>
    </row>
    <row r="156" spans="1:65" s="2" customFormat="1" ht="21.75" customHeight="1">
      <c r="A156" s="31"/>
      <c r="B156" s="154"/>
      <c r="C156" s="155" t="s">
        <v>230</v>
      </c>
      <c r="D156" s="155" t="s">
        <v>134</v>
      </c>
      <c r="E156" s="156" t="s">
        <v>339</v>
      </c>
      <c r="F156" s="157" t="s">
        <v>340</v>
      </c>
      <c r="G156" s="158" t="s">
        <v>190</v>
      </c>
      <c r="H156" s="159">
        <v>24</v>
      </c>
      <c r="I156" s="160"/>
      <c r="J156" s="161">
        <f>ROUND(I156*H156,2)</f>
        <v>0</v>
      </c>
      <c r="K156" s="162"/>
      <c r="L156" s="32"/>
      <c r="M156" s="163" t="s">
        <v>1</v>
      </c>
      <c r="N156" s="164" t="s">
        <v>38</v>
      </c>
      <c r="O156" s="57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7" t="s">
        <v>132</v>
      </c>
      <c r="AT156" s="167" t="s">
        <v>134</v>
      </c>
      <c r="AU156" s="167" t="s">
        <v>81</v>
      </c>
      <c r="AY156" s="16" t="s">
        <v>133</v>
      </c>
      <c r="BE156" s="168">
        <f>IF(N156="základní",J156,0)</f>
        <v>0</v>
      </c>
      <c r="BF156" s="168">
        <f>IF(N156="snížená",J156,0)</f>
        <v>0</v>
      </c>
      <c r="BG156" s="168">
        <f>IF(N156="zákl. přenesená",J156,0)</f>
        <v>0</v>
      </c>
      <c r="BH156" s="168">
        <f>IF(N156="sníž. přenesená",J156,0)</f>
        <v>0</v>
      </c>
      <c r="BI156" s="168">
        <f>IF(N156="nulová",J156,0)</f>
        <v>0</v>
      </c>
      <c r="BJ156" s="16" t="s">
        <v>81</v>
      </c>
      <c r="BK156" s="168">
        <f>ROUND(I156*H156,2)</f>
        <v>0</v>
      </c>
      <c r="BL156" s="16" t="s">
        <v>132</v>
      </c>
      <c r="BM156" s="167" t="s">
        <v>341</v>
      </c>
    </row>
    <row r="157" spans="2:51" s="12" customFormat="1" ht="12">
      <c r="B157" s="169"/>
      <c r="D157" s="170" t="s">
        <v>139</v>
      </c>
      <c r="E157" s="171" t="s">
        <v>234</v>
      </c>
      <c r="F157" s="172" t="s">
        <v>342</v>
      </c>
      <c r="H157" s="173">
        <v>24</v>
      </c>
      <c r="I157" s="174"/>
      <c r="L157" s="169"/>
      <c r="M157" s="175"/>
      <c r="N157" s="176"/>
      <c r="O157" s="176"/>
      <c r="P157" s="176"/>
      <c r="Q157" s="176"/>
      <c r="R157" s="176"/>
      <c r="S157" s="176"/>
      <c r="T157" s="177"/>
      <c r="AT157" s="171" t="s">
        <v>139</v>
      </c>
      <c r="AU157" s="171" t="s">
        <v>81</v>
      </c>
      <c r="AV157" s="12" t="s">
        <v>103</v>
      </c>
      <c r="AW157" s="12" t="s">
        <v>30</v>
      </c>
      <c r="AX157" s="12" t="s">
        <v>81</v>
      </c>
      <c r="AY157" s="171" t="s">
        <v>133</v>
      </c>
    </row>
    <row r="158" spans="1:65" s="2" customFormat="1" ht="21.75" customHeight="1">
      <c r="A158" s="31"/>
      <c r="B158" s="154"/>
      <c r="C158" s="155" t="s">
        <v>238</v>
      </c>
      <c r="D158" s="155" t="s">
        <v>134</v>
      </c>
      <c r="E158" s="156" t="s">
        <v>343</v>
      </c>
      <c r="F158" s="157" t="s">
        <v>344</v>
      </c>
      <c r="G158" s="158" t="s">
        <v>190</v>
      </c>
      <c r="H158" s="159">
        <v>104</v>
      </c>
      <c r="I158" s="160"/>
      <c r="J158" s="161">
        <f>ROUND(I158*H158,2)</f>
        <v>0</v>
      </c>
      <c r="K158" s="162"/>
      <c r="L158" s="32"/>
      <c r="M158" s="163" t="s">
        <v>1</v>
      </c>
      <c r="N158" s="164" t="s">
        <v>38</v>
      </c>
      <c r="O158" s="57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7" t="s">
        <v>132</v>
      </c>
      <c r="AT158" s="167" t="s">
        <v>134</v>
      </c>
      <c r="AU158" s="167" t="s">
        <v>81</v>
      </c>
      <c r="AY158" s="16" t="s">
        <v>133</v>
      </c>
      <c r="BE158" s="168">
        <f>IF(N158="základní",J158,0)</f>
        <v>0</v>
      </c>
      <c r="BF158" s="168">
        <f>IF(N158="snížená",J158,0)</f>
        <v>0</v>
      </c>
      <c r="BG158" s="168">
        <f>IF(N158="zákl. přenesená",J158,0)</f>
        <v>0</v>
      </c>
      <c r="BH158" s="168">
        <f>IF(N158="sníž. přenesená",J158,0)</f>
        <v>0</v>
      </c>
      <c r="BI158" s="168">
        <f>IF(N158="nulová",J158,0)</f>
        <v>0</v>
      </c>
      <c r="BJ158" s="16" t="s">
        <v>81</v>
      </c>
      <c r="BK158" s="168">
        <f>ROUND(I158*H158,2)</f>
        <v>0</v>
      </c>
      <c r="BL158" s="16" t="s">
        <v>132</v>
      </c>
      <c r="BM158" s="167" t="s">
        <v>345</v>
      </c>
    </row>
    <row r="159" spans="1:65" s="2" customFormat="1" ht="21.75" customHeight="1">
      <c r="A159" s="31"/>
      <c r="B159" s="154"/>
      <c r="C159" s="155" t="s">
        <v>246</v>
      </c>
      <c r="D159" s="155" t="s">
        <v>134</v>
      </c>
      <c r="E159" s="156" t="s">
        <v>346</v>
      </c>
      <c r="F159" s="157" t="s">
        <v>347</v>
      </c>
      <c r="G159" s="158" t="s">
        <v>190</v>
      </c>
      <c r="H159" s="159">
        <v>68</v>
      </c>
      <c r="I159" s="160"/>
      <c r="J159" s="161">
        <f>ROUND(I159*H159,2)</f>
        <v>0</v>
      </c>
      <c r="K159" s="162"/>
      <c r="L159" s="32"/>
      <c r="M159" s="163" t="s">
        <v>1</v>
      </c>
      <c r="N159" s="164" t="s">
        <v>38</v>
      </c>
      <c r="O159" s="57"/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7" t="s">
        <v>132</v>
      </c>
      <c r="AT159" s="167" t="s">
        <v>134</v>
      </c>
      <c r="AU159" s="167" t="s">
        <v>81</v>
      </c>
      <c r="AY159" s="16" t="s">
        <v>133</v>
      </c>
      <c r="BE159" s="168">
        <f>IF(N159="základní",J159,0)</f>
        <v>0</v>
      </c>
      <c r="BF159" s="168">
        <f>IF(N159="snížená",J159,0)</f>
        <v>0</v>
      </c>
      <c r="BG159" s="168">
        <f>IF(N159="zákl. přenesená",J159,0)</f>
        <v>0</v>
      </c>
      <c r="BH159" s="168">
        <f>IF(N159="sníž. přenesená",J159,0)</f>
        <v>0</v>
      </c>
      <c r="BI159" s="168">
        <f>IF(N159="nulová",J159,0)</f>
        <v>0</v>
      </c>
      <c r="BJ159" s="16" t="s">
        <v>81</v>
      </c>
      <c r="BK159" s="168">
        <f>ROUND(I159*H159,2)</f>
        <v>0</v>
      </c>
      <c r="BL159" s="16" t="s">
        <v>132</v>
      </c>
      <c r="BM159" s="167" t="s">
        <v>348</v>
      </c>
    </row>
    <row r="160" spans="1:65" s="2" customFormat="1" ht="21.75" customHeight="1">
      <c r="A160" s="31"/>
      <c r="B160" s="154"/>
      <c r="C160" s="155" t="s">
        <v>255</v>
      </c>
      <c r="D160" s="155" t="s">
        <v>134</v>
      </c>
      <c r="E160" s="156" t="s">
        <v>349</v>
      </c>
      <c r="F160" s="157" t="s">
        <v>350</v>
      </c>
      <c r="G160" s="158" t="s">
        <v>190</v>
      </c>
      <c r="H160" s="159">
        <v>19</v>
      </c>
      <c r="I160" s="160"/>
      <c r="J160" s="161">
        <f>ROUND(I160*H160,2)</f>
        <v>0</v>
      </c>
      <c r="K160" s="162"/>
      <c r="L160" s="32"/>
      <c r="M160" s="163" t="s">
        <v>1</v>
      </c>
      <c r="N160" s="164" t="s">
        <v>38</v>
      </c>
      <c r="O160" s="57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7" t="s">
        <v>132</v>
      </c>
      <c r="AT160" s="167" t="s">
        <v>134</v>
      </c>
      <c r="AU160" s="167" t="s">
        <v>81</v>
      </c>
      <c r="AY160" s="16" t="s">
        <v>133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6" t="s">
        <v>81</v>
      </c>
      <c r="BK160" s="168">
        <f>ROUND(I160*H160,2)</f>
        <v>0</v>
      </c>
      <c r="BL160" s="16" t="s">
        <v>132</v>
      </c>
      <c r="BM160" s="167" t="s">
        <v>351</v>
      </c>
    </row>
    <row r="161" spans="1:65" s="2" customFormat="1" ht="21.75" customHeight="1">
      <c r="A161" s="31"/>
      <c r="B161" s="154"/>
      <c r="C161" s="155" t="s">
        <v>352</v>
      </c>
      <c r="D161" s="155" t="s">
        <v>134</v>
      </c>
      <c r="E161" s="156" t="s">
        <v>353</v>
      </c>
      <c r="F161" s="157" t="s">
        <v>354</v>
      </c>
      <c r="G161" s="158" t="s">
        <v>190</v>
      </c>
      <c r="H161" s="159">
        <v>24</v>
      </c>
      <c r="I161" s="160"/>
      <c r="J161" s="161">
        <f>ROUND(I161*H161,2)</f>
        <v>0</v>
      </c>
      <c r="K161" s="162"/>
      <c r="L161" s="32"/>
      <c r="M161" s="163" t="s">
        <v>1</v>
      </c>
      <c r="N161" s="164" t="s">
        <v>38</v>
      </c>
      <c r="O161" s="57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7" t="s">
        <v>132</v>
      </c>
      <c r="AT161" s="167" t="s">
        <v>134</v>
      </c>
      <c r="AU161" s="167" t="s">
        <v>81</v>
      </c>
      <c r="AY161" s="16" t="s">
        <v>133</v>
      </c>
      <c r="BE161" s="168">
        <f>IF(N161="základní",J161,0)</f>
        <v>0</v>
      </c>
      <c r="BF161" s="168">
        <f>IF(N161="snížená",J161,0)</f>
        <v>0</v>
      </c>
      <c r="BG161" s="168">
        <f>IF(N161="zákl. přenesená",J161,0)</f>
        <v>0</v>
      </c>
      <c r="BH161" s="168">
        <f>IF(N161="sníž. přenesená",J161,0)</f>
        <v>0</v>
      </c>
      <c r="BI161" s="168">
        <f>IF(N161="nulová",J161,0)</f>
        <v>0</v>
      </c>
      <c r="BJ161" s="16" t="s">
        <v>81</v>
      </c>
      <c r="BK161" s="168">
        <f>ROUND(I161*H161,2)</f>
        <v>0</v>
      </c>
      <c r="BL161" s="16" t="s">
        <v>132</v>
      </c>
      <c r="BM161" s="167" t="s">
        <v>355</v>
      </c>
    </row>
    <row r="162" spans="2:51" s="12" customFormat="1" ht="12">
      <c r="B162" s="169"/>
      <c r="D162" s="170" t="s">
        <v>139</v>
      </c>
      <c r="E162" s="171" t="s">
        <v>356</v>
      </c>
      <c r="F162" s="172" t="s">
        <v>342</v>
      </c>
      <c r="H162" s="173">
        <v>24</v>
      </c>
      <c r="I162" s="174"/>
      <c r="L162" s="169"/>
      <c r="M162" s="175"/>
      <c r="N162" s="176"/>
      <c r="O162" s="176"/>
      <c r="P162" s="176"/>
      <c r="Q162" s="176"/>
      <c r="R162" s="176"/>
      <c r="S162" s="176"/>
      <c r="T162" s="177"/>
      <c r="AT162" s="171" t="s">
        <v>139</v>
      </c>
      <c r="AU162" s="171" t="s">
        <v>81</v>
      </c>
      <c r="AV162" s="12" t="s">
        <v>103</v>
      </c>
      <c r="AW162" s="12" t="s">
        <v>30</v>
      </c>
      <c r="AX162" s="12" t="s">
        <v>81</v>
      </c>
      <c r="AY162" s="171" t="s">
        <v>133</v>
      </c>
    </row>
    <row r="163" spans="1:65" s="2" customFormat="1" ht="16.5" customHeight="1">
      <c r="A163" s="31"/>
      <c r="B163" s="154"/>
      <c r="C163" s="155" t="s">
        <v>7</v>
      </c>
      <c r="D163" s="155" t="s">
        <v>134</v>
      </c>
      <c r="E163" s="156" t="s">
        <v>357</v>
      </c>
      <c r="F163" s="157" t="s">
        <v>358</v>
      </c>
      <c r="G163" s="158" t="s">
        <v>190</v>
      </c>
      <c r="H163" s="159">
        <v>104</v>
      </c>
      <c r="I163" s="160"/>
      <c r="J163" s="161">
        <f>ROUND(I163*H163,2)</f>
        <v>0</v>
      </c>
      <c r="K163" s="162"/>
      <c r="L163" s="32"/>
      <c r="M163" s="163" t="s">
        <v>1</v>
      </c>
      <c r="N163" s="164" t="s">
        <v>38</v>
      </c>
      <c r="O163" s="57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7" t="s">
        <v>132</v>
      </c>
      <c r="AT163" s="167" t="s">
        <v>134</v>
      </c>
      <c r="AU163" s="167" t="s">
        <v>81</v>
      </c>
      <c r="AY163" s="16" t="s">
        <v>133</v>
      </c>
      <c r="BE163" s="168">
        <f>IF(N163="základní",J163,0)</f>
        <v>0</v>
      </c>
      <c r="BF163" s="168">
        <f>IF(N163="snížená",J163,0)</f>
        <v>0</v>
      </c>
      <c r="BG163" s="168">
        <f>IF(N163="zákl. přenesená",J163,0)</f>
        <v>0</v>
      </c>
      <c r="BH163" s="168">
        <f>IF(N163="sníž. přenesená",J163,0)</f>
        <v>0</v>
      </c>
      <c r="BI163" s="168">
        <f>IF(N163="nulová",J163,0)</f>
        <v>0</v>
      </c>
      <c r="BJ163" s="16" t="s">
        <v>81</v>
      </c>
      <c r="BK163" s="168">
        <f>ROUND(I163*H163,2)</f>
        <v>0</v>
      </c>
      <c r="BL163" s="16" t="s">
        <v>132</v>
      </c>
      <c r="BM163" s="167" t="s">
        <v>359</v>
      </c>
    </row>
    <row r="164" spans="1:65" s="2" customFormat="1" ht="16.5" customHeight="1">
      <c r="A164" s="31"/>
      <c r="B164" s="154"/>
      <c r="C164" s="155" t="s">
        <v>360</v>
      </c>
      <c r="D164" s="155" t="s">
        <v>134</v>
      </c>
      <c r="E164" s="156" t="s">
        <v>361</v>
      </c>
      <c r="F164" s="157" t="s">
        <v>362</v>
      </c>
      <c r="G164" s="158" t="s">
        <v>190</v>
      </c>
      <c r="H164" s="159">
        <v>68</v>
      </c>
      <c r="I164" s="160"/>
      <c r="J164" s="161">
        <f>ROUND(I164*H164,2)</f>
        <v>0</v>
      </c>
      <c r="K164" s="162"/>
      <c r="L164" s="32"/>
      <c r="M164" s="163" t="s">
        <v>1</v>
      </c>
      <c r="N164" s="164" t="s">
        <v>38</v>
      </c>
      <c r="O164" s="57"/>
      <c r="P164" s="165">
        <f>O164*H164</f>
        <v>0</v>
      </c>
      <c r="Q164" s="165">
        <v>0</v>
      </c>
      <c r="R164" s="165">
        <f>Q164*H164</f>
        <v>0</v>
      </c>
      <c r="S164" s="165">
        <v>0</v>
      </c>
      <c r="T164" s="166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7" t="s">
        <v>132</v>
      </c>
      <c r="AT164" s="167" t="s">
        <v>134</v>
      </c>
      <c r="AU164" s="167" t="s">
        <v>81</v>
      </c>
      <c r="AY164" s="16" t="s">
        <v>133</v>
      </c>
      <c r="BE164" s="168">
        <f>IF(N164="základní",J164,0)</f>
        <v>0</v>
      </c>
      <c r="BF164" s="168">
        <f>IF(N164="snížená",J164,0)</f>
        <v>0</v>
      </c>
      <c r="BG164" s="168">
        <f>IF(N164="zákl. přenesená",J164,0)</f>
        <v>0</v>
      </c>
      <c r="BH164" s="168">
        <f>IF(N164="sníž. přenesená",J164,0)</f>
        <v>0</v>
      </c>
      <c r="BI164" s="168">
        <f>IF(N164="nulová",J164,0)</f>
        <v>0</v>
      </c>
      <c r="BJ164" s="16" t="s">
        <v>81</v>
      </c>
      <c r="BK164" s="168">
        <f>ROUND(I164*H164,2)</f>
        <v>0</v>
      </c>
      <c r="BL164" s="16" t="s">
        <v>132</v>
      </c>
      <c r="BM164" s="167" t="s">
        <v>363</v>
      </c>
    </row>
    <row r="165" spans="1:65" s="2" customFormat="1" ht="16.5" customHeight="1">
      <c r="A165" s="31"/>
      <c r="B165" s="154"/>
      <c r="C165" s="155" t="s">
        <v>364</v>
      </c>
      <c r="D165" s="155" t="s">
        <v>134</v>
      </c>
      <c r="E165" s="156" t="s">
        <v>365</v>
      </c>
      <c r="F165" s="157" t="s">
        <v>366</v>
      </c>
      <c r="G165" s="158" t="s">
        <v>190</v>
      </c>
      <c r="H165" s="159">
        <v>19</v>
      </c>
      <c r="I165" s="160"/>
      <c r="J165" s="161">
        <f>ROUND(I165*H165,2)</f>
        <v>0</v>
      </c>
      <c r="K165" s="162"/>
      <c r="L165" s="32"/>
      <c r="M165" s="163" t="s">
        <v>1</v>
      </c>
      <c r="N165" s="164" t="s">
        <v>38</v>
      </c>
      <c r="O165" s="57"/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7" t="s">
        <v>132</v>
      </c>
      <c r="AT165" s="167" t="s">
        <v>134</v>
      </c>
      <c r="AU165" s="167" t="s">
        <v>81</v>
      </c>
      <c r="AY165" s="16" t="s">
        <v>133</v>
      </c>
      <c r="BE165" s="168">
        <f>IF(N165="základní",J165,0)</f>
        <v>0</v>
      </c>
      <c r="BF165" s="168">
        <f>IF(N165="snížená",J165,0)</f>
        <v>0</v>
      </c>
      <c r="BG165" s="168">
        <f>IF(N165="zákl. přenesená",J165,0)</f>
        <v>0</v>
      </c>
      <c r="BH165" s="168">
        <f>IF(N165="sníž. přenesená",J165,0)</f>
        <v>0</v>
      </c>
      <c r="BI165" s="168">
        <f>IF(N165="nulová",J165,0)</f>
        <v>0</v>
      </c>
      <c r="BJ165" s="16" t="s">
        <v>81</v>
      </c>
      <c r="BK165" s="168">
        <f>ROUND(I165*H165,2)</f>
        <v>0</v>
      </c>
      <c r="BL165" s="16" t="s">
        <v>132</v>
      </c>
      <c r="BM165" s="167" t="s">
        <v>367</v>
      </c>
    </row>
    <row r="166" spans="1:65" s="2" customFormat="1" ht="16.5" customHeight="1">
      <c r="A166" s="31"/>
      <c r="B166" s="154"/>
      <c r="C166" s="155" t="s">
        <v>260</v>
      </c>
      <c r="D166" s="155" t="s">
        <v>134</v>
      </c>
      <c r="E166" s="156" t="s">
        <v>368</v>
      </c>
      <c r="F166" s="157" t="s">
        <v>369</v>
      </c>
      <c r="G166" s="158" t="s">
        <v>190</v>
      </c>
      <c r="H166" s="159">
        <v>24</v>
      </c>
      <c r="I166" s="160"/>
      <c r="J166" s="161">
        <f>ROUND(I166*H166,2)</f>
        <v>0</v>
      </c>
      <c r="K166" s="162"/>
      <c r="L166" s="32"/>
      <c r="M166" s="163" t="s">
        <v>1</v>
      </c>
      <c r="N166" s="164" t="s">
        <v>38</v>
      </c>
      <c r="O166" s="57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7" t="s">
        <v>132</v>
      </c>
      <c r="AT166" s="167" t="s">
        <v>134</v>
      </c>
      <c r="AU166" s="167" t="s">
        <v>81</v>
      </c>
      <c r="AY166" s="16" t="s">
        <v>133</v>
      </c>
      <c r="BE166" s="168">
        <f>IF(N166="základní",J166,0)</f>
        <v>0</v>
      </c>
      <c r="BF166" s="168">
        <f>IF(N166="snížená",J166,0)</f>
        <v>0</v>
      </c>
      <c r="BG166" s="168">
        <f>IF(N166="zákl. přenesená",J166,0)</f>
        <v>0</v>
      </c>
      <c r="BH166" s="168">
        <f>IF(N166="sníž. přenesená",J166,0)</f>
        <v>0</v>
      </c>
      <c r="BI166" s="168">
        <f>IF(N166="nulová",J166,0)</f>
        <v>0</v>
      </c>
      <c r="BJ166" s="16" t="s">
        <v>81</v>
      </c>
      <c r="BK166" s="168">
        <f>ROUND(I166*H166,2)</f>
        <v>0</v>
      </c>
      <c r="BL166" s="16" t="s">
        <v>132</v>
      </c>
      <c r="BM166" s="167" t="s">
        <v>370</v>
      </c>
    </row>
    <row r="167" spans="2:51" s="12" customFormat="1" ht="12">
      <c r="B167" s="169"/>
      <c r="D167" s="170" t="s">
        <v>139</v>
      </c>
      <c r="E167" s="171" t="s">
        <v>371</v>
      </c>
      <c r="F167" s="172" t="s">
        <v>342</v>
      </c>
      <c r="H167" s="173">
        <v>24</v>
      </c>
      <c r="I167" s="174"/>
      <c r="L167" s="169"/>
      <c r="M167" s="175"/>
      <c r="N167" s="176"/>
      <c r="O167" s="176"/>
      <c r="P167" s="176"/>
      <c r="Q167" s="176"/>
      <c r="R167" s="176"/>
      <c r="S167" s="176"/>
      <c r="T167" s="177"/>
      <c r="AT167" s="171" t="s">
        <v>139</v>
      </c>
      <c r="AU167" s="171" t="s">
        <v>81</v>
      </c>
      <c r="AV167" s="12" t="s">
        <v>103</v>
      </c>
      <c r="AW167" s="12" t="s">
        <v>30</v>
      </c>
      <c r="AX167" s="12" t="s">
        <v>81</v>
      </c>
      <c r="AY167" s="171" t="s">
        <v>133</v>
      </c>
    </row>
    <row r="168" spans="1:65" s="2" customFormat="1" ht="21.75" customHeight="1">
      <c r="A168" s="31"/>
      <c r="B168" s="154"/>
      <c r="C168" s="155" t="s">
        <v>372</v>
      </c>
      <c r="D168" s="155" t="s">
        <v>134</v>
      </c>
      <c r="E168" s="156" t="s">
        <v>373</v>
      </c>
      <c r="F168" s="157" t="s">
        <v>374</v>
      </c>
      <c r="G168" s="158" t="s">
        <v>190</v>
      </c>
      <c r="H168" s="159">
        <v>104</v>
      </c>
      <c r="I168" s="160"/>
      <c r="J168" s="161">
        <f>ROUND(I168*H168,2)</f>
        <v>0</v>
      </c>
      <c r="K168" s="162"/>
      <c r="L168" s="32"/>
      <c r="M168" s="163" t="s">
        <v>1</v>
      </c>
      <c r="N168" s="164" t="s">
        <v>38</v>
      </c>
      <c r="O168" s="57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7" t="s">
        <v>132</v>
      </c>
      <c r="AT168" s="167" t="s">
        <v>134</v>
      </c>
      <c r="AU168" s="167" t="s">
        <v>81</v>
      </c>
      <c r="AY168" s="16" t="s">
        <v>133</v>
      </c>
      <c r="BE168" s="168">
        <f>IF(N168="základní",J168,0)</f>
        <v>0</v>
      </c>
      <c r="BF168" s="168">
        <f>IF(N168="snížená",J168,0)</f>
        <v>0</v>
      </c>
      <c r="BG168" s="168">
        <f>IF(N168="zákl. přenesená",J168,0)</f>
        <v>0</v>
      </c>
      <c r="BH168" s="168">
        <f>IF(N168="sníž. přenesená",J168,0)</f>
        <v>0</v>
      </c>
      <c r="BI168" s="168">
        <f>IF(N168="nulová",J168,0)</f>
        <v>0</v>
      </c>
      <c r="BJ168" s="16" t="s">
        <v>81</v>
      </c>
      <c r="BK168" s="168">
        <f>ROUND(I168*H168,2)</f>
        <v>0</v>
      </c>
      <c r="BL168" s="16" t="s">
        <v>132</v>
      </c>
      <c r="BM168" s="167" t="s">
        <v>375</v>
      </c>
    </row>
    <row r="169" spans="1:65" s="2" customFormat="1" ht="21.75" customHeight="1">
      <c r="A169" s="31"/>
      <c r="B169" s="154"/>
      <c r="C169" s="155" t="s">
        <v>376</v>
      </c>
      <c r="D169" s="155" t="s">
        <v>134</v>
      </c>
      <c r="E169" s="156" t="s">
        <v>377</v>
      </c>
      <c r="F169" s="157" t="s">
        <v>378</v>
      </c>
      <c r="G169" s="158" t="s">
        <v>190</v>
      </c>
      <c r="H169" s="159">
        <v>68</v>
      </c>
      <c r="I169" s="160"/>
      <c r="J169" s="161">
        <f>ROUND(I169*H169,2)</f>
        <v>0</v>
      </c>
      <c r="K169" s="162"/>
      <c r="L169" s="32"/>
      <c r="M169" s="163" t="s">
        <v>1</v>
      </c>
      <c r="N169" s="164" t="s">
        <v>38</v>
      </c>
      <c r="O169" s="57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7" t="s">
        <v>132</v>
      </c>
      <c r="AT169" s="167" t="s">
        <v>134</v>
      </c>
      <c r="AU169" s="167" t="s">
        <v>81</v>
      </c>
      <c r="AY169" s="16" t="s">
        <v>133</v>
      </c>
      <c r="BE169" s="168">
        <f>IF(N169="základní",J169,0)</f>
        <v>0</v>
      </c>
      <c r="BF169" s="168">
        <f>IF(N169="snížená",J169,0)</f>
        <v>0</v>
      </c>
      <c r="BG169" s="168">
        <f>IF(N169="zákl. přenesená",J169,0)</f>
        <v>0</v>
      </c>
      <c r="BH169" s="168">
        <f>IF(N169="sníž. přenesená",J169,0)</f>
        <v>0</v>
      </c>
      <c r="BI169" s="168">
        <f>IF(N169="nulová",J169,0)</f>
        <v>0</v>
      </c>
      <c r="BJ169" s="16" t="s">
        <v>81</v>
      </c>
      <c r="BK169" s="168">
        <f>ROUND(I169*H169,2)</f>
        <v>0</v>
      </c>
      <c r="BL169" s="16" t="s">
        <v>132</v>
      </c>
      <c r="BM169" s="167" t="s">
        <v>379</v>
      </c>
    </row>
    <row r="170" spans="1:65" s="2" customFormat="1" ht="21.75" customHeight="1">
      <c r="A170" s="31"/>
      <c r="B170" s="154"/>
      <c r="C170" s="155" t="s">
        <v>380</v>
      </c>
      <c r="D170" s="155" t="s">
        <v>134</v>
      </c>
      <c r="E170" s="156" t="s">
        <v>381</v>
      </c>
      <c r="F170" s="157" t="s">
        <v>382</v>
      </c>
      <c r="G170" s="158" t="s">
        <v>190</v>
      </c>
      <c r="H170" s="159">
        <v>19</v>
      </c>
      <c r="I170" s="160"/>
      <c r="J170" s="161">
        <f>ROUND(I170*H170,2)</f>
        <v>0</v>
      </c>
      <c r="K170" s="162"/>
      <c r="L170" s="32"/>
      <c r="M170" s="163" t="s">
        <v>1</v>
      </c>
      <c r="N170" s="164" t="s">
        <v>38</v>
      </c>
      <c r="O170" s="57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7" t="s">
        <v>132</v>
      </c>
      <c r="AT170" s="167" t="s">
        <v>134</v>
      </c>
      <c r="AU170" s="167" t="s">
        <v>81</v>
      </c>
      <c r="AY170" s="16" t="s">
        <v>133</v>
      </c>
      <c r="BE170" s="168">
        <f>IF(N170="základní",J170,0)</f>
        <v>0</v>
      </c>
      <c r="BF170" s="168">
        <f>IF(N170="snížená",J170,0)</f>
        <v>0</v>
      </c>
      <c r="BG170" s="168">
        <f>IF(N170="zákl. přenesená",J170,0)</f>
        <v>0</v>
      </c>
      <c r="BH170" s="168">
        <f>IF(N170="sníž. přenesená",J170,0)</f>
        <v>0</v>
      </c>
      <c r="BI170" s="168">
        <f>IF(N170="nulová",J170,0)</f>
        <v>0</v>
      </c>
      <c r="BJ170" s="16" t="s">
        <v>81</v>
      </c>
      <c r="BK170" s="168">
        <f>ROUND(I170*H170,2)</f>
        <v>0</v>
      </c>
      <c r="BL170" s="16" t="s">
        <v>132</v>
      </c>
      <c r="BM170" s="167" t="s">
        <v>383</v>
      </c>
    </row>
    <row r="171" spans="1:65" s="2" customFormat="1" ht="21.75" customHeight="1">
      <c r="A171" s="31"/>
      <c r="B171" s="154"/>
      <c r="C171" s="155" t="s">
        <v>384</v>
      </c>
      <c r="D171" s="155" t="s">
        <v>134</v>
      </c>
      <c r="E171" s="156" t="s">
        <v>385</v>
      </c>
      <c r="F171" s="157" t="s">
        <v>386</v>
      </c>
      <c r="G171" s="158" t="s">
        <v>190</v>
      </c>
      <c r="H171" s="159">
        <v>24</v>
      </c>
      <c r="I171" s="160"/>
      <c r="J171" s="161">
        <f>ROUND(I171*H171,2)</f>
        <v>0</v>
      </c>
      <c r="K171" s="162"/>
      <c r="L171" s="32"/>
      <c r="M171" s="163" t="s">
        <v>1</v>
      </c>
      <c r="N171" s="164" t="s">
        <v>38</v>
      </c>
      <c r="O171" s="57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7" t="s">
        <v>132</v>
      </c>
      <c r="AT171" s="167" t="s">
        <v>134</v>
      </c>
      <c r="AU171" s="167" t="s">
        <v>81</v>
      </c>
      <c r="AY171" s="16" t="s">
        <v>133</v>
      </c>
      <c r="BE171" s="168">
        <f>IF(N171="základní",J171,0)</f>
        <v>0</v>
      </c>
      <c r="BF171" s="168">
        <f>IF(N171="snížená",J171,0)</f>
        <v>0</v>
      </c>
      <c r="BG171" s="168">
        <f>IF(N171="zákl. přenesená",J171,0)</f>
        <v>0</v>
      </c>
      <c r="BH171" s="168">
        <f>IF(N171="sníž. přenesená",J171,0)</f>
        <v>0</v>
      </c>
      <c r="BI171" s="168">
        <f>IF(N171="nulová",J171,0)</f>
        <v>0</v>
      </c>
      <c r="BJ171" s="16" t="s">
        <v>81</v>
      </c>
      <c r="BK171" s="168">
        <f>ROUND(I171*H171,2)</f>
        <v>0</v>
      </c>
      <c r="BL171" s="16" t="s">
        <v>132</v>
      </c>
      <c r="BM171" s="167" t="s">
        <v>387</v>
      </c>
    </row>
    <row r="172" spans="2:51" s="12" customFormat="1" ht="12">
      <c r="B172" s="169"/>
      <c r="D172" s="170" t="s">
        <v>139</v>
      </c>
      <c r="E172" s="171" t="s">
        <v>388</v>
      </c>
      <c r="F172" s="172" t="s">
        <v>342</v>
      </c>
      <c r="H172" s="173">
        <v>24</v>
      </c>
      <c r="I172" s="174"/>
      <c r="L172" s="169"/>
      <c r="M172" s="175"/>
      <c r="N172" s="176"/>
      <c r="O172" s="176"/>
      <c r="P172" s="176"/>
      <c r="Q172" s="176"/>
      <c r="R172" s="176"/>
      <c r="S172" s="176"/>
      <c r="T172" s="177"/>
      <c r="AT172" s="171" t="s">
        <v>139</v>
      </c>
      <c r="AU172" s="171" t="s">
        <v>81</v>
      </c>
      <c r="AV172" s="12" t="s">
        <v>103</v>
      </c>
      <c r="AW172" s="12" t="s">
        <v>30</v>
      </c>
      <c r="AX172" s="12" t="s">
        <v>81</v>
      </c>
      <c r="AY172" s="171" t="s">
        <v>133</v>
      </c>
    </row>
    <row r="173" spans="1:65" s="2" customFormat="1" ht="21.75" customHeight="1">
      <c r="A173" s="31"/>
      <c r="B173" s="154"/>
      <c r="C173" s="155" t="s">
        <v>389</v>
      </c>
      <c r="D173" s="155" t="s">
        <v>134</v>
      </c>
      <c r="E173" s="156" t="s">
        <v>390</v>
      </c>
      <c r="F173" s="157" t="s">
        <v>391</v>
      </c>
      <c r="G173" s="158" t="s">
        <v>190</v>
      </c>
      <c r="H173" s="159">
        <v>104</v>
      </c>
      <c r="I173" s="160"/>
      <c r="J173" s="161">
        <f>ROUND(I173*H173,2)</f>
        <v>0</v>
      </c>
      <c r="K173" s="162"/>
      <c r="L173" s="32"/>
      <c r="M173" s="163" t="s">
        <v>1</v>
      </c>
      <c r="N173" s="164" t="s">
        <v>38</v>
      </c>
      <c r="O173" s="57"/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7" t="s">
        <v>132</v>
      </c>
      <c r="AT173" s="167" t="s">
        <v>134</v>
      </c>
      <c r="AU173" s="167" t="s">
        <v>81</v>
      </c>
      <c r="AY173" s="16" t="s">
        <v>133</v>
      </c>
      <c r="BE173" s="168">
        <f>IF(N173="základní",J173,0)</f>
        <v>0</v>
      </c>
      <c r="BF173" s="168">
        <f>IF(N173="snížená",J173,0)</f>
        <v>0</v>
      </c>
      <c r="BG173" s="168">
        <f>IF(N173="zákl. přenesená",J173,0)</f>
        <v>0</v>
      </c>
      <c r="BH173" s="168">
        <f>IF(N173="sníž. přenesená",J173,0)</f>
        <v>0</v>
      </c>
      <c r="BI173" s="168">
        <f>IF(N173="nulová",J173,0)</f>
        <v>0</v>
      </c>
      <c r="BJ173" s="16" t="s">
        <v>81</v>
      </c>
      <c r="BK173" s="168">
        <f>ROUND(I173*H173,2)</f>
        <v>0</v>
      </c>
      <c r="BL173" s="16" t="s">
        <v>132</v>
      </c>
      <c r="BM173" s="167" t="s">
        <v>392</v>
      </c>
    </row>
    <row r="174" spans="1:65" s="2" customFormat="1" ht="21.75" customHeight="1">
      <c r="A174" s="31"/>
      <c r="B174" s="154"/>
      <c r="C174" s="155" t="s">
        <v>393</v>
      </c>
      <c r="D174" s="155" t="s">
        <v>134</v>
      </c>
      <c r="E174" s="156" t="s">
        <v>394</v>
      </c>
      <c r="F174" s="157" t="s">
        <v>395</v>
      </c>
      <c r="G174" s="158" t="s">
        <v>190</v>
      </c>
      <c r="H174" s="159">
        <v>68</v>
      </c>
      <c r="I174" s="160"/>
      <c r="J174" s="161">
        <f>ROUND(I174*H174,2)</f>
        <v>0</v>
      </c>
      <c r="K174" s="162"/>
      <c r="L174" s="32"/>
      <c r="M174" s="163" t="s">
        <v>1</v>
      </c>
      <c r="N174" s="164" t="s">
        <v>38</v>
      </c>
      <c r="O174" s="57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7" t="s">
        <v>132</v>
      </c>
      <c r="AT174" s="167" t="s">
        <v>134</v>
      </c>
      <c r="AU174" s="167" t="s">
        <v>81</v>
      </c>
      <c r="AY174" s="16" t="s">
        <v>133</v>
      </c>
      <c r="BE174" s="168">
        <f>IF(N174="základní",J174,0)</f>
        <v>0</v>
      </c>
      <c r="BF174" s="168">
        <f>IF(N174="snížená",J174,0)</f>
        <v>0</v>
      </c>
      <c r="BG174" s="168">
        <f>IF(N174="zákl. přenesená",J174,0)</f>
        <v>0</v>
      </c>
      <c r="BH174" s="168">
        <f>IF(N174="sníž. přenesená",J174,0)</f>
        <v>0</v>
      </c>
      <c r="BI174" s="168">
        <f>IF(N174="nulová",J174,0)</f>
        <v>0</v>
      </c>
      <c r="BJ174" s="16" t="s">
        <v>81</v>
      </c>
      <c r="BK174" s="168">
        <f>ROUND(I174*H174,2)</f>
        <v>0</v>
      </c>
      <c r="BL174" s="16" t="s">
        <v>132</v>
      </c>
      <c r="BM174" s="167" t="s">
        <v>396</v>
      </c>
    </row>
    <row r="175" spans="1:65" s="2" customFormat="1" ht="21.75" customHeight="1">
      <c r="A175" s="31"/>
      <c r="B175" s="154"/>
      <c r="C175" s="155" t="s">
        <v>397</v>
      </c>
      <c r="D175" s="155" t="s">
        <v>134</v>
      </c>
      <c r="E175" s="156" t="s">
        <v>398</v>
      </c>
      <c r="F175" s="157" t="s">
        <v>399</v>
      </c>
      <c r="G175" s="158" t="s">
        <v>190</v>
      </c>
      <c r="H175" s="159">
        <v>19</v>
      </c>
      <c r="I175" s="160"/>
      <c r="J175" s="161">
        <f>ROUND(I175*H175,2)</f>
        <v>0</v>
      </c>
      <c r="K175" s="162"/>
      <c r="L175" s="32"/>
      <c r="M175" s="163" t="s">
        <v>1</v>
      </c>
      <c r="N175" s="164" t="s">
        <v>38</v>
      </c>
      <c r="O175" s="57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7" t="s">
        <v>132</v>
      </c>
      <c r="AT175" s="167" t="s">
        <v>134</v>
      </c>
      <c r="AU175" s="167" t="s">
        <v>81</v>
      </c>
      <c r="AY175" s="16" t="s">
        <v>133</v>
      </c>
      <c r="BE175" s="168">
        <f>IF(N175="základní",J175,0)</f>
        <v>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16" t="s">
        <v>81</v>
      </c>
      <c r="BK175" s="168">
        <f>ROUND(I175*H175,2)</f>
        <v>0</v>
      </c>
      <c r="BL175" s="16" t="s">
        <v>132</v>
      </c>
      <c r="BM175" s="167" t="s">
        <v>400</v>
      </c>
    </row>
    <row r="176" spans="1:65" s="2" customFormat="1" ht="21.75" customHeight="1">
      <c r="A176" s="31"/>
      <c r="B176" s="154"/>
      <c r="C176" s="155" t="s">
        <v>401</v>
      </c>
      <c r="D176" s="155" t="s">
        <v>134</v>
      </c>
      <c r="E176" s="156" t="s">
        <v>402</v>
      </c>
      <c r="F176" s="157" t="s">
        <v>403</v>
      </c>
      <c r="G176" s="158" t="s">
        <v>190</v>
      </c>
      <c r="H176" s="159">
        <v>24</v>
      </c>
      <c r="I176" s="160"/>
      <c r="J176" s="161">
        <f>ROUND(I176*H176,2)</f>
        <v>0</v>
      </c>
      <c r="K176" s="162"/>
      <c r="L176" s="32"/>
      <c r="M176" s="163" t="s">
        <v>1</v>
      </c>
      <c r="N176" s="164" t="s">
        <v>38</v>
      </c>
      <c r="O176" s="57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7" t="s">
        <v>132</v>
      </c>
      <c r="AT176" s="167" t="s">
        <v>134</v>
      </c>
      <c r="AU176" s="167" t="s">
        <v>81</v>
      </c>
      <c r="AY176" s="16" t="s">
        <v>133</v>
      </c>
      <c r="BE176" s="168">
        <f>IF(N176="základní",J176,0)</f>
        <v>0</v>
      </c>
      <c r="BF176" s="168">
        <f>IF(N176="snížená",J176,0)</f>
        <v>0</v>
      </c>
      <c r="BG176" s="168">
        <f>IF(N176="zákl. přenesená",J176,0)</f>
        <v>0</v>
      </c>
      <c r="BH176" s="168">
        <f>IF(N176="sníž. přenesená",J176,0)</f>
        <v>0</v>
      </c>
      <c r="BI176" s="168">
        <f>IF(N176="nulová",J176,0)</f>
        <v>0</v>
      </c>
      <c r="BJ176" s="16" t="s">
        <v>81</v>
      </c>
      <c r="BK176" s="168">
        <f>ROUND(I176*H176,2)</f>
        <v>0</v>
      </c>
      <c r="BL176" s="16" t="s">
        <v>132</v>
      </c>
      <c r="BM176" s="167" t="s">
        <v>404</v>
      </c>
    </row>
    <row r="177" spans="2:51" s="12" customFormat="1" ht="12">
      <c r="B177" s="169"/>
      <c r="D177" s="170" t="s">
        <v>139</v>
      </c>
      <c r="E177" s="171" t="s">
        <v>405</v>
      </c>
      <c r="F177" s="172" t="s">
        <v>342</v>
      </c>
      <c r="H177" s="173">
        <v>24</v>
      </c>
      <c r="I177" s="174"/>
      <c r="L177" s="169"/>
      <c r="M177" s="175"/>
      <c r="N177" s="176"/>
      <c r="O177" s="176"/>
      <c r="P177" s="176"/>
      <c r="Q177" s="176"/>
      <c r="R177" s="176"/>
      <c r="S177" s="176"/>
      <c r="T177" s="177"/>
      <c r="AT177" s="171" t="s">
        <v>139</v>
      </c>
      <c r="AU177" s="171" t="s">
        <v>81</v>
      </c>
      <c r="AV177" s="12" t="s">
        <v>103</v>
      </c>
      <c r="AW177" s="12" t="s">
        <v>30</v>
      </c>
      <c r="AX177" s="12" t="s">
        <v>81</v>
      </c>
      <c r="AY177" s="171" t="s">
        <v>133</v>
      </c>
    </row>
    <row r="178" spans="1:65" s="2" customFormat="1" ht="21.75" customHeight="1">
      <c r="A178" s="31"/>
      <c r="B178" s="154"/>
      <c r="C178" s="155" t="s">
        <v>406</v>
      </c>
      <c r="D178" s="155" t="s">
        <v>134</v>
      </c>
      <c r="E178" s="156" t="s">
        <v>407</v>
      </c>
      <c r="F178" s="157" t="s">
        <v>408</v>
      </c>
      <c r="G178" s="158" t="s">
        <v>190</v>
      </c>
      <c r="H178" s="159">
        <v>104</v>
      </c>
      <c r="I178" s="160"/>
      <c r="J178" s="161">
        <f>ROUND(I178*H178,2)</f>
        <v>0</v>
      </c>
      <c r="K178" s="162"/>
      <c r="L178" s="32"/>
      <c r="M178" s="163" t="s">
        <v>1</v>
      </c>
      <c r="N178" s="164" t="s">
        <v>38</v>
      </c>
      <c r="O178" s="57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7" t="s">
        <v>132</v>
      </c>
      <c r="AT178" s="167" t="s">
        <v>134</v>
      </c>
      <c r="AU178" s="167" t="s">
        <v>81</v>
      </c>
      <c r="AY178" s="16" t="s">
        <v>133</v>
      </c>
      <c r="BE178" s="168">
        <f>IF(N178="základní",J178,0)</f>
        <v>0</v>
      </c>
      <c r="BF178" s="168">
        <f>IF(N178="snížená",J178,0)</f>
        <v>0</v>
      </c>
      <c r="BG178" s="168">
        <f>IF(N178="zákl. přenesená",J178,0)</f>
        <v>0</v>
      </c>
      <c r="BH178" s="168">
        <f>IF(N178="sníž. přenesená",J178,0)</f>
        <v>0</v>
      </c>
      <c r="BI178" s="168">
        <f>IF(N178="nulová",J178,0)</f>
        <v>0</v>
      </c>
      <c r="BJ178" s="16" t="s">
        <v>81</v>
      </c>
      <c r="BK178" s="168">
        <f>ROUND(I178*H178,2)</f>
        <v>0</v>
      </c>
      <c r="BL178" s="16" t="s">
        <v>132</v>
      </c>
      <c r="BM178" s="167" t="s">
        <v>409</v>
      </c>
    </row>
    <row r="179" spans="1:65" s="2" customFormat="1" ht="21.75" customHeight="1">
      <c r="A179" s="31"/>
      <c r="B179" s="154"/>
      <c r="C179" s="155" t="s">
        <v>410</v>
      </c>
      <c r="D179" s="155" t="s">
        <v>134</v>
      </c>
      <c r="E179" s="156" t="s">
        <v>411</v>
      </c>
      <c r="F179" s="157" t="s">
        <v>412</v>
      </c>
      <c r="G179" s="158" t="s">
        <v>190</v>
      </c>
      <c r="H179" s="159">
        <v>68</v>
      </c>
      <c r="I179" s="160"/>
      <c r="J179" s="161">
        <f>ROUND(I179*H179,2)</f>
        <v>0</v>
      </c>
      <c r="K179" s="162"/>
      <c r="L179" s="32"/>
      <c r="M179" s="163" t="s">
        <v>1</v>
      </c>
      <c r="N179" s="164" t="s">
        <v>38</v>
      </c>
      <c r="O179" s="57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7" t="s">
        <v>132</v>
      </c>
      <c r="AT179" s="167" t="s">
        <v>134</v>
      </c>
      <c r="AU179" s="167" t="s">
        <v>81</v>
      </c>
      <c r="AY179" s="16" t="s">
        <v>133</v>
      </c>
      <c r="BE179" s="168">
        <f>IF(N179="základní",J179,0)</f>
        <v>0</v>
      </c>
      <c r="BF179" s="168">
        <f>IF(N179="snížená",J179,0)</f>
        <v>0</v>
      </c>
      <c r="BG179" s="168">
        <f>IF(N179="zákl. přenesená",J179,0)</f>
        <v>0</v>
      </c>
      <c r="BH179" s="168">
        <f>IF(N179="sníž. přenesená",J179,0)</f>
        <v>0</v>
      </c>
      <c r="BI179" s="168">
        <f>IF(N179="nulová",J179,0)</f>
        <v>0</v>
      </c>
      <c r="BJ179" s="16" t="s">
        <v>81</v>
      </c>
      <c r="BK179" s="168">
        <f>ROUND(I179*H179,2)</f>
        <v>0</v>
      </c>
      <c r="BL179" s="16" t="s">
        <v>132</v>
      </c>
      <c r="BM179" s="167" t="s">
        <v>413</v>
      </c>
    </row>
    <row r="180" spans="1:65" s="2" customFormat="1" ht="21.75" customHeight="1">
      <c r="A180" s="31"/>
      <c r="B180" s="154"/>
      <c r="C180" s="155" t="s">
        <v>414</v>
      </c>
      <c r="D180" s="155" t="s">
        <v>134</v>
      </c>
      <c r="E180" s="156" t="s">
        <v>415</v>
      </c>
      <c r="F180" s="157" t="s">
        <v>416</v>
      </c>
      <c r="G180" s="158" t="s">
        <v>190</v>
      </c>
      <c r="H180" s="159">
        <v>19</v>
      </c>
      <c r="I180" s="160"/>
      <c r="J180" s="161">
        <f>ROUND(I180*H180,2)</f>
        <v>0</v>
      </c>
      <c r="K180" s="162"/>
      <c r="L180" s="32"/>
      <c r="M180" s="163" t="s">
        <v>1</v>
      </c>
      <c r="N180" s="164" t="s">
        <v>38</v>
      </c>
      <c r="O180" s="57"/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7" t="s">
        <v>132</v>
      </c>
      <c r="AT180" s="167" t="s">
        <v>134</v>
      </c>
      <c r="AU180" s="167" t="s">
        <v>81</v>
      </c>
      <c r="AY180" s="16" t="s">
        <v>133</v>
      </c>
      <c r="BE180" s="168">
        <f>IF(N180="základní",J180,0)</f>
        <v>0</v>
      </c>
      <c r="BF180" s="168">
        <f>IF(N180="snížená",J180,0)</f>
        <v>0</v>
      </c>
      <c r="BG180" s="168">
        <f>IF(N180="zákl. přenesená",J180,0)</f>
        <v>0</v>
      </c>
      <c r="BH180" s="168">
        <f>IF(N180="sníž. přenesená",J180,0)</f>
        <v>0</v>
      </c>
      <c r="BI180" s="168">
        <f>IF(N180="nulová",J180,0)</f>
        <v>0</v>
      </c>
      <c r="BJ180" s="16" t="s">
        <v>81</v>
      </c>
      <c r="BK180" s="168">
        <f>ROUND(I180*H180,2)</f>
        <v>0</v>
      </c>
      <c r="BL180" s="16" t="s">
        <v>132</v>
      </c>
      <c r="BM180" s="167" t="s">
        <v>417</v>
      </c>
    </row>
    <row r="181" spans="1:65" s="2" customFormat="1" ht="21.75" customHeight="1">
      <c r="A181" s="31"/>
      <c r="B181" s="154"/>
      <c r="C181" s="155" t="s">
        <v>418</v>
      </c>
      <c r="D181" s="155" t="s">
        <v>134</v>
      </c>
      <c r="E181" s="156" t="s">
        <v>419</v>
      </c>
      <c r="F181" s="157" t="s">
        <v>420</v>
      </c>
      <c r="G181" s="158" t="s">
        <v>190</v>
      </c>
      <c r="H181" s="159">
        <v>24</v>
      </c>
      <c r="I181" s="160"/>
      <c r="J181" s="161">
        <f>ROUND(I181*H181,2)</f>
        <v>0</v>
      </c>
      <c r="K181" s="162"/>
      <c r="L181" s="32"/>
      <c r="M181" s="163" t="s">
        <v>1</v>
      </c>
      <c r="N181" s="164" t="s">
        <v>38</v>
      </c>
      <c r="O181" s="57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7" t="s">
        <v>132</v>
      </c>
      <c r="AT181" s="167" t="s">
        <v>134</v>
      </c>
      <c r="AU181" s="167" t="s">
        <v>81</v>
      </c>
      <c r="AY181" s="16" t="s">
        <v>133</v>
      </c>
      <c r="BE181" s="168">
        <f>IF(N181="základní",J181,0)</f>
        <v>0</v>
      </c>
      <c r="BF181" s="168">
        <f>IF(N181="snížená",J181,0)</f>
        <v>0</v>
      </c>
      <c r="BG181" s="168">
        <f>IF(N181="zákl. přenesená",J181,0)</f>
        <v>0</v>
      </c>
      <c r="BH181" s="168">
        <f>IF(N181="sníž. přenesená",J181,0)</f>
        <v>0</v>
      </c>
      <c r="BI181" s="168">
        <f>IF(N181="nulová",J181,0)</f>
        <v>0</v>
      </c>
      <c r="BJ181" s="16" t="s">
        <v>81</v>
      </c>
      <c r="BK181" s="168">
        <f>ROUND(I181*H181,2)</f>
        <v>0</v>
      </c>
      <c r="BL181" s="16" t="s">
        <v>132</v>
      </c>
      <c r="BM181" s="167" t="s">
        <v>421</v>
      </c>
    </row>
    <row r="182" spans="2:51" s="12" customFormat="1" ht="12">
      <c r="B182" s="169"/>
      <c r="D182" s="170" t="s">
        <v>139</v>
      </c>
      <c r="E182" s="171" t="s">
        <v>422</v>
      </c>
      <c r="F182" s="172" t="s">
        <v>342</v>
      </c>
      <c r="H182" s="173">
        <v>24</v>
      </c>
      <c r="I182" s="174"/>
      <c r="L182" s="169"/>
      <c r="M182" s="175"/>
      <c r="N182" s="176"/>
      <c r="O182" s="176"/>
      <c r="P182" s="176"/>
      <c r="Q182" s="176"/>
      <c r="R182" s="176"/>
      <c r="S182" s="176"/>
      <c r="T182" s="177"/>
      <c r="AT182" s="171" t="s">
        <v>139</v>
      </c>
      <c r="AU182" s="171" t="s">
        <v>81</v>
      </c>
      <c r="AV182" s="12" t="s">
        <v>103</v>
      </c>
      <c r="AW182" s="12" t="s">
        <v>30</v>
      </c>
      <c r="AX182" s="12" t="s">
        <v>81</v>
      </c>
      <c r="AY182" s="171" t="s">
        <v>133</v>
      </c>
    </row>
    <row r="183" spans="2:63" s="11" customFormat="1" ht="25.9" customHeight="1">
      <c r="B183" s="143"/>
      <c r="D183" s="144" t="s">
        <v>72</v>
      </c>
      <c r="E183" s="145" t="s">
        <v>179</v>
      </c>
      <c r="F183" s="145" t="s">
        <v>423</v>
      </c>
      <c r="I183" s="146"/>
      <c r="J183" s="147">
        <f>BK183</f>
        <v>0</v>
      </c>
      <c r="L183" s="143"/>
      <c r="M183" s="148"/>
      <c r="N183" s="149"/>
      <c r="O183" s="149"/>
      <c r="P183" s="150">
        <f>SUM(P184:P188)</f>
        <v>0</v>
      </c>
      <c r="Q183" s="149"/>
      <c r="R183" s="150">
        <f>SUM(R184:R188)</f>
        <v>0.10458</v>
      </c>
      <c r="S183" s="149"/>
      <c r="T183" s="151">
        <f>SUM(T184:T188)</f>
        <v>48.804</v>
      </c>
      <c r="AR183" s="144" t="s">
        <v>132</v>
      </c>
      <c r="AT183" s="152" t="s">
        <v>72</v>
      </c>
      <c r="AU183" s="152" t="s">
        <v>73</v>
      </c>
      <c r="AY183" s="144" t="s">
        <v>133</v>
      </c>
      <c r="BK183" s="153">
        <f>SUM(BK184:BK188)</f>
        <v>0</v>
      </c>
    </row>
    <row r="184" spans="1:65" s="2" customFormat="1" ht="21.75" customHeight="1">
      <c r="A184" s="31"/>
      <c r="B184" s="154"/>
      <c r="C184" s="155" t="s">
        <v>424</v>
      </c>
      <c r="D184" s="155" t="s">
        <v>134</v>
      </c>
      <c r="E184" s="156" t="s">
        <v>425</v>
      </c>
      <c r="F184" s="157" t="s">
        <v>426</v>
      </c>
      <c r="G184" s="158" t="s">
        <v>137</v>
      </c>
      <c r="H184" s="159">
        <v>1162</v>
      </c>
      <c r="I184" s="160"/>
      <c r="J184" s="161">
        <f>ROUND(I184*H184,2)</f>
        <v>0</v>
      </c>
      <c r="K184" s="162"/>
      <c r="L184" s="32"/>
      <c r="M184" s="163" t="s">
        <v>1</v>
      </c>
      <c r="N184" s="164" t="s">
        <v>38</v>
      </c>
      <c r="O184" s="57"/>
      <c r="P184" s="165">
        <f>O184*H184</f>
        <v>0</v>
      </c>
      <c r="Q184" s="165">
        <v>9E-05</v>
      </c>
      <c r="R184" s="165">
        <f>Q184*H184</f>
        <v>0.10458</v>
      </c>
      <c r="S184" s="165">
        <v>0.042</v>
      </c>
      <c r="T184" s="166">
        <f>S184*H184</f>
        <v>48.804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7" t="s">
        <v>132</v>
      </c>
      <c r="AT184" s="167" t="s">
        <v>134</v>
      </c>
      <c r="AU184" s="167" t="s">
        <v>81</v>
      </c>
      <c r="AY184" s="16" t="s">
        <v>133</v>
      </c>
      <c r="BE184" s="168">
        <f>IF(N184="základní",J184,0)</f>
        <v>0</v>
      </c>
      <c r="BF184" s="168">
        <f>IF(N184="snížená",J184,0)</f>
        <v>0</v>
      </c>
      <c r="BG184" s="168">
        <f>IF(N184="zákl. přenesená",J184,0)</f>
        <v>0</v>
      </c>
      <c r="BH184" s="168">
        <f>IF(N184="sníž. přenesená",J184,0)</f>
        <v>0</v>
      </c>
      <c r="BI184" s="168">
        <f>IF(N184="nulová",J184,0)</f>
        <v>0</v>
      </c>
      <c r="BJ184" s="16" t="s">
        <v>81</v>
      </c>
      <c r="BK184" s="168">
        <f>ROUND(I184*H184,2)</f>
        <v>0</v>
      </c>
      <c r="BL184" s="16" t="s">
        <v>132</v>
      </c>
      <c r="BM184" s="167" t="s">
        <v>427</v>
      </c>
    </row>
    <row r="185" spans="2:51" s="12" customFormat="1" ht="12">
      <c r="B185" s="169"/>
      <c r="D185" s="170" t="s">
        <v>139</v>
      </c>
      <c r="E185" s="171" t="s">
        <v>428</v>
      </c>
      <c r="F185" s="172" t="s">
        <v>429</v>
      </c>
      <c r="H185" s="173">
        <v>340</v>
      </c>
      <c r="I185" s="174"/>
      <c r="L185" s="169"/>
      <c r="M185" s="175"/>
      <c r="N185" s="176"/>
      <c r="O185" s="176"/>
      <c r="P185" s="176"/>
      <c r="Q185" s="176"/>
      <c r="R185" s="176"/>
      <c r="S185" s="176"/>
      <c r="T185" s="177"/>
      <c r="AT185" s="171" t="s">
        <v>139</v>
      </c>
      <c r="AU185" s="171" t="s">
        <v>81</v>
      </c>
      <c r="AV185" s="12" t="s">
        <v>103</v>
      </c>
      <c r="AW185" s="12" t="s">
        <v>30</v>
      </c>
      <c r="AX185" s="12" t="s">
        <v>73</v>
      </c>
      <c r="AY185" s="171" t="s">
        <v>133</v>
      </c>
    </row>
    <row r="186" spans="2:51" s="12" customFormat="1" ht="12">
      <c r="B186" s="169"/>
      <c r="D186" s="170" t="s">
        <v>139</v>
      </c>
      <c r="E186" s="171" t="s">
        <v>262</v>
      </c>
      <c r="F186" s="172" t="s">
        <v>430</v>
      </c>
      <c r="H186" s="173">
        <v>350</v>
      </c>
      <c r="I186" s="174"/>
      <c r="L186" s="169"/>
      <c r="M186" s="175"/>
      <c r="N186" s="176"/>
      <c r="O186" s="176"/>
      <c r="P186" s="176"/>
      <c r="Q186" s="176"/>
      <c r="R186" s="176"/>
      <c r="S186" s="176"/>
      <c r="T186" s="177"/>
      <c r="AT186" s="171" t="s">
        <v>139</v>
      </c>
      <c r="AU186" s="171" t="s">
        <v>81</v>
      </c>
      <c r="AV186" s="12" t="s">
        <v>103</v>
      </c>
      <c r="AW186" s="12" t="s">
        <v>30</v>
      </c>
      <c r="AX186" s="12" t="s">
        <v>73</v>
      </c>
      <c r="AY186" s="171" t="s">
        <v>133</v>
      </c>
    </row>
    <row r="187" spans="2:51" s="12" customFormat="1" ht="12">
      <c r="B187" s="169"/>
      <c r="D187" s="170" t="s">
        <v>139</v>
      </c>
      <c r="E187" s="171" t="s">
        <v>264</v>
      </c>
      <c r="F187" s="172" t="s">
        <v>431</v>
      </c>
      <c r="H187" s="173">
        <v>472</v>
      </c>
      <c r="I187" s="174"/>
      <c r="L187" s="169"/>
      <c r="M187" s="175"/>
      <c r="N187" s="176"/>
      <c r="O187" s="176"/>
      <c r="P187" s="176"/>
      <c r="Q187" s="176"/>
      <c r="R187" s="176"/>
      <c r="S187" s="176"/>
      <c r="T187" s="177"/>
      <c r="AT187" s="171" t="s">
        <v>139</v>
      </c>
      <c r="AU187" s="171" t="s">
        <v>81</v>
      </c>
      <c r="AV187" s="12" t="s">
        <v>103</v>
      </c>
      <c r="AW187" s="12" t="s">
        <v>30</v>
      </c>
      <c r="AX187" s="12" t="s">
        <v>73</v>
      </c>
      <c r="AY187" s="171" t="s">
        <v>133</v>
      </c>
    </row>
    <row r="188" spans="2:51" s="12" customFormat="1" ht="12">
      <c r="B188" s="169"/>
      <c r="D188" s="170" t="s">
        <v>139</v>
      </c>
      <c r="E188" s="171" t="s">
        <v>432</v>
      </c>
      <c r="F188" s="172" t="s">
        <v>433</v>
      </c>
      <c r="H188" s="173">
        <v>1162</v>
      </c>
      <c r="I188" s="174"/>
      <c r="L188" s="169"/>
      <c r="M188" s="175"/>
      <c r="N188" s="176"/>
      <c r="O188" s="176"/>
      <c r="P188" s="176"/>
      <c r="Q188" s="176"/>
      <c r="R188" s="176"/>
      <c r="S188" s="176"/>
      <c r="T188" s="177"/>
      <c r="AT188" s="171" t="s">
        <v>139</v>
      </c>
      <c r="AU188" s="171" t="s">
        <v>81</v>
      </c>
      <c r="AV188" s="12" t="s">
        <v>103</v>
      </c>
      <c r="AW188" s="12" t="s">
        <v>30</v>
      </c>
      <c r="AX188" s="12" t="s">
        <v>81</v>
      </c>
      <c r="AY188" s="171" t="s">
        <v>133</v>
      </c>
    </row>
    <row r="189" spans="2:63" s="11" customFormat="1" ht="25.9" customHeight="1">
      <c r="B189" s="143"/>
      <c r="D189" s="144" t="s">
        <v>72</v>
      </c>
      <c r="E189" s="145" t="s">
        <v>434</v>
      </c>
      <c r="F189" s="145" t="s">
        <v>435</v>
      </c>
      <c r="I189" s="146"/>
      <c r="J189" s="147">
        <f>BK189</f>
        <v>0</v>
      </c>
      <c r="L189" s="143"/>
      <c r="M189" s="148"/>
      <c r="N189" s="149"/>
      <c r="O189" s="149"/>
      <c r="P189" s="150">
        <f>SUM(P190:P195)</f>
        <v>0</v>
      </c>
      <c r="Q189" s="149"/>
      <c r="R189" s="150">
        <f>SUM(R190:R195)</f>
        <v>0</v>
      </c>
      <c r="S189" s="149"/>
      <c r="T189" s="151">
        <f>SUM(T190:T195)</f>
        <v>0</v>
      </c>
      <c r="AR189" s="144" t="s">
        <v>132</v>
      </c>
      <c r="AT189" s="152" t="s">
        <v>72</v>
      </c>
      <c r="AU189" s="152" t="s">
        <v>73</v>
      </c>
      <c r="AY189" s="144" t="s">
        <v>133</v>
      </c>
      <c r="BK189" s="153">
        <f>SUM(BK190:BK195)</f>
        <v>0</v>
      </c>
    </row>
    <row r="190" spans="1:65" s="2" customFormat="1" ht="16.5" customHeight="1">
      <c r="A190" s="31"/>
      <c r="B190" s="154"/>
      <c r="C190" s="155" t="s">
        <v>436</v>
      </c>
      <c r="D190" s="155" t="s">
        <v>134</v>
      </c>
      <c r="E190" s="156" t="s">
        <v>437</v>
      </c>
      <c r="F190" s="157" t="s">
        <v>438</v>
      </c>
      <c r="G190" s="158" t="s">
        <v>439</v>
      </c>
      <c r="H190" s="159">
        <v>48.804</v>
      </c>
      <c r="I190" s="160"/>
      <c r="J190" s="161">
        <f>ROUND(I190*H190,2)</f>
        <v>0</v>
      </c>
      <c r="K190" s="162"/>
      <c r="L190" s="32"/>
      <c r="M190" s="163" t="s">
        <v>1</v>
      </c>
      <c r="N190" s="164" t="s">
        <v>38</v>
      </c>
      <c r="O190" s="57"/>
      <c r="P190" s="165">
        <f>O190*H190</f>
        <v>0</v>
      </c>
      <c r="Q190" s="165">
        <v>0</v>
      </c>
      <c r="R190" s="165">
        <f>Q190*H190</f>
        <v>0</v>
      </c>
      <c r="S190" s="165">
        <v>0</v>
      </c>
      <c r="T190" s="166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7" t="s">
        <v>132</v>
      </c>
      <c r="AT190" s="167" t="s">
        <v>134</v>
      </c>
      <c r="AU190" s="167" t="s">
        <v>81</v>
      </c>
      <c r="AY190" s="16" t="s">
        <v>133</v>
      </c>
      <c r="BE190" s="168">
        <f>IF(N190="základní",J190,0)</f>
        <v>0</v>
      </c>
      <c r="BF190" s="168">
        <f>IF(N190="snížená",J190,0)</f>
        <v>0</v>
      </c>
      <c r="BG190" s="168">
        <f>IF(N190="zákl. přenesená",J190,0)</f>
        <v>0</v>
      </c>
      <c r="BH190" s="168">
        <f>IF(N190="sníž. přenesená",J190,0)</f>
        <v>0</v>
      </c>
      <c r="BI190" s="168">
        <f>IF(N190="nulová",J190,0)</f>
        <v>0</v>
      </c>
      <c r="BJ190" s="16" t="s">
        <v>81</v>
      </c>
      <c r="BK190" s="168">
        <f>ROUND(I190*H190,2)</f>
        <v>0</v>
      </c>
      <c r="BL190" s="16" t="s">
        <v>132</v>
      </c>
      <c r="BM190" s="167" t="s">
        <v>440</v>
      </c>
    </row>
    <row r="191" spans="2:51" s="12" customFormat="1" ht="12">
      <c r="B191" s="169"/>
      <c r="D191" s="170" t="s">
        <v>139</v>
      </c>
      <c r="E191" s="171" t="s">
        <v>441</v>
      </c>
      <c r="F191" s="172" t="s">
        <v>442</v>
      </c>
      <c r="H191" s="173">
        <v>48.804</v>
      </c>
      <c r="I191" s="174"/>
      <c r="L191" s="169"/>
      <c r="M191" s="175"/>
      <c r="N191" s="176"/>
      <c r="O191" s="176"/>
      <c r="P191" s="176"/>
      <c r="Q191" s="176"/>
      <c r="R191" s="176"/>
      <c r="S191" s="176"/>
      <c r="T191" s="177"/>
      <c r="AT191" s="171" t="s">
        <v>139</v>
      </c>
      <c r="AU191" s="171" t="s">
        <v>81</v>
      </c>
      <c r="AV191" s="12" t="s">
        <v>103</v>
      </c>
      <c r="AW191" s="12" t="s">
        <v>30</v>
      </c>
      <c r="AX191" s="12" t="s">
        <v>81</v>
      </c>
      <c r="AY191" s="171" t="s">
        <v>133</v>
      </c>
    </row>
    <row r="192" spans="1:65" s="2" customFormat="1" ht="21.75" customHeight="1">
      <c r="A192" s="31"/>
      <c r="B192" s="154"/>
      <c r="C192" s="155" t="s">
        <v>443</v>
      </c>
      <c r="D192" s="155" t="s">
        <v>134</v>
      </c>
      <c r="E192" s="156" t="s">
        <v>444</v>
      </c>
      <c r="F192" s="157" t="s">
        <v>445</v>
      </c>
      <c r="G192" s="158" t="s">
        <v>439</v>
      </c>
      <c r="H192" s="159">
        <v>683.256</v>
      </c>
      <c r="I192" s="160"/>
      <c r="J192" s="161">
        <f>ROUND(I192*H192,2)</f>
        <v>0</v>
      </c>
      <c r="K192" s="162"/>
      <c r="L192" s="32"/>
      <c r="M192" s="163" t="s">
        <v>1</v>
      </c>
      <c r="N192" s="164" t="s">
        <v>38</v>
      </c>
      <c r="O192" s="57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7" t="s">
        <v>132</v>
      </c>
      <c r="AT192" s="167" t="s">
        <v>134</v>
      </c>
      <c r="AU192" s="167" t="s">
        <v>81</v>
      </c>
      <c r="AY192" s="16" t="s">
        <v>133</v>
      </c>
      <c r="BE192" s="168">
        <f>IF(N192="základní",J192,0)</f>
        <v>0</v>
      </c>
      <c r="BF192" s="168">
        <f>IF(N192="snížená",J192,0)</f>
        <v>0</v>
      </c>
      <c r="BG192" s="168">
        <f>IF(N192="zákl. přenesená",J192,0)</f>
        <v>0</v>
      </c>
      <c r="BH192" s="168">
        <f>IF(N192="sníž. přenesená",J192,0)</f>
        <v>0</v>
      </c>
      <c r="BI192" s="168">
        <f>IF(N192="nulová",J192,0)</f>
        <v>0</v>
      </c>
      <c r="BJ192" s="16" t="s">
        <v>81</v>
      </c>
      <c r="BK192" s="168">
        <f>ROUND(I192*H192,2)</f>
        <v>0</v>
      </c>
      <c r="BL192" s="16" t="s">
        <v>132</v>
      </c>
      <c r="BM192" s="167" t="s">
        <v>446</v>
      </c>
    </row>
    <row r="193" spans="2:51" s="12" customFormat="1" ht="12">
      <c r="B193" s="169"/>
      <c r="D193" s="170" t="s">
        <v>139</v>
      </c>
      <c r="E193" s="171" t="s">
        <v>447</v>
      </c>
      <c r="F193" s="172" t="s">
        <v>448</v>
      </c>
      <c r="H193" s="173">
        <v>683.256</v>
      </c>
      <c r="I193" s="174"/>
      <c r="L193" s="169"/>
      <c r="M193" s="175"/>
      <c r="N193" s="176"/>
      <c r="O193" s="176"/>
      <c r="P193" s="176"/>
      <c r="Q193" s="176"/>
      <c r="R193" s="176"/>
      <c r="S193" s="176"/>
      <c r="T193" s="177"/>
      <c r="AT193" s="171" t="s">
        <v>139</v>
      </c>
      <c r="AU193" s="171" t="s">
        <v>81</v>
      </c>
      <c r="AV193" s="12" t="s">
        <v>103</v>
      </c>
      <c r="AW193" s="12" t="s">
        <v>30</v>
      </c>
      <c r="AX193" s="12" t="s">
        <v>81</v>
      </c>
      <c r="AY193" s="171" t="s">
        <v>133</v>
      </c>
    </row>
    <row r="194" spans="1:65" s="2" customFormat="1" ht="21.75" customHeight="1">
      <c r="A194" s="31"/>
      <c r="B194" s="154"/>
      <c r="C194" s="155" t="s">
        <v>449</v>
      </c>
      <c r="D194" s="155" t="s">
        <v>134</v>
      </c>
      <c r="E194" s="156" t="s">
        <v>450</v>
      </c>
      <c r="F194" s="157" t="s">
        <v>451</v>
      </c>
      <c r="G194" s="158" t="s">
        <v>439</v>
      </c>
      <c r="H194" s="159">
        <v>48.804</v>
      </c>
      <c r="I194" s="160"/>
      <c r="J194" s="161">
        <f>ROUND(I194*H194,2)</f>
        <v>0</v>
      </c>
      <c r="K194" s="162"/>
      <c r="L194" s="32"/>
      <c r="M194" s="163" t="s">
        <v>1</v>
      </c>
      <c r="N194" s="164" t="s">
        <v>38</v>
      </c>
      <c r="O194" s="57"/>
      <c r="P194" s="165">
        <f>O194*H194</f>
        <v>0</v>
      </c>
      <c r="Q194" s="165">
        <v>0</v>
      </c>
      <c r="R194" s="165">
        <f>Q194*H194</f>
        <v>0</v>
      </c>
      <c r="S194" s="165">
        <v>0</v>
      </c>
      <c r="T194" s="166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7" t="s">
        <v>132</v>
      </c>
      <c r="AT194" s="167" t="s">
        <v>134</v>
      </c>
      <c r="AU194" s="167" t="s">
        <v>81</v>
      </c>
      <c r="AY194" s="16" t="s">
        <v>133</v>
      </c>
      <c r="BE194" s="168">
        <f>IF(N194="základní",J194,0)</f>
        <v>0</v>
      </c>
      <c r="BF194" s="168">
        <f>IF(N194="snížená",J194,0)</f>
        <v>0</v>
      </c>
      <c r="BG194" s="168">
        <f>IF(N194="zákl. přenesená",J194,0)</f>
        <v>0</v>
      </c>
      <c r="BH194" s="168">
        <f>IF(N194="sníž. přenesená",J194,0)</f>
        <v>0</v>
      </c>
      <c r="BI194" s="168">
        <f>IF(N194="nulová",J194,0)</f>
        <v>0</v>
      </c>
      <c r="BJ194" s="16" t="s">
        <v>81</v>
      </c>
      <c r="BK194" s="168">
        <f>ROUND(I194*H194,2)</f>
        <v>0</v>
      </c>
      <c r="BL194" s="16" t="s">
        <v>132</v>
      </c>
      <c r="BM194" s="167" t="s">
        <v>452</v>
      </c>
    </row>
    <row r="195" spans="2:51" s="12" customFormat="1" ht="12">
      <c r="B195" s="169"/>
      <c r="D195" s="170" t="s">
        <v>139</v>
      </c>
      <c r="E195" s="171" t="s">
        <v>453</v>
      </c>
      <c r="F195" s="172" t="s">
        <v>454</v>
      </c>
      <c r="H195" s="173">
        <v>48.804</v>
      </c>
      <c r="I195" s="174"/>
      <c r="L195" s="169"/>
      <c r="M195" s="190"/>
      <c r="N195" s="191"/>
      <c r="O195" s="191"/>
      <c r="P195" s="191"/>
      <c r="Q195" s="191"/>
      <c r="R195" s="191"/>
      <c r="S195" s="191"/>
      <c r="T195" s="192"/>
      <c r="AT195" s="171" t="s">
        <v>139</v>
      </c>
      <c r="AU195" s="171" t="s">
        <v>81</v>
      </c>
      <c r="AV195" s="12" t="s">
        <v>103</v>
      </c>
      <c r="AW195" s="12" t="s">
        <v>30</v>
      </c>
      <c r="AX195" s="12" t="s">
        <v>81</v>
      </c>
      <c r="AY195" s="171" t="s">
        <v>133</v>
      </c>
    </row>
    <row r="196" spans="1:31" s="2" customFormat="1" ht="6.95" customHeight="1">
      <c r="A196" s="31"/>
      <c r="B196" s="46"/>
      <c r="C196" s="47"/>
      <c r="D196" s="47"/>
      <c r="E196" s="47"/>
      <c r="F196" s="47"/>
      <c r="G196" s="47"/>
      <c r="H196" s="47"/>
      <c r="I196" s="120"/>
      <c r="J196" s="47"/>
      <c r="K196" s="47"/>
      <c r="L196" s="32"/>
      <c r="M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</row>
  </sheetData>
  <autoFilter ref="C118:K19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2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89</v>
      </c>
      <c r="AZ2" s="93" t="s">
        <v>142</v>
      </c>
      <c r="BA2" s="93" t="s">
        <v>142</v>
      </c>
      <c r="BB2" s="93" t="s">
        <v>1</v>
      </c>
      <c r="BC2" s="93" t="s">
        <v>455</v>
      </c>
      <c r="BD2" s="93" t="s">
        <v>103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83</v>
      </c>
      <c r="AZ3" s="93" t="s">
        <v>456</v>
      </c>
      <c r="BA3" s="93" t="s">
        <v>456</v>
      </c>
      <c r="BB3" s="93" t="s">
        <v>1</v>
      </c>
      <c r="BC3" s="93" t="s">
        <v>457</v>
      </c>
      <c r="BD3" s="93" t="s">
        <v>103</v>
      </c>
    </row>
    <row r="4" spans="2:56" s="1" customFormat="1" ht="24.95" customHeight="1">
      <c r="B4" s="19"/>
      <c r="D4" s="20" t="s">
        <v>105</v>
      </c>
      <c r="I4" s="92"/>
      <c r="L4" s="19"/>
      <c r="M4" s="95" t="s">
        <v>10</v>
      </c>
      <c r="AT4" s="16" t="s">
        <v>3</v>
      </c>
      <c r="AZ4" s="93" t="s">
        <v>205</v>
      </c>
      <c r="BA4" s="93" t="s">
        <v>205</v>
      </c>
      <c r="BB4" s="93" t="s">
        <v>1</v>
      </c>
      <c r="BC4" s="93" t="s">
        <v>201</v>
      </c>
      <c r="BD4" s="93" t="s">
        <v>103</v>
      </c>
    </row>
    <row r="5" spans="2:56" s="1" customFormat="1" ht="6.95" customHeight="1">
      <c r="B5" s="19"/>
      <c r="I5" s="92"/>
      <c r="L5" s="19"/>
      <c r="AZ5" s="93" t="s">
        <v>458</v>
      </c>
      <c r="BA5" s="93" t="s">
        <v>458</v>
      </c>
      <c r="BB5" s="93" t="s">
        <v>1</v>
      </c>
      <c r="BC5" s="93" t="s">
        <v>459</v>
      </c>
      <c r="BD5" s="93" t="s">
        <v>103</v>
      </c>
    </row>
    <row r="6" spans="2:56" s="1" customFormat="1" ht="12" customHeight="1">
      <c r="B6" s="19"/>
      <c r="D6" s="26" t="s">
        <v>16</v>
      </c>
      <c r="I6" s="92"/>
      <c r="L6" s="19"/>
      <c r="AZ6" s="93" t="s">
        <v>460</v>
      </c>
      <c r="BA6" s="93" t="s">
        <v>460</v>
      </c>
      <c r="BB6" s="93" t="s">
        <v>1</v>
      </c>
      <c r="BC6" s="93" t="s">
        <v>455</v>
      </c>
      <c r="BD6" s="93" t="s">
        <v>103</v>
      </c>
    </row>
    <row r="7" spans="2:56" s="1" customFormat="1" ht="16.5" customHeight="1">
      <c r="B7" s="19"/>
      <c r="E7" s="260" t="str">
        <f>'Rekapitulace stavby'!K6</f>
        <v>Modernizace sil.II/315 Hrádek - Ústí nad Orlicí</v>
      </c>
      <c r="F7" s="261"/>
      <c r="G7" s="261"/>
      <c r="H7" s="261"/>
      <c r="I7" s="92"/>
      <c r="L7" s="19"/>
      <c r="AZ7" s="93" t="s">
        <v>461</v>
      </c>
      <c r="BA7" s="93" t="s">
        <v>461</v>
      </c>
      <c r="BB7" s="93" t="s">
        <v>1</v>
      </c>
      <c r="BC7" s="93" t="s">
        <v>462</v>
      </c>
      <c r="BD7" s="93" t="s">
        <v>103</v>
      </c>
    </row>
    <row r="8" spans="1:56" s="2" customFormat="1" ht="12" customHeight="1">
      <c r="A8" s="31"/>
      <c r="B8" s="32"/>
      <c r="C8" s="31"/>
      <c r="D8" s="26" t="s">
        <v>106</v>
      </c>
      <c r="E8" s="31"/>
      <c r="F8" s="31"/>
      <c r="G8" s="31"/>
      <c r="H8" s="31"/>
      <c r="I8" s="96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Z8" s="93" t="s">
        <v>463</v>
      </c>
      <c r="BA8" s="93" t="s">
        <v>463</v>
      </c>
      <c r="BB8" s="93" t="s">
        <v>1</v>
      </c>
      <c r="BC8" s="93" t="s">
        <v>81</v>
      </c>
      <c r="BD8" s="93" t="s">
        <v>103</v>
      </c>
    </row>
    <row r="9" spans="1:56" s="2" customFormat="1" ht="16.5" customHeight="1">
      <c r="A9" s="31"/>
      <c r="B9" s="32"/>
      <c r="C9" s="31"/>
      <c r="D9" s="31"/>
      <c r="E9" s="250" t="s">
        <v>464</v>
      </c>
      <c r="F9" s="259"/>
      <c r="G9" s="259"/>
      <c r="H9" s="259"/>
      <c r="I9" s="96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Z9" s="93" t="s">
        <v>465</v>
      </c>
      <c r="BA9" s="93" t="s">
        <v>465</v>
      </c>
      <c r="BB9" s="93" t="s">
        <v>1</v>
      </c>
      <c r="BC9" s="93" t="s">
        <v>466</v>
      </c>
      <c r="BD9" s="93" t="s">
        <v>103</v>
      </c>
    </row>
    <row r="10" spans="1:56" s="2" customFormat="1" ht="12">
      <c r="A10" s="31"/>
      <c r="B10" s="32"/>
      <c r="C10" s="31"/>
      <c r="D10" s="31"/>
      <c r="E10" s="31"/>
      <c r="F10" s="31"/>
      <c r="G10" s="31"/>
      <c r="H10" s="31"/>
      <c r="I10" s="96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Z10" s="93" t="s">
        <v>467</v>
      </c>
      <c r="BA10" s="93" t="s">
        <v>467</v>
      </c>
      <c r="BB10" s="93" t="s">
        <v>1</v>
      </c>
      <c r="BC10" s="93" t="s">
        <v>468</v>
      </c>
      <c r="BD10" s="93" t="s">
        <v>103</v>
      </c>
    </row>
    <row r="11" spans="1:5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7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Z11" s="93" t="s">
        <v>469</v>
      </c>
      <c r="BA11" s="93" t="s">
        <v>469</v>
      </c>
      <c r="BB11" s="93" t="s">
        <v>1</v>
      </c>
      <c r="BC11" s="93" t="s">
        <v>238</v>
      </c>
      <c r="BD11" s="93" t="s">
        <v>103</v>
      </c>
    </row>
    <row r="12" spans="1:5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7" t="s">
        <v>22</v>
      </c>
      <c r="J12" s="54" t="str">
        <f>'Rekapitulace stavby'!AN8</f>
        <v>28. 4. 2020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Z12" s="93" t="s">
        <v>470</v>
      </c>
      <c r="BA12" s="93" t="s">
        <v>470</v>
      </c>
      <c r="BB12" s="93" t="s">
        <v>1</v>
      </c>
      <c r="BC12" s="93" t="s">
        <v>471</v>
      </c>
      <c r="BD12" s="93" t="s">
        <v>103</v>
      </c>
    </row>
    <row r="13" spans="1:5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6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Z13" s="93" t="s">
        <v>472</v>
      </c>
      <c r="BA13" s="93" t="s">
        <v>472</v>
      </c>
      <c r="BB13" s="93" t="s">
        <v>1</v>
      </c>
      <c r="BC13" s="93" t="s">
        <v>473</v>
      </c>
      <c r="BD13" s="93" t="s">
        <v>103</v>
      </c>
    </row>
    <row r="14" spans="1:56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7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Z14" s="93" t="s">
        <v>474</v>
      </c>
      <c r="BA14" s="93" t="s">
        <v>474</v>
      </c>
      <c r="BB14" s="93" t="s">
        <v>1</v>
      </c>
      <c r="BC14" s="93" t="s">
        <v>475</v>
      </c>
      <c r="BD14" s="93" t="s">
        <v>103</v>
      </c>
    </row>
    <row r="15" spans="1:56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7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Z15" s="93" t="s">
        <v>476</v>
      </c>
      <c r="BA15" s="93" t="s">
        <v>476</v>
      </c>
      <c r="BB15" s="93" t="s">
        <v>1</v>
      </c>
      <c r="BC15" s="93" t="s">
        <v>475</v>
      </c>
      <c r="BD15" s="93" t="s">
        <v>103</v>
      </c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6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7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'Rekapitulace stavby'!E14</f>
        <v>Vyplň údaj</v>
      </c>
      <c r="F18" s="232"/>
      <c r="G18" s="232"/>
      <c r="H18" s="232"/>
      <c r="I18" s="97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6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7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7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6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7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7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6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6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236" t="s">
        <v>1</v>
      </c>
      <c r="F27" s="236"/>
      <c r="G27" s="236"/>
      <c r="H27" s="23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6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2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33</v>
      </c>
      <c r="E30" s="31"/>
      <c r="F30" s="31"/>
      <c r="G30" s="31"/>
      <c r="H30" s="31"/>
      <c r="I30" s="96"/>
      <c r="J30" s="70">
        <f>ROUND(J124,2)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2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4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5" t="s">
        <v>37</v>
      </c>
      <c r="E33" s="26" t="s">
        <v>38</v>
      </c>
      <c r="F33" s="106">
        <f>ROUND((SUM(BE124:BE326)),2)</f>
        <v>0</v>
      </c>
      <c r="G33" s="31"/>
      <c r="H33" s="31"/>
      <c r="I33" s="107">
        <v>0.21</v>
      </c>
      <c r="J33" s="106">
        <f>ROUND(((SUM(BE124:BE326))*I33),2)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6">
        <f>ROUND((SUM(BF124:BF326)),2)</f>
        <v>0</v>
      </c>
      <c r="G34" s="31"/>
      <c r="H34" s="31"/>
      <c r="I34" s="107">
        <v>0.15</v>
      </c>
      <c r="J34" s="106">
        <f>ROUND(((SUM(BF124:BF326))*I34),2)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6">
        <f>ROUND((SUM(BG124:BG326)),2)</f>
        <v>0</v>
      </c>
      <c r="G35" s="31"/>
      <c r="H35" s="31"/>
      <c r="I35" s="107">
        <v>0.21</v>
      </c>
      <c r="J35" s="10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6">
        <f>ROUND((SUM(BH124:BH326)),2)</f>
        <v>0</v>
      </c>
      <c r="G36" s="31"/>
      <c r="H36" s="31"/>
      <c r="I36" s="107">
        <v>0.15</v>
      </c>
      <c r="J36" s="10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6">
        <f>ROUND((SUM(BI124:BI326)),2)</f>
        <v>0</v>
      </c>
      <c r="G37" s="31"/>
      <c r="H37" s="31"/>
      <c r="I37" s="107">
        <v>0</v>
      </c>
      <c r="J37" s="10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6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8"/>
      <c r="D39" s="109" t="s">
        <v>43</v>
      </c>
      <c r="E39" s="59"/>
      <c r="F39" s="59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6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5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6" t="s">
        <v>49</v>
      </c>
      <c r="G61" s="44" t="s">
        <v>48</v>
      </c>
      <c r="H61" s="34"/>
      <c r="I61" s="117"/>
      <c r="J61" s="118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9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6" t="s">
        <v>49</v>
      </c>
      <c r="G76" s="44" t="s">
        <v>48</v>
      </c>
      <c r="H76" s="34"/>
      <c r="I76" s="117"/>
      <c r="J76" s="118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20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1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108</v>
      </c>
      <c r="D82" s="31"/>
      <c r="E82" s="31"/>
      <c r="F82" s="31"/>
      <c r="G82" s="31"/>
      <c r="H82" s="31"/>
      <c r="I82" s="96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6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6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0" t="str">
        <f>E7</f>
        <v>Modernizace sil.II/315 Hrádek - Ústí nad Orlicí</v>
      </c>
      <c r="F85" s="261"/>
      <c r="G85" s="261"/>
      <c r="H85" s="261"/>
      <c r="I85" s="96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106</v>
      </c>
      <c r="D86" s="31"/>
      <c r="E86" s="31"/>
      <c r="F86" s="31"/>
      <c r="G86" s="31"/>
      <c r="H86" s="31"/>
      <c r="I86" s="96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50" t="str">
        <f>E9</f>
        <v>SO 101 - II/315 km 22,655-23,920, Hrádek - Kerhartice</v>
      </c>
      <c r="F87" s="259"/>
      <c r="G87" s="259"/>
      <c r="H87" s="259"/>
      <c r="I87" s="96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6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7" t="s">
        <v>22</v>
      </c>
      <c r="J89" s="54" t="str">
        <f>IF(J12="","",J12)</f>
        <v>28. 4. 2020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6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7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7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6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2" t="s">
        <v>109</v>
      </c>
      <c r="D94" s="108"/>
      <c r="E94" s="108"/>
      <c r="F94" s="108"/>
      <c r="G94" s="108"/>
      <c r="H94" s="108"/>
      <c r="I94" s="123"/>
      <c r="J94" s="124" t="s">
        <v>110</v>
      </c>
      <c r="K94" s="108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6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5" t="s">
        <v>111</v>
      </c>
      <c r="D96" s="31"/>
      <c r="E96" s="31"/>
      <c r="F96" s="31"/>
      <c r="G96" s="31"/>
      <c r="H96" s="31"/>
      <c r="I96" s="96"/>
      <c r="J96" s="70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83</v>
      </c>
    </row>
    <row r="97" spans="2:12" s="9" customFormat="1" ht="24.95" customHeight="1">
      <c r="B97" s="126"/>
      <c r="D97" s="127" t="s">
        <v>267</v>
      </c>
      <c r="E97" s="128"/>
      <c r="F97" s="128"/>
      <c r="G97" s="128"/>
      <c r="H97" s="128"/>
      <c r="I97" s="129"/>
      <c r="J97" s="130">
        <f>J125</f>
        <v>0</v>
      </c>
      <c r="L97" s="126"/>
    </row>
    <row r="98" spans="2:12" s="9" customFormat="1" ht="24.95" customHeight="1">
      <c r="B98" s="126"/>
      <c r="D98" s="127" t="s">
        <v>477</v>
      </c>
      <c r="E98" s="128"/>
      <c r="F98" s="128"/>
      <c r="G98" s="128"/>
      <c r="H98" s="128"/>
      <c r="I98" s="129"/>
      <c r="J98" s="130">
        <f>J182</f>
        <v>0</v>
      </c>
      <c r="L98" s="126"/>
    </row>
    <row r="99" spans="2:12" s="9" customFormat="1" ht="24.95" customHeight="1">
      <c r="B99" s="126"/>
      <c r="D99" s="127" t="s">
        <v>478</v>
      </c>
      <c r="E99" s="128"/>
      <c r="F99" s="128"/>
      <c r="G99" s="128"/>
      <c r="H99" s="128"/>
      <c r="I99" s="129"/>
      <c r="J99" s="130">
        <f>J194</f>
        <v>0</v>
      </c>
      <c r="L99" s="126"/>
    </row>
    <row r="100" spans="2:12" s="9" customFormat="1" ht="24.95" customHeight="1">
      <c r="B100" s="126"/>
      <c r="D100" s="127" t="s">
        <v>479</v>
      </c>
      <c r="E100" s="128"/>
      <c r="F100" s="128"/>
      <c r="G100" s="128"/>
      <c r="H100" s="128"/>
      <c r="I100" s="129"/>
      <c r="J100" s="130">
        <f>J219</f>
        <v>0</v>
      </c>
      <c r="L100" s="126"/>
    </row>
    <row r="101" spans="2:12" s="9" customFormat="1" ht="24.95" customHeight="1">
      <c r="B101" s="126"/>
      <c r="D101" s="127" t="s">
        <v>480</v>
      </c>
      <c r="E101" s="128"/>
      <c r="F101" s="128"/>
      <c r="G101" s="128"/>
      <c r="H101" s="128"/>
      <c r="I101" s="129"/>
      <c r="J101" s="130">
        <f>J236</f>
        <v>0</v>
      </c>
      <c r="L101" s="126"/>
    </row>
    <row r="102" spans="2:12" s="9" customFormat="1" ht="24.95" customHeight="1">
      <c r="B102" s="126"/>
      <c r="D102" s="127" t="s">
        <v>268</v>
      </c>
      <c r="E102" s="128"/>
      <c r="F102" s="128"/>
      <c r="G102" s="128"/>
      <c r="H102" s="128"/>
      <c r="I102" s="129"/>
      <c r="J102" s="130">
        <f>J244</f>
        <v>0</v>
      </c>
      <c r="L102" s="126"/>
    </row>
    <row r="103" spans="2:12" s="9" customFormat="1" ht="24.95" customHeight="1">
      <c r="B103" s="126"/>
      <c r="D103" s="127" t="s">
        <v>269</v>
      </c>
      <c r="E103" s="128"/>
      <c r="F103" s="128"/>
      <c r="G103" s="128"/>
      <c r="H103" s="128"/>
      <c r="I103" s="129"/>
      <c r="J103" s="130">
        <f>J304</f>
        <v>0</v>
      </c>
      <c r="L103" s="126"/>
    </row>
    <row r="104" spans="2:12" s="9" customFormat="1" ht="24.95" customHeight="1">
      <c r="B104" s="126"/>
      <c r="D104" s="127" t="s">
        <v>481</v>
      </c>
      <c r="E104" s="128"/>
      <c r="F104" s="128"/>
      <c r="G104" s="128"/>
      <c r="H104" s="128"/>
      <c r="I104" s="129"/>
      <c r="J104" s="130">
        <f>J325</f>
        <v>0</v>
      </c>
      <c r="L104" s="126"/>
    </row>
    <row r="105" spans="1:31" s="2" customFormat="1" ht="21.75" customHeight="1">
      <c r="A105" s="31"/>
      <c r="B105" s="32"/>
      <c r="C105" s="31"/>
      <c r="D105" s="31"/>
      <c r="E105" s="31"/>
      <c r="F105" s="31"/>
      <c r="G105" s="31"/>
      <c r="H105" s="31"/>
      <c r="I105" s="96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46"/>
      <c r="C106" s="47"/>
      <c r="D106" s="47"/>
      <c r="E106" s="47"/>
      <c r="F106" s="47"/>
      <c r="G106" s="47"/>
      <c r="H106" s="47"/>
      <c r="I106" s="120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117</v>
      </c>
      <c r="D111" s="31"/>
      <c r="E111" s="31"/>
      <c r="F111" s="31"/>
      <c r="G111" s="31"/>
      <c r="H111" s="31"/>
      <c r="I111" s="96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6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1"/>
      <c r="E113" s="31"/>
      <c r="F113" s="31"/>
      <c r="G113" s="31"/>
      <c r="H113" s="31"/>
      <c r="I113" s="96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260" t="str">
        <f>E7</f>
        <v>Modernizace sil.II/315 Hrádek - Ústí nad Orlicí</v>
      </c>
      <c r="F114" s="261"/>
      <c r="G114" s="261"/>
      <c r="H114" s="261"/>
      <c r="I114" s="96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106</v>
      </c>
      <c r="D115" s="31"/>
      <c r="E115" s="31"/>
      <c r="F115" s="31"/>
      <c r="G115" s="31"/>
      <c r="H115" s="31"/>
      <c r="I115" s="96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50" t="str">
        <f>E9</f>
        <v>SO 101 - II/315 km 22,655-23,920, Hrádek - Kerhartice</v>
      </c>
      <c r="F116" s="259"/>
      <c r="G116" s="259"/>
      <c r="H116" s="259"/>
      <c r="I116" s="96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96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1"/>
      <c r="E118" s="31"/>
      <c r="F118" s="24" t="str">
        <f>F12</f>
        <v xml:space="preserve"> </v>
      </c>
      <c r="G118" s="31"/>
      <c r="H118" s="31"/>
      <c r="I118" s="97" t="s">
        <v>22</v>
      </c>
      <c r="J118" s="54" t="str">
        <f>IF(J12="","",J12)</f>
        <v>28. 4. 2020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96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24</v>
      </c>
      <c r="D120" s="31"/>
      <c r="E120" s="31"/>
      <c r="F120" s="24" t="str">
        <f>E15</f>
        <v xml:space="preserve"> </v>
      </c>
      <c r="G120" s="31"/>
      <c r="H120" s="31"/>
      <c r="I120" s="97" t="s">
        <v>29</v>
      </c>
      <c r="J120" s="29" t="str">
        <f>E21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27</v>
      </c>
      <c r="D121" s="31"/>
      <c r="E121" s="31"/>
      <c r="F121" s="24" t="str">
        <f>IF(E18="","",E18)</f>
        <v>Vyplň údaj</v>
      </c>
      <c r="G121" s="31"/>
      <c r="H121" s="31"/>
      <c r="I121" s="97" t="s">
        <v>31</v>
      </c>
      <c r="J121" s="29" t="str">
        <f>E24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1"/>
      <c r="D122" s="31"/>
      <c r="E122" s="31"/>
      <c r="F122" s="31"/>
      <c r="G122" s="31"/>
      <c r="H122" s="31"/>
      <c r="I122" s="96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0" customFormat="1" ht="29.25" customHeight="1">
      <c r="A123" s="131"/>
      <c r="B123" s="132"/>
      <c r="C123" s="133" t="s">
        <v>118</v>
      </c>
      <c r="D123" s="134" t="s">
        <v>58</v>
      </c>
      <c r="E123" s="134" t="s">
        <v>54</v>
      </c>
      <c r="F123" s="134" t="s">
        <v>55</v>
      </c>
      <c r="G123" s="134" t="s">
        <v>119</v>
      </c>
      <c r="H123" s="134" t="s">
        <v>120</v>
      </c>
      <c r="I123" s="135" t="s">
        <v>121</v>
      </c>
      <c r="J123" s="136" t="s">
        <v>110</v>
      </c>
      <c r="K123" s="137" t="s">
        <v>122</v>
      </c>
      <c r="L123" s="138"/>
      <c r="M123" s="61" t="s">
        <v>1</v>
      </c>
      <c r="N123" s="62" t="s">
        <v>37</v>
      </c>
      <c r="O123" s="62" t="s">
        <v>123</v>
      </c>
      <c r="P123" s="62" t="s">
        <v>124</v>
      </c>
      <c r="Q123" s="62" t="s">
        <v>125</v>
      </c>
      <c r="R123" s="62" t="s">
        <v>126</v>
      </c>
      <c r="S123" s="62" t="s">
        <v>127</v>
      </c>
      <c r="T123" s="63" t="s">
        <v>128</v>
      </c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</row>
    <row r="124" spans="1:63" s="2" customFormat="1" ht="22.9" customHeight="1">
      <c r="A124" s="31"/>
      <c r="B124" s="32"/>
      <c r="C124" s="68" t="s">
        <v>129</v>
      </c>
      <c r="D124" s="31"/>
      <c r="E124" s="31"/>
      <c r="F124" s="31"/>
      <c r="G124" s="31"/>
      <c r="H124" s="31"/>
      <c r="I124" s="96"/>
      <c r="J124" s="139">
        <f>BK124</f>
        <v>0</v>
      </c>
      <c r="K124" s="31"/>
      <c r="L124" s="32"/>
      <c r="M124" s="64"/>
      <c r="N124" s="55"/>
      <c r="O124" s="65"/>
      <c r="P124" s="140">
        <f>P125+P182+P194+P219+P236+P244+P304+P325</f>
        <v>0</v>
      </c>
      <c r="Q124" s="65"/>
      <c r="R124" s="140">
        <f>R125+R182+R194+R219+R236+R244+R304+R325</f>
        <v>1779.4490338</v>
      </c>
      <c r="S124" s="65"/>
      <c r="T124" s="141">
        <f>T125+T182+T194+T219+T236+T244+T304+T325</f>
        <v>991.114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72</v>
      </c>
      <c r="AU124" s="16" t="s">
        <v>83</v>
      </c>
      <c r="BK124" s="142">
        <f>BK125+BK182+BK194+BK219+BK236+BK244+BK304+BK325</f>
        <v>0</v>
      </c>
    </row>
    <row r="125" spans="2:63" s="11" customFormat="1" ht="25.9" customHeight="1">
      <c r="B125" s="143"/>
      <c r="D125" s="144" t="s">
        <v>72</v>
      </c>
      <c r="E125" s="145" t="s">
        <v>81</v>
      </c>
      <c r="F125" s="145" t="s">
        <v>270</v>
      </c>
      <c r="I125" s="146"/>
      <c r="J125" s="147">
        <f>BK125</f>
        <v>0</v>
      </c>
      <c r="L125" s="143"/>
      <c r="M125" s="148"/>
      <c r="N125" s="149"/>
      <c r="O125" s="149"/>
      <c r="P125" s="150">
        <f>SUM(P126:P181)</f>
        <v>0</v>
      </c>
      <c r="Q125" s="149"/>
      <c r="R125" s="150">
        <f>SUM(R126:R181)</f>
        <v>1282.67554</v>
      </c>
      <c r="S125" s="149"/>
      <c r="T125" s="151">
        <f>SUM(T126:T181)</f>
        <v>923.182</v>
      </c>
      <c r="AR125" s="144" t="s">
        <v>132</v>
      </c>
      <c r="AT125" s="152" t="s">
        <v>72</v>
      </c>
      <c r="AU125" s="152" t="s">
        <v>73</v>
      </c>
      <c r="AY125" s="144" t="s">
        <v>133</v>
      </c>
      <c r="BK125" s="153">
        <f>SUM(BK126:BK181)</f>
        <v>0</v>
      </c>
    </row>
    <row r="126" spans="1:65" s="2" customFormat="1" ht="21.75" customHeight="1">
      <c r="A126" s="31"/>
      <c r="B126" s="154"/>
      <c r="C126" s="155" t="s">
        <v>81</v>
      </c>
      <c r="D126" s="155" t="s">
        <v>134</v>
      </c>
      <c r="E126" s="156" t="s">
        <v>482</v>
      </c>
      <c r="F126" s="157" t="s">
        <v>483</v>
      </c>
      <c r="G126" s="158" t="s">
        <v>484</v>
      </c>
      <c r="H126" s="159">
        <v>78</v>
      </c>
      <c r="I126" s="160"/>
      <c r="J126" s="161">
        <f>ROUND(I126*H126,2)</f>
        <v>0</v>
      </c>
      <c r="K126" s="162"/>
      <c r="L126" s="32"/>
      <c r="M126" s="163" t="s">
        <v>1</v>
      </c>
      <c r="N126" s="164" t="s">
        <v>38</v>
      </c>
      <c r="O126" s="57"/>
      <c r="P126" s="165">
        <f>O126*H126</f>
        <v>0</v>
      </c>
      <c r="Q126" s="165">
        <v>0</v>
      </c>
      <c r="R126" s="165">
        <f>Q126*H126</f>
        <v>0</v>
      </c>
      <c r="S126" s="165">
        <v>0.44</v>
      </c>
      <c r="T126" s="166">
        <f>S126*H126</f>
        <v>34.32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7" t="s">
        <v>485</v>
      </c>
      <c r="AT126" s="167" t="s">
        <v>134</v>
      </c>
      <c r="AU126" s="167" t="s">
        <v>81</v>
      </c>
      <c r="AY126" s="16" t="s">
        <v>133</v>
      </c>
      <c r="BE126" s="168">
        <f>IF(N126="základní",J126,0)</f>
        <v>0</v>
      </c>
      <c r="BF126" s="168">
        <f>IF(N126="snížená",J126,0)</f>
        <v>0</v>
      </c>
      <c r="BG126" s="168">
        <f>IF(N126="zákl. přenesená",J126,0)</f>
        <v>0</v>
      </c>
      <c r="BH126" s="168">
        <f>IF(N126="sníž. přenesená",J126,0)</f>
        <v>0</v>
      </c>
      <c r="BI126" s="168">
        <f>IF(N126="nulová",J126,0)</f>
        <v>0</v>
      </c>
      <c r="BJ126" s="16" t="s">
        <v>81</v>
      </c>
      <c r="BK126" s="168">
        <f>ROUND(I126*H126,2)</f>
        <v>0</v>
      </c>
      <c r="BL126" s="16" t="s">
        <v>485</v>
      </c>
      <c r="BM126" s="167" t="s">
        <v>486</v>
      </c>
    </row>
    <row r="127" spans="2:51" s="13" customFormat="1" ht="22.5">
      <c r="B127" s="178"/>
      <c r="D127" s="170" t="s">
        <v>139</v>
      </c>
      <c r="E127" s="179" t="s">
        <v>1</v>
      </c>
      <c r="F127" s="180" t="s">
        <v>487</v>
      </c>
      <c r="H127" s="179" t="s">
        <v>1</v>
      </c>
      <c r="I127" s="181"/>
      <c r="L127" s="178"/>
      <c r="M127" s="182"/>
      <c r="N127" s="183"/>
      <c r="O127" s="183"/>
      <c r="P127" s="183"/>
      <c r="Q127" s="183"/>
      <c r="R127" s="183"/>
      <c r="S127" s="183"/>
      <c r="T127" s="184"/>
      <c r="AT127" s="179" t="s">
        <v>139</v>
      </c>
      <c r="AU127" s="179" t="s">
        <v>81</v>
      </c>
      <c r="AV127" s="13" t="s">
        <v>81</v>
      </c>
      <c r="AW127" s="13" t="s">
        <v>30</v>
      </c>
      <c r="AX127" s="13" t="s">
        <v>73</v>
      </c>
      <c r="AY127" s="179" t="s">
        <v>133</v>
      </c>
    </row>
    <row r="128" spans="2:51" s="13" customFormat="1" ht="12">
      <c r="B128" s="178"/>
      <c r="D128" s="170" t="s">
        <v>139</v>
      </c>
      <c r="E128" s="179" t="s">
        <v>1</v>
      </c>
      <c r="F128" s="180" t="s">
        <v>488</v>
      </c>
      <c r="H128" s="179" t="s">
        <v>1</v>
      </c>
      <c r="I128" s="181"/>
      <c r="L128" s="178"/>
      <c r="M128" s="182"/>
      <c r="N128" s="183"/>
      <c r="O128" s="183"/>
      <c r="P128" s="183"/>
      <c r="Q128" s="183"/>
      <c r="R128" s="183"/>
      <c r="S128" s="183"/>
      <c r="T128" s="184"/>
      <c r="AT128" s="179" t="s">
        <v>139</v>
      </c>
      <c r="AU128" s="179" t="s">
        <v>81</v>
      </c>
      <c r="AV128" s="13" t="s">
        <v>81</v>
      </c>
      <c r="AW128" s="13" t="s">
        <v>30</v>
      </c>
      <c r="AX128" s="13" t="s">
        <v>73</v>
      </c>
      <c r="AY128" s="179" t="s">
        <v>133</v>
      </c>
    </row>
    <row r="129" spans="2:51" s="12" customFormat="1" ht="12">
      <c r="B129" s="169"/>
      <c r="D129" s="170" t="s">
        <v>139</v>
      </c>
      <c r="E129" s="171" t="s">
        <v>1</v>
      </c>
      <c r="F129" s="172" t="s">
        <v>489</v>
      </c>
      <c r="H129" s="173">
        <v>78</v>
      </c>
      <c r="I129" s="174"/>
      <c r="L129" s="169"/>
      <c r="M129" s="175"/>
      <c r="N129" s="176"/>
      <c r="O129" s="176"/>
      <c r="P129" s="176"/>
      <c r="Q129" s="176"/>
      <c r="R129" s="176"/>
      <c r="S129" s="176"/>
      <c r="T129" s="177"/>
      <c r="AT129" s="171" t="s">
        <v>139</v>
      </c>
      <c r="AU129" s="171" t="s">
        <v>81</v>
      </c>
      <c r="AV129" s="12" t="s">
        <v>103</v>
      </c>
      <c r="AW129" s="12" t="s">
        <v>30</v>
      </c>
      <c r="AX129" s="12" t="s">
        <v>81</v>
      </c>
      <c r="AY129" s="171" t="s">
        <v>133</v>
      </c>
    </row>
    <row r="130" spans="1:65" s="2" customFormat="1" ht="21.75" customHeight="1">
      <c r="A130" s="31"/>
      <c r="B130" s="154"/>
      <c r="C130" s="155" t="s">
        <v>103</v>
      </c>
      <c r="D130" s="155" t="s">
        <v>134</v>
      </c>
      <c r="E130" s="156" t="s">
        <v>490</v>
      </c>
      <c r="F130" s="157" t="s">
        <v>491</v>
      </c>
      <c r="G130" s="158" t="s">
        <v>273</v>
      </c>
      <c r="H130" s="159">
        <v>8242</v>
      </c>
      <c r="I130" s="160"/>
      <c r="J130" s="161">
        <f>ROUND(I130*H130,2)</f>
        <v>0</v>
      </c>
      <c r="K130" s="162"/>
      <c r="L130" s="32"/>
      <c r="M130" s="163" t="s">
        <v>1</v>
      </c>
      <c r="N130" s="164" t="s">
        <v>38</v>
      </c>
      <c r="O130" s="57"/>
      <c r="P130" s="165">
        <f>O130*H130</f>
        <v>0</v>
      </c>
      <c r="Q130" s="165">
        <v>6E-05</v>
      </c>
      <c r="R130" s="165">
        <f>Q130*H130</f>
        <v>0.49452</v>
      </c>
      <c r="S130" s="165">
        <v>0.103</v>
      </c>
      <c r="T130" s="166">
        <f>S130*H130</f>
        <v>848.9259999999999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7" t="s">
        <v>132</v>
      </c>
      <c r="AT130" s="167" t="s">
        <v>134</v>
      </c>
      <c r="AU130" s="167" t="s">
        <v>81</v>
      </c>
      <c r="AY130" s="16" t="s">
        <v>133</v>
      </c>
      <c r="BE130" s="168">
        <f>IF(N130="základní",J130,0)</f>
        <v>0</v>
      </c>
      <c r="BF130" s="168">
        <f>IF(N130="snížená",J130,0)</f>
        <v>0</v>
      </c>
      <c r="BG130" s="168">
        <f>IF(N130="zákl. přenesená",J130,0)</f>
        <v>0</v>
      </c>
      <c r="BH130" s="168">
        <f>IF(N130="sníž. přenesená",J130,0)</f>
        <v>0</v>
      </c>
      <c r="BI130" s="168">
        <f>IF(N130="nulová",J130,0)</f>
        <v>0</v>
      </c>
      <c r="BJ130" s="16" t="s">
        <v>81</v>
      </c>
      <c r="BK130" s="168">
        <f>ROUND(I130*H130,2)</f>
        <v>0</v>
      </c>
      <c r="BL130" s="16" t="s">
        <v>132</v>
      </c>
      <c r="BM130" s="167" t="s">
        <v>492</v>
      </c>
    </row>
    <row r="131" spans="2:51" s="12" customFormat="1" ht="12">
      <c r="B131" s="169"/>
      <c r="D131" s="170" t="s">
        <v>139</v>
      </c>
      <c r="E131" s="171" t="s">
        <v>140</v>
      </c>
      <c r="F131" s="172" t="s">
        <v>493</v>
      </c>
      <c r="H131" s="173">
        <v>7874</v>
      </c>
      <c r="I131" s="174"/>
      <c r="L131" s="169"/>
      <c r="M131" s="175"/>
      <c r="N131" s="176"/>
      <c r="O131" s="176"/>
      <c r="P131" s="176"/>
      <c r="Q131" s="176"/>
      <c r="R131" s="176"/>
      <c r="S131" s="176"/>
      <c r="T131" s="177"/>
      <c r="AT131" s="171" t="s">
        <v>139</v>
      </c>
      <c r="AU131" s="171" t="s">
        <v>81</v>
      </c>
      <c r="AV131" s="12" t="s">
        <v>103</v>
      </c>
      <c r="AW131" s="12" t="s">
        <v>30</v>
      </c>
      <c r="AX131" s="12" t="s">
        <v>73</v>
      </c>
      <c r="AY131" s="171" t="s">
        <v>133</v>
      </c>
    </row>
    <row r="132" spans="2:51" s="12" customFormat="1" ht="12">
      <c r="B132" s="169"/>
      <c r="D132" s="170" t="s">
        <v>139</v>
      </c>
      <c r="E132" s="171" t="s">
        <v>142</v>
      </c>
      <c r="F132" s="172" t="s">
        <v>494</v>
      </c>
      <c r="H132" s="173">
        <v>368</v>
      </c>
      <c r="I132" s="174"/>
      <c r="L132" s="169"/>
      <c r="M132" s="175"/>
      <c r="N132" s="176"/>
      <c r="O132" s="176"/>
      <c r="P132" s="176"/>
      <c r="Q132" s="176"/>
      <c r="R132" s="176"/>
      <c r="S132" s="176"/>
      <c r="T132" s="177"/>
      <c r="AT132" s="171" t="s">
        <v>139</v>
      </c>
      <c r="AU132" s="171" t="s">
        <v>81</v>
      </c>
      <c r="AV132" s="12" t="s">
        <v>103</v>
      </c>
      <c r="AW132" s="12" t="s">
        <v>30</v>
      </c>
      <c r="AX132" s="12" t="s">
        <v>73</v>
      </c>
      <c r="AY132" s="171" t="s">
        <v>133</v>
      </c>
    </row>
    <row r="133" spans="2:51" s="13" customFormat="1" ht="12">
      <c r="B133" s="178"/>
      <c r="D133" s="170" t="s">
        <v>139</v>
      </c>
      <c r="E133" s="179" t="s">
        <v>1</v>
      </c>
      <c r="F133" s="180" t="s">
        <v>495</v>
      </c>
      <c r="H133" s="179" t="s">
        <v>1</v>
      </c>
      <c r="I133" s="181"/>
      <c r="L133" s="178"/>
      <c r="M133" s="182"/>
      <c r="N133" s="183"/>
      <c r="O133" s="183"/>
      <c r="P133" s="183"/>
      <c r="Q133" s="183"/>
      <c r="R133" s="183"/>
      <c r="S133" s="183"/>
      <c r="T133" s="184"/>
      <c r="AT133" s="179" t="s">
        <v>139</v>
      </c>
      <c r="AU133" s="179" t="s">
        <v>81</v>
      </c>
      <c r="AV133" s="13" t="s">
        <v>81</v>
      </c>
      <c r="AW133" s="13" t="s">
        <v>30</v>
      </c>
      <c r="AX133" s="13" t="s">
        <v>73</v>
      </c>
      <c r="AY133" s="179" t="s">
        <v>133</v>
      </c>
    </row>
    <row r="134" spans="2:51" s="12" customFormat="1" ht="12">
      <c r="B134" s="169"/>
      <c r="D134" s="170" t="s">
        <v>139</v>
      </c>
      <c r="E134" s="171" t="s">
        <v>496</v>
      </c>
      <c r="F134" s="172" t="s">
        <v>497</v>
      </c>
      <c r="H134" s="173">
        <v>8242</v>
      </c>
      <c r="I134" s="174"/>
      <c r="L134" s="169"/>
      <c r="M134" s="175"/>
      <c r="N134" s="176"/>
      <c r="O134" s="176"/>
      <c r="P134" s="176"/>
      <c r="Q134" s="176"/>
      <c r="R134" s="176"/>
      <c r="S134" s="176"/>
      <c r="T134" s="177"/>
      <c r="AT134" s="171" t="s">
        <v>139</v>
      </c>
      <c r="AU134" s="171" t="s">
        <v>81</v>
      </c>
      <c r="AV134" s="12" t="s">
        <v>103</v>
      </c>
      <c r="AW134" s="12" t="s">
        <v>30</v>
      </c>
      <c r="AX134" s="12" t="s">
        <v>81</v>
      </c>
      <c r="AY134" s="171" t="s">
        <v>133</v>
      </c>
    </row>
    <row r="135" spans="1:65" s="2" customFormat="1" ht="21.75" customHeight="1">
      <c r="A135" s="31"/>
      <c r="B135" s="154"/>
      <c r="C135" s="155" t="s">
        <v>147</v>
      </c>
      <c r="D135" s="155" t="s">
        <v>134</v>
      </c>
      <c r="E135" s="156" t="s">
        <v>498</v>
      </c>
      <c r="F135" s="157" t="s">
        <v>499</v>
      </c>
      <c r="G135" s="158" t="s">
        <v>484</v>
      </c>
      <c r="H135" s="159">
        <v>78</v>
      </c>
      <c r="I135" s="160"/>
      <c r="J135" s="161">
        <f>ROUND(I135*H135,2)</f>
        <v>0</v>
      </c>
      <c r="K135" s="162"/>
      <c r="L135" s="32"/>
      <c r="M135" s="163" t="s">
        <v>1</v>
      </c>
      <c r="N135" s="164" t="s">
        <v>38</v>
      </c>
      <c r="O135" s="57"/>
      <c r="P135" s="165">
        <f>O135*H135</f>
        <v>0</v>
      </c>
      <c r="Q135" s="165">
        <v>0.00024</v>
      </c>
      <c r="R135" s="165">
        <f>Q135*H135</f>
        <v>0.01872</v>
      </c>
      <c r="S135" s="165">
        <v>0.512</v>
      </c>
      <c r="T135" s="166">
        <f>S135*H135</f>
        <v>39.936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7" t="s">
        <v>485</v>
      </c>
      <c r="AT135" s="167" t="s">
        <v>134</v>
      </c>
      <c r="AU135" s="167" t="s">
        <v>81</v>
      </c>
      <c r="AY135" s="16" t="s">
        <v>133</v>
      </c>
      <c r="BE135" s="168">
        <f>IF(N135="základní",J135,0)</f>
        <v>0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16" t="s">
        <v>81</v>
      </c>
      <c r="BK135" s="168">
        <f>ROUND(I135*H135,2)</f>
        <v>0</v>
      </c>
      <c r="BL135" s="16" t="s">
        <v>485</v>
      </c>
      <c r="BM135" s="167" t="s">
        <v>500</v>
      </c>
    </row>
    <row r="136" spans="2:51" s="13" customFormat="1" ht="22.5">
      <c r="B136" s="178"/>
      <c r="D136" s="170" t="s">
        <v>139</v>
      </c>
      <c r="E136" s="179" t="s">
        <v>1</v>
      </c>
      <c r="F136" s="180" t="s">
        <v>501</v>
      </c>
      <c r="H136" s="179" t="s">
        <v>1</v>
      </c>
      <c r="I136" s="181"/>
      <c r="L136" s="178"/>
      <c r="M136" s="182"/>
      <c r="N136" s="183"/>
      <c r="O136" s="183"/>
      <c r="P136" s="183"/>
      <c r="Q136" s="183"/>
      <c r="R136" s="183"/>
      <c r="S136" s="183"/>
      <c r="T136" s="184"/>
      <c r="AT136" s="179" t="s">
        <v>139</v>
      </c>
      <c r="AU136" s="179" t="s">
        <v>81</v>
      </c>
      <c r="AV136" s="13" t="s">
        <v>81</v>
      </c>
      <c r="AW136" s="13" t="s">
        <v>30</v>
      </c>
      <c r="AX136" s="13" t="s">
        <v>73</v>
      </c>
      <c r="AY136" s="179" t="s">
        <v>133</v>
      </c>
    </row>
    <row r="137" spans="2:51" s="13" customFormat="1" ht="12">
      <c r="B137" s="178"/>
      <c r="D137" s="170" t="s">
        <v>139</v>
      </c>
      <c r="E137" s="179" t="s">
        <v>1</v>
      </c>
      <c r="F137" s="180" t="s">
        <v>502</v>
      </c>
      <c r="H137" s="179" t="s">
        <v>1</v>
      </c>
      <c r="I137" s="181"/>
      <c r="L137" s="178"/>
      <c r="M137" s="182"/>
      <c r="N137" s="183"/>
      <c r="O137" s="183"/>
      <c r="P137" s="183"/>
      <c r="Q137" s="183"/>
      <c r="R137" s="183"/>
      <c r="S137" s="183"/>
      <c r="T137" s="184"/>
      <c r="AT137" s="179" t="s">
        <v>139</v>
      </c>
      <c r="AU137" s="179" t="s">
        <v>81</v>
      </c>
      <c r="AV137" s="13" t="s">
        <v>81</v>
      </c>
      <c r="AW137" s="13" t="s">
        <v>30</v>
      </c>
      <c r="AX137" s="13" t="s">
        <v>73</v>
      </c>
      <c r="AY137" s="179" t="s">
        <v>133</v>
      </c>
    </row>
    <row r="138" spans="2:51" s="12" customFormat="1" ht="12">
      <c r="B138" s="169"/>
      <c r="D138" s="170" t="s">
        <v>139</v>
      </c>
      <c r="E138" s="171" t="s">
        <v>1</v>
      </c>
      <c r="F138" s="172" t="s">
        <v>489</v>
      </c>
      <c r="H138" s="173">
        <v>78</v>
      </c>
      <c r="I138" s="174"/>
      <c r="L138" s="169"/>
      <c r="M138" s="175"/>
      <c r="N138" s="176"/>
      <c r="O138" s="176"/>
      <c r="P138" s="176"/>
      <c r="Q138" s="176"/>
      <c r="R138" s="176"/>
      <c r="S138" s="176"/>
      <c r="T138" s="177"/>
      <c r="AT138" s="171" t="s">
        <v>139</v>
      </c>
      <c r="AU138" s="171" t="s">
        <v>81</v>
      </c>
      <c r="AV138" s="12" t="s">
        <v>103</v>
      </c>
      <c r="AW138" s="12" t="s">
        <v>30</v>
      </c>
      <c r="AX138" s="12" t="s">
        <v>81</v>
      </c>
      <c r="AY138" s="171" t="s">
        <v>133</v>
      </c>
    </row>
    <row r="139" spans="1:65" s="2" customFormat="1" ht="21.75" customHeight="1">
      <c r="A139" s="31"/>
      <c r="B139" s="154"/>
      <c r="C139" s="155" t="s">
        <v>132</v>
      </c>
      <c r="D139" s="155" t="s">
        <v>134</v>
      </c>
      <c r="E139" s="156" t="s">
        <v>503</v>
      </c>
      <c r="F139" s="157" t="s">
        <v>504</v>
      </c>
      <c r="G139" s="158" t="s">
        <v>505</v>
      </c>
      <c r="H139" s="159">
        <v>396</v>
      </c>
      <c r="I139" s="160"/>
      <c r="J139" s="161">
        <f>ROUND(I139*H139,2)</f>
        <v>0</v>
      </c>
      <c r="K139" s="162"/>
      <c r="L139" s="32"/>
      <c r="M139" s="163" t="s">
        <v>1</v>
      </c>
      <c r="N139" s="164" t="s">
        <v>38</v>
      </c>
      <c r="O139" s="57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7" t="s">
        <v>132</v>
      </c>
      <c r="AT139" s="167" t="s">
        <v>134</v>
      </c>
      <c r="AU139" s="167" t="s">
        <v>81</v>
      </c>
      <c r="AY139" s="16" t="s">
        <v>133</v>
      </c>
      <c r="BE139" s="168">
        <f>IF(N139="základní",J139,0)</f>
        <v>0</v>
      </c>
      <c r="BF139" s="168">
        <f>IF(N139="snížená",J139,0)</f>
        <v>0</v>
      </c>
      <c r="BG139" s="168">
        <f>IF(N139="zákl. přenesená",J139,0)</f>
        <v>0</v>
      </c>
      <c r="BH139" s="168">
        <f>IF(N139="sníž. přenesená",J139,0)</f>
        <v>0</v>
      </c>
      <c r="BI139" s="168">
        <f>IF(N139="nulová",J139,0)</f>
        <v>0</v>
      </c>
      <c r="BJ139" s="16" t="s">
        <v>81</v>
      </c>
      <c r="BK139" s="168">
        <f>ROUND(I139*H139,2)</f>
        <v>0</v>
      </c>
      <c r="BL139" s="16" t="s">
        <v>132</v>
      </c>
      <c r="BM139" s="167" t="s">
        <v>506</v>
      </c>
    </row>
    <row r="140" spans="2:51" s="12" customFormat="1" ht="12">
      <c r="B140" s="169"/>
      <c r="D140" s="170" t="s">
        <v>139</v>
      </c>
      <c r="E140" s="171" t="s">
        <v>280</v>
      </c>
      <c r="F140" s="172" t="s">
        <v>507</v>
      </c>
      <c r="H140" s="173">
        <v>396</v>
      </c>
      <c r="I140" s="174"/>
      <c r="L140" s="169"/>
      <c r="M140" s="175"/>
      <c r="N140" s="176"/>
      <c r="O140" s="176"/>
      <c r="P140" s="176"/>
      <c r="Q140" s="176"/>
      <c r="R140" s="176"/>
      <c r="S140" s="176"/>
      <c r="T140" s="177"/>
      <c r="AT140" s="171" t="s">
        <v>139</v>
      </c>
      <c r="AU140" s="171" t="s">
        <v>81</v>
      </c>
      <c r="AV140" s="12" t="s">
        <v>103</v>
      </c>
      <c r="AW140" s="12" t="s">
        <v>30</v>
      </c>
      <c r="AX140" s="12" t="s">
        <v>81</v>
      </c>
      <c r="AY140" s="171" t="s">
        <v>133</v>
      </c>
    </row>
    <row r="141" spans="1:65" s="2" customFormat="1" ht="21.75" customHeight="1">
      <c r="A141" s="31"/>
      <c r="B141" s="154"/>
      <c r="C141" s="155" t="s">
        <v>157</v>
      </c>
      <c r="D141" s="155" t="s">
        <v>134</v>
      </c>
      <c r="E141" s="156" t="s">
        <v>508</v>
      </c>
      <c r="F141" s="157" t="s">
        <v>509</v>
      </c>
      <c r="G141" s="158" t="s">
        <v>505</v>
      </c>
      <c r="H141" s="159">
        <v>198</v>
      </c>
      <c r="I141" s="160"/>
      <c r="J141" s="161">
        <f>ROUND(I141*H141,2)</f>
        <v>0</v>
      </c>
      <c r="K141" s="162"/>
      <c r="L141" s="32"/>
      <c r="M141" s="163" t="s">
        <v>1</v>
      </c>
      <c r="N141" s="164" t="s">
        <v>38</v>
      </c>
      <c r="O141" s="57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132</v>
      </c>
      <c r="AT141" s="167" t="s">
        <v>134</v>
      </c>
      <c r="AU141" s="167" t="s">
        <v>81</v>
      </c>
      <c r="AY141" s="16" t="s">
        <v>133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6" t="s">
        <v>81</v>
      </c>
      <c r="BK141" s="168">
        <f>ROUND(I141*H141,2)</f>
        <v>0</v>
      </c>
      <c r="BL141" s="16" t="s">
        <v>132</v>
      </c>
      <c r="BM141" s="167" t="s">
        <v>510</v>
      </c>
    </row>
    <row r="142" spans="2:51" s="12" customFormat="1" ht="12">
      <c r="B142" s="169"/>
      <c r="D142" s="170" t="s">
        <v>139</v>
      </c>
      <c r="E142" s="171" t="s">
        <v>288</v>
      </c>
      <c r="F142" s="172" t="s">
        <v>511</v>
      </c>
      <c r="H142" s="173">
        <v>198</v>
      </c>
      <c r="I142" s="174"/>
      <c r="L142" s="169"/>
      <c r="M142" s="175"/>
      <c r="N142" s="176"/>
      <c r="O142" s="176"/>
      <c r="P142" s="176"/>
      <c r="Q142" s="176"/>
      <c r="R142" s="176"/>
      <c r="S142" s="176"/>
      <c r="T142" s="177"/>
      <c r="AT142" s="171" t="s">
        <v>139</v>
      </c>
      <c r="AU142" s="171" t="s">
        <v>81</v>
      </c>
      <c r="AV142" s="12" t="s">
        <v>103</v>
      </c>
      <c r="AW142" s="12" t="s">
        <v>30</v>
      </c>
      <c r="AX142" s="12" t="s">
        <v>81</v>
      </c>
      <c r="AY142" s="171" t="s">
        <v>133</v>
      </c>
    </row>
    <row r="143" spans="1:65" s="2" customFormat="1" ht="21.75" customHeight="1">
      <c r="A143" s="31"/>
      <c r="B143" s="154"/>
      <c r="C143" s="155" t="s">
        <v>164</v>
      </c>
      <c r="D143" s="155" t="s">
        <v>134</v>
      </c>
      <c r="E143" s="156" t="s">
        <v>512</v>
      </c>
      <c r="F143" s="157" t="s">
        <v>513</v>
      </c>
      <c r="G143" s="158" t="s">
        <v>505</v>
      </c>
      <c r="H143" s="159">
        <v>101</v>
      </c>
      <c r="I143" s="160"/>
      <c r="J143" s="161">
        <f>ROUND(I143*H143,2)</f>
        <v>0</v>
      </c>
      <c r="K143" s="162"/>
      <c r="L143" s="32"/>
      <c r="M143" s="163" t="s">
        <v>1</v>
      </c>
      <c r="N143" s="164" t="s">
        <v>38</v>
      </c>
      <c r="O143" s="57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7" t="s">
        <v>132</v>
      </c>
      <c r="AT143" s="167" t="s">
        <v>134</v>
      </c>
      <c r="AU143" s="167" t="s">
        <v>81</v>
      </c>
      <c r="AY143" s="16" t="s">
        <v>133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16" t="s">
        <v>81</v>
      </c>
      <c r="BK143" s="168">
        <f>ROUND(I143*H143,2)</f>
        <v>0</v>
      </c>
      <c r="BL143" s="16" t="s">
        <v>132</v>
      </c>
      <c r="BM143" s="167" t="s">
        <v>514</v>
      </c>
    </row>
    <row r="144" spans="2:51" s="12" customFormat="1" ht="12">
      <c r="B144" s="169"/>
      <c r="D144" s="170" t="s">
        <v>139</v>
      </c>
      <c r="E144" s="171" t="s">
        <v>154</v>
      </c>
      <c r="F144" s="172" t="s">
        <v>515</v>
      </c>
      <c r="H144" s="173">
        <v>101</v>
      </c>
      <c r="I144" s="174"/>
      <c r="L144" s="169"/>
      <c r="M144" s="175"/>
      <c r="N144" s="176"/>
      <c r="O144" s="176"/>
      <c r="P144" s="176"/>
      <c r="Q144" s="176"/>
      <c r="R144" s="176"/>
      <c r="S144" s="176"/>
      <c r="T144" s="177"/>
      <c r="AT144" s="171" t="s">
        <v>139</v>
      </c>
      <c r="AU144" s="171" t="s">
        <v>81</v>
      </c>
      <c r="AV144" s="12" t="s">
        <v>103</v>
      </c>
      <c r="AW144" s="12" t="s">
        <v>30</v>
      </c>
      <c r="AX144" s="12" t="s">
        <v>81</v>
      </c>
      <c r="AY144" s="171" t="s">
        <v>133</v>
      </c>
    </row>
    <row r="145" spans="1:65" s="2" customFormat="1" ht="21.75" customHeight="1">
      <c r="A145" s="31"/>
      <c r="B145" s="154"/>
      <c r="C145" s="155" t="s">
        <v>168</v>
      </c>
      <c r="D145" s="155" t="s">
        <v>134</v>
      </c>
      <c r="E145" s="156" t="s">
        <v>516</v>
      </c>
      <c r="F145" s="157" t="s">
        <v>517</v>
      </c>
      <c r="G145" s="158" t="s">
        <v>505</v>
      </c>
      <c r="H145" s="159">
        <v>50.5</v>
      </c>
      <c r="I145" s="160"/>
      <c r="J145" s="161">
        <f>ROUND(I145*H145,2)</f>
        <v>0</v>
      </c>
      <c r="K145" s="162"/>
      <c r="L145" s="32"/>
      <c r="M145" s="163" t="s">
        <v>1</v>
      </c>
      <c r="N145" s="164" t="s">
        <v>38</v>
      </c>
      <c r="O145" s="57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7" t="s">
        <v>132</v>
      </c>
      <c r="AT145" s="167" t="s">
        <v>134</v>
      </c>
      <c r="AU145" s="167" t="s">
        <v>81</v>
      </c>
      <c r="AY145" s="16" t="s">
        <v>133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6" t="s">
        <v>81</v>
      </c>
      <c r="BK145" s="168">
        <f>ROUND(I145*H145,2)</f>
        <v>0</v>
      </c>
      <c r="BL145" s="16" t="s">
        <v>132</v>
      </c>
      <c r="BM145" s="167" t="s">
        <v>518</v>
      </c>
    </row>
    <row r="146" spans="2:51" s="12" customFormat="1" ht="12">
      <c r="B146" s="169"/>
      <c r="D146" s="170" t="s">
        <v>139</v>
      </c>
      <c r="E146" s="171" t="s">
        <v>161</v>
      </c>
      <c r="F146" s="172" t="s">
        <v>519</v>
      </c>
      <c r="H146" s="173">
        <v>50.5</v>
      </c>
      <c r="I146" s="174"/>
      <c r="L146" s="169"/>
      <c r="M146" s="175"/>
      <c r="N146" s="176"/>
      <c r="O146" s="176"/>
      <c r="P146" s="176"/>
      <c r="Q146" s="176"/>
      <c r="R146" s="176"/>
      <c r="S146" s="176"/>
      <c r="T146" s="177"/>
      <c r="AT146" s="171" t="s">
        <v>139</v>
      </c>
      <c r="AU146" s="171" t="s">
        <v>81</v>
      </c>
      <c r="AV146" s="12" t="s">
        <v>103</v>
      </c>
      <c r="AW146" s="12" t="s">
        <v>30</v>
      </c>
      <c r="AX146" s="12" t="s">
        <v>81</v>
      </c>
      <c r="AY146" s="171" t="s">
        <v>133</v>
      </c>
    </row>
    <row r="147" spans="1:65" s="2" customFormat="1" ht="21.75" customHeight="1">
      <c r="A147" s="31"/>
      <c r="B147" s="154"/>
      <c r="C147" s="155" t="s">
        <v>172</v>
      </c>
      <c r="D147" s="155" t="s">
        <v>134</v>
      </c>
      <c r="E147" s="156" t="s">
        <v>520</v>
      </c>
      <c r="F147" s="157" t="s">
        <v>521</v>
      </c>
      <c r="G147" s="158" t="s">
        <v>505</v>
      </c>
      <c r="H147" s="159">
        <v>497</v>
      </c>
      <c r="I147" s="160"/>
      <c r="J147" s="161">
        <f>ROUND(I147*H147,2)</f>
        <v>0</v>
      </c>
      <c r="K147" s="162"/>
      <c r="L147" s="32"/>
      <c r="M147" s="163" t="s">
        <v>1</v>
      </c>
      <c r="N147" s="164" t="s">
        <v>38</v>
      </c>
      <c r="O147" s="57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7" t="s">
        <v>132</v>
      </c>
      <c r="AT147" s="167" t="s">
        <v>134</v>
      </c>
      <c r="AU147" s="167" t="s">
        <v>81</v>
      </c>
      <c r="AY147" s="16" t="s">
        <v>133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6" t="s">
        <v>81</v>
      </c>
      <c r="BK147" s="168">
        <f>ROUND(I147*H147,2)</f>
        <v>0</v>
      </c>
      <c r="BL147" s="16" t="s">
        <v>132</v>
      </c>
      <c r="BM147" s="167" t="s">
        <v>522</v>
      </c>
    </row>
    <row r="148" spans="2:51" s="12" customFormat="1" ht="12">
      <c r="B148" s="169"/>
      <c r="D148" s="170" t="s">
        <v>139</v>
      </c>
      <c r="E148" s="171" t="s">
        <v>307</v>
      </c>
      <c r="F148" s="172" t="s">
        <v>523</v>
      </c>
      <c r="H148" s="173">
        <v>396</v>
      </c>
      <c r="I148" s="174"/>
      <c r="L148" s="169"/>
      <c r="M148" s="175"/>
      <c r="N148" s="176"/>
      <c r="O148" s="176"/>
      <c r="P148" s="176"/>
      <c r="Q148" s="176"/>
      <c r="R148" s="176"/>
      <c r="S148" s="176"/>
      <c r="T148" s="177"/>
      <c r="AT148" s="171" t="s">
        <v>139</v>
      </c>
      <c r="AU148" s="171" t="s">
        <v>81</v>
      </c>
      <c r="AV148" s="12" t="s">
        <v>103</v>
      </c>
      <c r="AW148" s="12" t="s">
        <v>30</v>
      </c>
      <c r="AX148" s="12" t="s">
        <v>73</v>
      </c>
      <c r="AY148" s="171" t="s">
        <v>133</v>
      </c>
    </row>
    <row r="149" spans="2:51" s="12" customFormat="1" ht="12">
      <c r="B149" s="169"/>
      <c r="D149" s="170" t="s">
        <v>139</v>
      </c>
      <c r="E149" s="171" t="s">
        <v>456</v>
      </c>
      <c r="F149" s="172" t="s">
        <v>524</v>
      </c>
      <c r="H149" s="173">
        <v>101</v>
      </c>
      <c r="I149" s="174"/>
      <c r="L149" s="169"/>
      <c r="M149" s="175"/>
      <c r="N149" s="176"/>
      <c r="O149" s="176"/>
      <c r="P149" s="176"/>
      <c r="Q149" s="176"/>
      <c r="R149" s="176"/>
      <c r="S149" s="176"/>
      <c r="T149" s="177"/>
      <c r="AT149" s="171" t="s">
        <v>139</v>
      </c>
      <c r="AU149" s="171" t="s">
        <v>81</v>
      </c>
      <c r="AV149" s="12" t="s">
        <v>103</v>
      </c>
      <c r="AW149" s="12" t="s">
        <v>30</v>
      </c>
      <c r="AX149" s="12" t="s">
        <v>73</v>
      </c>
      <c r="AY149" s="171" t="s">
        <v>133</v>
      </c>
    </row>
    <row r="150" spans="2:51" s="12" customFormat="1" ht="12">
      <c r="B150" s="169"/>
      <c r="D150" s="170" t="s">
        <v>139</v>
      </c>
      <c r="E150" s="171" t="s">
        <v>525</v>
      </c>
      <c r="F150" s="172" t="s">
        <v>526</v>
      </c>
      <c r="H150" s="173">
        <v>497</v>
      </c>
      <c r="I150" s="174"/>
      <c r="L150" s="169"/>
      <c r="M150" s="175"/>
      <c r="N150" s="176"/>
      <c r="O150" s="176"/>
      <c r="P150" s="176"/>
      <c r="Q150" s="176"/>
      <c r="R150" s="176"/>
      <c r="S150" s="176"/>
      <c r="T150" s="177"/>
      <c r="AT150" s="171" t="s">
        <v>139</v>
      </c>
      <c r="AU150" s="171" t="s">
        <v>81</v>
      </c>
      <c r="AV150" s="12" t="s">
        <v>103</v>
      </c>
      <c r="AW150" s="12" t="s">
        <v>30</v>
      </c>
      <c r="AX150" s="12" t="s">
        <v>81</v>
      </c>
      <c r="AY150" s="171" t="s">
        <v>133</v>
      </c>
    </row>
    <row r="151" spans="1:65" s="2" customFormat="1" ht="21.75" customHeight="1">
      <c r="A151" s="31"/>
      <c r="B151" s="154"/>
      <c r="C151" s="155" t="s">
        <v>179</v>
      </c>
      <c r="D151" s="155" t="s">
        <v>134</v>
      </c>
      <c r="E151" s="156" t="s">
        <v>527</v>
      </c>
      <c r="F151" s="157" t="s">
        <v>528</v>
      </c>
      <c r="G151" s="158" t="s">
        <v>505</v>
      </c>
      <c r="H151" s="159">
        <v>2485</v>
      </c>
      <c r="I151" s="160"/>
      <c r="J151" s="161">
        <f>ROUND(I151*H151,2)</f>
        <v>0</v>
      </c>
      <c r="K151" s="162"/>
      <c r="L151" s="32"/>
      <c r="M151" s="163" t="s">
        <v>1</v>
      </c>
      <c r="N151" s="164" t="s">
        <v>38</v>
      </c>
      <c r="O151" s="57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7" t="s">
        <v>132</v>
      </c>
      <c r="AT151" s="167" t="s">
        <v>134</v>
      </c>
      <c r="AU151" s="167" t="s">
        <v>81</v>
      </c>
      <c r="AY151" s="16" t="s">
        <v>133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6" t="s">
        <v>81</v>
      </c>
      <c r="BK151" s="168">
        <f>ROUND(I151*H151,2)</f>
        <v>0</v>
      </c>
      <c r="BL151" s="16" t="s">
        <v>132</v>
      </c>
      <c r="BM151" s="167" t="s">
        <v>529</v>
      </c>
    </row>
    <row r="152" spans="2:51" s="12" customFormat="1" ht="12">
      <c r="B152" s="169"/>
      <c r="D152" s="170" t="s">
        <v>139</v>
      </c>
      <c r="E152" s="171" t="s">
        <v>312</v>
      </c>
      <c r="F152" s="172" t="s">
        <v>530</v>
      </c>
      <c r="H152" s="173">
        <v>2485</v>
      </c>
      <c r="I152" s="174"/>
      <c r="L152" s="169"/>
      <c r="M152" s="175"/>
      <c r="N152" s="176"/>
      <c r="O152" s="176"/>
      <c r="P152" s="176"/>
      <c r="Q152" s="176"/>
      <c r="R152" s="176"/>
      <c r="S152" s="176"/>
      <c r="T152" s="177"/>
      <c r="AT152" s="171" t="s">
        <v>139</v>
      </c>
      <c r="AU152" s="171" t="s">
        <v>81</v>
      </c>
      <c r="AV152" s="12" t="s">
        <v>103</v>
      </c>
      <c r="AW152" s="12" t="s">
        <v>30</v>
      </c>
      <c r="AX152" s="12" t="s">
        <v>81</v>
      </c>
      <c r="AY152" s="171" t="s">
        <v>133</v>
      </c>
    </row>
    <row r="153" spans="1:65" s="2" customFormat="1" ht="21.75" customHeight="1">
      <c r="A153" s="31"/>
      <c r="B153" s="154"/>
      <c r="C153" s="155" t="s">
        <v>187</v>
      </c>
      <c r="D153" s="155" t="s">
        <v>134</v>
      </c>
      <c r="E153" s="156" t="s">
        <v>531</v>
      </c>
      <c r="F153" s="157" t="s">
        <v>532</v>
      </c>
      <c r="G153" s="158" t="s">
        <v>505</v>
      </c>
      <c r="H153" s="159">
        <v>399</v>
      </c>
      <c r="I153" s="160"/>
      <c r="J153" s="161">
        <f>ROUND(I153*H153,2)</f>
        <v>0</v>
      </c>
      <c r="K153" s="162"/>
      <c r="L153" s="32"/>
      <c r="M153" s="163" t="s">
        <v>1</v>
      </c>
      <c r="N153" s="164" t="s">
        <v>38</v>
      </c>
      <c r="O153" s="57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7" t="s">
        <v>132</v>
      </c>
      <c r="AT153" s="167" t="s">
        <v>134</v>
      </c>
      <c r="AU153" s="167" t="s">
        <v>81</v>
      </c>
      <c r="AY153" s="16" t="s">
        <v>133</v>
      </c>
      <c r="BE153" s="168">
        <f>IF(N153="základní",J153,0)</f>
        <v>0</v>
      </c>
      <c r="BF153" s="168">
        <f>IF(N153="snížená",J153,0)</f>
        <v>0</v>
      </c>
      <c r="BG153" s="168">
        <f>IF(N153="zákl. přenesená",J153,0)</f>
        <v>0</v>
      </c>
      <c r="BH153" s="168">
        <f>IF(N153="sníž. přenesená",J153,0)</f>
        <v>0</v>
      </c>
      <c r="BI153" s="168">
        <f>IF(N153="nulová",J153,0)</f>
        <v>0</v>
      </c>
      <c r="BJ153" s="16" t="s">
        <v>81</v>
      </c>
      <c r="BK153" s="168">
        <f>ROUND(I153*H153,2)</f>
        <v>0</v>
      </c>
      <c r="BL153" s="16" t="s">
        <v>132</v>
      </c>
      <c r="BM153" s="167" t="s">
        <v>533</v>
      </c>
    </row>
    <row r="154" spans="2:51" s="12" customFormat="1" ht="12">
      <c r="B154" s="169"/>
      <c r="D154" s="170" t="s">
        <v>139</v>
      </c>
      <c r="E154" s="171" t="s">
        <v>176</v>
      </c>
      <c r="F154" s="172" t="s">
        <v>534</v>
      </c>
      <c r="H154" s="173">
        <v>399</v>
      </c>
      <c r="I154" s="174"/>
      <c r="L154" s="169"/>
      <c r="M154" s="175"/>
      <c r="N154" s="176"/>
      <c r="O154" s="176"/>
      <c r="P154" s="176"/>
      <c r="Q154" s="176"/>
      <c r="R154" s="176"/>
      <c r="S154" s="176"/>
      <c r="T154" s="177"/>
      <c r="AT154" s="171" t="s">
        <v>139</v>
      </c>
      <c r="AU154" s="171" t="s">
        <v>81</v>
      </c>
      <c r="AV154" s="12" t="s">
        <v>103</v>
      </c>
      <c r="AW154" s="12" t="s">
        <v>30</v>
      </c>
      <c r="AX154" s="12" t="s">
        <v>81</v>
      </c>
      <c r="AY154" s="171" t="s">
        <v>133</v>
      </c>
    </row>
    <row r="155" spans="1:65" s="2" customFormat="1" ht="16.5" customHeight="1">
      <c r="A155" s="31"/>
      <c r="B155" s="154"/>
      <c r="C155" s="193" t="s">
        <v>194</v>
      </c>
      <c r="D155" s="193" t="s">
        <v>137</v>
      </c>
      <c r="E155" s="194" t="s">
        <v>535</v>
      </c>
      <c r="F155" s="195" t="s">
        <v>536</v>
      </c>
      <c r="G155" s="196" t="s">
        <v>439</v>
      </c>
      <c r="H155" s="197">
        <v>877.8</v>
      </c>
      <c r="I155" s="198"/>
      <c r="J155" s="199">
        <f>ROUND(I155*H155,2)</f>
        <v>0</v>
      </c>
      <c r="K155" s="200"/>
      <c r="L155" s="201"/>
      <c r="M155" s="202" t="s">
        <v>1</v>
      </c>
      <c r="N155" s="203" t="s">
        <v>38</v>
      </c>
      <c r="O155" s="57"/>
      <c r="P155" s="165">
        <f>O155*H155</f>
        <v>0</v>
      </c>
      <c r="Q155" s="165">
        <v>1</v>
      </c>
      <c r="R155" s="165">
        <f>Q155*H155</f>
        <v>877.8</v>
      </c>
      <c r="S155" s="165">
        <v>0</v>
      </c>
      <c r="T155" s="16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7" t="s">
        <v>172</v>
      </c>
      <c r="AT155" s="167" t="s">
        <v>137</v>
      </c>
      <c r="AU155" s="167" t="s">
        <v>81</v>
      </c>
      <c r="AY155" s="16" t="s">
        <v>133</v>
      </c>
      <c r="BE155" s="168">
        <f>IF(N155="základní",J155,0)</f>
        <v>0</v>
      </c>
      <c r="BF155" s="168">
        <f>IF(N155="snížená",J155,0)</f>
        <v>0</v>
      </c>
      <c r="BG155" s="168">
        <f>IF(N155="zákl. přenesená",J155,0)</f>
        <v>0</v>
      </c>
      <c r="BH155" s="168">
        <f>IF(N155="sníž. přenesená",J155,0)</f>
        <v>0</v>
      </c>
      <c r="BI155" s="168">
        <f>IF(N155="nulová",J155,0)</f>
        <v>0</v>
      </c>
      <c r="BJ155" s="16" t="s">
        <v>81</v>
      </c>
      <c r="BK155" s="168">
        <f>ROUND(I155*H155,2)</f>
        <v>0</v>
      </c>
      <c r="BL155" s="16" t="s">
        <v>132</v>
      </c>
      <c r="BM155" s="167" t="s">
        <v>537</v>
      </c>
    </row>
    <row r="156" spans="2:51" s="12" customFormat="1" ht="12">
      <c r="B156" s="169"/>
      <c r="D156" s="170" t="s">
        <v>139</v>
      </c>
      <c r="E156" s="171" t="s">
        <v>183</v>
      </c>
      <c r="F156" s="172" t="s">
        <v>538</v>
      </c>
      <c r="H156" s="173">
        <v>877.8</v>
      </c>
      <c r="I156" s="174"/>
      <c r="L156" s="169"/>
      <c r="M156" s="175"/>
      <c r="N156" s="176"/>
      <c r="O156" s="176"/>
      <c r="P156" s="176"/>
      <c r="Q156" s="176"/>
      <c r="R156" s="176"/>
      <c r="S156" s="176"/>
      <c r="T156" s="177"/>
      <c r="AT156" s="171" t="s">
        <v>139</v>
      </c>
      <c r="AU156" s="171" t="s">
        <v>81</v>
      </c>
      <c r="AV156" s="12" t="s">
        <v>103</v>
      </c>
      <c r="AW156" s="12" t="s">
        <v>30</v>
      </c>
      <c r="AX156" s="12" t="s">
        <v>81</v>
      </c>
      <c r="AY156" s="171" t="s">
        <v>133</v>
      </c>
    </row>
    <row r="157" spans="1:65" s="2" customFormat="1" ht="16.5" customHeight="1">
      <c r="A157" s="31"/>
      <c r="B157" s="154"/>
      <c r="C157" s="155" t="s">
        <v>201</v>
      </c>
      <c r="D157" s="155" t="s">
        <v>134</v>
      </c>
      <c r="E157" s="156" t="s">
        <v>539</v>
      </c>
      <c r="F157" s="157" t="s">
        <v>540</v>
      </c>
      <c r="G157" s="158" t="s">
        <v>505</v>
      </c>
      <c r="H157" s="159">
        <v>497</v>
      </c>
      <c r="I157" s="160"/>
      <c r="J157" s="161">
        <f>ROUND(I157*H157,2)</f>
        <v>0</v>
      </c>
      <c r="K157" s="162"/>
      <c r="L157" s="32"/>
      <c r="M157" s="163" t="s">
        <v>1</v>
      </c>
      <c r="N157" s="164" t="s">
        <v>38</v>
      </c>
      <c r="O157" s="57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7" t="s">
        <v>132</v>
      </c>
      <c r="AT157" s="167" t="s">
        <v>134</v>
      </c>
      <c r="AU157" s="167" t="s">
        <v>81</v>
      </c>
      <c r="AY157" s="16" t="s">
        <v>133</v>
      </c>
      <c r="BE157" s="168">
        <f>IF(N157="základní",J157,0)</f>
        <v>0</v>
      </c>
      <c r="BF157" s="168">
        <f>IF(N157="snížená",J157,0)</f>
        <v>0</v>
      </c>
      <c r="BG157" s="168">
        <f>IF(N157="zákl. přenesená",J157,0)</f>
        <v>0</v>
      </c>
      <c r="BH157" s="168">
        <f>IF(N157="sníž. přenesená",J157,0)</f>
        <v>0</v>
      </c>
      <c r="BI157" s="168">
        <f>IF(N157="nulová",J157,0)</f>
        <v>0</v>
      </c>
      <c r="BJ157" s="16" t="s">
        <v>81</v>
      </c>
      <c r="BK157" s="168">
        <f>ROUND(I157*H157,2)</f>
        <v>0</v>
      </c>
      <c r="BL157" s="16" t="s">
        <v>132</v>
      </c>
      <c r="BM157" s="167" t="s">
        <v>541</v>
      </c>
    </row>
    <row r="158" spans="1:65" s="2" customFormat="1" ht="21.75" customHeight="1">
      <c r="A158" s="31"/>
      <c r="B158" s="154"/>
      <c r="C158" s="155" t="s">
        <v>209</v>
      </c>
      <c r="D158" s="155" t="s">
        <v>134</v>
      </c>
      <c r="E158" s="156" t="s">
        <v>542</v>
      </c>
      <c r="F158" s="157" t="s">
        <v>543</v>
      </c>
      <c r="G158" s="158" t="s">
        <v>439</v>
      </c>
      <c r="H158" s="159">
        <v>919.45</v>
      </c>
      <c r="I158" s="160"/>
      <c r="J158" s="161">
        <f>ROUND(I158*H158,2)</f>
        <v>0</v>
      </c>
      <c r="K158" s="162"/>
      <c r="L158" s="32"/>
      <c r="M158" s="163" t="s">
        <v>1</v>
      </c>
      <c r="N158" s="164" t="s">
        <v>38</v>
      </c>
      <c r="O158" s="57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7" t="s">
        <v>132</v>
      </c>
      <c r="AT158" s="167" t="s">
        <v>134</v>
      </c>
      <c r="AU158" s="167" t="s">
        <v>81</v>
      </c>
      <c r="AY158" s="16" t="s">
        <v>133</v>
      </c>
      <c r="BE158" s="168">
        <f>IF(N158="základní",J158,0)</f>
        <v>0</v>
      </c>
      <c r="BF158" s="168">
        <f>IF(N158="snížená",J158,0)</f>
        <v>0</v>
      </c>
      <c r="BG158" s="168">
        <f>IF(N158="zákl. přenesená",J158,0)</f>
        <v>0</v>
      </c>
      <c r="BH158" s="168">
        <f>IF(N158="sníž. přenesená",J158,0)</f>
        <v>0</v>
      </c>
      <c r="BI158" s="168">
        <f>IF(N158="nulová",J158,0)</f>
        <v>0</v>
      </c>
      <c r="BJ158" s="16" t="s">
        <v>81</v>
      </c>
      <c r="BK158" s="168">
        <f>ROUND(I158*H158,2)</f>
        <v>0</v>
      </c>
      <c r="BL158" s="16" t="s">
        <v>132</v>
      </c>
      <c r="BM158" s="167" t="s">
        <v>544</v>
      </c>
    </row>
    <row r="159" spans="2:51" s="12" customFormat="1" ht="12">
      <c r="B159" s="169"/>
      <c r="D159" s="170" t="s">
        <v>139</v>
      </c>
      <c r="E159" s="171" t="s">
        <v>198</v>
      </c>
      <c r="F159" s="172" t="s">
        <v>545</v>
      </c>
      <c r="H159" s="173">
        <v>919.45</v>
      </c>
      <c r="I159" s="174"/>
      <c r="L159" s="169"/>
      <c r="M159" s="175"/>
      <c r="N159" s="176"/>
      <c r="O159" s="176"/>
      <c r="P159" s="176"/>
      <c r="Q159" s="176"/>
      <c r="R159" s="176"/>
      <c r="S159" s="176"/>
      <c r="T159" s="177"/>
      <c r="AT159" s="171" t="s">
        <v>139</v>
      </c>
      <c r="AU159" s="171" t="s">
        <v>81</v>
      </c>
      <c r="AV159" s="12" t="s">
        <v>103</v>
      </c>
      <c r="AW159" s="12" t="s">
        <v>30</v>
      </c>
      <c r="AX159" s="12" t="s">
        <v>81</v>
      </c>
      <c r="AY159" s="171" t="s">
        <v>133</v>
      </c>
    </row>
    <row r="160" spans="1:65" s="2" customFormat="1" ht="21.75" customHeight="1">
      <c r="A160" s="31"/>
      <c r="B160" s="154"/>
      <c r="C160" s="155" t="s">
        <v>217</v>
      </c>
      <c r="D160" s="155" t="s">
        <v>134</v>
      </c>
      <c r="E160" s="156" t="s">
        <v>546</v>
      </c>
      <c r="F160" s="157" t="s">
        <v>547</v>
      </c>
      <c r="G160" s="158" t="s">
        <v>505</v>
      </c>
      <c r="H160" s="159">
        <v>89</v>
      </c>
      <c r="I160" s="160"/>
      <c r="J160" s="161">
        <f>ROUND(I160*H160,2)</f>
        <v>0</v>
      </c>
      <c r="K160" s="162"/>
      <c r="L160" s="32"/>
      <c r="M160" s="163" t="s">
        <v>1</v>
      </c>
      <c r="N160" s="164" t="s">
        <v>38</v>
      </c>
      <c r="O160" s="57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7" t="s">
        <v>132</v>
      </c>
      <c r="AT160" s="167" t="s">
        <v>134</v>
      </c>
      <c r="AU160" s="167" t="s">
        <v>81</v>
      </c>
      <c r="AY160" s="16" t="s">
        <v>133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6" t="s">
        <v>81</v>
      </c>
      <c r="BK160" s="168">
        <f>ROUND(I160*H160,2)</f>
        <v>0</v>
      </c>
      <c r="BL160" s="16" t="s">
        <v>132</v>
      </c>
      <c r="BM160" s="167" t="s">
        <v>548</v>
      </c>
    </row>
    <row r="161" spans="2:51" s="12" customFormat="1" ht="12">
      <c r="B161" s="169"/>
      <c r="D161" s="170" t="s">
        <v>139</v>
      </c>
      <c r="E161" s="171" t="s">
        <v>205</v>
      </c>
      <c r="F161" s="172" t="s">
        <v>549</v>
      </c>
      <c r="H161" s="173">
        <v>12</v>
      </c>
      <c r="I161" s="174"/>
      <c r="L161" s="169"/>
      <c r="M161" s="175"/>
      <c r="N161" s="176"/>
      <c r="O161" s="176"/>
      <c r="P161" s="176"/>
      <c r="Q161" s="176"/>
      <c r="R161" s="176"/>
      <c r="S161" s="176"/>
      <c r="T161" s="177"/>
      <c r="AT161" s="171" t="s">
        <v>139</v>
      </c>
      <c r="AU161" s="171" t="s">
        <v>81</v>
      </c>
      <c r="AV161" s="12" t="s">
        <v>103</v>
      </c>
      <c r="AW161" s="12" t="s">
        <v>30</v>
      </c>
      <c r="AX161" s="12" t="s">
        <v>73</v>
      </c>
      <c r="AY161" s="171" t="s">
        <v>133</v>
      </c>
    </row>
    <row r="162" spans="2:51" s="12" customFormat="1" ht="12">
      <c r="B162" s="169"/>
      <c r="D162" s="170" t="s">
        <v>139</v>
      </c>
      <c r="E162" s="171" t="s">
        <v>1</v>
      </c>
      <c r="F162" s="172" t="s">
        <v>550</v>
      </c>
      <c r="H162" s="173">
        <v>77</v>
      </c>
      <c r="I162" s="174"/>
      <c r="L162" s="169"/>
      <c r="M162" s="175"/>
      <c r="N162" s="176"/>
      <c r="O162" s="176"/>
      <c r="P162" s="176"/>
      <c r="Q162" s="176"/>
      <c r="R162" s="176"/>
      <c r="S162" s="176"/>
      <c r="T162" s="177"/>
      <c r="AT162" s="171" t="s">
        <v>139</v>
      </c>
      <c r="AU162" s="171" t="s">
        <v>81</v>
      </c>
      <c r="AV162" s="12" t="s">
        <v>103</v>
      </c>
      <c r="AW162" s="12" t="s">
        <v>30</v>
      </c>
      <c r="AX162" s="12" t="s">
        <v>73</v>
      </c>
      <c r="AY162" s="171" t="s">
        <v>133</v>
      </c>
    </row>
    <row r="163" spans="2:51" s="14" customFormat="1" ht="12">
      <c r="B163" s="204"/>
      <c r="D163" s="170" t="s">
        <v>139</v>
      </c>
      <c r="E163" s="205" t="s">
        <v>1</v>
      </c>
      <c r="F163" s="206" t="s">
        <v>551</v>
      </c>
      <c r="H163" s="207">
        <v>89</v>
      </c>
      <c r="I163" s="208"/>
      <c r="L163" s="204"/>
      <c r="M163" s="209"/>
      <c r="N163" s="210"/>
      <c r="O163" s="210"/>
      <c r="P163" s="210"/>
      <c r="Q163" s="210"/>
      <c r="R163" s="210"/>
      <c r="S163" s="210"/>
      <c r="T163" s="211"/>
      <c r="AT163" s="205" t="s">
        <v>139</v>
      </c>
      <c r="AU163" s="205" t="s">
        <v>81</v>
      </c>
      <c r="AV163" s="14" t="s">
        <v>132</v>
      </c>
      <c r="AW163" s="14" t="s">
        <v>30</v>
      </c>
      <c r="AX163" s="14" t="s">
        <v>81</v>
      </c>
      <c r="AY163" s="205" t="s">
        <v>133</v>
      </c>
    </row>
    <row r="164" spans="1:65" s="2" customFormat="1" ht="16.5" customHeight="1">
      <c r="A164" s="31"/>
      <c r="B164" s="154"/>
      <c r="C164" s="193" t="s">
        <v>8</v>
      </c>
      <c r="D164" s="193" t="s">
        <v>137</v>
      </c>
      <c r="E164" s="194" t="s">
        <v>552</v>
      </c>
      <c r="F164" s="195" t="s">
        <v>553</v>
      </c>
      <c r="G164" s="196" t="s">
        <v>554</v>
      </c>
      <c r="H164" s="197">
        <v>154</v>
      </c>
      <c r="I164" s="198"/>
      <c r="J164" s="199">
        <f>ROUND(I164*H164,2)</f>
        <v>0</v>
      </c>
      <c r="K164" s="200"/>
      <c r="L164" s="201"/>
      <c r="M164" s="202" t="s">
        <v>1</v>
      </c>
      <c r="N164" s="203" t="s">
        <v>38</v>
      </c>
      <c r="O164" s="57"/>
      <c r="P164" s="165">
        <f>O164*H164</f>
        <v>0</v>
      </c>
      <c r="Q164" s="165">
        <v>1</v>
      </c>
      <c r="R164" s="165">
        <f>Q164*H164</f>
        <v>154</v>
      </c>
      <c r="S164" s="165">
        <v>0</v>
      </c>
      <c r="T164" s="166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7" t="s">
        <v>172</v>
      </c>
      <c r="AT164" s="167" t="s">
        <v>137</v>
      </c>
      <c r="AU164" s="167" t="s">
        <v>81</v>
      </c>
      <c r="AY164" s="16" t="s">
        <v>133</v>
      </c>
      <c r="BE164" s="168">
        <f>IF(N164="základní",J164,0)</f>
        <v>0</v>
      </c>
      <c r="BF164" s="168">
        <f>IF(N164="snížená",J164,0)</f>
        <v>0</v>
      </c>
      <c r="BG164" s="168">
        <f>IF(N164="zákl. přenesená",J164,0)</f>
        <v>0</v>
      </c>
      <c r="BH164" s="168">
        <f>IF(N164="sníž. přenesená",J164,0)</f>
        <v>0</v>
      </c>
      <c r="BI164" s="168">
        <f>IF(N164="nulová",J164,0)</f>
        <v>0</v>
      </c>
      <c r="BJ164" s="16" t="s">
        <v>81</v>
      </c>
      <c r="BK164" s="168">
        <f>ROUND(I164*H164,2)</f>
        <v>0</v>
      </c>
      <c r="BL164" s="16" t="s">
        <v>132</v>
      </c>
      <c r="BM164" s="167" t="s">
        <v>555</v>
      </c>
    </row>
    <row r="165" spans="2:51" s="12" customFormat="1" ht="12">
      <c r="B165" s="169"/>
      <c r="D165" s="170" t="s">
        <v>139</v>
      </c>
      <c r="E165" s="171" t="s">
        <v>1</v>
      </c>
      <c r="F165" s="172" t="s">
        <v>556</v>
      </c>
      <c r="H165" s="173">
        <v>154</v>
      </c>
      <c r="I165" s="174"/>
      <c r="L165" s="169"/>
      <c r="M165" s="175"/>
      <c r="N165" s="176"/>
      <c r="O165" s="176"/>
      <c r="P165" s="176"/>
      <c r="Q165" s="176"/>
      <c r="R165" s="176"/>
      <c r="S165" s="176"/>
      <c r="T165" s="177"/>
      <c r="AT165" s="171" t="s">
        <v>139</v>
      </c>
      <c r="AU165" s="171" t="s">
        <v>81</v>
      </c>
      <c r="AV165" s="12" t="s">
        <v>103</v>
      </c>
      <c r="AW165" s="12" t="s">
        <v>30</v>
      </c>
      <c r="AX165" s="12" t="s">
        <v>81</v>
      </c>
      <c r="AY165" s="171" t="s">
        <v>133</v>
      </c>
    </row>
    <row r="166" spans="1:65" s="2" customFormat="1" ht="16.5" customHeight="1">
      <c r="A166" s="31"/>
      <c r="B166" s="154"/>
      <c r="C166" s="193" t="s">
        <v>230</v>
      </c>
      <c r="D166" s="193" t="s">
        <v>137</v>
      </c>
      <c r="E166" s="194" t="s">
        <v>557</v>
      </c>
      <c r="F166" s="195" t="s">
        <v>558</v>
      </c>
      <c r="G166" s="196" t="s">
        <v>439</v>
      </c>
      <c r="H166" s="197">
        <v>22.8</v>
      </c>
      <c r="I166" s="198"/>
      <c r="J166" s="199">
        <f>ROUND(I166*H166,2)</f>
        <v>0</v>
      </c>
      <c r="K166" s="200"/>
      <c r="L166" s="201"/>
      <c r="M166" s="202" t="s">
        <v>1</v>
      </c>
      <c r="N166" s="203" t="s">
        <v>38</v>
      </c>
      <c r="O166" s="57"/>
      <c r="P166" s="165">
        <f>O166*H166</f>
        <v>0</v>
      </c>
      <c r="Q166" s="165">
        <v>1</v>
      </c>
      <c r="R166" s="165">
        <f>Q166*H166</f>
        <v>22.8</v>
      </c>
      <c r="S166" s="165">
        <v>0</v>
      </c>
      <c r="T166" s="166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7" t="s">
        <v>172</v>
      </c>
      <c r="AT166" s="167" t="s">
        <v>137</v>
      </c>
      <c r="AU166" s="167" t="s">
        <v>81</v>
      </c>
      <c r="AY166" s="16" t="s">
        <v>133</v>
      </c>
      <c r="BE166" s="168">
        <f>IF(N166="základní",J166,0)</f>
        <v>0</v>
      </c>
      <c r="BF166" s="168">
        <f>IF(N166="snížená",J166,0)</f>
        <v>0</v>
      </c>
      <c r="BG166" s="168">
        <f>IF(N166="zákl. přenesená",J166,0)</f>
        <v>0</v>
      </c>
      <c r="BH166" s="168">
        <f>IF(N166="sníž. přenesená",J166,0)</f>
        <v>0</v>
      </c>
      <c r="BI166" s="168">
        <f>IF(N166="nulová",J166,0)</f>
        <v>0</v>
      </c>
      <c r="BJ166" s="16" t="s">
        <v>81</v>
      </c>
      <c r="BK166" s="168">
        <f>ROUND(I166*H166,2)</f>
        <v>0</v>
      </c>
      <c r="BL166" s="16" t="s">
        <v>132</v>
      </c>
      <c r="BM166" s="167" t="s">
        <v>559</v>
      </c>
    </row>
    <row r="167" spans="2:51" s="12" customFormat="1" ht="12">
      <c r="B167" s="169"/>
      <c r="D167" s="170" t="s">
        <v>139</v>
      </c>
      <c r="E167" s="171" t="s">
        <v>102</v>
      </c>
      <c r="F167" s="172" t="s">
        <v>560</v>
      </c>
      <c r="H167" s="173">
        <v>22.8</v>
      </c>
      <c r="I167" s="174"/>
      <c r="L167" s="169"/>
      <c r="M167" s="175"/>
      <c r="N167" s="176"/>
      <c r="O167" s="176"/>
      <c r="P167" s="176"/>
      <c r="Q167" s="176"/>
      <c r="R167" s="176"/>
      <c r="S167" s="176"/>
      <c r="T167" s="177"/>
      <c r="AT167" s="171" t="s">
        <v>139</v>
      </c>
      <c r="AU167" s="171" t="s">
        <v>81</v>
      </c>
      <c r="AV167" s="12" t="s">
        <v>103</v>
      </c>
      <c r="AW167" s="12" t="s">
        <v>30</v>
      </c>
      <c r="AX167" s="12" t="s">
        <v>81</v>
      </c>
      <c r="AY167" s="171" t="s">
        <v>133</v>
      </c>
    </row>
    <row r="168" spans="1:65" s="2" customFormat="1" ht="21.75" customHeight="1">
      <c r="A168" s="31"/>
      <c r="B168" s="154"/>
      <c r="C168" s="155" t="s">
        <v>238</v>
      </c>
      <c r="D168" s="155" t="s">
        <v>134</v>
      </c>
      <c r="E168" s="156" t="s">
        <v>561</v>
      </c>
      <c r="F168" s="157" t="s">
        <v>562</v>
      </c>
      <c r="G168" s="158" t="s">
        <v>484</v>
      </c>
      <c r="H168" s="159">
        <v>820</v>
      </c>
      <c r="I168" s="160"/>
      <c r="J168" s="161">
        <f>ROUND(I168*H168,2)</f>
        <v>0</v>
      </c>
      <c r="K168" s="162"/>
      <c r="L168" s="32"/>
      <c r="M168" s="163" t="s">
        <v>1</v>
      </c>
      <c r="N168" s="164" t="s">
        <v>38</v>
      </c>
      <c r="O168" s="57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7" t="s">
        <v>485</v>
      </c>
      <c r="AT168" s="167" t="s">
        <v>134</v>
      </c>
      <c r="AU168" s="167" t="s">
        <v>81</v>
      </c>
      <c r="AY168" s="16" t="s">
        <v>133</v>
      </c>
      <c r="BE168" s="168">
        <f>IF(N168="základní",J168,0)</f>
        <v>0</v>
      </c>
      <c r="BF168" s="168">
        <f>IF(N168="snížená",J168,0)</f>
        <v>0</v>
      </c>
      <c r="BG168" s="168">
        <f>IF(N168="zákl. přenesená",J168,0)</f>
        <v>0</v>
      </c>
      <c r="BH168" s="168">
        <f>IF(N168="sníž. přenesená",J168,0)</f>
        <v>0</v>
      </c>
      <c r="BI168" s="168">
        <f>IF(N168="nulová",J168,0)</f>
        <v>0</v>
      </c>
      <c r="BJ168" s="16" t="s">
        <v>81</v>
      </c>
      <c r="BK168" s="168">
        <f>ROUND(I168*H168,2)</f>
        <v>0</v>
      </c>
      <c r="BL168" s="16" t="s">
        <v>485</v>
      </c>
      <c r="BM168" s="167" t="s">
        <v>563</v>
      </c>
    </row>
    <row r="169" spans="1:65" s="2" customFormat="1" ht="16.5" customHeight="1">
      <c r="A169" s="31"/>
      <c r="B169" s="154"/>
      <c r="C169" s="193" t="s">
        <v>246</v>
      </c>
      <c r="D169" s="193" t="s">
        <v>137</v>
      </c>
      <c r="E169" s="194" t="s">
        <v>564</v>
      </c>
      <c r="F169" s="195" t="s">
        <v>565</v>
      </c>
      <c r="G169" s="196" t="s">
        <v>566</v>
      </c>
      <c r="H169" s="197">
        <v>12.3</v>
      </c>
      <c r="I169" s="198"/>
      <c r="J169" s="199">
        <f>ROUND(I169*H169,2)</f>
        <v>0</v>
      </c>
      <c r="K169" s="200"/>
      <c r="L169" s="201"/>
      <c r="M169" s="202" t="s">
        <v>1</v>
      </c>
      <c r="N169" s="203" t="s">
        <v>38</v>
      </c>
      <c r="O169" s="57"/>
      <c r="P169" s="165">
        <f>O169*H169</f>
        <v>0</v>
      </c>
      <c r="Q169" s="165">
        <v>0.001</v>
      </c>
      <c r="R169" s="165">
        <f>Q169*H169</f>
        <v>0.0123</v>
      </c>
      <c r="S169" s="165">
        <v>0</v>
      </c>
      <c r="T169" s="166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7" t="s">
        <v>485</v>
      </c>
      <c r="AT169" s="167" t="s">
        <v>137</v>
      </c>
      <c r="AU169" s="167" t="s">
        <v>81</v>
      </c>
      <c r="AY169" s="16" t="s">
        <v>133</v>
      </c>
      <c r="BE169" s="168">
        <f>IF(N169="základní",J169,0)</f>
        <v>0</v>
      </c>
      <c r="BF169" s="168">
        <f>IF(N169="snížená",J169,0)</f>
        <v>0</v>
      </c>
      <c r="BG169" s="168">
        <f>IF(N169="zákl. přenesená",J169,0)</f>
        <v>0</v>
      </c>
      <c r="BH169" s="168">
        <f>IF(N169="sníž. přenesená",J169,0)</f>
        <v>0</v>
      </c>
      <c r="BI169" s="168">
        <f>IF(N169="nulová",J169,0)</f>
        <v>0</v>
      </c>
      <c r="BJ169" s="16" t="s">
        <v>81</v>
      </c>
      <c r="BK169" s="168">
        <f>ROUND(I169*H169,2)</f>
        <v>0</v>
      </c>
      <c r="BL169" s="16" t="s">
        <v>485</v>
      </c>
      <c r="BM169" s="167" t="s">
        <v>567</v>
      </c>
    </row>
    <row r="170" spans="2:51" s="12" customFormat="1" ht="12">
      <c r="B170" s="169"/>
      <c r="D170" s="170" t="s">
        <v>139</v>
      </c>
      <c r="F170" s="172" t="s">
        <v>568</v>
      </c>
      <c r="H170" s="173">
        <v>12.3</v>
      </c>
      <c r="I170" s="174"/>
      <c r="L170" s="169"/>
      <c r="M170" s="175"/>
      <c r="N170" s="176"/>
      <c r="O170" s="176"/>
      <c r="P170" s="176"/>
      <c r="Q170" s="176"/>
      <c r="R170" s="176"/>
      <c r="S170" s="176"/>
      <c r="T170" s="177"/>
      <c r="AT170" s="171" t="s">
        <v>139</v>
      </c>
      <c r="AU170" s="171" t="s">
        <v>81</v>
      </c>
      <c r="AV170" s="12" t="s">
        <v>103</v>
      </c>
      <c r="AW170" s="12" t="s">
        <v>3</v>
      </c>
      <c r="AX170" s="12" t="s">
        <v>81</v>
      </c>
      <c r="AY170" s="171" t="s">
        <v>133</v>
      </c>
    </row>
    <row r="171" spans="1:65" s="2" customFormat="1" ht="16.5" customHeight="1">
      <c r="A171" s="31"/>
      <c r="B171" s="154"/>
      <c r="C171" s="155" t="s">
        <v>255</v>
      </c>
      <c r="D171" s="155" t="s">
        <v>134</v>
      </c>
      <c r="E171" s="156" t="s">
        <v>569</v>
      </c>
      <c r="F171" s="157" t="s">
        <v>570</v>
      </c>
      <c r="G171" s="158" t="s">
        <v>273</v>
      </c>
      <c r="H171" s="159">
        <v>820</v>
      </c>
      <c r="I171" s="160"/>
      <c r="J171" s="161">
        <f>ROUND(I171*H171,2)</f>
        <v>0</v>
      </c>
      <c r="K171" s="162"/>
      <c r="L171" s="32"/>
      <c r="M171" s="163" t="s">
        <v>1</v>
      </c>
      <c r="N171" s="164" t="s">
        <v>38</v>
      </c>
      <c r="O171" s="57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7" t="s">
        <v>132</v>
      </c>
      <c r="AT171" s="167" t="s">
        <v>134</v>
      </c>
      <c r="AU171" s="167" t="s">
        <v>81</v>
      </c>
      <c r="AY171" s="16" t="s">
        <v>133</v>
      </c>
      <c r="BE171" s="168">
        <f>IF(N171="základní",J171,0)</f>
        <v>0</v>
      </c>
      <c r="BF171" s="168">
        <f>IF(N171="snížená",J171,0)</f>
        <v>0</v>
      </c>
      <c r="BG171" s="168">
        <f>IF(N171="zákl. přenesená",J171,0)</f>
        <v>0</v>
      </c>
      <c r="BH171" s="168">
        <f>IF(N171="sníž. přenesená",J171,0)</f>
        <v>0</v>
      </c>
      <c r="BI171" s="168">
        <f>IF(N171="nulová",J171,0)</f>
        <v>0</v>
      </c>
      <c r="BJ171" s="16" t="s">
        <v>81</v>
      </c>
      <c r="BK171" s="168">
        <f>ROUND(I171*H171,2)</f>
        <v>0</v>
      </c>
      <c r="BL171" s="16" t="s">
        <v>132</v>
      </c>
      <c r="BM171" s="167" t="s">
        <v>571</v>
      </c>
    </row>
    <row r="172" spans="1:65" s="2" customFormat="1" ht="21.75" customHeight="1">
      <c r="A172" s="31"/>
      <c r="B172" s="154"/>
      <c r="C172" s="155" t="s">
        <v>352</v>
      </c>
      <c r="D172" s="155" t="s">
        <v>134</v>
      </c>
      <c r="E172" s="156" t="s">
        <v>572</v>
      </c>
      <c r="F172" s="157" t="s">
        <v>573</v>
      </c>
      <c r="G172" s="158" t="s">
        <v>484</v>
      </c>
      <c r="H172" s="159">
        <v>78</v>
      </c>
      <c r="I172" s="160"/>
      <c r="J172" s="161">
        <f>ROUND(I172*H172,2)</f>
        <v>0</v>
      </c>
      <c r="K172" s="162"/>
      <c r="L172" s="32"/>
      <c r="M172" s="163" t="s">
        <v>1</v>
      </c>
      <c r="N172" s="164" t="s">
        <v>38</v>
      </c>
      <c r="O172" s="57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7" t="s">
        <v>485</v>
      </c>
      <c r="AT172" s="167" t="s">
        <v>134</v>
      </c>
      <c r="AU172" s="167" t="s">
        <v>81</v>
      </c>
      <c r="AY172" s="16" t="s">
        <v>133</v>
      </c>
      <c r="BE172" s="168">
        <f>IF(N172="základní",J172,0)</f>
        <v>0</v>
      </c>
      <c r="BF172" s="168">
        <f>IF(N172="snížená",J172,0)</f>
        <v>0</v>
      </c>
      <c r="BG172" s="168">
        <f>IF(N172="zákl. přenesená",J172,0)</f>
        <v>0</v>
      </c>
      <c r="BH172" s="168">
        <f>IF(N172="sníž. přenesená",J172,0)</f>
        <v>0</v>
      </c>
      <c r="BI172" s="168">
        <f>IF(N172="nulová",J172,0)</f>
        <v>0</v>
      </c>
      <c r="BJ172" s="16" t="s">
        <v>81</v>
      </c>
      <c r="BK172" s="168">
        <f>ROUND(I172*H172,2)</f>
        <v>0</v>
      </c>
      <c r="BL172" s="16" t="s">
        <v>485</v>
      </c>
      <c r="BM172" s="167" t="s">
        <v>574</v>
      </c>
    </row>
    <row r="173" spans="1:65" s="2" customFormat="1" ht="16.5" customHeight="1">
      <c r="A173" s="31"/>
      <c r="B173" s="154"/>
      <c r="C173" s="155" t="s">
        <v>7</v>
      </c>
      <c r="D173" s="155" t="s">
        <v>134</v>
      </c>
      <c r="E173" s="156" t="s">
        <v>575</v>
      </c>
      <c r="F173" s="157" t="s">
        <v>576</v>
      </c>
      <c r="G173" s="158" t="s">
        <v>273</v>
      </c>
      <c r="H173" s="159">
        <v>820</v>
      </c>
      <c r="I173" s="160"/>
      <c r="J173" s="161">
        <f>ROUND(I173*H173,2)</f>
        <v>0</v>
      </c>
      <c r="K173" s="162"/>
      <c r="L173" s="32"/>
      <c r="M173" s="163" t="s">
        <v>1</v>
      </c>
      <c r="N173" s="164" t="s">
        <v>38</v>
      </c>
      <c r="O173" s="57"/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7" t="s">
        <v>132</v>
      </c>
      <c r="AT173" s="167" t="s">
        <v>134</v>
      </c>
      <c r="AU173" s="167" t="s">
        <v>81</v>
      </c>
      <c r="AY173" s="16" t="s">
        <v>133</v>
      </c>
      <c r="BE173" s="168">
        <f>IF(N173="základní",J173,0)</f>
        <v>0</v>
      </c>
      <c r="BF173" s="168">
        <f>IF(N173="snížená",J173,0)</f>
        <v>0</v>
      </c>
      <c r="BG173" s="168">
        <f>IF(N173="zákl. přenesená",J173,0)</f>
        <v>0</v>
      </c>
      <c r="BH173" s="168">
        <f>IF(N173="sníž. přenesená",J173,0)</f>
        <v>0</v>
      </c>
      <c r="BI173" s="168">
        <f>IF(N173="nulová",J173,0)</f>
        <v>0</v>
      </c>
      <c r="BJ173" s="16" t="s">
        <v>81</v>
      </c>
      <c r="BK173" s="168">
        <f>ROUND(I173*H173,2)</f>
        <v>0</v>
      </c>
      <c r="BL173" s="16" t="s">
        <v>132</v>
      </c>
      <c r="BM173" s="167" t="s">
        <v>577</v>
      </c>
    </row>
    <row r="174" spans="2:51" s="12" customFormat="1" ht="12">
      <c r="B174" s="169"/>
      <c r="D174" s="170" t="s">
        <v>139</v>
      </c>
      <c r="E174" s="171" t="s">
        <v>578</v>
      </c>
      <c r="F174" s="172" t="s">
        <v>579</v>
      </c>
      <c r="H174" s="173">
        <v>820</v>
      </c>
      <c r="I174" s="174"/>
      <c r="L174" s="169"/>
      <c r="M174" s="175"/>
      <c r="N174" s="176"/>
      <c r="O174" s="176"/>
      <c r="P174" s="176"/>
      <c r="Q174" s="176"/>
      <c r="R174" s="176"/>
      <c r="S174" s="176"/>
      <c r="T174" s="177"/>
      <c r="AT174" s="171" t="s">
        <v>139</v>
      </c>
      <c r="AU174" s="171" t="s">
        <v>81</v>
      </c>
      <c r="AV174" s="12" t="s">
        <v>103</v>
      </c>
      <c r="AW174" s="12" t="s">
        <v>30</v>
      </c>
      <c r="AX174" s="12" t="s">
        <v>81</v>
      </c>
      <c r="AY174" s="171" t="s">
        <v>133</v>
      </c>
    </row>
    <row r="175" spans="1:65" s="2" customFormat="1" ht="21.75" customHeight="1">
      <c r="A175" s="31"/>
      <c r="B175" s="154"/>
      <c r="C175" s="155" t="s">
        <v>360</v>
      </c>
      <c r="D175" s="155" t="s">
        <v>134</v>
      </c>
      <c r="E175" s="156" t="s">
        <v>580</v>
      </c>
      <c r="F175" s="157" t="s">
        <v>581</v>
      </c>
      <c r="G175" s="158" t="s">
        <v>484</v>
      </c>
      <c r="H175" s="159">
        <v>820</v>
      </c>
      <c r="I175" s="160"/>
      <c r="J175" s="161">
        <f>ROUND(I175*H175,2)</f>
        <v>0</v>
      </c>
      <c r="K175" s="162"/>
      <c r="L175" s="32"/>
      <c r="M175" s="163" t="s">
        <v>1</v>
      </c>
      <c r="N175" s="164" t="s">
        <v>38</v>
      </c>
      <c r="O175" s="57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7" t="s">
        <v>485</v>
      </c>
      <c r="AT175" s="167" t="s">
        <v>134</v>
      </c>
      <c r="AU175" s="167" t="s">
        <v>81</v>
      </c>
      <c r="AY175" s="16" t="s">
        <v>133</v>
      </c>
      <c r="BE175" s="168">
        <f>IF(N175="základní",J175,0)</f>
        <v>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16" t="s">
        <v>81</v>
      </c>
      <c r="BK175" s="168">
        <f>ROUND(I175*H175,2)</f>
        <v>0</v>
      </c>
      <c r="BL175" s="16" t="s">
        <v>485</v>
      </c>
      <c r="BM175" s="167" t="s">
        <v>582</v>
      </c>
    </row>
    <row r="176" spans="2:51" s="12" customFormat="1" ht="12">
      <c r="B176" s="169"/>
      <c r="D176" s="170" t="s">
        <v>139</v>
      </c>
      <c r="E176" s="171" t="s">
        <v>1</v>
      </c>
      <c r="F176" s="172" t="s">
        <v>579</v>
      </c>
      <c r="H176" s="173">
        <v>820</v>
      </c>
      <c r="I176" s="174"/>
      <c r="L176" s="169"/>
      <c r="M176" s="175"/>
      <c r="N176" s="176"/>
      <c r="O176" s="176"/>
      <c r="P176" s="176"/>
      <c r="Q176" s="176"/>
      <c r="R176" s="176"/>
      <c r="S176" s="176"/>
      <c r="T176" s="177"/>
      <c r="AT176" s="171" t="s">
        <v>139</v>
      </c>
      <c r="AU176" s="171" t="s">
        <v>81</v>
      </c>
      <c r="AV176" s="12" t="s">
        <v>103</v>
      </c>
      <c r="AW176" s="12" t="s">
        <v>30</v>
      </c>
      <c r="AX176" s="12" t="s">
        <v>81</v>
      </c>
      <c r="AY176" s="171" t="s">
        <v>133</v>
      </c>
    </row>
    <row r="177" spans="1:65" s="2" customFormat="1" ht="16.5" customHeight="1">
      <c r="A177" s="31"/>
      <c r="B177" s="154"/>
      <c r="C177" s="193" t="s">
        <v>364</v>
      </c>
      <c r="D177" s="193" t="s">
        <v>137</v>
      </c>
      <c r="E177" s="194" t="s">
        <v>583</v>
      </c>
      <c r="F177" s="195" t="s">
        <v>584</v>
      </c>
      <c r="G177" s="196" t="s">
        <v>439</v>
      </c>
      <c r="H177" s="197">
        <v>227.55</v>
      </c>
      <c r="I177" s="198"/>
      <c r="J177" s="199">
        <f>ROUND(I177*H177,2)</f>
        <v>0</v>
      </c>
      <c r="K177" s="200"/>
      <c r="L177" s="201"/>
      <c r="M177" s="202" t="s">
        <v>1</v>
      </c>
      <c r="N177" s="203" t="s">
        <v>38</v>
      </c>
      <c r="O177" s="57"/>
      <c r="P177" s="165">
        <f>O177*H177</f>
        <v>0</v>
      </c>
      <c r="Q177" s="165">
        <v>1</v>
      </c>
      <c r="R177" s="165">
        <f>Q177*H177</f>
        <v>227.55</v>
      </c>
      <c r="S177" s="165">
        <v>0</v>
      </c>
      <c r="T177" s="166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7" t="s">
        <v>172</v>
      </c>
      <c r="AT177" s="167" t="s">
        <v>137</v>
      </c>
      <c r="AU177" s="167" t="s">
        <v>81</v>
      </c>
      <c r="AY177" s="16" t="s">
        <v>133</v>
      </c>
      <c r="BE177" s="168">
        <f>IF(N177="základní",J177,0)</f>
        <v>0</v>
      </c>
      <c r="BF177" s="168">
        <f>IF(N177="snížená",J177,0)</f>
        <v>0</v>
      </c>
      <c r="BG177" s="168">
        <f>IF(N177="zákl. přenesená",J177,0)</f>
        <v>0</v>
      </c>
      <c r="BH177" s="168">
        <f>IF(N177="sníž. přenesená",J177,0)</f>
        <v>0</v>
      </c>
      <c r="BI177" s="168">
        <f>IF(N177="nulová",J177,0)</f>
        <v>0</v>
      </c>
      <c r="BJ177" s="16" t="s">
        <v>81</v>
      </c>
      <c r="BK177" s="168">
        <f>ROUND(I177*H177,2)</f>
        <v>0</v>
      </c>
      <c r="BL177" s="16" t="s">
        <v>132</v>
      </c>
      <c r="BM177" s="167" t="s">
        <v>585</v>
      </c>
    </row>
    <row r="178" spans="2:51" s="12" customFormat="1" ht="12">
      <c r="B178" s="169"/>
      <c r="D178" s="170" t="s">
        <v>139</v>
      </c>
      <c r="E178" s="171" t="s">
        <v>586</v>
      </c>
      <c r="F178" s="172" t="s">
        <v>587</v>
      </c>
      <c r="H178" s="173">
        <v>227.55</v>
      </c>
      <c r="I178" s="174"/>
      <c r="L178" s="169"/>
      <c r="M178" s="175"/>
      <c r="N178" s="176"/>
      <c r="O178" s="176"/>
      <c r="P178" s="176"/>
      <c r="Q178" s="176"/>
      <c r="R178" s="176"/>
      <c r="S178" s="176"/>
      <c r="T178" s="177"/>
      <c r="AT178" s="171" t="s">
        <v>139</v>
      </c>
      <c r="AU178" s="171" t="s">
        <v>81</v>
      </c>
      <c r="AV178" s="12" t="s">
        <v>103</v>
      </c>
      <c r="AW178" s="12" t="s">
        <v>30</v>
      </c>
      <c r="AX178" s="12" t="s">
        <v>81</v>
      </c>
      <c r="AY178" s="171" t="s">
        <v>133</v>
      </c>
    </row>
    <row r="179" spans="1:65" s="2" customFormat="1" ht="16.5" customHeight="1">
      <c r="A179" s="31"/>
      <c r="B179" s="154"/>
      <c r="C179" s="155" t="s">
        <v>260</v>
      </c>
      <c r="D179" s="155" t="s">
        <v>134</v>
      </c>
      <c r="E179" s="156" t="s">
        <v>588</v>
      </c>
      <c r="F179" s="157" t="s">
        <v>589</v>
      </c>
      <c r="G179" s="158" t="s">
        <v>505</v>
      </c>
      <c r="H179" s="159">
        <v>36.9</v>
      </c>
      <c r="I179" s="160"/>
      <c r="J179" s="161">
        <f>ROUND(I179*H179,2)</f>
        <v>0</v>
      </c>
      <c r="K179" s="162"/>
      <c r="L179" s="32"/>
      <c r="M179" s="163" t="s">
        <v>1</v>
      </c>
      <c r="N179" s="164" t="s">
        <v>38</v>
      </c>
      <c r="O179" s="57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7" t="s">
        <v>132</v>
      </c>
      <c r="AT179" s="167" t="s">
        <v>134</v>
      </c>
      <c r="AU179" s="167" t="s">
        <v>81</v>
      </c>
      <c r="AY179" s="16" t="s">
        <v>133</v>
      </c>
      <c r="BE179" s="168">
        <f>IF(N179="základní",J179,0)</f>
        <v>0</v>
      </c>
      <c r="BF179" s="168">
        <f>IF(N179="snížená",J179,0)</f>
        <v>0</v>
      </c>
      <c r="BG179" s="168">
        <f>IF(N179="zákl. přenesená",J179,0)</f>
        <v>0</v>
      </c>
      <c r="BH179" s="168">
        <f>IF(N179="sníž. přenesená",J179,0)</f>
        <v>0</v>
      </c>
      <c r="BI179" s="168">
        <f>IF(N179="nulová",J179,0)</f>
        <v>0</v>
      </c>
      <c r="BJ179" s="16" t="s">
        <v>81</v>
      </c>
      <c r="BK179" s="168">
        <f>ROUND(I179*H179,2)</f>
        <v>0</v>
      </c>
      <c r="BL179" s="16" t="s">
        <v>132</v>
      </c>
      <c r="BM179" s="167" t="s">
        <v>590</v>
      </c>
    </row>
    <row r="180" spans="2:51" s="12" customFormat="1" ht="22.5">
      <c r="B180" s="169"/>
      <c r="D180" s="170" t="s">
        <v>139</v>
      </c>
      <c r="E180" s="171" t="s">
        <v>356</v>
      </c>
      <c r="F180" s="172" t="s">
        <v>591</v>
      </c>
      <c r="H180" s="173">
        <v>36.9</v>
      </c>
      <c r="I180" s="174"/>
      <c r="L180" s="169"/>
      <c r="M180" s="175"/>
      <c r="N180" s="176"/>
      <c r="O180" s="176"/>
      <c r="P180" s="176"/>
      <c r="Q180" s="176"/>
      <c r="R180" s="176"/>
      <c r="S180" s="176"/>
      <c r="T180" s="177"/>
      <c r="AT180" s="171" t="s">
        <v>139</v>
      </c>
      <c r="AU180" s="171" t="s">
        <v>81</v>
      </c>
      <c r="AV180" s="12" t="s">
        <v>103</v>
      </c>
      <c r="AW180" s="12" t="s">
        <v>30</v>
      </c>
      <c r="AX180" s="12" t="s">
        <v>81</v>
      </c>
      <c r="AY180" s="171" t="s">
        <v>133</v>
      </c>
    </row>
    <row r="181" spans="1:65" s="2" customFormat="1" ht="16.5" customHeight="1">
      <c r="A181" s="31"/>
      <c r="B181" s="154"/>
      <c r="C181" s="155" t="s">
        <v>372</v>
      </c>
      <c r="D181" s="155" t="s">
        <v>134</v>
      </c>
      <c r="E181" s="156" t="s">
        <v>592</v>
      </c>
      <c r="F181" s="157" t="s">
        <v>593</v>
      </c>
      <c r="G181" s="158" t="s">
        <v>505</v>
      </c>
      <c r="H181" s="159">
        <v>36.9</v>
      </c>
      <c r="I181" s="160"/>
      <c r="J181" s="161">
        <f>ROUND(I181*H181,2)</f>
        <v>0</v>
      </c>
      <c r="K181" s="162"/>
      <c r="L181" s="32"/>
      <c r="M181" s="163" t="s">
        <v>1</v>
      </c>
      <c r="N181" s="164" t="s">
        <v>38</v>
      </c>
      <c r="O181" s="57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7" t="s">
        <v>132</v>
      </c>
      <c r="AT181" s="167" t="s">
        <v>134</v>
      </c>
      <c r="AU181" s="167" t="s">
        <v>81</v>
      </c>
      <c r="AY181" s="16" t="s">
        <v>133</v>
      </c>
      <c r="BE181" s="168">
        <f>IF(N181="základní",J181,0)</f>
        <v>0</v>
      </c>
      <c r="BF181" s="168">
        <f>IF(N181="snížená",J181,0)</f>
        <v>0</v>
      </c>
      <c r="BG181" s="168">
        <f>IF(N181="zákl. přenesená",J181,0)</f>
        <v>0</v>
      </c>
      <c r="BH181" s="168">
        <f>IF(N181="sníž. přenesená",J181,0)</f>
        <v>0</v>
      </c>
      <c r="BI181" s="168">
        <f>IF(N181="nulová",J181,0)</f>
        <v>0</v>
      </c>
      <c r="BJ181" s="16" t="s">
        <v>81</v>
      </c>
      <c r="BK181" s="168">
        <f>ROUND(I181*H181,2)</f>
        <v>0</v>
      </c>
      <c r="BL181" s="16" t="s">
        <v>132</v>
      </c>
      <c r="BM181" s="167" t="s">
        <v>594</v>
      </c>
    </row>
    <row r="182" spans="2:63" s="11" customFormat="1" ht="25.9" customHeight="1">
      <c r="B182" s="143"/>
      <c r="D182" s="144" t="s">
        <v>72</v>
      </c>
      <c r="E182" s="145" t="s">
        <v>132</v>
      </c>
      <c r="F182" s="145" t="s">
        <v>595</v>
      </c>
      <c r="I182" s="146"/>
      <c r="J182" s="147">
        <f>BK182</f>
        <v>0</v>
      </c>
      <c r="L182" s="143"/>
      <c r="M182" s="148"/>
      <c r="N182" s="149"/>
      <c r="O182" s="149"/>
      <c r="P182" s="150">
        <f>SUM(P183:P193)</f>
        <v>0</v>
      </c>
      <c r="Q182" s="149"/>
      <c r="R182" s="150">
        <f>SUM(R183:R193)</f>
        <v>0.79305</v>
      </c>
      <c r="S182" s="149"/>
      <c r="T182" s="151">
        <f>SUM(T183:T193)</f>
        <v>0</v>
      </c>
      <c r="AR182" s="144" t="s">
        <v>132</v>
      </c>
      <c r="AT182" s="152" t="s">
        <v>72</v>
      </c>
      <c r="AU182" s="152" t="s">
        <v>73</v>
      </c>
      <c r="AY182" s="144" t="s">
        <v>133</v>
      </c>
      <c r="BK182" s="153">
        <f>SUM(BK183:BK193)</f>
        <v>0</v>
      </c>
    </row>
    <row r="183" spans="1:65" s="2" customFormat="1" ht="16.5" customHeight="1">
      <c r="A183" s="31"/>
      <c r="B183" s="154"/>
      <c r="C183" s="155" t="s">
        <v>376</v>
      </c>
      <c r="D183" s="155" t="s">
        <v>134</v>
      </c>
      <c r="E183" s="156" t="s">
        <v>596</v>
      </c>
      <c r="F183" s="157" t="s">
        <v>597</v>
      </c>
      <c r="G183" s="158" t="s">
        <v>505</v>
      </c>
      <c r="H183" s="159">
        <v>5.516</v>
      </c>
      <c r="I183" s="160"/>
      <c r="J183" s="161">
        <f>ROUND(I183*H183,2)</f>
        <v>0</v>
      </c>
      <c r="K183" s="162"/>
      <c r="L183" s="32"/>
      <c r="M183" s="163" t="s">
        <v>1</v>
      </c>
      <c r="N183" s="164" t="s">
        <v>38</v>
      </c>
      <c r="O183" s="57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7" t="s">
        <v>132</v>
      </c>
      <c r="AT183" s="167" t="s">
        <v>134</v>
      </c>
      <c r="AU183" s="167" t="s">
        <v>81</v>
      </c>
      <c r="AY183" s="16" t="s">
        <v>133</v>
      </c>
      <c r="BE183" s="168">
        <f>IF(N183="základní",J183,0)</f>
        <v>0</v>
      </c>
      <c r="BF183" s="168">
        <f>IF(N183="snížená",J183,0)</f>
        <v>0</v>
      </c>
      <c r="BG183" s="168">
        <f>IF(N183="zákl. přenesená",J183,0)</f>
        <v>0</v>
      </c>
      <c r="BH183" s="168">
        <f>IF(N183="sníž. přenesená",J183,0)</f>
        <v>0</v>
      </c>
      <c r="BI183" s="168">
        <f>IF(N183="nulová",J183,0)</f>
        <v>0</v>
      </c>
      <c r="BJ183" s="16" t="s">
        <v>81</v>
      </c>
      <c r="BK183" s="168">
        <f>ROUND(I183*H183,2)</f>
        <v>0</v>
      </c>
      <c r="BL183" s="16" t="s">
        <v>132</v>
      </c>
      <c r="BM183" s="167" t="s">
        <v>598</v>
      </c>
    </row>
    <row r="184" spans="2:51" s="12" customFormat="1" ht="22.5">
      <c r="B184" s="169"/>
      <c r="D184" s="170" t="s">
        <v>139</v>
      </c>
      <c r="E184" s="171" t="s">
        <v>599</v>
      </c>
      <c r="F184" s="172" t="s">
        <v>600</v>
      </c>
      <c r="H184" s="173">
        <v>5.516</v>
      </c>
      <c r="I184" s="174"/>
      <c r="L184" s="169"/>
      <c r="M184" s="175"/>
      <c r="N184" s="176"/>
      <c r="O184" s="176"/>
      <c r="P184" s="176"/>
      <c r="Q184" s="176"/>
      <c r="R184" s="176"/>
      <c r="S184" s="176"/>
      <c r="T184" s="177"/>
      <c r="AT184" s="171" t="s">
        <v>139</v>
      </c>
      <c r="AU184" s="171" t="s">
        <v>81</v>
      </c>
      <c r="AV184" s="12" t="s">
        <v>103</v>
      </c>
      <c r="AW184" s="12" t="s">
        <v>30</v>
      </c>
      <c r="AX184" s="12" t="s">
        <v>81</v>
      </c>
      <c r="AY184" s="171" t="s">
        <v>133</v>
      </c>
    </row>
    <row r="185" spans="1:65" s="2" customFormat="1" ht="21.75" customHeight="1">
      <c r="A185" s="31"/>
      <c r="B185" s="154"/>
      <c r="C185" s="155" t="s">
        <v>380</v>
      </c>
      <c r="D185" s="155" t="s">
        <v>134</v>
      </c>
      <c r="E185" s="156" t="s">
        <v>601</v>
      </c>
      <c r="F185" s="157" t="s">
        <v>602</v>
      </c>
      <c r="G185" s="158" t="s">
        <v>190</v>
      </c>
      <c r="H185" s="159">
        <v>17</v>
      </c>
      <c r="I185" s="160"/>
      <c r="J185" s="161">
        <f>ROUND(I185*H185,2)</f>
        <v>0</v>
      </c>
      <c r="K185" s="162"/>
      <c r="L185" s="32"/>
      <c r="M185" s="163" t="s">
        <v>1</v>
      </c>
      <c r="N185" s="164" t="s">
        <v>38</v>
      </c>
      <c r="O185" s="57"/>
      <c r="P185" s="165">
        <f>O185*H185</f>
        <v>0</v>
      </c>
      <c r="Q185" s="165">
        <v>0.00165</v>
      </c>
      <c r="R185" s="165">
        <f>Q185*H185</f>
        <v>0.02805</v>
      </c>
      <c r="S185" s="165">
        <v>0</v>
      </c>
      <c r="T185" s="166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7" t="s">
        <v>132</v>
      </c>
      <c r="AT185" s="167" t="s">
        <v>134</v>
      </c>
      <c r="AU185" s="167" t="s">
        <v>81</v>
      </c>
      <c r="AY185" s="16" t="s">
        <v>133</v>
      </c>
      <c r="BE185" s="168">
        <f>IF(N185="základní",J185,0)</f>
        <v>0</v>
      </c>
      <c r="BF185" s="168">
        <f>IF(N185="snížená",J185,0)</f>
        <v>0</v>
      </c>
      <c r="BG185" s="168">
        <f>IF(N185="zákl. přenesená",J185,0)</f>
        <v>0</v>
      </c>
      <c r="BH185" s="168">
        <f>IF(N185="sníž. přenesená",J185,0)</f>
        <v>0</v>
      </c>
      <c r="BI185" s="168">
        <f>IF(N185="nulová",J185,0)</f>
        <v>0</v>
      </c>
      <c r="BJ185" s="16" t="s">
        <v>81</v>
      </c>
      <c r="BK185" s="168">
        <f>ROUND(I185*H185,2)</f>
        <v>0</v>
      </c>
      <c r="BL185" s="16" t="s">
        <v>132</v>
      </c>
      <c r="BM185" s="167" t="s">
        <v>603</v>
      </c>
    </row>
    <row r="186" spans="2:51" s="12" customFormat="1" ht="12">
      <c r="B186" s="169"/>
      <c r="D186" s="170" t="s">
        <v>139</v>
      </c>
      <c r="E186" s="171" t="s">
        <v>604</v>
      </c>
      <c r="F186" s="172" t="s">
        <v>605</v>
      </c>
      <c r="H186" s="173">
        <v>17</v>
      </c>
      <c r="I186" s="174"/>
      <c r="L186" s="169"/>
      <c r="M186" s="175"/>
      <c r="N186" s="176"/>
      <c r="O186" s="176"/>
      <c r="P186" s="176"/>
      <c r="Q186" s="176"/>
      <c r="R186" s="176"/>
      <c r="S186" s="176"/>
      <c r="T186" s="177"/>
      <c r="AT186" s="171" t="s">
        <v>139</v>
      </c>
      <c r="AU186" s="171" t="s">
        <v>81</v>
      </c>
      <c r="AV186" s="12" t="s">
        <v>103</v>
      </c>
      <c r="AW186" s="12" t="s">
        <v>30</v>
      </c>
      <c r="AX186" s="12" t="s">
        <v>81</v>
      </c>
      <c r="AY186" s="171" t="s">
        <v>133</v>
      </c>
    </row>
    <row r="187" spans="1:65" s="2" customFormat="1" ht="21.75" customHeight="1">
      <c r="A187" s="31"/>
      <c r="B187" s="154"/>
      <c r="C187" s="193" t="s">
        <v>384</v>
      </c>
      <c r="D187" s="193" t="s">
        <v>137</v>
      </c>
      <c r="E187" s="194" t="s">
        <v>606</v>
      </c>
      <c r="F187" s="195" t="s">
        <v>607</v>
      </c>
      <c r="G187" s="196" t="s">
        <v>190</v>
      </c>
      <c r="H187" s="197">
        <v>17</v>
      </c>
      <c r="I187" s="198"/>
      <c r="J187" s="199">
        <f>ROUND(I187*H187,2)</f>
        <v>0</v>
      </c>
      <c r="K187" s="200"/>
      <c r="L187" s="201"/>
      <c r="M187" s="202" t="s">
        <v>1</v>
      </c>
      <c r="N187" s="203" t="s">
        <v>38</v>
      </c>
      <c r="O187" s="57"/>
      <c r="P187" s="165">
        <f>O187*H187</f>
        <v>0</v>
      </c>
      <c r="Q187" s="165">
        <v>0.045</v>
      </c>
      <c r="R187" s="165">
        <f>Q187*H187</f>
        <v>0.765</v>
      </c>
      <c r="S187" s="165">
        <v>0</v>
      </c>
      <c r="T187" s="166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7" t="s">
        <v>172</v>
      </c>
      <c r="AT187" s="167" t="s">
        <v>137</v>
      </c>
      <c r="AU187" s="167" t="s">
        <v>81</v>
      </c>
      <c r="AY187" s="16" t="s">
        <v>133</v>
      </c>
      <c r="BE187" s="168">
        <f>IF(N187="základní",J187,0)</f>
        <v>0</v>
      </c>
      <c r="BF187" s="168">
        <f>IF(N187="snížená",J187,0)</f>
        <v>0</v>
      </c>
      <c r="BG187" s="168">
        <f>IF(N187="zákl. přenesená",J187,0)</f>
        <v>0</v>
      </c>
      <c r="BH187" s="168">
        <f>IF(N187="sníž. přenesená",J187,0)</f>
        <v>0</v>
      </c>
      <c r="BI187" s="168">
        <f>IF(N187="nulová",J187,0)</f>
        <v>0</v>
      </c>
      <c r="BJ187" s="16" t="s">
        <v>81</v>
      </c>
      <c r="BK187" s="168">
        <f>ROUND(I187*H187,2)</f>
        <v>0</v>
      </c>
      <c r="BL187" s="16" t="s">
        <v>132</v>
      </c>
      <c r="BM187" s="167" t="s">
        <v>608</v>
      </c>
    </row>
    <row r="188" spans="1:65" s="2" customFormat="1" ht="21.75" customHeight="1">
      <c r="A188" s="31"/>
      <c r="B188" s="154"/>
      <c r="C188" s="155" t="s">
        <v>389</v>
      </c>
      <c r="D188" s="155" t="s">
        <v>134</v>
      </c>
      <c r="E188" s="156" t="s">
        <v>609</v>
      </c>
      <c r="F188" s="157" t="s">
        <v>610</v>
      </c>
      <c r="G188" s="158" t="s">
        <v>505</v>
      </c>
      <c r="H188" s="159">
        <v>1.875</v>
      </c>
      <c r="I188" s="160"/>
      <c r="J188" s="161">
        <f>ROUND(I188*H188,2)</f>
        <v>0</v>
      </c>
      <c r="K188" s="162"/>
      <c r="L188" s="32"/>
      <c r="M188" s="163" t="s">
        <v>1</v>
      </c>
      <c r="N188" s="164" t="s">
        <v>38</v>
      </c>
      <c r="O188" s="57"/>
      <c r="P188" s="165">
        <f>O188*H188</f>
        <v>0</v>
      </c>
      <c r="Q188" s="165">
        <v>0</v>
      </c>
      <c r="R188" s="165">
        <f>Q188*H188</f>
        <v>0</v>
      </c>
      <c r="S188" s="165">
        <v>0</v>
      </c>
      <c r="T188" s="166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7" t="s">
        <v>132</v>
      </c>
      <c r="AT188" s="167" t="s">
        <v>134</v>
      </c>
      <c r="AU188" s="167" t="s">
        <v>81</v>
      </c>
      <c r="AY188" s="16" t="s">
        <v>133</v>
      </c>
      <c r="BE188" s="168">
        <f>IF(N188="základní",J188,0)</f>
        <v>0</v>
      </c>
      <c r="BF188" s="168">
        <f>IF(N188="snížená",J188,0)</f>
        <v>0</v>
      </c>
      <c r="BG188" s="168">
        <f>IF(N188="zákl. přenesená",J188,0)</f>
        <v>0</v>
      </c>
      <c r="BH188" s="168">
        <f>IF(N188="sníž. přenesená",J188,0)</f>
        <v>0</v>
      </c>
      <c r="BI188" s="168">
        <f>IF(N188="nulová",J188,0)</f>
        <v>0</v>
      </c>
      <c r="BJ188" s="16" t="s">
        <v>81</v>
      </c>
      <c r="BK188" s="168">
        <f>ROUND(I188*H188,2)</f>
        <v>0</v>
      </c>
      <c r="BL188" s="16" t="s">
        <v>132</v>
      </c>
      <c r="BM188" s="167" t="s">
        <v>611</v>
      </c>
    </row>
    <row r="189" spans="2:51" s="12" customFormat="1" ht="22.5">
      <c r="B189" s="169"/>
      <c r="D189" s="170" t="s">
        <v>139</v>
      </c>
      <c r="E189" s="171" t="s">
        <v>458</v>
      </c>
      <c r="F189" s="172" t="s">
        <v>612</v>
      </c>
      <c r="H189" s="173">
        <v>1.875</v>
      </c>
      <c r="I189" s="174"/>
      <c r="L189" s="169"/>
      <c r="M189" s="175"/>
      <c r="N189" s="176"/>
      <c r="O189" s="176"/>
      <c r="P189" s="176"/>
      <c r="Q189" s="176"/>
      <c r="R189" s="176"/>
      <c r="S189" s="176"/>
      <c r="T189" s="177"/>
      <c r="AT189" s="171" t="s">
        <v>139</v>
      </c>
      <c r="AU189" s="171" t="s">
        <v>81</v>
      </c>
      <c r="AV189" s="12" t="s">
        <v>103</v>
      </c>
      <c r="AW189" s="12" t="s">
        <v>30</v>
      </c>
      <c r="AX189" s="12" t="s">
        <v>81</v>
      </c>
      <c r="AY189" s="171" t="s">
        <v>133</v>
      </c>
    </row>
    <row r="190" spans="1:65" s="2" customFormat="1" ht="21.75" customHeight="1">
      <c r="A190" s="31"/>
      <c r="B190" s="154"/>
      <c r="C190" s="155" t="s">
        <v>393</v>
      </c>
      <c r="D190" s="155" t="s">
        <v>134</v>
      </c>
      <c r="E190" s="156" t="s">
        <v>613</v>
      </c>
      <c r="F190" s="157" t="s">
        <v>614</v>
      </c>
      <c r="G190" s="158" t="s">
        <v>505</v>
      </c>
      <c r="H190" s="159">
        <v>11.032</v>
      </c>
      <c r="I190" s="160"/>
      <c r="J190" s="161">
        <f>ROUND(I190*H190,2)</f>
        <v>0</v>
      </c>
      <c r="K190" s="162"/>
      <c r="L190" s="32"/>
      <c r="M190" s="163" t="s">
        <v>1</v>
      </c>
      <c r="N190" s="164" t="s">
        <v>38</v>
      </c>
      <c r="O190" s="57"/>
      <c r="P190" s="165">
        <f>O190*H190</f>
        <v>0</v>
      </c>
      <c r="Q190" s="165">
        <v>0</v>
      </c>
      <c r="R190" s="165">
        <f>Q190*H190</f>
        <v>0</v>
      </c>
      <c r="S190" s="165">
        <v>0</v>
      </c>
      <c r="T190" s="166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7" t="s">
        <v>132</v>
      </c>
      <c r="AT190" s="167" t="s">
        <v>134</v>
      </c>
      <c r="AU190" s="167" t="s">
        <v>81</v>
      </c>
      <c r="AY190" s="16" t="s">
        <v>133</v>
      </c>
      <c r="BE190" s="168">
        <f>IF(N190="základní",J190,0)</f>
        <v>0</v>
      </c>
      <c r="BF190" s="168">
        <f>IF(N190="snížená",J190,0)</f>
        <v>0</v>
      </c>
      <c r="BG190" s="168">
        <f>IF(N190="zákl. přenesená",J190,0)</f>
        <v>0</v>
      </c>
      <c r="BH190" s="168">
        <f>IF(N190="sníž. přenesená",J190,0)</f>
        <v>0</v>
      </c>
      <c r="BI190" s="168">
        <f>IF(N190="nulová",J190,0)</f>
        <v>0</v>
      </c>
      <c r="BJ190" s="16" t="s">
        <v>81</v>
      </c>
      <c r="BK190" s="168">
        <f>ROUND(I190*H190,2)</f>
        <v>0</v>
      </c>
      <c r="BL190" s="16" t="s">
        <v>132</v>
      </c>
      <c r="BM190" s="167" t="s">
        <v>615</v>
      </c>
    </row>
    <row r="191" spans="2:51" s="12" customFormat="1" ht="12">
      <c r="B191" s="169"/>
      <c r="D191" s="170" t="s">
        <v>139</v>
      </c>
      <c r="E191" s="171" t="s">
        <v>616</v>
      </c>
      <c r="F191" s="172" t="s">
        <v>617</v>
      </c>
      <c r="H191" s="173">
        <v>11.032</v>
      </c>
      <c r="I191" s="174"/>
      <c r="L191" s="169"/>
      <c r="M191" s="175"/>
      <c r="N191" s="176"/>
      <c r="O191" s="176"/>
      <c r="P191" s="176"/>
      <c r="Q191" s="176"/>
      <c r="R191" s="176"/>
      <c r="S191" s="176"/>
      <c r="T191" s="177"/>
      <c r="AT191" s="171" t="s">
        <v>139</v>
      </c>
      <c r="AU191" s="171" t="s">
        <v>81</v>
      </c>
      <c r="AV191" s="12" t="s">
        <v>103</v>
      </c>
      <c r="AW191" s="12" t="s">
        <v>30</v>
      </c>
      <c r="AX191" s="12" t="s">
        <v>81</v>
      </c>
      <c r="AY191" s="171" t="s">
        <v>133</v>
      </c>
    </row>
    <row r="192" spans="1:65" s="2" customFormat="1" ht="21.75" customHeight="1">
      <c r="A192" s="31"/>
      <c r="B192" s="154"/>
      <c r="C192" s="155" t="s">
        <v>397</v>
      </c>
      <c r="D192" s="155" t="s">
        <v>134</v>
      </c>
      <c r="E192" s="156" t="s">
        <v>618</v>
      </c>
      <c r="F192" s="157" t="s">
        <v>619</v>
      </c>
      <c r="G192" s="158" t="s">
        <v>505</v>
      </c>
      <c r="H192" s="159">
        <v>0.72</v>
      </c>
      <c r="I192" s="160"/>
      <c r="J192" s="161">
        <f>ROUND(I192*H192,2)</f>
        <v>0</v>
      </c>
      <c r="K192" s="162"/>
      <c r="L192" s="32"/>
      <c r="M192" s="163" t="s">
        <v>1</v>
      </c>
      <c r="N192" s="164" t="s">
        <v>38</v>
      </c>
      <c r="O192" s="57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7" t="s">
        <v>132</v>
      </c>
      <c r="AT192" s="167" t="s">
        <v>134</v>
      </c>
      <c r="AU192" s="167" t="s">
        <v>81</v>
      </c>
      <c r="AY192" s="16" t="s">
        <v>133</v>
      </c>
      <c r="BE192" s="168">
        <f>IF(N192="základní",J192,0)</f>
        <v>0</v>
      </c>
      <c r="BF192" s="168">
        <f>IF(N192="snížená",J192,0)</f>
        <v>0</v>
      </c>
      <c r="BG192" s="168">
        <f>IF(N192="zákl. přenesená",J192,0)</f>
        <v>0</v>
      </c>
      <c r="BH192" s="168">
        <f>IF(N192="sníž. přenesená",J192,0)</f>
        <v>0</v>
      </c>
      <c r="BI192" s="168">
        <f>IF(N192="nulová",J192,0)</f>
        <v>0</v>
      </c>
      <c r="BJ192" s="16" t="s">
        <v>81</v>
      </c>
      <c r="BK192" s="168">
        <f>ROUND(I192*H192,2)</f>
        <v>0</v>
      </c>
      <c r="BL192" s="16" t="s">
        <v>132</v>
      </c>
      <c r="BM192" s="167" t="s">
        <v>620</v>
      </c>
    </row>
    <row r="193" spans="2:51" s="12" customFormat="1" ht="12">
      <c r="B193" s="169"/>
      <c r="D193" s="170" t="s">
        <v>139</v>
      </c>
      <c r="E193" s="171" t="s">
        <v>621</v>
      </c>
      <c r="F193" s="172" t="s">
        <v>622</v>
      </c>
      <c r="H193" s="173">
        <v>0.72</v>
      </c>
      <c r="I193" s="174"/>
      <c r="L193" s="169"/>
      <c r="M193" s="175"/>
      <c r="N193" s="176"/>
      <c r="O193" s="176"/>
      <c r="P193" s="176"/>
      <c r="Q193" s="176"/>
      <c r="R193" s="176"/>
      <c r="S193" s="176"/>
      <c r="T193" s="177"/>
      <c r="AT193" s="171" t="s">
        <v>139</v>
      </c>
      <c r="AU193" s="171" t="s">
        <v>81</v>
      </c>
      <c r="AV193" s="12" t="s">
        <v>103</v>
      </c>
      <c r="AW193" s="12" t="s">
        <v>30</v>
      </c>
      <c r="AX193" s="12" t="s">
        <v>81</v>
      </c>
      <c r="AY193" s="171" t="s">
        <v>133</v>
      </c>
    </row>
    <row r="194" spans="2:63" s="11" customFormat="1" ht="25.9" customHeight="1">
      <c r="B194" s="143"/>
      <c r="D194" s="144" t="s">
        <v>72</v>
      </c>
      <c r="E194" s="145" t="s">
        <v>157</v>
      </c>
      <c r="F194" s="145" t="s">
        <v>623</v>
      </c>
      <c r="I194" s="146"/>
      <c r="J194" s="147">
        <f>BK194</f>
        <v>0</v>
      </c>
      <c r="L194" s="143"/>
      <c r="M194" s="148"/>
      <c r="N194" s="149"/>
      <c r="O194" s="149"/>
      <c r="P194" s="150">
        <f>SUM(P195:P218)</f>
        <v>0</v>
      </c>
      <c r="Q194" s="149"/>
      <c r="R194" s="150">
        <f>SUM(R195:R218)</f>
        <v>216.76062000000002</v>
      </c>
      <c r="S194" s="149"/>
      <c r="T194" s="151">
        <f>SUM(T195:T218)</f>
        <v>0</v>
      </c>
      <c r="AR194" s="144" t="s">
        <v>132</v>
      </c>
      <c r="AT194" s="152" t="s">
        <v>72</v>
      </c>
      <c r="AU194" s="152" t="s">
        <v>73</v>
      </c>
      <c r="AY194" s="144" t="s">
        <v>133</v>
      </c>
      <c r="BK194" s="153">
        <f>SUM(BK195:BK218)</f>
        <v>0</v>
      </c>
    </row>
    <row r="195" spans="1:65" s="2" customFormat="1" ht="16.5" customHeight="1">
      <c r="A195" s="31"/>
      <c r="B195" s="154"/>
      <c r="C195" s="155" t="s">
        <v>401</v>
      </c>
      <c r="D195" s="155" t="s">
        <v>134</v>
      </c>
      <c r="E195" s="156" t="s">
        <v>624</v>
      </c>
      <c r="F195" s="157" t="s">
        <v>625</v>
      </c>
      <c r="G195" s="158" t="s">
        <v>273</v>
      </c>
      <c r="H195" s="159">
        <v>72</v>
      </c>
      <c r="I195" s="160"/>
      <c r="J195" s="161">
        <f>ROUND(I195*H195,2)</f>
        <v>0</v>
      </c>
      <c r="K195" s="162"/>
      <c r="L195" s="32"/>
      <c r="M195" s="163" t="s">
        <v>1</v>
      </c>
      <c r="N195" s="164" t="s">
        <v>38</v>
      </c>
      <c r="O195" s="57"/>
      <c r="P195" s="165">
        <f>O195*H195</f>
        <v>0</v>
      </c>
      <c r="Q195" s="165">
        <v>0</v>
      </c>
      <c r="R195" s="165">
        <f>Q195*H195</f>
        <v>0</v>
      </c>
      <c r="S195" s="165">
        <v>0</v>
      </c>
      <c r="T195" s="166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7" t="s">
        <v>132</v>
      </c>
      <c r="AT195" s="167" t="s">
        <v>134</v>
      </c>
      <c r="AU195" s="167" t="s">
        <v>81</v>
      </c>
      <c r="AY195" s="16" t="s">
        <v>133</v>
      </c>
      <c r="BE195" s="168">
        <f>IF(N195="základní",J195,0)</f>
        <v>0</v>
      </c>
      <c r="BF195" s="168">
        <f>IF(N195="snížená",J195,0)</f>
        <v>0</v>
      </c>
      <c r="BG195" s="168">
        <f>IF(N195="zákl. přenesená",J195,0)</f>
        <v>0</v>
      </c>
      <c r="BH195" s="168">
        <f>IF(N195="sníž. přenesená",J195,0)</f>
        <v>0</v>
      </c>
      <c r="BI195" s="168">
        <f>IF(N195="nulová",J195,0)</f>
        <v>0</v>
      </c>
      <c r="BJ195" s="16" t="s">
        <v>81</v>
      </c>
      <c r="BK195" s="168">
        <f>ROUND(I195*H195,2)</f>
        <v>0</v>
      </c>
      <c r="BL195" s="16" t="s">
        <v>132</v>
      </c>
      <c r="BM195" s="167" t="s">
        <v>626</v>
      </c>
    </row>
    <row r="196" spans="2:51" s="12" customFormat="1" ht="12">
      <c r="B196" s="169"/>
      <c r="D196" s="170" t="s">
        <v>139</v>
      </c>
      <c r="E196" s="171" t="s">
        <v>388</v>
      </c>
      <c r="F196" s="172" t="s">
        <v>627</v>
      </c>
      <c r="H196" s="173">
        <v>72</v>
      </c>
      <c r="I196" s="174"/>
      <c r="L196" s="169"/>
      <c r="M196" s="175"/>
      <c r="N196" s="176"/>
      <c r="O196" s="176"/>
      <c r="P196" s="176"/>
      <c r="Q196" s="176"/>
      <c r="R196" s="176"/>
      <c r="S196" s="176"/>
      <c r="T196" s="177"/>
      <c r="AT196" s="171" t="s">
        <v>139</v>
      </c>
      <c r="AU196" s="171" t="s">
        <v>81</v>
      </c>
      <c r="AV196" s="12" t="s">
        <v>103</v>
      </c>
      <c r="AW196" s="12" t="s">
        <v>30</v>
      </c>
      <c r="AX196" s="12" t="s">
        <v>81</v>
      </c>
      <c r="AY196" s="171" t="s">
        <v>133</v>
      </c>
    </row>
    <row r="197" spans="1:65" s="2" customFormat="1" ht="16.5" customHeight="1">
      <c r="A197" s="31"/>
      <c r="B197" s="154"/>
      <c r="C197" s="155" t="s">
        <v>406</v>
      </c>
      <c r="D197" s="155" t="s">
        <v>134</v>
      </c>
      <c r="E197" s="156" t="s">
        <v>628</v>
      </c>
      <c r="F197" s="157" t="s">
        <v>629</v>
      </c>
      <c r="G197" s="158" t="s">
        <v>273</v>
      </c>
      <c r="H197" s="159">
        <v>77</v>
      </c>
      <c r="I197" s="160"/>
      <c r="J197" s="161">
        <f>ROUND(I197*H197,2)</f>
        <v>0</v>
      </c>
      <c r="K197" s="162"/>
      <c r="L197" s="32"/>
      <c r="M197" s="163" t="s">
        <v>1</v>
      </c>
      <c r="N197" s="164" t="s">
        <v>38</v>
      </c>
      <c r="O197" s="57"/>
      <c r="P197" s="165">
        <f>O197*H197</f>
        <v>0</v>
      </c>
      <c r="Q197" s="165">
        <v>0</v>
      </c>
      <c r="R197" s="165">
        <f>Q197*H197</f>
        <v>0</v>
      </c>
      <c r="S197" s="165">
        <v>0</v>
      </c>
      <c r="T197" s="166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7" t="s">
        <v>132</v>
      </c>
      <c r="AT197" s="167" t="s">
        <v>134</v>
      </c>
      <c r="AU197" s="167" t="s">
        <v>81</v>
      </c>
      <c r="AY197" s="16" t="s">
        <v>133</v>
      </c>
      <c r="BE197" s="168">
        <f>IF(N197="základní",J197,0)</f>
        <v>0</v>
      </c>
      <c r="BF197" s="168">
        <f>IF(N197="snížená",J197,0)</f>
        <v>0</v>
      </c>
      <c r="BG197" s="168">
        <f>IF(N197="zákl. přenesená",J197,0)</f>
        <v>0</v>
      </c>
      <c r="BH197" s="168">
        <f>IF(N197="sníž. přenesená",J197,0)</f>
        <v>0</v>
      </c>
      <c r="BI197" s="168">
        <f>IF(N197="nulová",J197,0)</f>
        <v>0</v>
      </c>
      <c r="BJ197" s="16" t="s">
        <v>81</v>
      </c>
      <c r="BK197" s="168">
        <f>ROUND(I197*H197,2)</f>
        <v>0</v>
      </c>
      <c r="BL197" s="16" t="s">
        <v>132</v>
      </c>
      <c r="BM197" s="167" t="s">
        <v>630</v>
      </c>
    </row>
    <row r="198" spans="2:51" s="12" customFormat="1" ht="12">
      <c r="B198" s="169"/>
      <c r="D198" s="170" t="s">
        <v>139</v>
      </c>
      <c r="E198" s="171" t="s">
        <v>631</v>
      </c>
      <c r="F198" s="172" t="s">
        <v>632</v>
      </c>
      <c r="H198" s="173">
        <v>77</v>
      </c>
      <c r="I198" s="174"/>
      <c r="L198" s="169"/>
      <c r="M198" s="175"/>
      <c r="N198" s="176"/>
      <c r="O198" s="176"/>
      <c r="P198" s="176"/>
      <c r="Q198" s="176"/>
      <c r="R198" s="176"/>
      <c r="S198" s="176"/>
      <c r="T198" s="177"/>
      <c r="AT198" s="171" t="s">
        <v>139</v>
      </c>
      <c r="AU198" s="171" t="s">
        <v>81</v>
      </c>
      <c r="AV198" s="12" t="s">
        <v>103</v>
      </c>
      <c r="AW198" s="12" t="s">
        <v>30</v>
      </c>
      <c r="AX198" s="12" t="s">
        <v>81</v>
      </c>
      <c r="AY198" s="171" t="s">
        <v>133</v>
      </c>
    </row>
    <row r="199" spans="1:65" s="2" customFormat="1" ht="21.75" customHeight="1">
      <c r="A199" s="31"/>
      <c r="B199" s="154"/>
      <c r="C199" s="155" t="s">
        <v>410</v>
      </c>
      <c r="D199" s="155" t="s">
        <v>134</v>
      </c>
      <c r="E199" s="156" t="s">
        <v>633</v>
      </c>
      <c r="F199" s="157" t="s">
        <v>634</v>
      </c>
      <c r="G199" s="158" t="s">
        <v>273</v>
      </c>
      <c r="H199" s="159">
        <v>72</v>
      </c>
      <c r="I199" s="160"/>
      <c r="J199" s="161">
        <f>ROUND(I199*H199,2)</f>
        <v>0</v>
      </c>
      <c r="K199" s="162"/>
      <c r="L199" s="32"/>
      <c r="M199" s="163" t="s">
        <v>1</v>
      </c>
      <c r="N199" s="164" t="s">
        <v>38</v>
      </c>
      <c r="O199" s="57"/>
      <c r="P199" s="165">
        <f>O199*H199</f>
        <v>0</v>
      </c>
      <c r="Q199" s="165">
        <v>0</v>
      </c>
      <c r="R199" s="165">
        <f>Q199*H199</f>
        <v>0</v>
      </c>
      <c r="S199" s="165">
        <v>0</v>
      </c>
      <c r="T199" s="166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7" t="s">
        <v>132</v>
      </c>
      <c r="AT199" s="167" t="s">
        <v>134</v>
      </c>
      <c r="AU199" s="167" t="s">
        <v>81</v>
      </c>
      <c r="AY199" s="16" t="s">
        <v>133</v>
      </c>
      <c r="BE199" s="168">
        <f>IF(N199="základní",J199,0)</f>
        <v>0</v>
      </c>
      <c r="BF199" s="168">
        <f>IF(N199="snížená",J199,0)</f>
        <v>0</v>
      </c>
      <c r="BG199" s="168">
        <f>IF(N199="zákl. přenesená",J199,0)</f>
        <v>0</v>
      </c>
      <c r="BH199" s="168">
        <f>IF(N199="sníž. přenesená",J199,0)</f>
        <v>0</v>
      </c>
      <c r="BI199" s="168">
        <f>IF(N199="nulová",J199,0)</f>
        <v>0</v>
      </c>
      <c r="BJ199" s="16" t="s">
        <v>81</v>
      </c>
      <c r="BK199" s="168">
        <f>ROUND(I199*H199,2)</f>
        <v>0</v>
      </c>
      <c r="BL199" s="16" t="s">
        <v>132</v>
      </c>
      <c r="BM199" s="167" t="s">
        <v>635</v>
      </c>
    </row>
    <row r="200" spans="2:51" s="12" customFormat="1" ht="12">
      <c r="B200" s="169"/>
      <c r="D200" s="170" t="s">
        <v>139</v>
      </c>
      <c r="E200" s="171" t="s">
        <v>636</v>
      </c>
      <c r="F200" s="172" t="s">
        <v>637</v>
      </c>
      <c r="H200" s="173">
        <v>72</v>
      </c>
      <c r="I200" s="174"/>
      <c r="L200" s="169"/>
      <c r="M200" s="175"/>
      <c r="N200" s="176"/>
      <c r="O200" s="176"/>
      <c r="P200" s="176"/>
      <c r="Q200" s="176"/>
      <c r="R200" s="176"/>
      <c r="S200" s="176"/>
      <c r="T200" s="177"/>
      <c r="AT200" s="171" t="s">
        <v>139</v>
      </c>
      <c r="AU200" s="171" t="s">
        <v>81</v>
      </c>
      <c r="AV200" s="12" t="s">
        <v>103</v>
      </c>
      <c r="AW200" s="12" t="s">
        <v>30</v>
      </c>
      <c r="AX200" s="12" t="s">
        <v>81</v>
      </c>
      <c r="AY200" s="171" t="s">
        <v>133</v>
      </c>
    </row>
    <row r="201" spans="1:65" s="2" customFormat="1" ht="16.5" customHeight="1">
      <c r="A201" s="31"/>
      <c r="B201" s="154"/>
      <c r="C201" s="155" t="s">
        <v>414</v>
      </c>
      <c r="D201" s="155" t="s">
        <v>134</v>
      </c>
      <c r="E201" s="156" t="s">
        <v>638</v>
      </c>
      <c r="F201" s="157" t="s">
        <v>639</v>
      </c>
      <c r="G201" s="158" t="s">
        <v>273</v>
      </c>
      <c r="H201" s="159">
        <v>975</v>
      </c>
      <c r="I201" s="160"/>
      <c r="J201" s="161">
        <f>ROUND(I201*H201,2)</f>
        <v>0</v>
      </c>
      <c r="K201" s="162"/>
      <c r="L201" s="32"/>
      <c r="M201" s="163" t="s">
        <v>1</v>
      </c>
      <c r="N201" s="164" t="s">
        <v>38</v>
      </c>
      <c r="O201" s="57"/>
      <c r="P201" s="165">
        <f>O201*H201</f>
        <v>0</v>
      </c>
      <c r="Q201" s="165">
        <v>0.18776</v>
      </c>
      <c r="R201" s="165">
        <f>Q201*H201</f>
        <v>183.066</v>
      </c>
      <c r="S201" s="165">
        <v>0</v>
      </c>
      <c r="T201" s="166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7" t="s">
        <v>132</v>
      </c>
      <c r="AT201" s="167" t="s">
        <v>134</v>
      </c>
      <c r="AU201" s="167" t="s">
        <v>81</v>
      </c>
      <c r="AY201" s="16" t="s">
        <v>133</v>
      </c>
      <c r="BE201" s="168">
        <f>IF(N201="základní",J201,0)</f>
        <v>0</v>
      </c>
      <c r="BF201" s="168">
        <f>IF(N201="snížená",J201,0)</f>
        <v>0</v>
      </c>
      <c r="BG201" s="168">
        <f>IF(N201="zákl. přenesená",J201,0)</f>
        <v>0</v>
      </c>
      <c r="BH201" s="168">
        <f>IF(N201="sníž. přenesená",J201,0)</f>
        <v>0</v>
      </c>
      <c r="BI201" s="168">
        <f>IF(N201="nulová",J201,0)</f>
        <v>0</v>
      </c>
      <c r="BJ201" s="16" t="s">
        <v>81</v>
      </c>
      <c r="BK201" s="168">
        <f>ROUND(I201*H201,2)</f>
        <v>0</v>
      </c>
      <c r="BL201" s="16" t="s">
        <v>132</v>
      </c>
      <c r="BM201" s="167" t="s">
        <v>640</v>
      </c>
    </row>
    <row r="202" spans="2:51" s="12" customFormat="1" ht="12">
      <c r="B202" s="169"/>
      <c r="D202" s="170" t="s">
        <v>139</v>
      </c>
      <c r="E202" s="171" t="s">
        <v>641</v>
      </c>
      <c r="F202" s="172" t="s">
        <v>642</v>
      </c>
      <c r="H202" s="173">
        <v>975</v>
      </c>
      <c r="I202" s="174"/>
      <c r="L202" s="169"/>
      <c r="M202" s="175"/>
      <c r="N202" s="176"/>
      <c r="O202" s="176"/>
      <c r="P202" s="176"/>
      <c r="Q202" s="176"/>
      <c r="R202" s="176"/>
      <c r="S202" s="176"/>
      <c r="T202" s="177"/>
      <c r="AT202" s="171" t="s">
        <v>139</v>
      </c>
      <c r="AU202" s="171" t="s">
        <v>81</v>
      </c>
      <c r="AV202" s="12" t="s">
        <v>103</v>
      </c>
      <c r="AW202" s="12" t="s">
        <v>30</v>
      </c>
      <c r="AX202" s="12" t="s">
        <v>81</v>
      </c>
      <c r="AY202" s="171" t="s">
        <v>133</v>
      </c>
    </row>
    <row r="203" spans="1:65" s="2" customFormat="1" ht="16.5" customHeight="1">
      <c r="A203" s="31"/>
      <c r="B203" s="154"/>
      <c r="C203" s="155" t="s">
        <v>418</v>
      </c>
      <c r="D203" s="155" t="s">
        <v>134</v>
      </c>
      <c r="E203" s="156" t="s">
        <v>643</v>
      </c>
      <c r="F203" s="157" t="s">
        <v>644</v>
      </c>
      <c r="G203" s="158" t="s">
        <v>137</v>
      </c>
      <c r="H203" s="159">
        <v>120</v>
      </c>
      <c r="I203" s="160"/>
      <c r="J203" s="161">
        <f>ROUND(I203*H203,2)</f>
        <v>0</v>
      </c>
      <c r="K203" s="162"/>
      <c r="L203" s="32"/>
      <c r="M203" s="163" t="s">
        <v>1</v>
      </c>
      <c r="N203" s="164" t="s">
        <v>38</v>
      </c>
      <c r="O203" s="57"/>
      <c r="P203" s="165">
        <f>O203*H203</f>
        <v>0</v>
      </c>
      <c r="Q203" s="165">
        <v>0.00282</v>
      </c>
      <c r="R203" s="165">
        <f>Q203*H203</f>
        <v>0.3384</v>
      </c>
      <c r="S203" s="165">
        <v>0</v>
      </c>
      <c r="T203" s="166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7" t="s">
        <v>132</v>
      </c>
      <c r="AT203" s="167" t="s">
        <v>134</v>
      </c>
      <c r="AU203" s="167" t="s">
        <v>81</v>
      </c>
      <c r="AY203" s="16" t="s">
        <v>133</v>
      </c>
      <c r="BE203" s="168">
        <f>IF(N203="základní",J203,0)</f>
        <v>0</v>
      </c>
      <c r="BF203" s="168">
        <f>IF(N203="snížená",J203,0)</f>
        <v>0</v>
      </c>
      <c r="BG203" s="168">
        <f>IF(N203="zákl. přenesená",J203,0)</f>
        <v>0</v>
      </c>
      <c r="BH203" s="168">
        <f>IF(N203="sníž. přenesená",J203,0)</f>
        <v>0</v>
      </c>
      <c r="BI203" s="168">
        <f>IF(N203="nulová",J203,0)</f>
        <v>0</v>
      </c>
      <c r="BJ203" s="16" t="s">
        <v>81</v>
      </c>
      <c r="BK203" s="168">
        <f>ROUND(I203*H203,2)</f>
        <v>0</v>
      </c>
      <c r="BL203" s="16" t="s">
        <v>132</v>
      </c>
      <c r="BM203" s="167" t="s">
        <v>645</v>
      </c>
    </row>
    <row r="204" spans="2:51" s="12" customFormat="1" ht="12">
      <c r="B204" s="169"/>
      <c r="D204" s="170" t="s">
        <v>139</v>
      </c>
      <c r="E204" s="171" t="s">
        <v>405</v>
      </c>
      <c r="F204" s="172" t="s">
        <v>646</v>
      </c>
      <c r="H204" s="173">
        <v>120</v>
      </c>
      <c r="I204" s="174"/>
      <c r="L204" s="169"/>
      <c r="M204" s="175"/>
      <c r="N204" s="176"/>
      <c r="O204" s="176"/>
      <c r="P204" s="176"/>
      <c r="Q204" s="176"/>
      <c r="R204" s="176"/>
      <c r="S204" s="176"/>
      <c r="T204" s="177"/>
      <c r="AT204" s="171" t="s">
        <v>139</v>
      </c>
      <c r="AU204" s="171" t="s">
        <v>81</v>
      </c>
      <c r="AV204" s="12" t="s">
        <v>103</v>
      </c>
      <c r="AW204" s="12" t="s">
        <v>30</v>
      </c>
      <c r="AX204" s="12" t="s">
        <v>81</v>
      </c>
      <c r="AY204" s="171" t="s">
        <v>133</v>
      </c>
    </row>
    <row r="205" spans="1:65" s="2" customFormat="1" ht="21.75" customHeight="1">
      <c r="A205" s="31"/>
      <c r="B205" s="154"/>
      <c r="C205" s="155" t="s">
        <v>424</v>
      </c>
      <c r="D205" s="155" t="s">
        <v>134</v>
      </c>
      <c r="E205" s="156" t="s">
        <v>647</v>
      </c>
      <c r="F205" s="157" t="s">
        <v>648</v>
      </c>
      <c r="G205" s="158" t="s">
        <v>273</v>
      </c>
      <c r="H205" s="159">
        <v>77</v>
      </c>
      <c r="I205" s="160"/>
      <c r="J205" s="161">
        <f>ROUND(I205*H205,2)</f>
        <v>0</v>
      </c>
      <c r="K205" s="162"/>
      <c r="L205" s="32"/>
      <c r="M205" s="163" t="s">
        <v>1</v>
      </c>
      <c r="N205" s="164" t="s">
        <v>38</v>
      </c>
      <c r="O205" s="57"/>
      <c r="P205" s="165">
        <f>O205*H205</f>
        <v>0</v>
      </c>
      <c r="Q205" s="165">
        <v>0.00561</v>
      </c>
      <c r="R205" s="165">
        <f>Q205*H205</f>
        <v>0.43197</v>
      </c>
      <c r="S205" s="165">
        <v>0</v>
      </c>
      <c r="T205" s="166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7" t="s">
        <v>132</v>
      </c>
      <c r="AT205" s="167" t="s">
        <v>134</v>
      </c>
      <c r="AU205" s="167" t="s">
        <v>81</v>
      </c>
      <c r="AY205" s="16" t="s">
        <v>133</v>
      </c>
      <c r="BE205" s="168">
        <f>IF(N205="základní",J205,0)</f>
        <v>0</v>
      </c>
      <c r="BF205" s="168">
        <f>IF(N205="snížená",J205,0)</f>
        <v>0</v>
      </c>
      <c r="BG205" s="168">
        <f>IF(N205="zákl. přenesená",J205,0)</f>
        <v>0</v>
      </c>
      <c r="BH205" s="168">
        <f>IF(N205="sníž. přenesená",J205,0)</f>
        <v>0</v>
      </c>
      <c r="BI205" s="168">
        <f>IF(N205="nulová",J205,0)</f>
        <v>0</v>
      </c>
      <c r="BJ205" s="16" t="s">
        <v>81</v>
      </c>
      <c r="BK205" s="168">
        <f>ROUND(I205*H205,2)</f>
        <v>0</v>
      </c>
      <c r="BL205" s="16" t="s">
        <v>132</v>
      </c>
      <c r="BM205" s="167" t="s">
        <v>649</v>
      </c>
    </row>
    <row r="206" spans="2:51" s="12" customFormat="1" ht="12">
      <c r="B206" s="169"/>
      <c r="D206" s="170" t="s">
        <v>139</v>
      </c>
      <c r="E206" s="171" t="s">
        <v>650</v>
      </c>
      <c r="F206" s="172" t="s">
        <v>651</v>
      </c>
      <c r="H206" s="173">
        <v>77</v>
      </c>
      <c r="I206" s="174"/>
      <c r="L206" s="169"/>
      <c r="M206" s="175"/>
      <c r="N206" s="176"/>
      <c r="O206" s="176"/>
      <c r="P206" s="176"/>
      <c r="Q206" s="176"/>
      <c r="R206" s="176"/>
      <c r="S206" s="176"/>
      <c r="T206" s="177"/>
      <c r="AT206" s="171" t="s">
        <v>139</v>
      </c>
      <c r="AU206" s="171" t="s">
        <v>81</v>
      </c>
      <c r="AV206" s="12" t="s">
        <v>103</v>
      </c>
      <c r="AW206" s="12" t="s">
        <v>30</v>
      </c>
      <c r="AX206" s="12" t="s">
        <v>81</v>
      </c>
      <c r="AY206" s="171" t="s">
        <v>133</v>
      </c>
    </row>
    <row r="207" spans="1:65" s="2" customFormat="1" ht="21.75" customHeight="1">
      <c r="A207" s="31"/>
      <c r="B207" s="154"/>
      <c r="C207" s="155" t="s">
        <v>652</v>
      </c>
      <c r="D207" s="155" t="s">
        <v>134</v>
      </c>
      <c r="E207" s="156" t="s">
        <v>653</v>
      </c>
      <c r="F207" s="157" t="s">
        <v>654</v>
      </c>
      <c r="G207" s="158" t="s">
        <v>273</v>
      </c>
      <c r="H207" s="159">
        <v>8319</v>
      </c>
      <c r="I207" s="160"/>
      <c r="J207" s="161">
        <f>ROUND(I207*H207,2)</f>
        <v>0</v>
      </c>
      <c r="K207" s="162"/>
      <c r="L207" s="32"/>
      <c r="M207" s="163" t="s">
        <v>1</v>
      </c>
      <c r="N207" s="164" t="s">
        <v>38</v>
      </c>
      <c r="O207" s="57"/>
      <c r="P207" s="165">
        <f>O207*H207</f>
        <v>0</v>
      </c>
      <c r="Q207" s="165">
        <v>0.00071</v>
      </c>
      <c r="R207" s="165">
        <f>Q207*H207</f>
        <v>5.90649</v>
      </c>
      <c r="S207" s="165">
        <v>0</v>
      </c>
      <c r="T207" s="166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7" t="s">
        <v>132</v>
      </c>
      <c r="AT207" s="167" t="s">
        <v>134</v>
      </c>
      <c r="AU207" s="167" t="s">
        <v>81</v>
      </c>
      <c r="AY207" s="16" t="s">
        <v>133</v>
      </c>
      <c r="BE207" s="168">
        <f>IF(N207="základní",J207,0)</f>
        <v>0</v>
      </c>
      <c r="BF207" s="168">
        <f>IF(N207="snížená",J207,0)</f>
        <v>0</v>
      </c>
      <c r="BG207" s="168">
        <f>IF(N207="zákl. přenesená",J207,0)</f>
        <v>0</v>
      </c>
      <c r="BH207" s="168">
        <f>IF(N207="sníž. přenesená",J207,0)</f>
        <v>0</v>
      </c>
      <c r="BI207" s="168">
        <f>IF(N207="nulová",J207,0)</f>
        <v>0</v>
      </c>
      <c r="BJ207" s="16" t="s">
        <v>81</v>
      </c>
      <c r="BK207" s="168">
        <f>ROUND(I207*H207,2)</f>
        <v>0</v>
      </c>
      <c r="BL207" s="16" t="s">
        <v>132</v>
      </c>
      <c r="BM207" s="167" t="s">
        <v>655</v>
      </c>
    </row>
    <row r="208" spans="2:51" s="12" customFormat="1" ht="12">
      <c r="B208" s="169"/>
      <c r="D208" s="170" t="s">
        <v>139</v>
      </c>
      <c r="E208" s="171" t="s">
        <v>656</v>
      </c>
      <c r="F208" s="172" t="s">
        <v>657</v>
      </c>
      <c r="H208" s="173">
        <v>8319</v>
      </c>
      <c r="I208" s="174"/>
      <c r="L208" s="169"/>
      <c r="M208" s="175"/>
      <c r="N208" s="176"/>
      <c r="O208" s="176"/>
      <c r="P208" s="176"/>
      <c r="Q208" s="176"/>
      <c r="R208" s="176"/>
      <c r="S208" s="176"/>
      <c r="T208" s="177"/>
      <c r="AT208" s="171" t="s">
        <v>139</v>
      </c>
      <c r="AU208" s="171" t="s">
        <v>81</v>
      </c>
      <c r="AV208" s="12" t="s">
        <v>103</v>
      </c>
      <c r="AW208" s="12" t="s">
        <v>30</v>
      </c>
      <c r="AX208" s="12" t="s">
        <v>81</v>
      </c>
      <c r="AY208" s="171" t="s">
        <v>133</v>
      </c>
    </row>
    <row r="209" spans="1:65" s="2" customFormat="1" ht="16.5" customHeight="1">
      <c r="A209" s="31"/>
      <c r="B209" s="154"/>
      <c r="C209" s="155" t="s">
        <v>436</v>
      </c>
      <c r="D209" s="155" t="s">
        <v>134</v>
      </c>
      <c r="E209" s="156" t="s">
        <v>658</v>
      </c>
      <c r="F209" s="157" t="s">
        <v>659</v>
      </c>
      <c r="G209" s="158" t="s">
        <v>273</v>
      </c>
      <c r="H209" s="159">
        <v>2000</v>
      </c>
      <c r="I209" s="160"/>
      <c r="J209" s="161">
        <f>ROUND(I209*H209,2)</f>
        <v>0</v>
      </c>
      <c r="K209" s="162"/>
      <c r="L209" s="32"/>
      <c r="M209" s="163" t="s">
        <v>1</v>
      </c>
      <c r="N209" s="164" t="s">
        <v>38</v>
      </c>
      <c r="O209" s="57"/>
      <c r="P209" s="165">
        <f>O209*H209</f>
        <v>0</v>
      </c>
      <c r="Q209" s="165">
        <v>0</v>
      </c>
      <c r="R209" s="165">
        <f>Q209*H209</f>
        <v>0</v>
      </c>
      <c r="S209" s="165">
        <v>0</v>
      </c>
      <c r="T209" s="166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7" t="s">
        <v>132</v>
      </c>
      <c r="AT209" s="167" t="s">
        <v>134</v>
      </c>
      <c r="AU209" s="167" t="s">
        <v>81</v>
      </c>
      <c r="AY209" s="16" t="s">
        <v>133</v>
      </c>
      <c r="BE209" s="168">
        <f>IF(N209="základní",J209,0)</f>
        <v>0</v>
      </c>
      <c r="BF209" s="168">
        <f>IF(N209="snížená",J209,0)</f>
        <v>0</v>
      </c>
      <c r="BG209" s="168">
        <f>IF(N209="zákl. přenesená",J209,0)</f>
        <v>0</v>
      </c>
      <c r="BH209" s="168">
        <f>IF(N209="sníž. přenesená",J209,0)</f>
        <v>0</v>
      </c>
      <c r="BI209" s="168">
        <f>IF(N209="nulová",J209,0)</f>
        <v>0</v>
      </c>
      <c r="BJ209" s="16" t="s">
        <v>81</v>
      </c>
      <c r="BK209" s="168">
        <f>ROUND(I209*H209,2)</f>
        <v>0</v>
      </c>
      <c r="BL209" s="16" t="s">
        <v>132</v>
      </c>
      <c r="BM209" s="167" t="s">
        <v>660</v>
      </c>
    </row>
    <row r="210" spans="2:51" s="12" customFormat="1" ht="12">
      <c r="B210" s="169"/>
      <c r="D210" s="170" t="s">
        <v>139</v>
      </c>
      <c r="E210" s="171" t="s">
        <v>661</v>
      </c>
      <c r="F210" s="172" t="s">
        <v>662</v>
      </c>
      <c r="H210" s="173">
        <v>2000</v>
      </c>
      <c r="I210" s="174"/>
      <c r="L210" s="169"/>
      <c r="M210" s="175"/>
      <c r="N210" s="176"/>
      <c r="O210" s="176"/>
      <c r="P210" s="176"/>
      <c r="Q210" s="176"/>
      <c r="R210" s="176"/>
      <c r="S210" s="176"/>
      <c r="T210" s="177"/>
      <c r="AT210" s="171" t="s">
        <v>139</v>
      </c>
      <c r="AU210" s="171" t="s">
        <v>81</v>
      </c>
      <c r="AV210" s="12" t="s">
        <v>103</v>
      </c>
      <c r="AW210" s="12" t="s">
        <v>30</v>
      </c>
      <c r="AX210" s="12" t="s">
        <v>81</v>
      </c>
      <c r="AY210" s="171" t="s">
        <v>133</v>
      </c>
    </row>
    <row r="211" spans="1:65" s="2" customFormat="1" ht="16.5" customHeight="1">
      <c r="A211" s="31"/>
      <c r="B211" s="154"/>
      <c r="C211" s="155" t="s">
        <v>443</v>
      </c>
      <c r="D211" s="155" t="s">
        <v>134</v>
      </c>
      <c r="E211" s="156" t="s">
        <v>663</v>
      </c>
      <c r="F211" s="157" t="s">
        <v>664</v>
      </c>
      <c r="G211" s="158" t="s">
        <v>273</v>
      </c>
      <c r="H211" s="159">
        <v>8242</v>
      </c>
      <c r="I211" s="160"/>
      <c r="J211" s="161">
        <f>ROUND(I211*H211,2)</f>
        <v>0</v>
      </c>
      <c r="K211" s="162"/>
      <c r="L211" s="32"/>
      <c r="M211" s="163" t="s">
        <v>1</v>
      </c>
      <c r="N211" s="164" t="s">
        <v>38</v>
      </c>
      <c r="O211" s="57"/>
      <c r="P211" s="165">
        <f>O211*H211</f>
        <v>0</v>
      </c>
      <c r="Q211" s="165">
        <v>0</v>
      </c>
      <c r="R211" s="165">
        <f>Q211*H211</f>
        <v>0</v>
      </c>
      <c r="S211" s="165">
        <v>0</v>
      </c>
      <c r="T211" s="166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7" t="s">
        <v>132</v>
      </c>
      <c r="AT211" s="167" t="s">
        <v>134</v>
      </c>
      <c r="AU211" s="167" t="s">
        <v>81</v>
      </c>
      <c r="AY211" s="16" t="s">
        <v>133</v>
      </c>
      <c r="BE211" s="168">
        <f>IF(N211="základní",J211,0)</f>
        <v>0</v>
      </c>
      <c r="BF211" s="168">
        <f>IF(N211="snížená",J211,0)</f>
        <v>0</v>
      </c>
      <c r="BG211" s="168">
        <f>IF(N211="zákl. přenesená",J211,0)</f>
        <v>0</v>
      </c>
      <c r="BH211" s="168">
        <f>IF(N211="sníž. přenesená",J211,0)</f>
        <v>0</v>
      </c>
      <c r="BI211" s="168">
        <f>IF(N211="nulová",J211,0)</f>
        <v>0</v>
      </c>
      <c r="BJ211" s="16" t="s">
        <v>81</v>
      </c>
      <c r="BK211" s="168">
        <f>ROUND(I211*H211,2)</f>
        <v>0</v>
      </c>
      <c r="BL211" s="16" t="s">
        <v>132</v>
      </c>
      <c r="BM211" s="167" t="s">
        <v>665</v>
      </c>
    </row>
    <row r="212" spans="2:51" s="12" customFormat="1" ht="12">
      <c r="B212" s="169"/>
      <c r="D212" s="170" t="s">
        <v>139</v>
      </c>
      <c r="E212" s="171" t="s">
        <v>422</v>
      </c>
      <c r="F212" s="172" t="s">
        <v>666</v>
      </c>
      <c r="H212" s="173">
        <v>7874</v>
      </c>
      <c r="I212" s="174"/>
      <c r="L212" s="169"/>
      <c r="M212" s="175"/>
      <c r="N212" s="176"/>
      <c r="O212" s="176"/>
      <c r="P212" s="176"/>
      <c r="Q212" s="176"/>
      <c r="R212" s="176"/>
      <c r="S212" s="176"/>
      <c r="T212" s="177"/>
      <c r="AT212" s="171" t="s">
        <v>139</v>
      </c>
      <c r="AU212" s="171" t="s">
        <v>81</v>
      </c>
      <c r="AV212" s="12" t="s">
        <v>103</v>
      </c>
      <c r="AW212" s="12" t="s">
        <v>30</v>
      </c>
      <c r="AX212" s="12" t="s">
        <v>73</v>
      </c>
      <c r="AY212" s="171" t="s">
        <v>133</v>
      </c>
    </row>
    <row r="213" spans="2:51" s="12" customFormat="1" ht="12">
      <c r="B213" s="169"/>
      <c r="D213" s="170" t="s">
        <v>139</v>
      </c>
      <c r="E213" s="171" t="s">
        <v>460</v>
      </c>
      <c r="F213" s="172" t="s">
        <v>667</v>
      </c>
      <c r="H213" s="173">
        <v>368</v>
      </c>
      <c r="I213" s="174"/>
      <c r="L213" s="169"/>
      <c r="M213" s="175"/>
      <c r="N213" s="176"/>
      <c r="O213" s="176"/>
      <c r="P213" s="176"/>
      <c r="Q213" s="176"/>
      <c r="R213" s="176"/>
      <c r="S213" s="176"/>
      <c r="T213" s="177"/>
      <c r="AT213" s="171" t="s">
        <v>139</v>
      </c>
      <c r="AU213" s="171" t="s">
        <v>81</v>
      </c>
      <c r="AV213" s="12" t="s">
        <v>103</v>
      </c>
      <c r="AW213" s="12" t="s">
        <v>30</v>
      </c>
      <c r="AX213" s="12" t="s">
        <v>73</v>
      </c>
      <c r="AY213" s="171" t="s">
        <v>133</v>
      </c>
    </row>
    <row r="214" spans="2:51" s="12" customFormat="1" ht="12">
      <c r="B214" s="169"/>
      <c r="D214" s="170" t="s">
        <v>139</v>
      </c>
      <c r="E214" s="171" t="s">
        <v>668</v>
      </c>
      <c r="F214" s="172" t="s">
        <v>669</v>
      </c>
      <c r="H214" s="173">
        <v>8242</v>
      </c>
      <c r="I214" s="174"/>
      <c r="L214" s="169"/>
      <c r="M214" s="175"/>
      <c r="N214" s="176"/>
      <c r="O214" s="176"/>
      <c r="P214" s="176"/>
      <c r="Q214" s="176"/>
      <c r="R214" s="176"/>
      <c r="S214" s="176"/>
      <c r="T214" s="177"/>
      <c r="AT214" s="171" t="s">
        <v>139</v>
      </c>
      <c r="AU214" s="171" t="s">
        <v>81</v>
      </c>
      <c r="AV214" s="12" t="s">
        <v>103</v>
      </c>
      <c r="AW214" s="12" t="s">
        <v>30</v>
      </c>
      <c r="AX214" s="12" t="s">
        <v>81</v>
      </c>
      <c r="AY214" s="171" t="s">
        <v>133</v>
      </c>
    </row>
    <row r="215" spans="1:65" s="2" customFormat="1" ht="16.5" customHeight="1">
      <c r="A215" s="31"/>
      <c r="B215" s="154"/>
      <c r="C215" s="155" t="s">
        <v>449</v>
      </c>
      <c r="D215" s="155" t="s">
        <v>134</v>
      </c>
      <c r="E215" s="156" t="s">
        <v>670</v>
      </c>
      <c r="F215" s="157" t="s">
        <v>671</v>
      </c>
      <c r="G215" s="158" t="s">
        <v>273</v>
      </c>
      <c r="H215" s="159">
        <v>77</v>
      </c>
      <c r="I215" s="160"/>
      <c r="J215" s="161">
        <f>ROUND(I215*H215,2)</f>
        <v>0</v>
      </c>
      <c r="K215" s="162"/>
      <c r="L215" s="32"/>
      <c r="M215" s="163" t="s">
        <v>1</v>
      </c>
      <c r="N215" s="164" t="s">
        <v>38</v>
      </c>
      <c r="O215" s="57"/>
      <c r="P215" s="165">
        <f>O215*H215</f>
        <v>0</v>
      </c>
      <c r="Q215" s="165">
        <v>0</v>
      </c>
      <c r="R215" s="165">
        <f>Q215*H215</f>
        <v>0</v>
      </c>
      <c r="S215" s="165">
        <v>0</v>
      </c>
      <c r="T215" s="166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7" t="s">
        <v>132</v>
      </c>
      <c r="AT215" s="167" t="s">
        <v>134</v>
      </c>
      <c r="AU215" s="167" t="s">
        <v>81</v>
      </c>
      <c r="AY215" s="16" t="s">
        <v>133</v>
      </c>
      <c r="BE215" s="168">
        <f>IF(N215="základní",J215,0)</f>
        <v>0</v>
      </c>
      <c r="BF215" s="168">
        <f>IF(N215="snížená",J215,0)</f>
        <v>0</v>
      </c>
      <c r="BG215" s="168">
        <f>IF(N215="zákl. přenesená",J215,0)</f>
        <v>0</v>
      </c>
      <c r="BH215" s="168">
        <f>IF(N215="sníž. přenesená",J215,0)</f>
        <v>0</v>
      </c>
      <c r="BI215" s="168">
        <f>IF(N215="nulová",J215,0)</f>
        <v>0</v>
      </c>
      <c r="BJ215" s="16" t="s">
        <v>81</v>
      </c>
      <c r="BK215" s="168">
        <f>ROUND(I215*H215,2)</f>
        <v>0</v>
      </c>
      <c r="BL215" s="16" t="s">
        <v>132</v>
      </c>
      <c r="BM215" s="167" t="s">
        <v>672</v>
      </c>
    </row>
    <row r="216" spans="2:51" s="12" customFormat="1" ht="12">
      <c r="B216" s="169"/>
      <c r="D216" s="170" t="s">
        <v>139</v>
      </c>
      <c r="E216" s="171" t="s">
        <v>428</v>
      </c>
      <c r="F216" s="172" t="s">
        <v>673</v>
      </c>
      <c r="H216" s="173">
        <v>77</v>
      </c>
      <c r="I216" s="174"/>
      <c r="L216" s="169"/>
      <c r="M216" s="175"/>
      <c r="N216" s="176"/>
      <c r="O216" s="176"/>
      <c r="P216" s="176"/>
      <c r="Q216" s="176"/>
      <c r="R216" s="176"/>
      <c r="S216" s="176"/>
      <c r="T216" s="177"/>
      <c r="AT216" s="171" t="s">
        <v>139</v>
      </c>
      <c r="AU216" s="171" t="s">
        <v>81</v>
      </c>
      <c r="AV216" s="12" t="s">
        <v>103</v>
      </c>
      <c r="AW216" s="12" t="s">
        <v>30</v>
      </c>
      <c r="AX216" s="12" t="s">
        <v>81</v>
      </c>
      <c r="AY216" s="171" t="s">
        <v>133</v>
      </c>
    </row>
    <row r="217" spans="1:65" s="2" customFormat="1" ht="21.75" customHeight="1">
      <c r="A217" s="31"/>
      <c r="B217" s="154"/>
      <c r="C217" s="155" t="s">
        <v>674</v>
      </c>
      <c r="D217" s="155" t="s">
        <v>134</v>
      </c>
      <c r="E217" s="156" t="s">
        <v>675</v>
      </c>
      <c r="F217" s="157" t="s">
        <v>676</v>
      </c>
      <c r="G217" s="158" t="s">
        <v>273</v>
      </c>
      <c r="H217" s="159">
        <v>44</v>
      </c>
      <c r="I217" s="160"/>
      <c r="J217" s="161">
        <f>ROUND(I217*H217,2)</f>
        <v>0</v>
      </c>
      <c r="K217" s="162"/>
      <c r="L217" s="32"/>
      <c r="M217" s="163" t="s">
        <v>1</v>
      </c>
      <c r="N217" s="164" t="s">
        <v>38</v>
      </c>
      <c r="O217" s="57"/>
      <c r="P217" s="165">
        <f>O217*H217</f>
        <v>0</v>
      </c>
      <c r="Q217" s="165">
        <v>0.61404</v>
      </c>
      <c r="R217" s="165">
        <f>Q217*H217</f>
        <v>27.017760000000003</v>
      </c>
      <c r="S217" s="165">
        <v>0</v>
      </c>
      <c r="T217" s="166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7" t="s">
        <v>132</v>
      </c>
      <c r="AT217" s="167" t="s">
        <v>134</v>
      </c>
      <c r="AU217" s="167" t="s">
        <v>81</v>
      </c>
      <c r="AY217" s="16" t="s">
        <v>133</v>
      </c>
      <c r="BE217" s="168">
        <f>IF(N217="základní",J217,0)</f>
        <v>0</v>
      </c>
      <c r="BF217" s="168">
        <f>IF(N217="snížená",J217,0)</f>
        <v>0</v>
      </c>
      <c r="BG217" s="168">
        <f>IF(N217="zákl. přenesená",J217,0)</f>
        <v>0</v>
      </c>
      <c r="BH217" s="168">
        <f>IF(N217="sníž. přenesená",J217,0)</f>
        <v>0</v>
      </c>
      <c r="BI217" s="168">
        <f>IF(N217="nulová",J217,0)</f>
        <v>0</v>
      </c>
      <c r="BJ217" s="16" t="s">
        <v>81</v>
      </c>
      <c r="BK217" s="168">
        <f>ROUND(I217*H217,2)</f>
        <v>0</v>
      </c>
      <c r="BL217" s="16" t="s">
        <v>132</v>
      </c>
      <c r="BM217" s="167" t="s">
        <v>677</v>
      </c>
    </row>
    <row r="218" spans="2:51" s="12" customFormat="1" ht="12">
      <c r="B218" s="169"/>
      <c r="D218" s="170" t="s">
        <v>139</v>
      </c>
      <c r="E218" s="171" t="s">
        <v>678</v>
      </c>
      <c r="F218" s="172" t="s">
        <v>679</v>
      </c>
      <c r="H218" s="173">
        <v>44</v>
      </c>
      <c r="I218" s="174"/>
      <c r="L218" s="169"/>
      <c r="M218" s="175"/>
      <c r="N218" s="176"/>
      <c r="O218" s="176"/>
      <c r="P218" s="176"/>
      <c r="Q218" s="176"/>
      <c r="R218" s="176"/>
      <c r="S218" s="176"/>
      <c r="T218" s="177"/>
      <c r="AT218" s="171" t="s">
        <v>139</v>
      </c>
      <c r="AU218" s="171" t="s">
        <v>81</v>
      </c>
      <c r="AV218" s="12" t="s">
        <v>103</v>
      </c>
      <c r="AW218" s="12" t="s">
        <v>30</v>
      </c>
      <c r="AX218" s="12" t="s">
        <v>81</v>
      </c>
      <c r="AY218" s="171" t="s">
        <v>133</v>
      </c>
    </row>
    <row r="219" spans="2:63" s="11" customFormat="1" ht="25.9" customHeight="1">
      <c r="B219" s="143"/>
      <c r="D219" s="144" t="s">
        <v>72</v>
      </c>
      <c r="E219" s="145" t="s">
        <v>680</v>
      </c>
      <c r="F219" s="145" t="s">
        <v>681</v>
      </c>
      <c r="I219" s="146"/>
      <c r="J219" s="147">
        <f>BK219</f>
        <v>0</v>
      </c>
      <c r="L219" s="143"/>
      <c r="M219" s="148"/>
      <c r="N219" s="149"/>
      <c r="O219" s="149"/>
      <c r="P219" s="150">
        <f>SUM(P220:P235)</f>
        <v>0</v>
      </c>
      <c r="Q219" s="149"/>
      <c r="R219" s="150">
        <f>SUM(R220:R235)</f>
        <v>0.159364</v>
      </c>
      <c r="S219" s="149"/>
      <c r="T219" s="151">
        <f>SUM(T220:T235)</f>
        <v>0</v>
      </c>
      <c r="AR219" s="144" t="s">
        <v>132</v>
      </c>
      <c r="AT219" s="152" t="s">
        <v>72</v>
      </c>
      <c r="AU219" s="152" t="s">
        <v>73</v>
      </c>
      <c r="AY219" s="144" t="s">
        <v>133</v>
      </c>
      <c r="BK219" s="153">
        <f>SUM(BK220:BK235)</f>
        <v>0</v>
      </c>
    </row>
    <row r="220" spans="1:65" s="2" customFormat="1" ht="21.75" customHeight="1">
      <c r="A220" s="31"/>
      <c r="B220" s="154"/>
      <c r="C220" s="155" t="s">
        <v>682</v>
      </c>
      <c r="D220" s="155" t="s">
        <v>134</v>
      </c>
      <c r="E220" s="156" t="s">
        <v>683</v>
      </c>
      <c r="F220" s="157" t="s">
        <v>684</v>
      </c>
      <c r="G220" s="158" t="s">
        <v>273</v>
      </c>
      <c r="H220" s="159">
        <v>6</v>
      </c>
      <c r="I220" s="160"/>
      <c r="J220" s="161">
        <f>ROUND(I220*H220,2)</f>
        <v>0</v>
      </c>
      <c r="K220" s="162"/>
      <c r="L220" s="32"/>
      <c r="M220" s="163" t="s">
        <v>1</v>
      </c>
      <c r="N220" s="164" t="s">
        <v>38</v>
      </c>
      <c r="O220" s="57"/>
      <c r="P220" s="165">
        <f>O220*H220</f>
        <v>0</v>
      </c>
      <c r="Q220" s="165">
        <v>0</v>
      </c>
      <c r="R220" s="165">
        <f>Q220*H220</f>
        <v>0</v>
      </c>
      <c r="S220" s="165">
        <v>0</v>
      </c>
      <c r="T220" s="166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67" t="s">
        <v>132</v>
      </c>
      <c r="AT220" s="167" t="s">
        <v>134</v>
      </c>
      <c r="AU220" s="167" t="s">
        <v>81</v>
      </c>
      <c r="AY220" s="16" t="s">
        <v>133</v>
      </c>
      <c r="BE220" s="168">
        <f>IF(N220="základní",J220,0)</f>
        <v>0</v>
      </c>
      <c r="BF220" s="168">
        <f>IF(N220="snížená",J220,0)</f>
        <v>0</v>
      </c>
      <c r="BG220" s="168">
        <f>IF(N220="zákl. přenesená",J220,0)</f>
        <v>0</v>
      </c>
      <c r="BH220" s="168">
        <f>IF(N220="sníž. přenesená",J220,0)</f>
        <v>0</v>
      </c>
      <c r="BI220" s="168">
        <f>IF(N220="nulová",J220,0)</f>
        <v>0</v>
      </c>
      <c r="BJ220" s="16" t="s">
        <v>81</v>
      </c>
      <c r="BK220" s="168">
        <f>ROUND(I220*H220,2)</f>
        <v>0</v>
      </c>
      <c r="BL220" s="16" t="s">
        <v>132</v>
      </c>
      <c r="BM220" s="167" t="s">
        <v>685</v>
      </c>
    </row>
    <row r="221" spans="2:51" s="12" customFormat="1" ht="12">
      <c r="B221" s="169"/>
      <c r="D221" s="170" t="s">
        <v>139</v>
      </c>
      <c r="E221" s="171" t="s">
        <v>686</v>
      </c>
      <c r="F221" s="172" t="s">
        <v>687</v>
      </c>
      <c r="H221" s="173">
        <v>6</v>
      </c>
      <c r="I221" s="174"/>
      <c r="L221" s="169"/>
      <c r="M221" s="175"/>
      <c r="N221" s="176"/>
      <c r="O221" s="176"/>
      <c r="P221" s="176"/>
      <c r="Q221" s="176"/>
      <c r="R221" s="176"/>
      <c r="S221" s="176"/>
      <c r="T221" s="177"/>
      <c r="AT221" s="171" t="s">
        <v>139</v>
      </c>
      <c r="AU221" s="171" t="s">
        <v>81</v>
      </c>
      <c r="AV221" s="12" t="s">
        <v>103</v>
      </c>
      <c r="AW221" s="12" t="s">
        <v>30</v>
      </c>
      <c r="AX221" s="12" t="s">
        <v>81</v>
      </c>
      <c r="AY221" s="171" t="s">
        <v>133</v>
      </c>
    </row>
    <row r="222" spans="1:65" s="2" customFormat="1" ht="16.5" customHeight="1">
      <c r="A222" s="31"/>
      <c r="B222" s="154"/>
      <c r="C222" s="193" t="s">
        <v>688</v>
      </c>
      <c r="D222" s="193" t="s">
        <v>137</v>
      </c>
      <c r="E222" s="194" t="s">
        <v>689</v>
      </c>
      <c r="F222" s="195" t="s">
        <v>690</v>
      </c>
      <c r="G222" s="196" t="s">
        <v>439</v>
      </c>
      <c r="H222" s="197">
        <v>0.002</v>
      </c>
      <c r="I222" s="198"/>
      <c r="J222" s="199">
        <f>ROUND(I222*H222,2)</f>
        <v>0</v>
      </c>
      <c r="K222" s="200"/>
      <c r="L222" s="201"/>
      <c r="M222" s="202" t="s">
        <v>1</v>
      </c>
      <c r="N222" s="203" t="s">
        <v>38</v>
      </c>
      <c r="O222" s="57"/>
      <c r="P222" s="165">
        <f>O222*H222</f>
        <v>0</v>
      </c>
      <c r="Q222" s="165">
        <v>1</v>
      </c>
      <c r="R222" s="165">
        <f>Q222*H222</f>
        <v>0.002</v>
      </c>
      <c r="S222" s="165">
        <v>0</v>
      </c>
      <c r="T222" s="166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7" t="s">
        <v>172</v>
      </c>
      <c r="AT222" s="167" t="s">
        <v>137</v>
      </c>
      <c r="AU222" s="167" t="s">
        <v>81</v>
      </c>
      <c r="AY222" s="16" t="s">
        <v>133</v>
      </c>
      <c r="BE222" s="168">
        <f>IF(N222="základní",J222,0)</f>
        <v>0</v>
      </c>
      <c r="BF222" s="168">
        <f>IF(N222="snížená",J222,0)</f>
        <v>0</v>
      </c>
      <c r="BG222" s="168">
        <f>IF(N222="zákl. přenesená",J222,0)</f>
        <v>0</v>
      </c>
      <c r="BH222" s="168">
        <f>IF(N222="sníž. přenesená",J222,0)</f>
        <v>0</v>
      </c>
      <c r="BI222" s="168">
        <f>IF(N222="nulová",J222,0)</f>
        <v>0</v>
      </c>
      <c r="BJ222" s="16" t="s">
        <v>81</v>
      </c>
      <c r="BK222" s="168">
        <f>ROUND(I222*H222,2)</f>
        <v>0</v>
      </c>
      <c r="BL222" s="16" t="s">
        <v>132</v>
      </c>
      <c r="BM222" s="167" t="s">
        <v>691</v>
      </c>
    </row>
    <row r="223" spans="1:65" s="2" customFormat="1" ht="21.75" customHeight="1">
      <c r="A223" s="31"/>
      <c r="B223" s="154"/>
      <c r="C223" s="155" t="s">
        <v>141</v>
      </c>
      <c r="D223" s="155" t="s">
        <v>134</v>
      </c>
      <c r="E223" s="156" t="s">
        <v>692</v>
      </c>
      <c r="F223" s="157" t="s">
        <v>693</v>
      </c>
      <c r="G223" s="158" t="s">
        <v>273</v>
      </c>
      <c r="H223" s="159">
        <v>6</v>
      </c>
      <c r="I223" s="160"/>
      <c r="J223" s="161">
        <f>ROUND(I223*H223,2)</f>
        <v>0</v>
      </c>
      <c r="K223" s="162"/>
      <c r="L223" s="32"/>
      <c r="M223" s="163" t="s">
        <v>1</v>
      </c>
      <c r="N223" s="164" t="s">
        <v>38</v>
      </c>
      <c r="O223" s="57"/>
      <c r="P223" s="165">
        <f>O223*H223</f>
        <v>0</v>
      </c>
      <c r="Q223" s="165">
        <v>0</v>
      </c>
      <c r="R223" s="165">
        <f>Q223*H223</f>
        <v>0</v>
      </c>
      <c r="S223" s="165">
        <v>0</v>
      </c>
      <c r="T223" s="166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7" t="s">
        <v>132</v>
      </c>
      <c r="AT223" s="167" t="s">
        <v>134</v>
      </c>
      <c r="AU223" s="167" t="s">
        <v>81</v>
      </c>
      <c r="AY223" s="16" t="s">
        <v>133</v>
      </c>
      <c r="BE223" s="168">
        <f>IF(N223="základní",J223,0)</f>
        <v>0</v>
      </c>
      <c r="BF223" s="168">
        <f>IF(N223="snížená",J223,0)</f>
        <v>0</v>
      </c>
      <c r="BG223" s="168">
        <f>IF(N223="zákl. přenesená",J223,0)</f>
        <v>0</v>
      </c>
      <c r="BH223" s="168">
        <f>IF(N223="sníž. přenesená",J223,0)</f>
        <v>0</v>
      </c>
      <c r="BI223" s="168">
        <f>IF(N223="nulová",J223,0)</f>
        <v>0</v>
      </c>
      <c r="BJ223" s="16" t="s">
        <v>81</v>
      </c>
      <c r="BK223" s="168">
        <f>ROUND(I223*H223,2)</f>
        <v>0</v>
      </c>
      <c r="BL223" s="16" t="s">
        <v>132</v>
      </c>
      <c r="BM223" s="167" t="s">
        <v>694</v>
      </c>
    </row>
    <row r="224" spans="2:51" s="12" customFormat="1" ht="12">
      <c r="B224" s="169"/>
      <c r="D224" s="170" t="s">
        <v>139</v>
      </c>
      <c r="E224" s="171" t="s">
        <v>695</v>
      </c>
      <c r="F224" s="172" t="s">
        <v>696</v>
      </c>
      <c r="H224" s="173">
        <v>6</v>
      </c>
      <c r="I224" s="174"/>
      <c r="L224" s="169"/>
      <c r="M224" s="175"/>
      <c r="N224" s="176"/>
      <c r="O224" s="176"/>
      <c r="P224" s="176"/>
      <c r="Q224" s="176"/>
      <c r="R224" s="176"/>
      <c r="S224" s="176"/>
      <c r="T224" s="177"/>
      <c r="AT224" s="171" t="s">
        <v>139</v>
      </c>
      <c r="AU224" s="171" t="s">
        <v>81</v>
      </c>
      <c r="AV224" s="12" t="s">
        <v>103</v>
      </c>
      <c r="AW224" s="12" t="s">
        <v>30</v>
      </c>
      <c r="AX224" s="12" t="s">
        <v>81</v>
      </c>
      <c r="AY224" s="171" t="s">
        <v>133</v>
      </c>
    </row>
    <row r="225" spans="1:65" s="2" customFormat="1" ht="16.5" customHeight="1">
      <c r="A225" s="31"/>
      <c r="B225" s="154"/>
      <c r="C225" s="193" t="s">
        <v>697</v>
      </c>
      <c r="D225" s="193" t="s">
        <v>137</v>
      </c>
      <c r="E225" s="194" t="s">
        <v>698</v>
      </c>
      <c r="F225" s="195" t="s">
        <v>699</v>
      </c>
      <c r="G225" s="196" t="s">
        <v>700</v>
      </c>
      <c r="H225" s="197">
        <v>9</v>
      </c>
      <c r="I225" s="198"/>
      <c r="J225" s="199">
        <f>ROUND(I225*H225,2)</f>
        <v>0</v>
      </c>
      <c r="K225" s="200"/>
      <c r="L225" s="201"/>
      <c r="M225" s="202" t="s">
        <v>1</v>
      </c>
      <c r="N225" s="203" t="s">
        <v>38</v>
      </c>
      <c r="O225" s="57"/>
      <c r="P225" s="165">
        <f>O225*H225</f>
        <v>0</v>
      </c>
      <c r="Q225" s="165">
        <v>0.001</v>
      </c>
      <c r="R225" s="165">
        <f>Q225*H225</f>
        <v>0.009000000000000001</v>
      </c>
      <c r="S225" s="165">
        <v>0</v>
      </c>
      <c r="T225" s="166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67" t="s">
        <v>172</v>
      </c>
      <c r="AT225" s="167" t="s">
        <v>137</v>
      </c>
      <c r="AU225" s="167" t="s">
        <v>81</v>
      </c>
      <c r="AY225" s="16" t="s">
        <v>133</v>
      </c>
      <c r="BE225" s="168">
        <f>IF(N225="základní",J225,0)</f>
        <v>0</v>
      </c>
      <c r="BF225" s="168">
        <f>IF(N225="snížená",J225,0)</f>
        <v>0</v>
      </c>
      <c r="BG225" s="168">
        <f>IF(N225="zákl. přenesená",J225,0)</f>
        <v>0</v>
      </c>
      <c r="BH225" s="168">
        <f>IF(N225="sníž. přenesená",J225,0)</f>
        <v>0</v>
      </c>
      <c r="BI225" s="168">
        <f>IF(N225="nulová",J225,0)</f>
        <v>0</v>
      </c>
      <c r="BJ225" s="16" t="s">
        <v>81</v>
      </c>
      <c r="BK225" s="168">
        <f>ROUND(I225*H225,2)</f>
        <v>0</v>
      </c>
      <c r="BL225" s="16" t="s">
        <v>132</v>
      </c>
      <c r="BM225" s="167" t="s">
        <v>701</v>
      </c>
    </row>
    <row r="226" spans="1:65" s="2" customFormat="1" ht="21.75" customHeight="1">
      <c r="A226" s="31"/>
      <c r="B226" s="154"/>
      <c r="C226" s="155" t="s">
        <v>702</v>
      </c>
      <c r="D226" s="155" t="s">
        <v>134</v>
      </c>
      <c r="E226" s="156" t="s">
        <v>703</v>
      </c>
      <c r="F226" s="157" t="s">
        <v>704</v>
      </c>
      <c r="G226" s="158" t="s">
        <v>273</v>
      </c>
      <c r="H226" s="159">
        <v>74.16</v>
      </c>
      <c r="I226" s="160"/>
      <c r="J226" s="161">
        <f>ROUND(I226*H226,2)</f>
        <v>0</v>
      </c>
      <c r="K226" s="162"/>
      <c r="L226" s="32"/>
      <c r="M226" s="163" t="s">
        <v>1</v>
      </c>
      <c r="N226" s="164" t="s">
        <v>38</v>
      </c>
      <c r="O226" s="57"/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7" t="s">
        <v>132</v>
      </c>
      <c r="AT226" s="167" t="s">
        <v>134</v>
      </c>
      <c r="AU226" s="167" t="s">
        <v>81</v>
      </c>
      <c r="AY226" s="16" t="s">
        <v>133</v>
      </c>
      <c r="BE226" s="168">
        <f>IF(N226="základní",J226,0)</f>
        <v>0</v>
      </c>
      <c r="BF226" s="168">
        <f>IF(N226="snížená",J226,0)</f>
        <v>0</v>
      </c>
      <c r="BG226" s="168">
        <f>IF(N226="zákl. přenesená",J226,0)</f>
        <v>0</v>
      </c>
      <c r="BH226" s="168">
        <f>IF(N226="sníž. přenesená",J226,0)</f>
        <v>0</v>
      </c>
      <c r="BI226" s="168">
        <f>IF(N226="nulová",J226,0)</f>
        <v>0</v>
      </c>
      <c r="BJ226" s="16" t="s">
        <v>81</v>
      </c>
      <c r="BK226" s="168">
        <f>ROUND(I226*H226,2)</f>
        <v>0</v>
      </c>
      <c r="BL226" s="16" t="s">
        <v>132</v>
      </c>
      <c r="BM226" s="167" t="s">
        <v>705</v>
      </c>
    </row>
    <row r="227" spans="2:51" s="12" customFormat="1" ht="12">
      <c r="B227" s="169"/>
      <c r="D227" s="170" t="s">
        <v>139</v>
      </c>
      <c r="E227" s="171" t="s">
        <v>706</v>
      </c>
      <c r="F227" s="172" t="s">
        <v>707</v>
      </c>
      <c r="H227" s="173">
        <v>48</v>
      </c>
      <c r="I227" s="174"/>
      <c r="L227" s="169"/>
      <c r="M227" s="175"/>
      <c r="N227" s="176"/>
      <c r="O227" s="176"/>
      <c r="P227" s="176"/>
      <c r="Q227" s="176"/>
      <c r="R227" s="176"/>
      <c r="S227" s="176"/>
      <c r="T227" s="177"/>
      <c r="AT227" s="171" t="s">
        <v>139</v>
      </c>
      <c r="AU227" s="171" t="s">
        <v>81</v>
      </c>
      <c r="AV227" s="12" t="s">
        <v>103</v>
      </c>
      <c r="AW227" s="12" t="s">
        <v>30</v>
      </c>
      <c r="AX227" s="12" t="s">
        <v>73</v>
      </c>
      <c r="AY227" s="171" t="s">
        <v>133</v>
      </c>
    </row>
    <row r="228" spans="2:51" s="12" customFormat="1" ht="12">
      <c r="B228" s="169"/>
      <c r="D228" s="170" t="s">
        <v>139</v>
      </c>
      <c r="E228" s="171" t="s">
        <v>474</v>
      </c>
      <c r="F228" s="172" t="s">
        <v>708</v>
      </c>
      <c r="H228" s="173">
        <v>26.16</v>
      </c>
      <c r="I228" s="174"/>
      <c r="L228" s="169"/>
      <c r="M228" s="175"/>
      <c r="N228" s="176"/>
      <c r="O228" s="176"/>
      <c r="P228" s="176"/>
      <c r="Q228" s="176"/>
      <c r="R228" s="176"/>
      <c r="S228" s="176"/>
      <c r="T228" s="177"/>
      <c r="AT228" s="171" t="s">
        <v>139</v>
      </c>
      <c r="AU228" s="171" t="s">
        <v>81</v>
      </c>
      <c r="AV228" s="12" t="s">
        <v>103</v>
      </c>
      <c r="AW228" s="12" t="s">
        <v>30</v>
      </c>
      <c r="AX228" s="12" t="s">
        <v>73</v>
      </c>
      <c r="AY228" s="171" t="s">
        <v>133</v>
      </c>
    </row>
    <row r="229" spans="2:51" s="12" customFormat="1" ht="12">
      <c r="B229" s="169"/>
      <c r="D229" s="170" t="s">
        <v>139</v>
      </c>
      <c r="E229" s="171" t="s">
        <v>709</v>
      </c>
      <c r="F229" s="172" t="s">
        <v>710</v>
      </c>
      <c r="H229" s="173">
        <v>74.16</v>
      </c>
      <c r="I229" s="174"/>
      <c r="L229" s="169"/>
      <c r="M229" s="175"/>
      <c r="N229" s="176"/>
      <c r="O229" s="176"/>
      <c r="P229" s="176"/>
      <c r="Q229" s="176"/>
      <c r="R229" s="176"/>
      <c r="S229" s="176"/>
      <c r="T229" s="177"/>
      <c r="AT229" s="171" t="s">
        <v>139</v>
      </c>
      <c r="AU229" s="171" t="s">
        <v>81</v>
      </c>
      <c r="AV229" s="12" t="s">
        <v>103</v>
      </c>
      <c r="AW229" s="12" t="s">
        <v>30</v>
      </c>
      <c r="AX229" s="12" t="s">
        <v>81</v>
      </c>
      <c r="AY229" s="171" t="s">
        <v>133</v>
      </c>
    </row>
    <row r="230" spans="1:65" s="2" customFormat="1" ht="16.5" customHeight="1">
      <c r="A230" s="31"/>
      <c r="B230" s="154"/>
      <c r="C230" s="193" t="s">
        <v>711</v>
      </c>
      <c r="D230" s="193" t="s">
        <v>137</v>
      </c>
      <c r="E230" s="194" t="s">
        <v>712</v>
      </c>
      <c r="F230" s="195" t="s">
        <v>690</v>
      </c>
      <c r="G230" s="196" t="s">
        <v>439</v>
      </c>
      <c r="H230" s="197">
        <v>0.026</v>
      </c>
      <c r="I230" s="198"/>
      <c r="J230" s="199">
        <f>ROUND(I230*H230,2)</f>
        <v>0</v>
      </c>
      <c r="K230" s="200"/>
      <c r="L230" s="201"/>
      <c r="M230" s="202" t="s">
        <v>1</v>
      </c>
      <c r="N230" s="203" t="s">
        <v>38</v>
      </c>
      <c r="O230" s="57"/>
      <c r="P230" s="165">
        <f>O230*H230</f>
        <v>0</v>
      </c>
      <c r="Q230" s="165">
        <v>1</v>
      </c>
      <c r="R230" s="165">
        <f>Q230*H230</f>
        <v>0.026</v>
      </c>
      <c r="S230" s="165">
        <v>0</v>
      </c>
      <c r="T230" s="166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67" t="s">
        <v>172</v>
      </c>
      <c r="AT230" s="167" t="s">
        <v>137</v>
      </c>
      <c r="AU230" s="167" t="s">
        <v>81</v>
      </c>
      <c r="AY230" s="16" t="s">
        <v>133</v>
      </c>
      <c r="BE230" s="168">
        <f>IF(N230="základní",J230,0)</f>
        <v>0</v>
      </c>
      <c r="BF230" s="168">
        <f>IF(N230="snížená",J230,0)</f>
        <v>0</v>
      </c>
      <c r="BG230" s="168">
        <f>IF(N230="zákl. přenesená",J230,0)</f>
        <v>0</v>
      </c>
      <c r="BH230" s="168">
        <f>IF(N230="sníž. přenesená",J230,0)</f>
        <v>0</v>
      </c>
      <c r="BI230" s="168">
        <f>IF(N230="nulová",J230,0)</f>
        <v>0</v>
      </c>
      <c r="BJ230" s="16" t="s">
        <v>81</v>
      </c>
      <c r="BK230" s="168">
        <f>ROUND(I230*H230,2)</f>
        <v>0</v>
      </c>
      <c r="BL230" s="16" t="s">
        <v>132</v>
      </c>
      <c r="BM230" s="167" t="s">
        <v>713</v>
      </c>
    </row>
    <row r="231" spans="1:65" s="2" customFormat="1" ht="21.75" customHeight="1">
      <c r="A231" s="31"/>
      <c r="B231" s="154"/>
      <c r="C231" s="155" t="s">
        <v>714</v>
      </c>
      <c r="D231" s="155" t="s">
        <v>134</v>
      </c>
      <c r="E231" s="156" t="s">
        <v>715</v>
      </c>
      <c r="F231" s="157" t="s">
        <v>716</v>
      </c>
      <c r="G231" s="158" t="s">
        <v>273</v>
      </c>
      <c r="H231" s="159">
        <v>74.16</v>
      </c>
      <c r="I231" s="160"/>
      <c r="J231" s="161">
        <f>ROUND(I231*H231,2)</f>
        <v>0</v>
      </c>
      <c r="K231" s="162"/>
      <c r="L231" s="32"/>
      <c r="M231" s="163" t="s">
        <v>1</v>
      </c>
      <c r="N231" s="164" t="s">
        <v>38</v>
      </c>
      <c r="O231" s="57"/>
      <c r="P231" s="165">
        <f>O231*H231</f>
        <v>0</v>
      </c>
      <c r="Q231" s="165">
        <v>0</v>
      </c>
      <c r="R231" s="165">
        <f>Q231*H231</f>
        <v>0</v>
      </c>
      <c r="S231" s="165">
        <v>0</v>
      </c>
      <c r="T231" s="166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7" t="s">
        <v>132</v>
      </c>
      <c r="AT231" s="167" t="s">
        <v>134</v>
      </c>
      <c r="AU231" s="167" t="s">
        <v>81</v>
      </c>
      <c r="AY231" s="16" t="s">
        <v>133</v>
      </c>
      <c r="BE231" s="168">
        <f>IF(N231="základní",J231,0)</f>
        <v>0</v>
      </c>
      <c r="BF231" s="168">
        <f>IF(N231="snížená",J231,0)</f>
        <v>0</v>
      </c>
      <c r="BG231" s="168">
        <f>IF(N231="zákl. přenesená",J231,0)</f>
        <v>0</v>
      </c>
      <c r="BH231" s="168">
        <f>IF(N231="sníž. přenesená",J231,0)</f>
        <v>0</v>
      </c>
      <c r="BI231" s="168">
        <f>IF(N231="nulová",J231,0)</f>
        <v>0</v>
      </c>
      <c r="BJ231" s="16" t="s">
        <v>81</v>
      </c>
      <c r="BK231" s="168">
        <f>ROUND(I231*H231,2)</f>
        <v>0</v>
      </c>
      <c r="BL231" s="16" t="s">
        <v>132</v>
      </c>
      <c r="BM231" s="167" t="s">
        <v>717</v>
      </c>
    </row>
    <row r="232" spans="2:51" s="12" customFormat="1" ht="12">
      <c r="B232" s="169"/>
      <c r="D232" s="170" t="s">
        <v>139</v>
      </c>
      <c r="E232" s="171" t="s">
        <v>718</v>
      </c>
      <c r="F232" s="172" t="s">
        <v>719</v>
      </c>
      <c r="H232" s="173">
        <v>48</v>
      </c>
      <c r="I232" s="174"/>
      <c r="L232" s="169"/>
      <c r="M232" s="175"/>
      <c r="N232" s="176"/>
      <c r="O232" s="176"/>
      <c r="P232" s="176"/>
      <c r="Q232" s="176"/>
      <c r="R232" s="176"/>
      <c r="S232" s="176"/>
      <c r="T232" s="177"/>
      <c r="AT232" s="171" t="s">
        <v>139</v>
      </c>
      <c r="AU232" s="171" t="s">
        <v>81</v>
      </c>
      <c r="AV232" s="12" t="s">
        <v>103</v>
      </c>
      <c r="AW232" s="12" t="s">
        <v>30</v>
      </c>
      <c r="AX232" s="12" t="s">
        <v>73</v>
      </c>
      <c r="AY232" s="171" t="s">
        <v>133</v>
      </c>
    </row>
    <row r="233" spans="2:51" s="12" customFormat="1" ht="12">
      <c r="B233" s="169"/>
      <c r="D233" s="170" t="s">
        <v>139</v>
      </c>
      <c r="E233" s="171" t="s">
        <v>476</v>
      </c>
      <c r="F233" s="172" t="s">
        <v>708</v>
      </c>
      <c r="H233" s="173">
        <v>26.16</v>
      </c>
      <c r="I233" s="174"/>
      <c r="L233" s="169"/>
      <c r="M233" s="175"/>
      <c r="N233" s="176"/>
      <c r="O233" s="176"/>
      <c r="P233" s="176"/>
      <c r="Q233" s="176"/>
      <c r="R233" s="176"/>
      <c r="S233" s="176"/>
      <c r="T233" s="177"/>
      <c r="AT233" s="171" t="s">
        <v>139</v>
      </c>
      <c r="AU233" s="171" t="s">
        <v>81</v>
      </c>
      <c r="AV233" s="12" t="s">
        <v>103</v>
      </c>
      <c r="AW233" s="12" t="s">
        <v>30</v>
      </c>
      <c r="AX233" s="12" t="s">
        <v>73</v>
      </c>
      <c r="AY233" s="171" t="s">
        <v>133</v>
      </c>
    </row>
    <row r="234" spans="2:51" s="12" customFormat="1" ht="12">
      <c r="B234" s="169"/>
      <c r="D234" s="170" t="s">
        <v>139</v>
      </c>
      <c r="E234" s="171" t="s">
        <v>720</v>
      </c>
      <c r="F234" s="172" t="s">
        <v>721</v>
      </c>
      <c r="H234" s="173">
        <v>74.16</v>
      </c>
      <c r="I234" s="174"/>
      <c r="L234" s="169"/>
      <c r="M234" s="175"/>
      <c r="N234" s="176"/>
      <c r="O234" s="176"/>
      <c r="P234" s="176"/>
      <c r="Q234" s="176"/>
      <c r="R234" s="176"/>
      <c r="S234" s="176"/>
      <c r="T234" s="177"/>
      <c r="AT234" s="171" t="s">
        <v>139</v>
      </c>
      <c r="AU234" s="171" t="s">
        <v>81</v>
      </c>
      <c r="AV234" s="12" t="s">
        <v>103</v>
      </c>
      <c r="AW234" s="12" t="s">
        <v>30</v>
      </c>
      <c r="AX234" s="12" t="s">
        <v>81</v>
      </c>
      <c r="AY234" s="171" t="s">
        <v>133</v>
      </c>
    </row>
    <row r="235" spans="1:65" s="2" customFormat="1" ht="16.5" customHeight="1">
      <c r="A235" s="31"/>
      <c r="B235" s="154"/>
      <c r="C235" s="193" t="s">
        <v>722</v>
      </c>
      <c r="D235" s="193" t="s">
        <v>137</v>
      </c>
      <c r="E235" s="194" t="s">
        <v>723</v>
      </c>
      <c r="F235" s="195" t="s">
        <v>699</v>
      </c>
      <c r="G235" s="196" t="s">
        <v>700</v>
      </c>
      <c r="H235" s="197">
        <v>122.364</v>
      </c>
      <c r="I235" s="198"/>
      <c r="J235" s="199">
        <f>ROUND(I235*H235,2)</f>
        <v>0</v>
      </c>
      <c r="K235" s="200"/>
      <c r="L235" s="201"/>
      <c r="M235" s="202" t="s">
        <v>1</v>
      </c>
      <c r="N235" s="203" t="s">
        <v>38</v>
      </c>
      <c r="O235" s="57"/>
      <c r="P235" s="165">
        <f>O235*H235</f>
        <v>0</v>
      </c>
      <c r="Q235" s="165">
        <v>0.001</v>
      </c>
      <c r="R235" s="165">
        <f>Q235*H235</f>
        <v>0.122364</v>
      </c>
      <c r="S235" s="165">
        <v>0</v>
      </c>
      <c r="T235" s="166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7" t="s">
        <v>172</v>
      </c>
      <c r="AT235" s="167" t="s">
        <v>137</v>
      </c>
      <c r="AU235" s="167" t="s">
        <v>81</v>
      </c>
      <c r="AY235" s="16" t="s">
        <v>133</v>
      </c>
      <c r="BE235" s="168">
        <f>IF(N235="základní",J235,0)</f>
        <v>0</v>
      </c>
      <c r="BF235" s="168">
        <f>IF(N235="snížená",J235,0)</f>
        <v>0</v>
      </c>
      <c r="BG235" s="168">
        <f>IF(N235="zákl. přenesená",J235,0)</f>
        <v>0</v>
      </c>
      <c r="BH235" s="168">
        <f>IF(N235="sníž. přenesená",J235,0)</f>
        <v>0</v>
      </c>
      <c r="BI235" s="168">
        <f>IF(N235="nulová",J235,0)</f>
        <v>0</v>
      </c>
      <c r="BJ235" s="16" t="s">
        <v>81</v>
      </c>
      <c r="BK235" s="168">
        <f>ROUND(I235*H235,2)</f>
        <v>0</v>
      </c>
      <c r="BL235" s="16" t="s">
        <v>132</v>
      </c>
      <c r="BM235" s="167" t="s">
        <v>724</v>
      </c>
    </row>
    <row r="236" spans="2:63" s="11" customFormat="1" ht="25.9" customHeight="1">
      <c r="B236" s="143"/>
      <c r="D236" s="144" t="s">
        <v>72</v>
      </c>
      <c r="E236" s="145" t="s">
        <v>172</v>
      </c>
      <c r="F236" s="145" t="s">
        <v>725</v>
      </c>
      <c r="I236" s="146"/>
      <c r="J236" s="147">
        <f>BK236</f>
        <v>0</v>
      </c>
      <c r="L236" s="143"/>
      <c r="M236" s="148"/>
      <c r="N236" s="149"/>
      <c r="O236" s="149"/>
      <c r="P236" s="150">
        <f>SUM(P237:P243)</f>
        <v>0</v>
      </c>
      <c r="Q236" s="149"/>
      <c r="R236" s="150">
        <f>SUM(R237:R243)</f>
        <v>9.51184</v>
      </c>
      <c r="S236" s="149"/>
      <c r="T236" s="151">
        <f>SUM(T237:T243)</f>
        <v>0.032</v>
      </c>
      <c r="AR236" s="144" t="s">
        <v>132</v>
      </c>
      <c r="AT236" s="152" t="s">
        <v>72</v>
      </c>
      <c r="AU236" s="152" t="s">
        <v>73</v>
      </c>
      <c r="AY236" s="144" t="s">
        <v>133</v>
      </c>
      <c r="BK236" s="153">
        <f>SUM(BK237:BK243)</f>
        <v>0</v>
      </c>
    </row>
    <row r="237" spans="1:65" s="2" customFormat="1" ht="21.75" customHeight="1">
      <c r="A237" s="31"/>
      <c r="B237" s="154"/>
      <c r="C237" s="155" t="s">
        <v>726</v>
      </c>
      <c r="D237" s="155" t="s">
        <v>134</v>
      </c>
      <c r="E237" s="156" t="s">
        <v>727</v>
      </c>
      <c r="F237" s="157" t="s">
        <v>728</v>
      </c>
      <c r="G237" s="158" t="s">
        <v>190</v>
      </c>
      <c r="H237" s="159">
        <v>2</v>
      </c>
      <c r="I237" s="160"/>
      <c r="J237" s="161">
        <f>ROUND(I237*H237,2)</f>
        <v>0</v>
      </c>
      <c r="K237" s="162"/>
      <c r="L237" s="32"/>
      <c r="M237" s="163" t="s">
        <v>1</v>
      </c>
      <c r="N237" s="164" t="s">
        <v>38</v>
      </c>
      <c r="O237" s="57"/>
      <c r="P237" s="165">
        <f>O237*H237</f>
        <v>0</v>
      </c>
      <c r="Q237" s="165">
        <v>0.21734</v>
      </c>
      <c r="R237" s="165">
        <f>Q237*H237</f>
        <v>0.43468</v>
      </c>
      <c r="S237" s="165">
        <v>0</v>
      </c>
      <c r="T237" s="166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7" t="s">
        <v>132</v>
      </c>
      <c r="AT237" s="167" t="s">
        <v>134</v>
      </c>
      <c r="AU237" s="167" t="s">
        <v>81</v>
      </c>
      <c r="AY237" s="16" t="s">
        <v>133</v>
      </c>
      <c r="BE237" s="168">
        <f>IF(N237="základní",J237,0)</f>
        <v>0</v>
      </c>
      <c r="BF237" s="168">
        <f>IF(N237="snížená",J237,0)</f>
        <v>0</v>
      </c>
      <c r="BG237" s="168">
        <f>IF(N237="zákl. přenesená",J237,0)</f>
        <v>0</v>
      </c>
      <c r="BH237" s="168">
        <f>IF(N237="sníž. přenesená",J237,0)</f>
        <v>0</v>
      </c>
      <c r="BI237" s="168">
        <f>IF(N237="nulová",J237,0)</f>
        <v>0</v>
      </c>
      <c r="BJ237" s="16" t="s">
        <v>81</v>
      </c>
      <c r="BK237" s="168">
        <f>ROUND(I237*H237,2)</f>
        <v>0</v>
      </c>
      <c r="BL237" s="16" t="s">
        <v>132</v>
      </c>
      <c r="BM237" s="167" t="s">
        <v>729</v>
      </c>
    </row>
    <row r="238" spans="2:51" s="12" customFormat="1" ht="12">
      <c r="B238" s="169"/>
      <c r="D238" s="170" t="s">
        <v>139</v>
      </c>
      <c r="E238" s="171" t="s">
        <v>441</v>
      </c>
      <c r="F238" s="172" t="s">
        <v>730</v>
      </c>
      <c r="H238" s="173">
        <v>2</v>
      </c>
      <c r="I238" s="174"/>
      <c r="L238" s="169"/>
      <c r="M238" s="175"/>
      <c r="N238" s="176"/>
      <c r="O238" s="176"/>
      <c r="P238" s="176"/>
      <c r="Q238" s="176"/>
      <c r="R238" s="176"/>
      <c r="S238" s="176"/>
      <c r="T238" s="177"/>
      <c r="AT238" s="171" t="s">
        <v>139</v>
      </c>
      <c r="AU238" s="171" t="s">
        <v>81</v>
      </c>
      <c r="AV238" s="12" t="s">
        <v>103</v>
      </c>
      <c r="AW238" s="12" t="s">
        <v>30</v>
      </c>
      <c r="AX238" s="12" t="s">
        <v>81</v>
      </c>
      <c r="AY238" s="171" t="s">
        <v>133</v>
      </c>
    </row>
    <row r="239" spans="1:65" s="2" customFormat="1" ht="16.5" customHeight="1">
      <c r="A239" s="31"/>
      <c r="B239" s="154"/>
      <c r="C239" s="193" t="s">
        <v>731</v>
      </c>
      <c r="D239" s="193" t="s">
        <v>137</v>
      </c>
      <c r="E239" s="194" t="s">
        <v>732</v>
      </c>
      <c r="F239" s="195" t="s">
        <v>733</v>
      </c>
      <c r="G239" s="196" t="s">
        <v>190</v>
      </c>
      <c r="H239" s="197">
        <v>2</v>
      </c>
      <c r="I239" s="198"/>
      <c r="J239" s="199">
        <f>ROUND(I239*H239,2)</f>
        <v>0</v>
      </c>
      <c r="K239" s="200"/>
      <c r="L239" s="201"/>
      <c r="M239" s="202" t="s">
        <v>1</v>
      </c>
      <c r="N239" s="203" t="s">
        <v>38</v>
      </c>
      <c r="O239" s="57"/>
      <c r="P239" s="165">
        <f>O239*H239</f>
        <v>0</v>
      </c>
      <c r="Q239" s="165">
        <v>0.0553</v>
      </c>
      <c r="R239" s="165">
        <f>Q239*H239</f>
        <v>0.1106</v>
      </c>
      <c r="S239" s="165">
        <v>0</v>
      </c>
      <c r="T239" s="166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7" t="s">
        <v>172</v>
      </c>
      <c r="AT239" s="167" t="s">
        <v>137</v>
      </c>
      <c r="AU239" s="167" t="s">
        <v>81</v>
      </c>
      <c r="AY239" s="16" t="s">
        <v>133</v>
      </c>
      <c r="BE239" s="168">
        <f>IF(N239="základní",J239,0)</f>
        <v>0</v>
      </c>
      <c r="BF239" s="168">
        <f>IF(N239="snížená",J239,0)</f>
        <v>0</v>
      </c>
      <c r="BG239" s="168">
        <f>IF(N239="zákl. přenesená",J239,0)</f>
        <v>0</v>
      </c>
      <c r="BH239" s="168">
        <f>IF(N239="sníž. přenesená",J239,0)</f>
        <v>0</v>
      </c>
      <c r="BI239" s="168">
        <f>IF(N239="nulová",J239,0)</f>
        <v>0</v>
      </c>
      <c r="BJ239" s="16" t="s">
        <v>81</v>
      </c>
      <c r="BK239" s="168">
        <f>ROUND(I239*H239,2)</f>
        <v>0</v>
      </c>
      <c r="BL239" s="16" t="s">
        <v>132</v>
      </c>
      <c r="BM239" s="167" t="s">
        <v>734</v>
      </c>
    </row>
    <row r="240" spans="1:65" s="2" customFormat="1" ht="21.75" customHeight="1">
      <c r="A240" s="31"/>
      <c r="B240" s="154"/>
      <c r="C240" s="155" t="s">
        <v>735</v>
      </c>
      <c r="D240" s="155" t="s">
        <v>134</v>
      </c>
      <c r="E240" s="156" t="s">
        <v>736</v>
      </c>
      <c r="F240" s="157" t="s">
        <v>737</v>
      </c>
      <c r="G240" s="158" t="s">
        <v>190</v>
      </c>
      <c r="H240" s="159">
        <v>9</v>
      </c>
      <c r="I240" s="160"/>
      <c r="J240" s="161">
        <f>ROUND(I240*H240,2)</f>
        <v>0</v>
      </c>
      <c r="K240" s="162"/>
      <c r="L240" s="32"/>
      <c r="M240" s="163" t="s">
        <v>1</v>
      </c>
      <c r="N240" s="164" t="s">
        <v>38</v>
      </c>
      <c r="O240" s="57"/>
      <c r="P240" s="165">
        <f>O240*H240</f>
        <v>0</v>
      </c>
      <c r="Q240" s="165">
        <v>0.42368</v>
      </c>
      <c r="R240" s="165">
        <f>Q240*H240</f>
        <v>3.81312</v>
      </c>
      <c r="S240" s="165">
        <v>0</v>
      </c>
      <c r="T240" s="166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7" t="s">
        <v>132</v>
      </c>
      <c r="AT240" s="167" t="s">
        <v>134</v>
      </c>
      <c r="AU240" s="167" t="s">
        <v>81</v>
      </c>
      <c r="AY240" s="16" t="s">
        <v>133</v>
      </c>
      <c r="BE240" s="168">
        <f>IF(N240="základní",J240,0)</f>
        <v>0</v>
      </c>
      <c r="BF240" s="168">
        <f>IF(N240="snížená",J240,0)</f>
        <v>0</v>
      </c>
      <c r="BG240" s="168">
        <f>IF(N240="zákl. přenesená",J240,0)</f>
        <v>0</v>
      </c>
      <c r="BH240" s="168">
        <f>IF(N240="sníž. přenesená",J240,0)</f>
        <v>0</v>
      </c>
      <c r="BI240" s="168">
        <f>IF(N240="nulová",J240,0)</f>
        <v>0</v>
      </c>
      <c r="BJ240" s="16" t="s">
        <v>81</v>
      </c>
      <c r="BK240" s="168">
        <f>ROUND(I240*H240,2)</f>
        <v>0</v>
      </c>
      <c r="BL240" s="16" t="s">
        <v>132</v>
      </c>
      <c r="BM240" s="167" t="s">
        <v>738</v>
      </c>
    </row>
    <row r="241" spans="1:65" s="2" customFormat="1" ht="21.75" customHeight="1">
      <c r="A241" s="31"/>
      <c r="B241" s="154"/>
      <c r="C241" s="155" t="s">
        <v>739</v>
      </c>
      <c r="D241" s="155" t="s">
        <v>134</v>
      </c>
      <c r="E241" s="156" t="s">
        <v>740</v>
      </c>
      <c r="F241" s="157" t="s">
        <v>741</v>
      </c>
      <c r="G241" s="158" t="s">
        <v>190</v>
      </c>
      <c r="H241" s="159">
        <v>12</v>
      </c>
      <c r="I241" s="160"/>
      <c r="J241" s="161">
        <f>ROUND(I241*H241,2)</f>
        <v>0</v>
      </c>
      <c r="K241" s="162"/>
      <c r="L241" s="32"/>
      <c r="M241" s="163" t="s">
        <v>1</v>
      </c>
      <c r="N241" s="164" t="s">
        <v>38</v>
      </c>
      <c r="O241" s="57"/>
      <c r="P241" s="165">
        <f>O241*H241</f>
        <v>0</v>
      </c>
      <c r="Q241" s="165">
        <v>0.4208</v>
      </c>
      <c r="R241" s="165">
        <f>Q241*H241</f>
        <v>5.0496</v>
      </c>
      <c r="S241" s="165">
        <v>0</v>
      </c>
      <c r="T241" s="166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67" t="s">
        <v>132</v>
      </c>
      <c r="AT241" s="167" t="s">
        <v>134</v>
      </c>
      <c r="AU241" s="167" t="s">
        <v>81</v>
      </c>
      <c r="AY241" s="16" t="s">
        <v>133</v>
      </c>
      <c r="BE241" s="168">
        <f>IF(N241="základní",J241,0)</f>
        <v>0</v>
      </c>
      <c r="BF241" s="168">
        <f>IF(N241="snížená",J241,0)</f>
        <v>0</v>
      </c>
      <c r="BG241" s="168">
        <f>IF(N241="zákl. přenesená",J241,0)</f>
        <v>0</v>
      </c>
      <c r="BH241" s="168">
        <f>IF(N241="sníž. přenesená",J241,0)</f>
        <v>0</v>
      </c>
      <c r="BI241" s="168">
        <f>IF(N241="nulová",J241,0)</f>
        <v>0</v>
      </c>
      <c r="BJ241" s="16" t="s">
        <v>81</v>
      </c>
      <c r="BK241" s="168">
        <f>ROUND(I241*H241,2)</f>
        <v>0</v>
      </c>
      <c r="BL241" s="16" t="s">
        <v>132</v>
      </c>
      <c r="BM241" s="167" t="s">
        <v>742</v>
      </c>
    </row>
    <row r="242" spans="1:65" s="2" customFormat="1" ht="21.75" customHeight="1">
      <c r="A242" s="31"/>
      <c r="B242" s="154"/>
      <c r="C242" s="155" t="s">
        <v>743</v>
      </c>
      <c r="D242" s="155" t="s">
        <v>134</v>
      </c>
      <c r="E242" s="156" t="s">
        <v>744</v>
      </c>
      <c r="F242" s="157" t="s">
        <v>745</v>
      </c>
      <c r="G242" s="158" t="s">
        <v>190</v>
      </c>
      <c r="H242" s="159">
        <v>8</v>
      </c>
      <c r="I242" s="160"/>
      <c r="J242" s="161">
        <f>ROUND(I242*H242,2)</f>
        <v>0</v>
      </c>
      <c r="K242" s="162"/>
      <c r="L242" s="32"/>
      <c r="M242" s="163" t="s">
        <v>1</v>
      </c>
      <c r="N242" s="164" t="s">
        <v>38</v>
      </c>
      <c r="O242" s="57"/>
      <c r="P242" s="165">
        <f>O242*H242</f>
        <v>0</v>
      </c>
      <c r="Q242" s="165">
        <v>0.01298</v>
      </c>
      <c r="R242" s="165">
        <f>Q242*H242</f>
        <v>0.10384</v>
      </c>
      <c r="S242" s="165">
        <v>0.004</v>
      </c>
      <c r="T242" s="166">
        <f>S242*H242</f>
        <v>0.032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7" t="s">
        <v>132</v>
      </c>
      <c r="AT242" s="167" t="s">
        <v>134</v>
      </c>
      <c r="AU242" s="167" t="s">
        <v>81</v>
      </c>
      <c r="AY242" s="16" t="s">
        <v>133</v>
      </c>
      <c r="BE242" s="168">
        <f>IF(N242="základní",J242,0)</f>
        <v>0</v>
      </c>
      <c r="BF242" s="168">
        <f>IF(N242="snížená",J242,0)</f>
        <v>0</v>
      </c>
      <c r="BG242" s="168">
        <f>IF(N242="zákl. přenesená",J242,0)</f>
        <v>0</v>
      </c>
      <c r="BH242" s="168">
        <f>IF(N242="sníž. přenesená",J242,0)</f>
        <v>0</v>
      </c>
      <c r="BI242" s="168">
        <f>IF(N242="nulová",J242,0)</f>
        <v>0</v>
      </c>
      <c r="BJ242" s="16" t="s">
        <v>81</v>
      </c>
      <c r="BK242" s="168">
        <f>ROUND(I242*H242,2)</f>
        <v>0</v>
      </c>
      <c r="BL242" s="16" t="s">
        <v>132</v>
      </c>
      <c r="BM242" s="167" t="s">
        <v>746</v>
      </c>
    </row>
    <row r="243" spans="2:51" s="12" customFormat="1" ht="12">
      <c r="B243" s="169"/>
      <c r="D243" s="170" t="s">
        <v>139</v>
      </c>
      <c r="E243" s="171" t="s">
        <v>747</v>
      </c>
      <c r="F243" s="172" t="s">
        <v>748</v>
      </c>
      <c r="H243" s="173">
        <v>8</v>
      </c>
      <c r="I243" s="174"/>
      <c r="L243" s="169"/>
      <c r="M243" s="175"/>
      <c r="N243" s="176"/>
      <c r="O243" s="176"/>
      <c r="P243" s="176"/>
      <c r="Q243" s="176"/>
      <c r="R243" s="176"/>
      <c r="S243" s="176"/>
      <c r="T243" s="177"/>
      <c r="AT243" s="171" t="s">
        <v>139</v>
      </c>
      <c r="AU243" s="171" t="s">
        <v>81</v>
      </c>
      <c r="AV243" s="12" t="s">
        <v>103</v>
      </c>
      <c r="AW243" s="12" t="s">
        <v>30</v>
      </c>
      <c r="AX243" s="12" t="s">
        <v>81</v>
      </c>
      <c r="AY243" s="171" t="s">
        <v>133</v>
      </c>
    </row>
    <row r="244" spans="2:63" s="11" customFormat="1" ht="25.9" customHeight="1">
      <c r="B244" s="143"/>
      <c r="D244" s="144" t="s">
        <v>72</v>
      </c>
      <c r="E244" s="145" t="s">
        <v>179</v>
      </c>
      <c r="F244" s="145" t="s">
        <v>423</v>
      </c>
      <c r="I244" s="146"/>
      <c r="J244" s="147">
        <f>BK244</f>
        <v>0</v>
      </c>
      <c r="L244" s="143"/>
      <c r="M244" s="148"/>
      <c r="N244" s="149"/>
      <c r="O244" s="149"/>
      <c r="P244" s="150">
        <f>SUM(P245:P303)</f>
        <v>0</v>
      </c>
      <c r="Q244" s="149"/>
      <c r="R244" s="150">
        <f>SUM(R245:R303)</f>
        <v>269.5486198</v>
      </c>
      <c r="S244" s="149"/>
      <c r="T244" s="151">
        <f>SUM(T245:T303)</f>
        <v>67.9</v>
      </c>
      <c r="AR244" s="144" t="s">
        <v>132</v>
      </c>
      <c r="AT244" s="152" t="s">
        <v>72</v>
      </c>
      <c r="AU244" s="152" t="s">
        <v>73</v>
      </c>
      <c r="AY244" s="144" t="s">
        <v>133</v>
      </c>
      <c r="BK244" s="153">
        <f>SUM(BK245:BK303)</f>
        <v>0</v>
      </c>
    </row>
    <row r="245" spans="1:65" s="2" customFormat="1" ht="21.75" customHeight="1">
      <c r="A245" s="31"/>
      <c r="B245" s="154"/>
      <c r="C245" s="155" t="s">
        <v>749</v>
      </c>
      <c r="D245" s="155" t="s">
        <v>134</v>
      </c>
      <c r="E245" s="156" t="s">
        <v>750</v>
      </c>
      <c r="F245" s="157" t="s">
        <v>751</v>
      </c>
      <c r="G245" s="158" t="s">
        <v>137</v>
      </c>
      <c r="H245" s="159">
        <v>17.5</v>
      </c>
      <c r="I245" s="160"/>
      <c r="J245" s="161">
        <f>ROUND(I245*H245,2)</f>
        <v>0</v>
      </c>
      <c r="K245" s="162"/>
      <c r="L245" s="32"/>
      <c r="M245" s="163" t="s">
        <v>1</v>
      </c>
      <c r="N245" s="164" t="s">
        <v>38</v>
      </c>
      <c r="O245" s="57"/>
      <c r="P245" s="165">
        <f>O245*H245</f>
        <v>0</v>
      </c>
      <c r="Q245" s="165">
        <v>0.00084</v>
      </c>
      <c r="R245" s="165">
        <f>Q245*H245</f>
        <v>0.014700000000000001</v>
      </c>
      <c r="S245" s="165">
        <v>0</v>
      </c>
      <c r="T245" s="166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7" t="s">
        <v>132</v>
      </c>
      <c r="AT245" s="167" t="s">
        <v>134</v>
      </c>
      <c r="AU245" s="167" t="s">
        <v>81</v>
      </c>
      <c r="AY245" s="16" t="s">
        <v>133</v>
      </c>
      <c r="BE245" s="168">
        <f>IF(N245="základní",J245,0)</f>
        <v>0</v>
      </c>
      <c r="BF245" s="168">
        <f>IF(N245="snížená",J245,0)</f>
        <v>0</v>
      </c>
      <c r="BG245" s="168">
        <f>IF(N245="zákl. přenesená",J245,0)</f>
        <v>0</v>
      </c>
      <c r="BH245" s="168">
        <f>IF(N245="sníž. přenesená",J245,0)</f>
        <v>0</v>
      </c>
      <c r="BI245" s="168">
        <f>IF(N245="nulová",J245,0)</f>
        <v>0</v>
      </c>
      <c r="BJ245" s="16" t="s">
        <v>81</v>
      </c>
      <c r="BK245" s="168">
        <f>ROUND(I245*H245,2)</f>
        <v>0</v>
      </c>
      <c r="BL245" s="16" t="s">
        <v>132</v>
      </c>
      <c r="BM245" s="167" t="s">
        <v>752</v>
      </c>
    </row>
    <row r="246" spans="2:51" s="12" customFormat="1" ht="12">
      <c r="B246" s="169"/>
      <c r="D246" s="170" t="s">
        <v>139</v>
      </c>
      <c r="E246" s="171" t="s">
        <v>753</v>
      </c>
      <c r="F246" s="172" t="s">
        <v>754</v>
      </c>
      <c r="H246" s="173">
        <v>17.5</v>
      </c>
      <c r="I246" s="174"/>
      <c r="L246" s="169"/>
      <c r="M246" s="175"/>
      <c r="N246" s="176"/>
      <c r="O246" s="176"/>
      <c r="P246" s="176"/>
      <c r="Q246" s="176"/>
      <c r="R246" s="176"/>
      <c r="S246" s="176"/>
      <c r="T246" s="177"/>
      <c r="AT246" s="171" t="s">
        <v>139</v>
      </c>
      <c r="AU246" s="171" t="s">
        <v>81</v>
      </c>
      <c r="AV246" s="12" t="s">
        <v>103</v>
      </c>
      <c r="AW246" s="12" t="s">
        <v>30</v>
      </c>
      <c r="AX246" s="12" t="s">
        <v>81</v>
      </c>
      <c r="AY246" s="171" t="s">
        <v>133</v>
      </c>
    </row>
    <row r="247" spans="1:65" s="2" customFormat="1" ht="16.5" customHeight="1">
      <c r="A247" s="31"/>
      <c r="B247" s="154"/>
      <c r="C247" s="193" t="s">
        <v>755</v>
      </c>
      <c r="D247" s="193" t="s">
        <v>137</v>
      </c>
      <c r="E247" s="194" t="s">
        <v>756</v>
      </c>
      <c r="F247" s="195" t="s">
        <v>757</v>
      </c>
      <c r="G247" s="196" t="s">
        <v>137</v>
      </c>
      <c r="H247" s="197">
        <v>17.5</v>
      </c>
      <c r="I247" s="198"/>
      <c r="J247" s="199">
        <f>ROUND(I247*H247,2)</f>
        <v>0</v>
      </c>
      <c r="K247" s="200"/>
      <c r="L247" s="201"/>
      <c r="M247" s="202" t="s">
        <v>1</v>
      </c>
      <c r="N247" s="203" t="s">
        <v>38</v>
      </c>
      <c r="O247" s="57"/>
      <c r="P247" s="165">
        <f>O247*H247</f>
        <v>0</v>
      </c>
      <c r="Q247" s="165">
        <v>0.045</v>
      </c>
      <c r="R247" s="165">
        <f>Q247*H247</f>
        <v>0.7875</v>
      </c>
      <c r="S247" s="165">
        <v>0</v>
      </c>
      <c r="T247" s="166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7" t="s">
        <v>172</v>
      </c>
      <c r="AT247" s="167" t="s">
        <v>137</v>
      </c>
      <c r="AU247" s="167" t="s">
        <v>81</v>
      </c>
      <c r="AY247" s="16" t="s">
        <v>133</v>
      </c>
      <c r="BE247" s="168">
        <f>IF(N247="základní",J247,0)</f>
        <v>0</v>
      </c>
      <c r="BF247" s="168">
        <f>IF(N247="snížená",J247,0)</f>
        <v>0</v>
      </c>
      <c r="BG247" s="168">
        <f>IF(N247="zákl. přenesená",J247,0)</f>
        <v>0</v>
      </c>
      <c r="BH247" s="168">
        <f>IF(N247="sníž. přenesená",J247,0)</f>
        <v>0</v>
      </c>
      <c r="BI247" s="168">
        <f>IF(N247="nulová",J247,0)</f>
        <v>0</v>
      </c>
      <c r="BJ247" s="16" t="s">
        <v>81</v>
      </c>
      <c r="BK247" s="168">
        <f>ROUND(I247*H247,2)</f>
        <v>0</v>
      </c>
      <c r="BL247" s="16" t="s">
        <v>132</v>
      </c>
      <c r="BM247" s="167" t="s">
        <v>758</v>
      </c>
    </row>
    <row r="248" spans="1:65" s="2" customFormat="1" ht="21.75" customHeight="1">
      <c r="A248" s="31"/>
      <c r="B248" s="154"/>
      <c r="C248" s="155" t="s">
        <v>759</v>
      </c>
      <c r="D248" s="155" t="s">
        <v>134</v>
      </c>
      <c r="E248" s="156" t="s">
        <v>760</v>
      </c>
      <c r="F248" s="157" t="s">
        <v>761</v>
      </c>
      <c r="G248" s="158" t="s">
        <v>762</v>
      </c>
      <c r="H248" s="159">
        <v>332</v>
      </c>
      <c r="I248" s="160"/>
      <c r="J248" s="161">
        <f>ROUND(I248*H248,2)</f>
        <v>0</v>
      </c>
      <c r="K248" s="162"/>
      <c r="L248" s="32"/>
      <c r="M248" s="163" t="s">
        <v>1</v>
      </c>
      <c r="N248" s="164" t="s">
        <v>38</v>
      </c>
      <c r="O248" s="57"/>
      <c r="P248" s="165">
        <f>O248*H248</f>
        <v>0</v>
      </c>
      <c r="Q248" s="165">
        <v>0.0283</v>
      </c>
      <c r="R248" s="165">
        <f>Q248*H248</f>
        <v>9.3956</v>
      </c>
      <c r="S248" s="165">
        <v>0</v>
      </c>
      <c r="T248" s="166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67" t="s">
        <v>485</v>
      </c>
      <c r="AT248" s="167" t="s">
        <v>134</v>
      </c>
      <c r="AU248" s="167" t="s">
        <v>81</v>
      </c>
      <c r="AY248" s="16" t="s">
        <v>133</v>
      </c>
      <c r="BE248" s="168">
        <f>IF(N248="základní",J248,0)</f>
        <v>0</v>
      </c>
      <c r="BF248" s="168">
        <f>IF(N248="snížená",J248,0)</f>
        <v>0</v>
      </c>
      <c r="BG248" s="168">
        <f>IF(N248="zákl. přenesená",J248,0)</f>
        <v>0</v>
      </c>
      <c r="BH248" s="168">
        <f>IF(N248="sníž. přenesená",J248,0)</f>
        <v>0</v>
      </c>
      <c r="BI248" s="168">
        <f>IF(N248="nulová",J248,0)</f>
        <v>0</v>
      </c>
      <c r="BJ248" s="16" t="s">
        <v>81</v>
      </c>
      <c r="BK248" s="168">
        <f>ROUND(I248*H248,2)</f>
        <v>0</v>
      </c>
      <c r="BL248" s="16" t="s">
        <v>485</v>
      </c>
      <c r="BM248" s="167" t="s">
        <v>763</v>
      </c>
    </row>
    <row r="249" spans="1:65" s="2" customFormat="1" ht="21.75" customHeight="1">
      <c r="A249" s="31"/>
      <c r="B249" s="154"/>
      <c r="C249" s="155" t="s">
        <v>764</v>
      </c>
      <c r="D249" s="155" t="s">
        <v>134</v>
      </c>
      <c r="E249" s="156" t="s">
        <v>765</v>
      </c>
      <c r="F249" s="157" t="s">
        <v>766</v>
      </c>
      <c r="G249" s="158" t="s">
        <v>190</v>
      </c>
      <c r="H249" s="159">
        <v>50</v>
      </c>
      <c r="I249" s="160"/>
      <c r="J249" s="161">
        <f>ROUND(I249*H249,2)</f>
        <v>0</v>
      </c>
      <c r="K249" s="162"/>
      <c r="L249" s="32"/>
      <c r="M249" s="163" t="s">
        <v>1</v>
      </c>
      <c r="N249" s="164" t="s">
        <v>38</v>
      </c>
      <c r="O249" s="57"/>
      <c r="P249" s="165">
        <f>O249*H249</f>
        <v>0</v>
      </c>
      <c r="Q249" s="165">
        <v>0.00036</v>
      </c>
      <c r="R249" s="165">
        <f>Q249*H249</f>
        <v>0.018000000000000002</v>
      </c>
      <c r="S249" s="165">
        <v>0</v>
      </c>
      <c r="T249" s="166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7" t="s">
        <v>132</v>
      </c>
      <c r="AT249" s="167" t="s">
        <v>134</v>
      </c>
      <c r="AU249" s="167" t="s">
        <v>81</v>
      </c>
      <c r="AY249" s="16" t="s">
        <v>133</v>
      </c>
      <c r="BE249" s="168">
        <f>IF(N249="základní",J249,0)</f>
        <v>0</v>
      </c>
      <c r="BF249" s="168">
        <f>IF(N249="snížená",J249,0)</f>
        <v>0</v>
      </c>
      <c r="BG249" s="168">
        <f>IF(N249="zákl. přenesená",J249,0)</f>
        <v>0</v>
      </c>
      <c r="BH249" s="168">
        <f>IF(N249="sníž. přenesená",J249,0)</f>
        <v>0</v>
      </c>
      <c r="BI249" s="168">
        <f>IF(N249="nulová",J249,0)</f>
        <v>0</v>
      </c>
      <c r="BJ249" s="16" t="s">
        <v>81</v>
      </c>
      <c r="BK249" s="168">
        <f>ROUND(I249*H249,2)</f>
        <v>0</v>
      </c>
      <c r="BL249" s="16" t="s">
        <v>132</v>
      </c>
      <c r="BM249" s="167" t="s">
        <v>767</v>
      </c>
    </row>
    <row r="250" spans="1:65" s="2" customFormat="1" ht="16.5" customHeight="1">
      <c r="A250" s="31"/>
      <c r="B250" s="154"/>
      <c r="C250" s="193" t="s">
        <v>768</v>
      </c>
      <c r="D250" s="193" t="s">
        <v>137</v>
      </c>
      <c r="E250" s="194" t="s">
        <v>769</v>
      </c>
      <c r="F250" s="195" t="s">
        <v>770</v>
      </c>
      <c r="G250" s="196" t="s">
        <v>190</v>
      </c>
      <c r="H250" s="197">
        <v>50</v>
      </c>
      <c r="I250" s="198"/>
      <c r="J250" s="199">
        <f>ROUND(I250*H250,2)</f>
        <v>0</v>
      </c>
      <c r="K250" s="200"/>
      <c r="L250" s="201"/>
      <c r="M250" s="202" t="s">
        <v>1</v>
      </c>
      <c r="N250" s="203" t="s">
        <v>38</v>
      </c>
      <c r="O250" s="57"/>
      <c r="P250" s="165">
        <f>O250*H250</f>
        <v>0</v>
      </c>
      <c r="Q250" s="165">
        <v>0.0021</v>
      </c>
      <c r="R250" s="165">
        <f>Q250*H250</f>
        <v>0.105</v>
      </c>
      <c r="S250" s="165">
        <v>0</v>
      </c>
      <c r="T250" s="166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67" t="s">
        <v>172</v>
      </c>
      <c r="AT250" s="167" t="s">
        <v>137</v>
      </c>
      <c r="AU250" s="167" t="s">
        <v>81</v>
      </c>
      <c r="AY250" s="16" t="s">
        <v>133</v>
      </c>
      <c r="BE250" s="168">
        <f>IF(N250="základní",J250,0)</f>
        <v>0</v>
      </c>
      <c r="BF250" s="168">
        <f>IF(N250="snížená",J250,0)</f>
        <v>0</v>
      </c>
      <c r="BG250" s="168">
        <f>IF(N250="zákl. přenesená",J250,0)</f>
        <v>0</v>
      </c>
      <c r="BH250" s="168">
        <f>IF(N250="sníž. přenesená",J250,0)</f>
        <v>0</v>
      </c>
      <c r="BI250" s="168">
        <f>IF(N250="nulová",J250,0)</f>
        <v>0</v>
      </c>
      <c r="BJ250" s="16" t="s">
        <v>81</v>
      </c>
      <c r="BK250" s="168">
        <f>ROUND(I250*H250,2)</f>
        <v>0</v>
      </c>
      <c r="BL250" s="16" t="s">
        <v>132</v>
      </c>
      <c r="BM250" s="167" t="s">
        <v>771</v>
      </c>
    </row>
    <row r="251" spans="1:65" s="2" customFormat="1" ht="21.75" customHeight="1">
      <c r="A251" s="31"/>
      <c r="B251" s="154"/>
      <c r="C251" s="155" t="s">
        <v>772</v>
      </c>
      <c r="D251" s="155" t="s">
        <v>134</v>
      </c>
      <c r="E251" s="156" t="s">
        <v>773</v>
      </c>
      <c r="F251" s="157" t="s">
        <v>774</v>
      </c>
      <c r="G251" s="158" t="s">
        <v>190</v>
      </c>
      <c r="H251" s="159">
        <v>13</v>
      </c>
      <c r="I251" s="160"/>
      <c r="J251" s="161">
        <f>ROUND(I251*H251,2)</f>
        <v>0</v>
      </c>
      <c r="K251" s="162"/>
      <c r="L251" s="32"/>
      <c r="M251" s="163" t="s">
        <v>1</v>
      </c>
      <c r="N251" s="164" t="s">
        <v>38</v>
      </c>
      <c r="O251" s="57"/>
      <c r="P251" s="165">
        <f>O251*H251</f>
        <v>0</v>
      </c>
      <c r="Q251" s="165">
        <v>0.0007</v>
      </c>
      <c r="R251" s="165">
        <f>Q251*H251</f>
        <v>0.0091</v>
      </c>
      <c r="S251" s="165">
        <v>0</v>
      </c>
      <c r="T251" s="166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67" t="s">
        <v>132</v>
      </c>
      <c r="AT251" s="167" t="s">
        <v>134</v>
      </c>
      <c r="AU251" s="167" t="s">
        <v>81</v>
      </c>
      <c r="AY251" s="16" t="s">
        <v>133</v>
      </c>
      <c r="BE251" s="168">
        <f>IF(N251="základní",J251,0)</f>
        <v>0</v>
      </c>
      <c r="BF251" s="168">
        <f>IF(N251="snížená",J251,0)</f>
        <v>0</v>
      </c>
      <c r="BG251" s="168">
        <f>IF(N251="zákl. přenesená",J251,0)</f>
        <v>0</v>
      </c>
      <c r="BH251" s="168">
        <f>IF(N251="sníž. přenesená",J251,0)</f>
        <v>0</v>
      </c>
      <c r="BI251" s="168">
        <f>IF(N251="nulová",J251,0)</f>
        <v>0</v>
      </c>
      <c r="BJ251" s="16" t="s">
        <v>81</v>
      </c>
      <c r="BK251" s="168">
        <f>ROUND(I251*H251,2)</f>
        <v>0</v>
      </c>
      <c r="BL251" s="16" t="s">
        <v>132</v>
      </c>
      <c r="BM251" s="167" t="s">
        <v>775</v>
      </c>
    </row>
    <row r="252" spans="2:51" s="12" customFormat="1" ht="12">
      <c r="B252" s="169"/>
      <c r="D252" s="170" t="s">
        <v>139</v>
      </c>
      <c r="E252" s="171" t="s">
        <v>776</v>
      </c>
      <c r="F252" s="172" t="s">
        <v>777</v>
      </c>
      <c r="H252" s="173">
        <v>13</v>
      </c>
      <c r="I252" s="174"/>
      <c r="L252" s="169"/>
      <c r="M252" s="175"/>
      <c r="N252" s="176"/>
      <c r="O252" s="176"/>
      <c r="P252" s="176"/>
      <c r="Q252" s="176"/>
      <c r="R252" s="176"/>
      <c r="S252" s="176"/>
      <c r="T252" s="177"/>
      <c r="AT252" s="171" t="s">
        <v>139</v>
      </c>
      <c r="AU252" s="171" t="s">
        <v>81</v>
      </c>
      <c r="AV252" s="12" t="s">
        <v>103</v>
      </c>
      <c r="AW252" s="12" t="s">
        <v>30</v>
      </c>
      <c r="AX252" s="12" t="s">
        <v>73</v>
      </c>
      <c r="AY252" s="171" t="s">
        <v>133</v>
      </c>
    </row>
    <row r="253" spans="2:51" s="12" customFormat="1" ht="12">
      <c r="B253" s="169"/>
      <c r="D253" s="170" t="s">
        <v>139</v>
      </c>
      <c r="E253" s="171" t="s">
        <v>778</v>
      </c>
      <c r="F253" s="172" t="s">
        <v>779</v>
      </c>
      <c r="H253" s="173">
        <v>13</v>
      </c>
      <c r="I253" s="174"/>
      <c r="L253" s="169"/>
      <c r="M253" s="175"/>
      <c r="N253" s="176"/>
      <c r="O253" s="176"/>
      <c r="P253" s="176"/>
      <c r="Q253" s="176"/>
      <c r="R253" s="176"/>
      <c r="S253" s="176"/>
      <c r="T253" s="177"/>
      <c r="AT253" s="171" t="s">
        <v>139</v>
      </c>
      <c r="AU253" s="171" t="s">
        <v>81</v>
      </c>
      <c r="AV253" s="12" t="s">
        <v>103</v>
      </c>
      <c r="AW253" s="12" t="s">
        <v>30</v>
      </c>
      <c r="AX253" s="12" t="s">
        <v>81</v>
      </c>
      <c r="AY253" s="171" t="s">
        <v>133</v>
      </c>
    </row>
    <row r="254" spans="1:65" s="2" customFormat="1" ht="16.5" customHeight="1">
      <c r="A254" s="31"/>
      <c r="B254" s="154"/>
      <c r="C254" s="193" t="s">
        <v>780</v>
      </c>
      <c r="D254" s="193" t="s">
        <v>137</v>
      </c>
      <c r="E254" s="194" t="s">
        <v>781</v>
      </c>
      <c r="F254" s="195" t="s">
        <v>782</v>
      </c>
      <c r="G254" s="196" t="s">
        <v>190</v>
      </c>
      <c r="H254" s="197">
        <v>1</v>
      </c>
      <c r="I254" s="198"/>
      <c r="J254" s="199">
        <f aca="true" t="shared" si="0" ref="J254:J269">ROUND(I254*H254,2)</f>
        <v>0</v>
      </c>
      <c r="K254" s="200"/>
      <c r="L254" s="201"/>
      <c r="M254" s="202" t="s">
        <v>1</v>
      </c>
      <c r="N254" s="203" t="s">
        <v>38</v>
      </c>
      <c r="O254" s="57"/>
      <c r="P254" s="165">
        <f aca="true" t="shared" si="1" ref="P254:P269">O254*H254</f>
        <v>0</v>
      </c>
      <c r="Q254" s="165">
        <v>0.004</v>
      </c>
      <c r="R254" s="165">
        <f aca="true" t="shared" si="2" ref="R254:R269">Q254*H254</f>
        <v>0.004</v>
      </c>
      <c r="S254" s="165">
        <v>0</v>
      </c>
      <c r="T254" s="166">
        <f aca="true" t="shared" si="3" ref="T254:T269"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67" t="s">
        <v>172</v>
      </c>
      <c r="AT254" s="167" t="s">
        <v>137</v>
      </c>
      <c r="AU254" s="167" t="s">
        <v>81</v>
      </c>
      <c r="AY254" s="16" t="s">
        <v>133</v>
      </c>
      <c r="BE254" s="168">
        <f aca="true" t="shared" si="4" ref="BE254:BE269">IF(N254="základní",J254,0)</f>
        <v>0</v>
      </c>
      <c r="BF254" s="168">
        <f aca="true" t="shared" si="5" ref="BF254:BF269">IF(N254="snížená",J254,0)</f>
        <v>0</v>
      </c>
      <c r="BG254" s="168">
        <f aca="true" t="shared" si="6" ref="BG254:BG269">IF(N254="zákl. přenesená",J254,0)</f>
        <v>0</v>
      </c>
      <c r="BH254" s="168">
        <f aca="true" t="shared" si="7" ref="BH254:BH269">IF(N254="sníž. přenesená",J254,0)</f>
        <v>0</v>
      </c>
      <c r="BI254" s="168">
        <f aca="true" t="shared" si="8" ref="BI254:BI269">IF(N254="nulová",J254,0)</f>
        <v>0</v>
      </c>
      <c r="BJ254" s="16" t="s">
        <v>81</v>
      </c>
      <c r="BK254" s="168">
        <f aca="true" t="shared" si="9" ref="BK254:BK269">ROUND(I254*H254,2)</f>
        <v>0</v>
      </c>
      <c r="BL254" s="16" t="s">
        <v>132</v>
      </c>
      <c r="BM254" s="167" t="s">
        <v>783</v>
      </c>
    </row>
    <row r="255" spans="1:65" s="2" customFormat="1" ht="16.5" customHeight="1">
      <c r="A255" s="31"/>
      <c r="B255" s="154"/>
      <c r="C255" s="193" t="s">
        <v>784</v>
      </c>
      <c r="D255" s="193" t="s">
        <v>137</v>
      </c>
      <c r="E255" s="194" t="s">
        <v>785</v>
      </c>
      <c r="F255" s="195" t="s">
        <v>786</v>
      </c>
      <c r="G255" s="196" t="s">
        <v>190</v>
      </c>
      <c r="H255" s="197">
        <v>1</v>
      </c>
      <c r="I255" s="198"/>
      <c r="J255" s="199">
        <f t="shared" si="0"/>
        <v>0</v>
      </c>
      <c r="K255" s="200"/>
      <c r="L255" s="201"/>
      <c r="M255" s="202" t="s">
        <v>1</v>
      </c>
      <c r="N255" s="203" t="s">
        <v>38</v>
      </c>
      <c r="O255" s="57"/>
      <c r="P255" s="165">
        <f t="shared" si="1"/>
        <v>0</v>
      </c>
      <c r="Q255" s="165">
        <v>0.004</v>
      </c>
      <c r="R255" s="165">
        <f t="shared" si="2"/>
        <v>0.004</v>
      </c>
      <c r="S255" s="165">
        <v>0</v>
      </c>
      <c r="T255" s="166">
        <f t="shared" si="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67" t="s">
        <v>172</v>
      </c>
      <c r="AT255" s="167" t="s">
        <v>137</v>
      </c>
      <c r="AU255" s="167" t="s">
        <v>81</v>
      </c>
      <c r="AY255" s="16" t="s">
        <v>133</v>
      </c>
      <c r="BE255" s="168">
        <f t="shared" si="4"/>
        <v>0</v>
      </c>
      <c r="BF255" s="168">
        <f t="shared" si="5"/>
        <v>0</v>
      </c>
      <c r="BG255" s="168">
        <f t="shared" si="6"/>
        <v>0</v>
      </c>
      <c r="BH255" s="168">
        <f t="shared" si="7"/>
        <v>0</v>
      </c>
      <c r="BI255" s="168">
        <f t="shared" si="8"/>
        <v>0</v>
      </c>
      <c r="BJ255" s="16" t="s">
        <v>81</v>
      </c>
      <c r="BK255" s="168">
        <f t="shared" si="9"/>
        <v>0</v>
      </c>
      <c r="BL255" s="16" t="s">
        <v>132</v>
      </c>
      <c r="BM255" s="167" t="s">
        <v>787</v>
      </c>
    </row>
    <row r="256" spans="1:65" s="2" customFormat="1" ht="16.5" customHeight="1">
      <c r="A256" s="31"/>
      <c r="B256" s="154"/>
      <c r="C256" s="193" t="s">
        <v>788</v>
      </c>
      <c r="D256" s="193" t="s">
        <v>137</v>
      </c>
      <c r="E256" s="194" t="s">
        <v>789</v>
      </c>
      <c r="F256" s="195" t="s">
        <v>790</v>
      </c>
      <c r="G256" s="196" t="s">
        <v>190</v>
      </c>
      <c r="H256" s="197">
        <v>1</v>
      </c>
      <c r="I256" s="198"/>
      <c r="J256" s="199">
        <f t="shared" si="0"/>
        <v>0</v>
      </c>
      <c r="K256" s="200"/>
      <c r="L256" s="201"/>
      <c r="M256" s="202" t="s">
        <v>1</v>
      </c>
      <c r="N256" s="203" t="s">
        <v>38</v>
      </c>
      <c r="O256" s="57"/>
      <c r="P256" s="165">
        <f t="shared" si="1"/>
        <v>0</v>
      </c>
      <c r="Q256" s="165">
        <v>0.005</v>
      </c>
      <c r="R256" s="165">
        <f t="shared" si="2"/>
        <v>0.005</v>
      </c>
      <c r="S256" s="165">
        <v>0</v>
      </c>
      <c r="T256" s="166">
        <f t="shared" si="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67" t="s">
        <v>172</v>
      </c>
      <c r="AT256" s="167" t="s">
        <v>137</v>
      </c>
      <c r="AU256" s="167" t="s">
        <v>81</v>
      </c>
      <c r="AY256" s="16" t="s">
        <v>133</v>
      </c>
      <c r="BE256" s="168">
        <f t="shared" si="4"/>
        <v>0</v>
      </c>
      <c r="BF256" s="168">
        <f t="shared" si="5"/>
        <v>0</v>
      </c>
      <c r="BG256" s="168">
        <f t="shared" si="6"/>
        <v>0</v>
      </c>
      <c r="BH256" s="168">
        <f t="shared" si="7"/>
        <v>0</v>
      </c>
      <c r="BI256" s="168">
        <f t="shared" si="8"/>
        <v>0</v>
      </c>
      <c r="BJ256" s="16" t="s">
        <v>81</v>
      </c>
      <c r="BK256" s="168">
        <f t="shared" si="9"/>
        <v>0</v>
      </c>
      <c r="BL256" s="16" t="s">
        <v>132</v>
      </c>
      <c r="BM256" s="167" t="s">
        <v>791</v>
      </c>
    </row>
    <row r="257" spans="1:65" s="2" customFormat="1" ht="16.5" customHeight="1">
      <c r="A257" s="31"/>
      <c r="B257" s="154"/>
      <c r="C257" s="193" t="s">
        <v>792</v>
      </c>
      <c r="D257" s="193" t="s">
        <v>137</v>
      </c>
      <c r="E257" s="194" t="s">
        <v>793</v>
      </c>
      <c r="F257" s="195" t="s">
        <v>786</v>
      </c>
      <c r="G257" s="196" t="s">
        <v>190</v>
      </c>
      <c r="H257" s="197">
        <v>1</v>
      </c>
      <c r="I257" s="198"/>
      <c r="J257" s="199">
        <f t="shared" si="0"/>
        <v>0</v>
      </c>
      <c r="K257" s="200"/>
      <c r="L257" s="201"/>
      <c r="M257" s="202" t="s">
        <v>1</v>
      </c>
      <c r="N257" s="203" t="s">
        <v>38</v>
      </c>
      <c r="O257" s="57"/>
      <c r="P257" s="165">
        <f t="shared" si="1"/>
        <v>0</v>
      </c>
      <c r="Q257" s="165">
        <v>0.004</v>
      </c>
      <c r="R257" s="165">
        <f t="shared" si="2"/>
        <v>0.004</v>
      </c>
      <c r="S257" s="165">
        <v>0</v>
      </c>
      <c r="T257" s="166">
        <f t="shared" si="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67" t="s">
        <v>172</v>
      </c>
      <c r="AT257" s="167" t="s">
        <v>137</v>
      </c>
      <c r="AU257" s="167" t="s">
        <v>81</v>
      </c>
      <c r="AY257" s="16" t="s">
        <v>133</v>
      </c>
      <c r="BE257" s="168">
        <f t="shared" si="4"/>
        <v>0</v>
      </c>
      <c r="BF257" s="168">
        <f t="shared" si="5"/>
        <v>0</v>
      </c>
      <c r="BG257" s="168">
        <f t="shared" si="6"/>
        <v>0</v>
      </c>
      <c r="BH257" s="168">
        <f t="shared" si="7"/>
        <v>0</v>
      </c>
      <c r="BI257" s="168">
        <f t="shared" si="8"/>
        <v>0</v>
      </c>
      <c r="BJ257" s="16" t="s">
        <v>81</v>
      </c>
      <c r="BK257" s="168">
        <f t="shared" si="9"/>
        <v>0</v>
      </c>
      <c r="BL257" s="16" t="s">
        <v>132</v>
      </c>
      <c r="BM257" s="167" t="s">
        <v>794</v>
      </c>
    </row>
    <row r="258" spans="1:65" s="2" customFormat="1" ht="16.5" customHeight="1">
      <c r="A258" s="31"/>
      <c r="B258" s="154"/>
      <c r="C258" s="193" t="s">
        <v>795</v>
      </c>
      <c r="D258" s="193" t="s">
        <v>137</v>
      </c>
      <c r="E258" s="194" t="s">
        <v>796</v>
      </c>
      <c r="F258" s="195" t="s">
        <v>797</v>
      </c>
      <c r="G258" s="196" t="s">
        <v>190</v>
      </c>
      <c r="H258" s="197">
        <v>1</v>
      </c>
      <c r="I258" s="198"/>
      <c r="J258" s="199">
        <f t="shared" si="0"/>
        <v>0</v>
      </c>
      <c r="K258" s="200"/>
      <c r="L258" s="201"/>
      <c r="M258" s="202" t="s">
        <v>1</v>
      </c>
      <c r="N258" s="203" t="s">
        <v>38</v>
      </c>
      <c r="O258" s="57"/>
      <c r="P258" s="165">
        <f t="shared" si="1"/>
        <v>0</v>
      </c>
      <c r="Q258" s="165">
        <v>0.008</v>
      </c>
      <c r="R258" s="165">
        <f t="shared" si="2"/>
        <v>0.008</v>
      </c>
      <c r="S258" s="165">
        <v>0</v>
      </c>
      <c r="T258" s="166">
        <f t="shared" si="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7" t="s">
        <v>172</v>
      </c>
      <c r="AT258" s="167" t="s">
        <v>137</v>
      </c>
      <c r="AU258" s="167" t="s">
        <v>81</v>
      </c>
      <c r="AY258" s="16" t="s">
        <v>133</v>
      </c>
      <c r="BE258" s="168">
        <f t="shared" si="4"/>
        <v>0</v>
      </c>
      <c r="BF258" s="168">
        <f t="shared" si="5"/>
        <v>0</v>
      </c>
      <c r="BG258" s="168">
        <f t="shared" si="6"/>
        <v>0</v>
      </c>
      <c r="BH258" s="168">
        <f t="shared" si="7"/>
        <v>0</v>
      </c>
      <c r="BI258" s="168">
        <f t="shared" si="8"/>
        <v>0</v>
      </c>
      <c r="BJ258" s="16" t="s">
        <v>81</v>
      </c>
      <c r="BK258" s="168">
        <f t="shared" si="9"/>
        <v>0</v>
      </c>
      <c r="BL258" s="16" t="s">
        <v>132</v>
      </c>
      <c r="BM258" s="167" t="s">
        <v>798</v>
      </c>
    </row>
    <row r="259" spans="1:65" s="2" customFormat="1" ht="16.5" customHeight="1">
      <c r="A259" s="31"/>
      <c r="B259" s="154"/>
      <c r="C259" s="193" t="s">
        <v>799</v>
      </c>
      <c r="D259" s="193" t="s">
        <v>137</v>
      </c>
      <c r="E259" s="194" t="s">
        <v>800</v>
      </c>
      <c r="F259" s="195" t="s">
        <v>801</v>
      </c>
      <c r="G259" s="196" t="s">
        <v>190</v>
      </c>
      <c r="H259" s="197">
        <v>1</v>
      </c>
      <c r="I259" s="198"/>
      <c r="J259" s="199">
        <f t="shared" si="0"/>
        <v>0</v>
      </c>
      <c r="K259" s="200"/>
      <c r="L259" s="201"/>
      <c r="M259" s="202" t="s">
        <v>1</v>
      </c>
      <c r="N259" s="203" t="s">
        <v>38</v>
      </c>
      <c r="O259" s="57"/>
      <c r="P259" s="165">
        <f t="shared" si="1"/>
        <v>0</v>
      </c>
      <c r="Q259" s="165">
        <v>0.008</v>
      </c>
      <c r="R259" s="165">
        <f t="shared" si="2"/>
        <v>0.008</v>
      </c>
      <c r="S259" s="165">
        <v>0</v>
      </c>
      <c r="T259" s="166">
        <f t="shared" si="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67" t="s">
        <v>172</v>
      </c>
      <c r="AT259" s="167" t="s">
        <v>137</v>
      </c>
      <c r="AU259" s="167" t="s">
        <v>81</v>
      </c>
      <c r="AY259" s="16" t="s">
        <v>133</v>
      </c>
      <c r="BE259" s="168">
        <f t="shared" si="4"/>
        <v>0</v>
      </c>
      <c r="BF259" s="168">
        <f t="shared" si="5"/>
        <v>0</v>
      </c>
      <c r="BG259" s="168">
        <f t="shared" si="6"/>
        <v>0</v>
      </c>
      <c r="BH259" s="168">
        <f t="shared" si="7"/>
        <v>0</v>
      </c>
      <c r="BI259" s="168">
        <f t="shared" si="8"/>
        <v>0</v>
      </c>
      <c r="BJ259" s="16" t="s">
        <v>81</v>
      </c>
      <c r="BK259" s="168">
        <f t="shared" si="9"/>
        <v>0</v>
      </c>
      <c r="BL259" s="16" t="s">
        <v>132</v>
      </c>
      <c r="BM259" s="167" t="s">
        <v>802</v>
      </c>
    </row>
    <row r="260" spans="1:65" s="2" customFormat="1" ht="16.5" customHeight="1">
      <c r="A260" s="31"/>
      <c r="B260" s="154"/>
      <c r="C260" s="193" t="s">
        <v>803</v>
      </c>
      <c r="D260" s="193" t="s">
        <v>137</v>
      </c>
      <c r="E260" s="194" t="s">
        <v>804</v>
      </c>
      <c r="F260" s="195" t="s">
        <v>805</v>
      </c>
      <c r="G260" s="196" t="s">
        <v>190</v>
      </c>
      <c r="H260" s="197">
        <v>4</v>
      </c>
      <c r="I260" s="198"/>
      <c r="J260" s="199">
        <f t="shared" si="0"/>
        <v>0</v>
      </c>
      <c r="K260" s="200"/>
      <c r="L260" s="201"/>
      <c r="M260" s="202" t="s">
        <v>1</v>
      </c>
      <c r="N260" s="203" t="s">
        <v>38</v>
      </c>
      <c r="O260" s="57"/>
      <c r="P260" s="165">
        <f t="shared" si="1"/>
        <v>0</v>
      </c>
      <c r="Q260" s="165">
        <v>0.004</v>
      </c>
      <c r="R260" s="165">
        <f t="shared" si="2"/>
        <v>0.016</v>
      </c>
      <c r="S260" s="165">
        <v>0</v>
      </c>
      <c r="T260" s="166">
        <f t="shared" si="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67" t="s">
        <v>172</v>
      </c>
      <c r="AT260" s="167" t="s">
        <v>137</v>
      </c>
      <c r="AU260" s="167" t="s">
        <v>81</v>
      </c>
      <c r="AY260" s="16" t="s">
        <v>133</v>
      </c>
      <c r="BE260" s="168">
        <f t="shared" si="4"/>
        <v>0</v>
      </c>
      <c r="BF260" s="168">
        <f t="shared" si="5"/>
        <v>0</v>
      </c>
      <c r="BG260" s="168">
        <f t="shared" si="6"/>
        <v>0</v>
      </c>
      <c r="BH260" s="168">
        <f t="shared" si="7"/>
        <v>0</v>
      </c>
      <c r="BI260" s="168">
        <f t="shared" si="8"/>
        <v>0</v>
      </c>
      <c r="BJ260" s="16" t="s">
        <v>81</v>
      </c>
      <c r="BK260" s="168">
        <f t="shared" si="9"/>
        <v>0</v>
      </c>
      <c r="BL260" s="16" t="s">
        <v>132</v>
      </c>
      <c r="BM260" s="167" t="s">
        <v>806</v>
      </c>
    </row>
    <row r="261" spans="1:65" s="2" customFormat="1" ht="16.5" customHeight="1">
      <c r="A261" s="31"/>
      <c r="B261" s="154"/>
      <c r="C261" s="193" t="s">
        <v>807</v>
      </c>
      <c r="D261" s="193" t="s">
        <v>137</v>
      </c>
      <c r="E261" s="194" t="s">
        <v>808</v>
      </c>
      <c r="F261" s="195" t="s">
        <v>809</v>
      </c>
      <c r="G261" s="196" t="s">
        <v>190</v>
      </c>
      <c r="H261" s="197">
        <v>2</v>
      </c>
      <c r="I261" s="198"/>
      <c r="J261" s="199">
        <f t="shared" si="0"/>
        <v>0</v>
      </c>
      <c r="K261" s="200"/>
      <c r="L261" s="201"/>
      <c r="M261" s="202" t="s">
        <v>1</v>
      </c>
      <c r="N261" s="203" t="s">
        <v>38</v>
      </c>
      <c r="O261" s="57"/>
      <c r="P261" s="165">
        <f t="shared" si="1"/>
        <v>0</v>
      </c>
      <c r="Q261" s="165">
        <v>0.006</v>
      </c>
      <c r="R261" s="165">
        <f t="shared" si="2"/>
        <v>0.012</v>
      </c>
      <c r="S261" s="165">
        <v>0</v>
      </c>
      <c r="T261" s="166">
        <f t="shared" si="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7" t="s">
        <v>172</v>
      </c>
      <c r="AT261" s="167" t="s">
        <v>137</v>
      </c>
      <c r="AU261" s="167" t="s">
        <v>81</v>
      </c>
      <c r="AY261" s="16" t="s">
        <v>133</v>
      </c>
      <c r="BE261" s="168">
        <f t="shared" si="4"/>
        <v>0</v>
      </c>
      <c r="BF261" s="168">
        <f t="shared" si="5"/>
        <v>0</v>
      </c>
      <c r="BG261" s="168">
        <f t="shared" si="6"/>
        <v>0</v>
      </c>
      <c r="BH261" s="168">
        <f t="shared" si="7"/>
        <v>0</v>
      </c>
      <c r="BI261" s="168">
        <f t="shared" si="8"/>
        <v>0</v>
      </c>
      <c r="BJ261" s="16" t="s">
        <v>81</v>
      </c>
      <c r="BK261" s="168">
        <f t="shared" si="9"/>
        <v>0</v>
      </c>
      <c r="BL261" s="16" t="s">
        <v>132</v>
      </c>
      <c r="BM261" s="167" t="s">
        <v>810</v>
      </c>
    </row>
    <row r="262" spans="1:65" s="2" customFormat="1" ht="16.5" customHeight="1">
      <c r="A262" s="31"/>
      <c r="B262" s="154"/>
      <c r="C262" s="193" t="s">
        <v>811</v>
      </c>
      <c r="D262" s="193" t="s">
        <v>137</v>
      </c>
      <c r="E262" s="194" t="s">
        <v>812</v>
      </c>
      <c r="F262" s="195" t="s">
        <v>813</v>
      </c>
      <c r="G262" s="196" t="s">
        <v>190</v>
      </c>
      <c r="H262" s="197">
        <v>2</v>
      </c>
      <c r="I262" s="198"/>
      <c r="J262" s="199">
        <f t="shared" si="0"/>
        <v>0</v>
      </c>
      <c r="K262" s="200"/>
      <c r="L262" s="201"/>
      <c r="M262" s="202" t="s">
        <v>1</v>
      </c>
      <c r="N262" s="203" t="s">
        <v>38</v>
      </c>
      <c r="O262" s="57"/>
      <c r="P262" s="165">
        <f t="shared" si="1"/>
        <v>0</v>
      </c>
      <c r="Q262" s="165">
        <v>0.006</v>
      </c>
      <c r="R262" s="165">
        <f t="shared" si="2"/>
        <v>0.012</v>
      </c>
      <c r="S262" s="165">
        <v>0</v>
      </c>
      <c r="T262" s="166">
        <f t="shared" si="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67" t="s">
        <v>172</v>
      </c>
      <c r="AT262" s="167" t="s">
        <v>137</v>
      </c>
      <c r="AU262" s="167" t="s">
        <v>81</v>
      </c>
      <c r="AY262" s="16" t="s">
        <v>133</v>
      </c>
      <c r="BE262" s="168">
        <f t="shared" si="4"/>
        <v>0</v>
      </c>
      <c r="BF262" s="168">
        <f t="shared" si="5"/>
        <v>0</v>
      </c>
      <c r="BG262" s="168">
        <f t="shared" si="6"/>
        <v>0</v>
      </c>
      <c r="BH262" s="168">
        <f t="shared" si="7"/>
        <v>0</v>
      </c>
      <c r="BI262" s="168">
        <f t="shared" si="8"/>
        <v>0</v>
      </c>
      <c r="BJ262" s="16" t="s">
        <v>81</v>
      </c>
      <c r="BK262" s="168">
        <f t="shared" si="9"/>
        <v>0</v>
      </c>
      <c r="BL262" s="16" t="s">
        <v>132</v>
      </c>
      <c r="BM262" s="167" t="s">
        <v>814</v>
      </c>
    </row>
    <row r="263" spans="1:65" s="2" customFormat="1" ht="21.75" customHeight="1">
      <c r="A263" s="31"/>
      <c r="B263" s="154"/>
      <c r="C263" s="155" t="s">
        <v>815</v>
      </c>
      <c r="D263" s="155" t="s">
        <v>134</v>
      </c>
      <c r="E263" s="156" t="s">
        <v>816</v>
      </c>
      <c r="F263" s="157" t="s">
        <v>817</v>
      </c>
      <c r="G263" s="158" t="s">
        <v>190</v>
      </c>
      <c r="H263" s="159">
        <v>10</v>
      </c>
      <c r="I263" s="160"/>
      <c r="J263" s="161">
        <f t="shared" si="0"/>
        <v>0</v>
      </c>
      <c r="K263" s="162"/>
      <c r="L263" s="32"/>
      <c r="M263" s="163" t="s">
        <v>1</v>
      </c>
      <c r="N263" s="164" t="s">
        <v>38</v>
      </c>
      <c r="O263" s="57"/>
      <c r="P263" s="165">
        <f t="shared" si="1"/>
        <v>0</v>
      </c>
      <c r="Q263" s="165">
        <v>0.14564</v>
      </c>
      <c r="R263" s="165">
        <f t="shared" si="2"/>
        <v>1.4564</v>
      </c>
      <c r="S263" s="165">
        <v>0</v>
      </c>
      <c r="T263" s="166">
        <f t="shared" si="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7" t="s">
        <v>132</v>
      </c>
      <c r="AT263" s="167" t="s">
        <v>134</v>
      </c>
      <c r="AU263" s="167" t="s">
        <v>81</v>
      </c>
      <c r="AY263" s="16" t="s">
        <v>133</v>
      </c>
      <c r="BE263" s="168">
        <f t="shared" si="4"/>
        <v>0</v>
      </c>
      <c r="BF263" s="168">
        <f t="shared" si="5"/>
        <v>0</v>
      </c>
      <c r="BG263" s="168">
        <f t="shared" si="6"/>
        <v>0</v>
      </c>
      <c r="BH263" s="168">
        <f t="shared" si="7"/>
        <v>0</v>
      </c>
      <c r="BI263" s="168">
        <f t="shared" si="8"/>
        <v>0</v>
      </c>
      <c r="BJ263" s="16" t="s">
        <v>81</v>
      </c>
      <c r="BK263" s="168">
        <f t="shared" si="9"/>
        <v>0</v>
      </c>
      <c r="BL263" s="16" t="s">
        <v>132</v>
      </c>
      <c r="BM263" s="167" t="s">
        <v>818</v>
      </c>
    </row>
    <row r="264" spans="1:65" s="2" customFormat="1" ht="21.75" customHeight="1">
      <c r="A264" s="31"/>
      <c r="B264" s="154"/>
      <c r="C264" s="155" t="s">
        <v>819</v>
      </c>
      <c r="D264" s="155" t="s">
        <v>134</v>
      </c>
      <c r="E264" s="156" t="s">
        <v>820</v>
      </c>
      <c r="F264" s="157" t="s">
        <v>821</v>
      </c>
      <c r="G264" s="158" t="s">
        <v>190</v>
      </c>
      <c r="H264" s="159">
        <v>12</v>
      </c>
      <c r="I264" s="160"/>
      <c r="J264" s="161">
        <f t="shared" si="0"/>
        <v>0</v>
      </c>
      <c r="K264" s="162"/>
      <c r="L264" s="32"/>
      <c r="M264" s="163" t="s">
        <v>1</v>
      </c>
      <c r="N264" s="164" t="s">
        <v>38</v>
      </c>
      <c r="O264" s="57"/>
      <c r="P264" s="165">
        <f t="shared" si="1"/>
        <v>0</v>
      </c>
      <c r="Q264" s="165">
        <v>0.11241</v>
      </c>
      <c r="R264" s="165">
        <f t="shared" si="2"/>
        <v>1.34892</v>
      </c>
      <c r="S264" s="165">
        <v>0</v>
      </c>
      <c r="T264" s="166">
        <f t="shared" si="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7" t="s">
        <v>132</v>
      </c>
      <c r="AT264" s="167" t="s">
        <v>134</v>
      </c>
      <c r="AU264" s="167" t="s">
        <v>81</v>
      </c>
      <c r="AY264" s="16" t="s">
        <v>133</v>
      </c>
      <c r="BE264" s="168">
        <f t="shared" si="4"/>
        <v>0</v>
      </c>
      <c r="BF264" s="168">
        <f t="shared" si="5"/>
        <v>0</v>
      </c>
      <c r="BG264" s="168">
        <f t="shared" si="6"/>
        <v>0</v>
      </c>
      <c r="BH264" s="168">
        <f t="shared" si="7"/>
        <v>0</v>
      </c>
      <c r="BI264" s="168">
        <f t="shared" si="8"/>
        <v>0</v>
      </c>
      <c r="BJ264" s="16" t="s">
        <v>81</v>
      </c>
      <c r="BK264" s="168">
        <f t="shared" si="9"/>
        <v>0</v>
      </c>
      <c r="BL264" s="16" t="s">
        <v>132</v>
      </c>
      <c r="BM264" s="167" t="s">
        <v>822</v>
      </c>
    </row>
    <row r="265" spans="1:65" s="2" customFormat="1" ht="16.5" customHeight="1">
      <c r="A265" s="31"/>
      <c r="B265" s="154"/>
      <c r="C265" s="193" t="s">
        <v>823</v>
      </c>
      <c r="D265" s="193" t="s">
        <v>137</v>
      </c>
      <c r="E265" s="194" t="s">
        <v>824</v>
      </c>
      <c r="F265" s="195" t="s">
        <v>825</v>
      </c>
      <c r="G265" s="196" t="s">
        <v>190</v>
      </c>
      <c r="H265" s="197">
        <v>12</v>
      </c>
      <c r="I265" s="198"/>
      <c r="J265" s="199">
        <f t="shared" si="0"/>
        <v>0</v>
      </c>
      <c r="K265" s="200"/>
      <c r="L265" s="201"/>
      <c r="M265" s="202" t="s">
        <v>1</v>
      </c>
      <c r="N265" s="203" t="s">
        <v>38</v>
      </c>
      <c r="O265" s="57"/>
      <c r="P265" s="165">
        <f t="shared" si="1"/>
        <v>0</v>
      </c>
      <c r="Q265" s="165">
        <v>0.0061</v>
      </c>
      <c r="R265" s="165">
        <f t="shared" si="2"/>
        <v>0.0732</v>
      </c>
      <c r="S265" s="165">
        <v>0</v>
      </c>
      <c r="T265" s="166">
        <f t="shared" si="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67" t="s">
        <v>172</v>
      </c>
      <c r="AT265" s="167" t="s">
        <v>137</v>
      </c>
      <c r="AU265" s="167" t="s">
        <v>81</v>
      </c>
      <c r="AY265" s="16" t="s">
        <v>133</v>
      </c>
      <c r="BE265" s="168">
        <f t="shared" si="4"/>
        <v>0</v>
      </c>
      <c r="BF265" s="168">
        <f t="shared" si="5"/>
        <v>0</v>
      </c>
      <c r="BG265" s="168">
        <f t="shared" si="6"/>
        <v>0</v>
      </c>
      <c r="BH265" s="168">
        <f t="shared" si="7"/>
        <v>0</v>
      </c>
      <c r="BI265" s="168">
        <f t="shared" si="8"/>
        <v>0</v>
      </c>
      <c r="BJ265" s="16" t="s">
        <v>81</v>
      </c>
      <c r="BK265" s="168">
        <f t="shared" si="9"/>
        <v>0</v>
      </c>
      <c r="BL265" s="16" t="s">
        <v>132</v>
      </c>
      <c r="BM265" s="167" t="s">
        <v>826</v>
      </c>
    </row>
    <row r="266" spans="1:65" s="2" customFormat="1" ht="16.5" customHeight="1">
      <c r="A266" s="31"/>
      <c r="B266" s="154"/>
      <c r="C266" s="193" t="s">
        <v>827</v>
      </c>
      <c r="D266" s="193" t="s">
        <v>137</v>
      </c>
      <c r="E266" s="194" t="s">
        <v>828</v>
      </c>
      <c r="F266" s="195" t="s">
        <v>829</v>
      </c>
      <c r="G266" s="196" t="s">
        <v>190</v>
      </c>
      <c r="H266" s="197">
        <v>12</v>
      </c>
      <c r="I266" s="198"/>
      <c r="J266" s="199">
        <f t="shared" si="0"/>
        <v>0</v>
      </c>
      <c r="K266" s="200"/>
      <c r="L266" s="201"/>
      <c r="M266" s="202" t="s">
        <v>1</v>
      </c>
      <c r="N266" s="203" t="s">
        <v>38</v>
      </c>
      <c r="O266" s="57"/>
      <c r="P266" s="165">
        <f t="shared" si="1"/>
        <v>0</v>
      </c>
      <c r="Q266" s="165">
        <v>0.003</v>
      </c>
      <c r="R266" s="165">
        <f t="shared" si="2"/>
        <v>0.036000000000000004</v>
      </c>
      <c r="S266" s="165">
        <v>0</v>
      </c>
      <c r="T266" s="166">
        <f t="shared" si="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7" t="s">
        <v>172</v>
      </c>
      <c r="AT266" s="167" t="s">
        <v>137</v>
      </c>
      <c r="AU266" s="167" t="s">
        <v>81</v>
      </c>
      <c r="AY266" s="16" t="s">
        <v>133</v>
      </c>
      <c r="BE266" s="168">
        <f t="shared" si="4"/>
        <v>0</v>
      </c>
      <c r="BF266" s="168">
        <f t="shared" si="5"/>
        <v>0</v>
      </c>
      <c r="BG266" s="168">
        <f t="shared" si="6"/>
        <v>0</v>
      </c>
      <c r="BH266" s="168">
        <f t="shared" si="7"/>
        <v>0</v>
      </c>
      <c r="BI266" s="168">
        <f t="shared" si="8"/>
        <v>0</v>
      </c>
      <c r="BJ266" s="16" t="s">
        <v>81</v>
      </c>
      <c r="BK266" s="168">
        <f t="shared" si="9"/>
        <v>0</v>
      </c>
      <c r="BL266" s="16" t="s">
        <v>132</v>
      </c>
      <c r="BM266" s="167" t="s">
        <v>830</v>
      </c>
    </row>
    <row r="267" spans="1:65" s="2" customFormat="1" ht="16.5" customHeight="1">
      <c r="A267" s="31"/>
      <c r="B267" s="154"/>
      <c r="C267" s="193" t="s">
        <v>831</v>
      </c>
      <c r="D267" s="193" t="s">
        <v>137</v>
      </c>
      <c r="E267" s="194" t="s">
        <v>832</v>
      </c>
      <c r="F267" s="195" t="s">
        <v>833</v>
      </c>
      <c r="G267" s="196" t="s">
        <v>190</v>
      </c>
      <c r="H267" s="197">
        <v>13</v>
      </c>
      <c r="I267" s="198"/>
      <c r="J267" s="199">
        <f t="shared" si="0"/>
        <v>0</v>
      </c>
      <c r="K267" s="200"/>
      <c r="L267" s="201"/>
      <c r="M267" s="202" t="s">
        <v>1</v>
      </c>
      <c r="N267" s="203" t="s">
        <v>38</v>
      </c>
      <c r="O267" s="57"/>
      <c r="P267" s="165">
        <f t="shared" si="1"/>
        <v>0</v>
      </c>
      <c r="Q267" s="165">
        <v>0.0001</v>
      </c>
      <c r="R267" s="165">
        <f t="shared" si="2"/>
        <v>0.0013000000000000002</v>
      </c>
      <c r="S267" s="165">
        <v>0</v>
      </c>
      <c r="T267" s="166">
        <f t="shared" si="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7" t="s">
        <v>172</v>
      </c>
      <c r="AT267" s="167" t="s">
        <v>137</v>
      </c>
      <c r="AU267" s="167" t="s">
        <v>81</v>
      </c>
      <c r="AY267" s="16" t="s">
        <v>133</v>
      </c>
      <c r="BE267" s="168">
        <f t="shared" si="4"/>
        <v>0</v>
      </c>
      <c r="BF267" s="168">
        <f t="shared" si="5"/>
        <v>0</v>
      </c>
      <c r="BG267" s="168">
        <f t="shared" si="6"/>
        <v>0</v>
      </c>
      <c r="BH267" s="168">
        <f t="shared" si="7"/>
        <v>0</v>
      </c>
      <c r="BI267" s="168">
        <f t="shared" si="8"/>
        <v>0</v>
      </c>
      <c r="BJ267" s="16" t="s">
        <v>81</v>
      </c>
      <c r="BK267" s="168">
        <f t="shared" si="9"/>
        <v>0</v>
      </c>
      <c r="BL267" s="16" t="s">
        <v>132</v>
      </c>
      <c r="BM267" s="167" t="s">
        <v>834</v>
      </c>
    </row>
    <row r="268" spans="1:65" s="2" customFormat="1" ht="16.5" customHeight="1">
      <c r="A268" s="31"/>
      <c r="B268" s="154"/>
      <c r="C268" s="193" t="s">
        <v>835</v>
      </c>
      <c r="D268" s="193" t="s">
        <v>137</v>
      </c>
      <c r="E268" s="194" t="s">
        <v>836</v>
      </c>
      <c r="F268" s="195" t="s">
        <v>837</v>
      </c>
      <c r="G268" s="196" t="s">
        <v>190</v>
      </c>
      <c r="H268" s="197">
        <v>26</v>
      </c>
      <c r="I268" s="198"/>
      <c r="J268" s="199">
        <f t="shared" si="0"/>
        <v>0</v>
      </c>
      <c r="K268" s="200"/>
      <c r="L268" s="201"/>
      <c r="M268" s="202" t="s">
        <v>1</v>
      </c>
      <c r="N268" s="203" t="s">
        <v>38</v>
      </c>
      <c r="O268" s="57"/>
      <c r="P268" s="165">
        <f t="shared" si="1"/>
        <v>0</v>
      </c>
      <c r="Q268" s="165">
        <v>0.00035</v>
      </c>
      <c r="R268" s="165">
        <f t="shared" si="2"/>
        <v>0.0091</v>
      </c>
      <c r="S268" s="165">
        <v>0</v>
      </c>
      <c r="T268" s="166">
        <f t="shared" si="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67" t="s">
        <v>172</v>
      </c>
      <c r="AT268" s="167" t="s">
        <v>137</v>
      </c>
      <c r="AU268" s="167" t="s">
        <v>81</v>
      </c>
      <c r="AY268" s="16" t="s">
        <v>133</v>
      </c>
      <c r="BE268" s="168">
        <f t="shared" si="4"/>
        <v>0</v>
      </c>
      <c r="BF268" s="168">
        <f t="shared" si="5"/>
        <v>0</v>
      </c>
      <c r="BG268" s="168">
        <f t="shared" si="6"/>
        <v>0</v>
      </c>
      <c r="BH268" s="168">
        <f t="shared" si="7"/>
        <v>0</v>
      </c>
      <c r="BI268" s="168">
        <f t="shared" si="8"/>
        <v>0</v>
      </c>
      <c r="BJ268" s="16" t="s">
        <v>81</v>
      </c>
      <c r="BK268" s="168">
        <f t="shared" si="9"/>
        <v>0</v>
      </c>
      <c r="BL268" s="16" t="s">
        <v>132</v>
      </c>
      <c r="BM268" s="167" t="s">
        <v>838</v>
      </c>
    </row>
    <row r="269" spans="1:65" s="2" customFormat="1" ht="21.75" customHeight="1">
      <c r="A269" s="31"/>
      <c r="B269" s="154"/>
      <c r="C269" s="155" t="s">
        <v>651</v>
      </c>
      <c r="D269" s="155" t="s">
        <v>134</v>
      </c>
      <c r="E269" s="156" t="s">
        <v>839</v>
      </c>
      <c r="F269" s="157" t="s">
        <v>840</v>
      </c>
      <c r="G269" s="158" t="s">
        <v>137</v>
      </c>
      <c r="H269" s="159">
        <v>3795</v>
      </c>
      <c r="I269" s="160"/>
      <c r="J269" s="161">
        <f t="shared" si="0"/>
        <v>0</v>
      </c>
      <c r="K269" s="162"/>
      <c r="L269" s="32"/>
      <c r="M269" s="163" t="s">
        <v>1</v>
      </c>
      <c r="N269" s="164" t="s">
        <v>38</v>
      </c>
      <c r="O269" s="57"/>
      <c r="P269" s="165">
        <f t="shared" si="1"/>
        <v>0</v>
      </c>
      <c r="Q269" s="165">
        <v>8E-05</v>
      </c>
      <c r="R269" s="165">
        <f t="shared" si="2"/>
        <v>0.30360000000000004</v>
      </c>
      <c r="S269" s="165">
        <v>0</v>
      </c>
      <c r="T269" s="166">
        <f t="shared" si="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67" t="s">
        <v>132</v>
      </c>
      <c r="AT269" s="167" t="s">
        <v>134</v>
      </c>
      <c r="AU269" s="167" t="s">
        <v>81</v>
      </c>
      <c r="AY269" s="16" t="s">
        <v>133</v>
      </c>
      <c r="BE269" s="168">
        <f t="shared" si="4"/>
        <v>0</v>
      </c>
      <c r="BF269" s="168">
        <f t="shared" si="5"/>
        <v>0</v>
      </c>
      <c r="BG269" s="168">
        <f t="shared" si="6"/>
        <v>0</v>
      </c>
      <c r="BH269" s="168">
        <f t="shared" si="7"/>
        <v>0</v>
      </c>
      <c r="BI269" s="168">
        <f t="shared" si="8"/>
        <v>0</v>
      </c>
      <c r="BJ269" s="16" t="s">
        <v>81</v>
      </c>
      <c r="BK269" s="168">
        <f t="shared" si="9"/>
        <v>0</v>
      </c>
      <c r="BL269" s="16" t="s">
        <v>132</v>
      </c>
      <c r="BM269" s="167" t="s">
        <v>841</v>
      </c>
    </row>
    <row r="270" spans="2:51" s="12" customFormat="1" ht="12">
      <c r="B270" s="169"/>
      <c r="D270" s="170" t="s">
        <v>139</v>
      </c>
      <c r="E270" s="171" t="s">
        <v>842</v>
      </c>
      <c r="F270" s="172" t="s">
        <v>843</v>
      </c>
      <c r="H270" s="173">
        <v>2530</v>
      </c>
      <c r="I270" s="174"/>
      <c r="L270" s="169"/>
      <c r="M270" s="175"/>
      <c r="N270" s="176"/>
      <c r="O270" s="176"/>
      <c r="P270" s="176"/>
      <c r="Q270" s="176"/>
      <c r="R270" s="176"/>
      <c r="S270" s="176"/>
      <c r="T270" s="177"/>
      <c r="AT270" s="171" t="s">
        <v>139</v>
      </c>
      <c r="AU270" s="171" t="s">
        <v>81</v>
      </c>
      <c r="AV270" s="12" t="s">
        <v>103</v>
      </c>
      <c r="AW270" s="12" t="s">
        <v>30</v>
      </c>
      <c r="AX270" s="12" t="s">
        <v>73</v>
      </c>
      <c r="AY270" s="171" t="s">
        <v>133</v>
      </c>
    </row>
    <row r="271" spans="2:51" s="12" customFormat="1" ht="12">
      <c r="B271" s="169"/>
      <c r="D271" s="170" t="s">
        <v>139</v>
      </c>
      <c r="E271" s="171" t="s">
        <v>461</v>
      </c>
      <c r="F271" s="172" t="s">
        <v>844</v>
      </c>
      <c r="H271" s="173">
        <v>1265</v>
      </c>
      <c r="I271" s="174"/>
      <c r="L271" s="169"/>
      <c r="M271" s="175"/>
      <c r="N271" s="176"/>
      <c r="O271" s="176"/>
      <c r="P271" s="176"/>
      <c r="Q271" s="176"/>
      <c r="R271" s="176"/>
      <c r="S271" s="176"/>
      <c r="T271" s="177"/>
      <c r="AT271" s="171" t="s">
        <v>139</v>
      </c>
      <c r="AU271" s="171" t="s">
        <v>81</v>
      </c>
      <c r="AV271" s="12" t="s">
        <v>103</v>
      </c>
      <c r="AW271" s="12" t="s">
        <v>30</v>
      </c>
      <c r="AX271" s="12" t="s">
        <v>73</v>
      </c>
      <c r="AY271" s="171" t="s">
        <v>133</v>
      </c>
    </row>
    <row r="272" spans="2:51" s="12" customFormat="1" ht="12">
      <c r="B272" s="169"/>
      <c r="D272" s="170" t="s">
        <v>139</v>
      </c>
      <c r="E272" s="171" t="s">
        <v>845</v>
      </c>
      <c r="F272" s="172" t="s">
        <v>846</v>
      </c>
      <c r="H272" s="173">
        <v>3795</v>
      </c>
      <c r="I272" s="174"/>
      <c r="L272" s="169"/>
      <c r="M272" s="175"/>
      <c r="N272" s="176"/>
      <c r="O272" s="176"/>
      <c r="P272" s="176"/>
      <c r="Q272" s="176"/>
      <c r="R272" s="176"/>
      <c r="S272" s="176"/>
      <c r="T272" s="177"/>
      <c r="AT272" s="171" t="s">
        <v>139</v>
      </c>
      <c r="AU272" s="171" t="s">
        <v>81</v>
      </c>
      <c r="AV272" s="12" t="s">
        <v>103</v>
      </c>
      <c r="AW272" s="12" t="s">
        <v>30</v>
      </c>
      <c r="AX272" s="12" t="s">
        <v>81</v>
      </c>
      <c r="AY272" s="171" t="s">
        <v>133</v>
      </c>
    </row>
    <row r="273" spans="1:65" s="2" customFormat="1" ht="21.75" customHeight="1">
      <c r="A273" s="31"/>
      <c r="B273" s="154"/>
      <c r="C273" s="155" t="s">
        <v>489</v>
      </c>
      <c r="D273" s="155" t="s">
        <v>134</v>
      </c>
      <c r="E273" s="156" t="s">
        <v>847</v>
      </c>
      <c r="F273" s="157" t="s">
        <v>848</v>
      </c>
      <c r="G273" s="158" t="s">
        <v>137</v>
      </c>
      <c r="H273" s="159">
        <v>200</v>
      </c>
      <c r="I273" s="160"/>
      <c r="J273" s="161">
        <f>ROUND(I273*H273,2)</f>
        <v>0</v>
      </c>
      <c r="K273" s="162"/>
      <c r="L273" s="32"/>
      <c r="M273" s="163" t="s">
        <v>1</v>
      </c>
      <c r="N273" s="164" t="s">
        <v>38</v>
      </c>
      <c r="O273" s="57"/>
      <c r="P273" s="165">
        <f>O273*H273</f>
        <v>0</v>
      </c>
      <c r="Q273" s="165">
        <v>0.08088</v>
      </c>
      <c r="R273" s="165">
        <f>Q273*H273</f>
        <v>16.176</v>
      </c>
      <c r="S273" s="165">
        <v>0</v>
      </c>
      <c r="T273" s="166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67" t="s">
        <v>132</v>
      </c>
      <c r="AT273" s="167" t="s">
        <v>134</v>
      </c>
      <c r="AU273" s="167" t="s">
        <v>81</v>
      </c>
      <c r="AY273" s="16" t="s">
        <v>133</v>
      </c>
      <c r="BE273" s="168">
        <f>IF(N273="základní",J273,0)</f>
        <v>0</v>
      </c>
      <c r="BF273" s="168">
        <f>IF(N273="snížená",J273,0)</f>
        <v>0</v>
      </c>
      <c r="BG273" s="168">
        <f>IF(N273="zákl. přenesená",J273,0)</f>
        <v>0</v>
      </c>
      <c r="BH273" s="168">
        <f>IF(N273="sníž. přenesená",J273,0)</f>
        <v>0</v>
      </c>
      <c r="BI273" s="168">
        <f>IF(N273="nulová",J273,0)</f>
        <v>0</v>
      </c>
      <c r="BJ273" s="16" t="s">
        <v>81</v>
      </c>
      <c r="BK273" s="168">
        <f>ROUND(I273*H273,2)</f>
        <v>0</v>
      </c>
      <c r="BL273" s="16" t="s">
        <v>132</v>
      </c>
      <c r="BM273" s="167" t="s">
        <v>849</v>
      </c>
    </row>
    <row r="274" spans="2:51" s="12" customFormat="1" ht="12">
      <c r="B274" s="169"/>
      <c r="D274" s="170" t="s">
        <v>139</v>
      </c>
      <c r="E274" s="171" t="s">
        <v>850</v>
      </c>
      <c r="F274" s="172" t="s">
        <v>851</v>
      </c>
      <c r="H274" s="173">
        <v>200</v>
      </c>
      <c r="I274" s="174"/>
      <c r="L274" s="169"/>
      <c r="M274" s="175"/>
      <c r="N274" s="176"/>
      <c r="O274" s="176"/>
      <c r="P274" s="176"/>
      <c r="Q274" s="176"/>
      <c r="R274" s="176"/>
      <c r="S274" s="176"/>
      <c r="T274" s="177"/>
      <c r="AT274" s="171" t="s">
        <v>139</v>
      </c>
      <c r="AU274" s="171" t="s">
        <v>81</v>
      </c>
      <c r="AV274" s="12" t="s">
        <v>103</v>
      </c>
      <c r="AW274" s="12" t="s">
        <v>30</v>
      </c>
      <c r="AX274" s="12" t="s">
        <v>81</v>
      </c>
      <c r="AY274" s="171" t="s">
        <v>133</v>
      </c>
    </row>
    <row r="275" spans="1:65" s="2" customFormat="1" ht="16.5" customHeight="1">
      <c r="A275" s="31"/>
      <c r="B275" s="154"/>
      <c r="C275" s="193" t="s">
        <v>852</v>
      </c>
      <c r="D275" s="193" t="s">
        <v>137</v>
      </c>
      <c r="E275" s="194" t="s">
        <v>853</v>
      </c>
      <c r="F275" s="195" t="s">
        <v>854</v>
      </c>
      <c r="G275" s="196" t="s">
        <v>137</v>
      </c>
      <c r="H275" s="197">
        <v>404</v>
      </c>
      <c r="I275" s="198"/>
      <c r="J275" s="199">
        <f>ROUND(I275*H275,2)</f>
        <v>0</v>
      </c>
      <c r="K275" s="200"/>
      <c r="L275" s="201"/>
      <c r="M275" s="202" t="s">
        <v>1</v>
      </c>
      <c r="N275" s="203" t="s">
        <v>38</v>
      </c>
      <c r="O275" s="57"/>
      <c r="P275" s="165">
        <f>O275*H275</f>
        <v>0</v>
      </c>
      <c r="Q275" s="165">
        <v>0.046</v>
      </c>
      <c r="R275" s="165">
        <f>Q275*H275</f>
        <v>18.584</v>
      </c>
      <c r="S275" s="165">
        <v>0</v>
      </c>
      <c r="T275" s="166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7" t="s">
        <v>172</v>
      </c>
      <c r="AT275" s="167" t="s">
        <v>137</v>
      </c>
      <c r="AU275" s="167" t="s">
        <v>81</v>
      </c>
      <c r="AY275" s="16" t="s">
        <v>133</v>
      </c>
      <c r="BE275" s="168">
        <f>IF(N275="základní",J275,0)</f>
        <v>0</v>
      </c>
      <c r="BF275" s="168">
        <f>IF(N275="snížená",J275,0)</f>
        <v>0</v>
      </c>
      <c r="BG275" s="168">
        <f>IF(N275="zákl. přenesená",J275,0)</f>
        <v>0</v>
      </c>
      <c r="BH275" s="168">
        <f>IF(N275="sníž. přenesená",J275,0)</f>
        <v>0</v>
      </c>
      <c r="BI275" s="168">
        <f>IF(N275="nulová",J275,0)</f>
        <v>0</v>
      </c>
      <c r="BJ275" s="16" t="s">
        <v>81</v>
      </c>
      <c r="BK275" s="168">
        <f>ROUND(I275*H275,2)</f>
        <v>0</v>
      </c>
      <c r="BL275" s="16" t="s">
        <v>132</v>
      </c>
      <c r="BM275" s="167" t="s">
        <v>855</v>
      </c>
    </row>
    <row r="276" spans="2:51" s="12" customFormat="1" ht="12">
      <c r="B276" s="169"/>
      <c r="D276" s="170" t="s">
        <v>139</v>
      </c>
      <c r="E276" s="171" t="s">
        <v>856</v>
      </c>
      <c r="F276" s="172" t="s">
        <v>857</v>
      </c>
      <c r="H276" s="173">
        <v>404</v>
      </c>
      <c r="I276" s="174"/>
      <c r="L276" s="169"/>
      <c r="M276" s="175"/>
      <c r="N276" s="176"/>
      <c r="O276" s="176"/>
      <c r="P276" s="176"/>
      <c r="Q276" s="176"/>
      <c r="R276" s="176"/>
      <c r="S276" s="176"/>
      <c r="T276" s="177"/>
      <c r="AT276" s="171" t="s">
        <v>139</v>
      </c>
      <c r="AU276" s="171" t="s">
        <v>81</v>
      </c>
      <c r="AV276" s="12" t="s">
        <v>103</v>
      </c>
      <c r="AW276" s="12" t="s">
        <v>30</v>
      </c>
      <c r="AX276" s="12" t="s">
        <v>81</v>
      </c>
      <c r="AY276" s="171" t="s">
        <v>133</v>
      </c>
    </row>
    <row r="277" spans="1:65" s="2" customFormat="1" ht="21.75" customHeight="1">
      <c r="A277" s="31"/>
      <c r="B277" s="154"/>
      <c r="C277" s="155" t="s">
        <v>858</v>
      </c>
      <c r="D277" s="155" t="s">
        <v>134</v>
      </c>
      <c r="E277" s="156" t="s">
        <v>859</v>
      </c>
      <c r="F277" s="157" t="s">
        <v>860</v>
      </c>
      <c r="G277" s="158" t="s">
        <v>190</v>
      </c>
      <c r="H277" s="159">
        <v>2</v>
      </c>
      <c r="I277" s="160"/>
      <c r="J277" s="161">
        <f>ROUND(I277*H277,2)</f>
        <v>0</v>
      </c>
      <c r="K277" s="162"/>
      <c r="L277" s="32"/>
      <c r="M277" s="163" t="s">
        <v>1</v>
      </c>
      <c r="N277" s="164" t="s">
        <v>38</v>
      </c>
      <c r="O277" s="57"/>
      <c r="P277" s="165">
        <f>O277*H277</f>
        <v>0</v>
      </c>
      <c r="Q277" s="165">
        <v>14.14974</v>
      </c>
      <c r="R277" s="165">
        <f>Q277*H277</f>
        <v>28.29948</v>
      </c>
      <c r="S277" s="165">
        <v>0</v>
      </c>
      <c r="T277" s="166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67" t="s">
        <v>132</v>
      </c>
      <c r="AT277" s="167" t="s">
        <v>134</v>
      </c>
      <c r="AU277" s="167" t="s">
        <v>81</v>
      </c>
      <c r="AY277" s="16" t="s">
        <v>133</v>
      </c>
      <c r="BE277" s="168">
        <f>IF(N277="základní",J277,0)</f>
        <v>0</v>
      </c>
      <c r="BF277" s="168">
        <f>IF(N277="snížená",J277,0)</f>
        <v>0</v>
      </c>
      <c r="BG277" s="168">
        <f>IF(N277="zákl. přenesená",J277,0)</f>
        <v>0</v>
      </c>
      <c r="BH277" s="168">
        <f>IF(N277="sníž. přenesená",J277,0)</f>
        <v>0</v>
      </c>
      <c r="BI277" s="168">
        <f>IF(N277="nulová",J277,0)</f>
        <v>0</v>
      </c>
      <c r="BJ277" s="16" t="s">
        <v>81</v>
      </c>
      <c r="BK277" s="168">
        <f>ROUND(I277*H277,2)</f>
        <v>0</v>
      </c>
      <c r="BL277" s="16" t="s">
        <v>132</v>
      </c>
      <c r="BM277" s="167" t="s">
        <v>861</v>
      </c>
    </row>
    <row r="278" spans="2:51" s="12" customFormat="1" ht="12">
      <c r="B278" s="169"/>
      <c r="D278" s="170" t="s">
        <v>139</v>
      </c>
      <c r="E278" s="171" t="s">
        <v>862</v>
      </c>
      <c r="F278" s="172" t="s">
        <v>863</v>
      </c>
      <c r="H278" s="173">
        <v>2</v>
      </c>
      <c r="I278" s="174"/>
      <c r="L278" s="169"/>
      <c r="M278" s="175"/>
      <c r="N278" s="176"/>
      <c r="O278" s="176"/>
      <c r="P278" s="176"/>
      <c r="Q278" s="176"/>
      <c r="R278" s="176"/>
      <c r="S278" s="176"/>
      <c r="T278" s="177"/>
      <c r="AT278" s="171" t="s">
        <v>139</v>
      </c>
      <c r="AU278" s="171" t="s">
        <v>81</v>
      </c>
      <c r="AV278" s="12" t="s">
        <v>103</v>
      </c>
      <c r="AW278" s="12" t="s">
        <v>30</v>
      </c>
      <c r="AX278" s="12" t="s">
        <v>81</v>
      </c>
      <c r="AY278" s="171" t="s">
        <v>133</v>
      </c>
    </row>
    <row r="279" spans="1:65" s="2" customFormat="1" ht="21.75" customHeight="1">
      <c r="A279" s="31"/>
      <c r="B279" s="154"/>
      <c r="C279" s="155" t="s">
        <v>864</v>
      </c>
      <c r="D279" s="155" t="s">
        <v>134</v>
      </c>
      <c r="E279" s="156" t="s">
        <v>865</v>
      </c>
      <c r="F279" s="157" t="s">
        <v>866</v>
      </c>
      <c r="G279" s="158" t="s">
        <v>190</v>
      </c>
      <c r="H279" s="159">
        <v>2</v>
      </c>
      <c r="I279" s="160"/>
      <c r="J279" s="161">
        <f>ROUND(I279*H279,2)</f>
        <v>0</v>
      </c>
      <c r="K279" s="162"/>
      <c r="L279" s="32"/>
      <c r="M279" s="163" t="s">
        <v>1</v>
      </c>
      <c r="N279" s="164" t="s">
        <v>38</v>
      </c>
      <c r="O279" s="57"/>
      <c r="P279" s="165">
        <f>O279*H279</f>
        <v>0</v>
      </c>
      <c r="Q279" s="165">
        <v>9.895</v>
      </c>
      <c r="R279" s="165">
        <f>Q279*H279</f>
        <v>19.79</v>
      </c>
      <c r="S279" s="165">
        <v>0</v>
      </c>
      <c r="T279" s="166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7" t="s">
        <v>132</v>
      </c>
      <c r="AT279" s="167" t="s">
        <v>134</v>
      </c>
      <c r="AU279" s="167" t="s">
        <v>81</v>
      </c>
      <c r="AY279" s="16" t="s">
        <v>133</v>
      </c>
      <c r="BE279" s="168">
        <f>IF(N279="základní",J279,0)</f>
        <v>0</v>
      </c>
      <c r="BF279" s="168">
        <f>IF(N279="snížená",J279,0)</f>
        <v>0</v>
      </c>
      <c r="BG279" s="168">
        <f>IF(N279="zákl. přenesená",J279,0)</f>
        <v>0</v>
      </c>
      <c r="BH279" s="168">
        <f>IF(N279="sníž. přenesená",J279,0)</f>
        <v>0</v>
      </c>
      <c r="BI279" s="168">
        <f>IF(N279="nulová",J279,0)</f>
        <v>0</v>
      </c>
      <c r="BJ279" s="16" t="s">
        <v>81</v>
      </c>
      <c r="BK279" s="168">
        <f>ROUND(I279*H279,2)</f>
        <v>0</v>
      </c>
      <c r="BL279" s="16" t="s">
        <v>132</v>
      </c>
      <c r="BM279" s="167" t="s">
        <v>867</v>
      </c>
    </row>
    <row r="280" spans="2:51" s="13" customFormat="1" ht="22.5">
      <c r="B280" s="178"/>
      <c r="D280" s="170" t="s">
        <v>139</v>
      </c>
      <c r="E280" s="179" t="s">
        <v>1</v>
      </c>
      <c r="F280" s="180" t="s">
        <v>868</v>
      </c>
      <c r="H280" s="179" t="s">
        <v>1</v>
      </c>
      <c r="I280" s="181"/>
      <c r="L280" s="178"/>
      <c r="M280" s="182"/>
      <c r="N280" s="183"/>
      <c r="O280" s="183"/>
      <c r="P280" s="183"/>
      <c r="Q280" s="183"/>
      <c r="R280" s="183"/>
      <c r="S280" s="183"/>
      <c r="T280" s="184"/>
      <c r="AT280" s="179" t="s">
        <v>139</v>
      </c>
      <c r="AU280" s="179" t="s">
        <v>81</v>
      </c>
      <c r="AV280" s="13" t="s">
        <v>81</v>
      </c>
      <c r="AW280" s="13" t="s">
        <v>30</v>
      </c>
      <c r="AX280" s="13" t="s">
        <v>73</v>
      </c>
      <c r="AY280" s="179" t="s">
        <v>133</v>
      </c>
    </row>
    <row r="281" spans="2:51" s="12" customFormat="1" ht="12">
      <c r="B281" s="169"/>
      <c r="D281" s="170" t="s">
        <v>139</v>
      </c>
      <c r="E281" s="171" t="s">
        <v>869</v>
      </c>
      <c r="F281" s="172" t="s">
        <v>870</v>
      </c>
      <c r="H281" s="173">
        <v>1</v>
      </c>
      <c r="I281" s="174"/>
      <c r="L281" s="169"/>
      <c r="M281" s="175"/>
      <c r="N281" s="176"/>
      <c r="O281" s="176"/>
      <c r="P281" s="176"/>
      <c r="Q281" s="176"/>
      <c r="R281" s="176"/>
      <c r="S281" s="176"/>
      <c r="T281" s="177"/>
      <c r="AT281" s="171" t="s">
        <v>139</v>
      </c>
      <c r="AU281" s="171" t="s">
        <v>81</v>
      </c>
      <c r="AV281" s="12" t="s">
        <v>103</v>
      </c>
      <c r="AW281" s="12" t="s">
        <v>30</v>
      </c>
      <c r="AX281" s="12" t="s">
        <v>73</v>
      </c>
      <c r="AY281" s="171" t="s">
        <v>133</v>
      </c>
    </row>
    <row r="282" spans="2:51" s="12" customFormat="1" ht="12">
      <c r="B282" s="169"/>
      <c r="D282" s="170" t="s">
        <v>139</v>
      </c>
      <c r="E282" s="171" t="s">
        <v>463</v>
      </c>
      <c r="F282" s="172" t="s">
        <v>871</v>
      </c>
      <c r="H282" s="173">
        <v>1</v>
      </c>
      <c r="I282" s="174"/>
      <c r="L282" s="169"/>
      <c r="M282" s="175"/>
      <c r="N282" s="176"/>
      <c r="O282" s="176"/>
      <c r="P282" s="176"/>
      <c r="Q282" s="176"/>
      <c r="R282" s="176"/>
      <c r="S282" s="176"/>
      <c r="T282" s="177"/>
      <c r="AT282" s="171" t="s">
        <v>139</v>
      </c>
      <c r="AU282" s="171" t="s">
        <v>81</v>
      </c>
      <c r="AV282" s="12" t="s">
        <v>103</v>
      </c>
      <c r="AW282" s="12" t="s">
        <v>30</v>
      </c>
      <c r="AX282" s="12" t="s">
        <v>73</v>
      </c>
      <c r="AY282" s="171" t="s">
        <v>133</v>
      </c>
    </row>
    <row r="283" spans="2:51" s="12" customFormat="1" ht="12">
      <c r="B283" s="169"/>
      <c r="D283" s="170" t="s">
        <v>139</v>
      </c>
      <c r="E283" s="171" t="s">
        <v>872</v>
      </c>
      <c r="F283" s="172" t="s">
        <v>873</v>
      </c>
      <c r="H283" s="173">
        <v>2</v>
      </c>
      <c r="I283" s="174"/>
      <c r="L283" s="169"/>
      <c r="M283" s="175"/>
      <c r="N283" s="176"/>
      <c r="O283" s="176"/>
      <c r="P283" s="176"/>
      <c r="Q283" s="176"/>
      <c r="R283" s="176"/>
      <c r="S283" s="176"/>
      <c r="T283" s="177"/>
      <c r="AT283" s="171" t="s">
        <v>139</v>
      </c>
      <c r="AU283" s="171" t="s">
        <v>81</v>
      </c>
      <c r="AV283" s="12" t="s">
        <v>103</v>
      </c>
      <c r="AW283" s="12" t="s">
        <v>30</v>
      </c>
      <c r="AX283" s="12" t="s">
        <v>81</v>
      </c>
      <c r="AY283" s="171" t="s">
        <v>133</v>
      </c>
    </row>
    <row r="284" spans="1:65" s="2" customFormat="1" ht="21.75" customHeight="1">
      <c r="A284" s="31"/>
      <c r="B284" s="154"/>
      <c r="C284" s="155" t="s">
        <v>874</v>
      </c>
      <c r="D284" s="155" t="s">
        <v>134</v>
      </c>
      <c r="E284" s="156" t="s">
        <v>875</v>
      </c>
      <c r="F284" s="157" t="s">
        <v>876</v>
      </c>
      <c r="G284" s="158" t="s">
        <v>137</v>
      </c>
      <c r="H284" s="159">
        <v>21.9</v>
      </c>
      <c r="I284" s="160"/>
      <c r="J284" s="161">
        <f>ROUND(I284*H284,2)</f>
        <v>0</v>
      </c>
      <c r="K284" s="162"/>
      <c r="L284" s="32"/>
      <c r="M284" s="163" t="s">
        <v>1</v>
      </c>
      <c r="N284" s="164" t="s">
        <v>38</v>
      </c>
      <c r="O284" s="57"/>
      <c r="P284" s="165">
        <f>O284*H284</f>
        <v>0</v>
      </c>
      <c r="Q284" s="165">
        <v>0.88535</v>
      </c>
      <c r="R284" s="165">
        <f>Q284*H284</f>
        <v>19.389165</v>
      </c>
      <c r="S284" s="165">
        <v>0</v>
      </c>
      <c r="T284" s="166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67" t="s">
        <v>132</v>
      </c>
      <c r="AT284" s="167" t="s">
        <v>134</v>
      </c>
      <c r="AU284" s="167" t="s">
        <v>81</v>
      </c>
      <c r="AY284" s="16" t="s">
        <v>133</v>
      </c>
      <c r="BE284" s="168">
        <f>IF(N284="základní",J284,0)</f>
        <v>0</v>
      </c>
      <c r="BF284" s="168">
        <f>IF(N284="snížená",J284,0)</f>
        <v>0</v>
      </c>
      <c r="BG284" s="168">
        <f>IF(N284="zákl. přenesená",J284,0)</f>
        <v>0</v>
      </c>
      <c r="BH284" s="168">
        <f>IF(N284="sníž. přenesená",J284,0)</f>
        <v>0</v>
      </c>
      <c r="BI284" s="168">
        <f>IF(N284="nulová",J284,0)</f>
        <v>0</v>
      </c>
      <c r="BJ284" s="16" t="s">
        <v>81</v>
      </c>
      <c r="BK284" s="168">
        <f>ROUND(I284*H284,2)</f>
        <v>0</v>
      </c>
      <c r="BL284" s="16" t="s">
        <v>132</v>
      </c>
      <c r="BM284" s="167" t="s">
        <v>877</v>
      </c>
    </row>
    <row r="285" spans="2:51" s="12" customFormat="1" ht="12">
      <c r="B285" s="169"/>
      <c r="D285" s="170" t="s">
        <v>139</v>
      </c>
      <c r="E285" s="171" t="s">
        <v>878</v>
      </c>
      <c r="F285" s="172" t="s">
        <v>879</v>
      </c>
      <c r="H285" s="173">
        <v>10.1</v>
      </c>
      <c r="I285" s="174"/>
      <c r="L285" s="169"/>
      <c r="M285" s="175"/>
      <c r="N285" s="176"/>
      <c r="O285" s="176"/>
      <c r="P285" s="176"/>
      <c r="Q285" s="176"/>
      <c r="R285" s="176"/>
      <c r="S285" s="176"/>
      <c r="T285" s="177"/>
      <c r="AT285" s="171" t="s">
        <v>139</v>
      </c>
      <c r="AU285" s="171" t="s">
        <v>81</v>
      </c>
      <c r="AV285" s="12" t="s">
        <v>103</v>
      </c>
      <c r="AW285" s="12" t="s">
        <v>30</v>
      </c>
      <c r="AX285" s="12" t="s">
        <v>73</v>
      </c>
      <c r="AY285" s="171" t="s">
        <v>133</v>
      </c>
    </row>
    <row r="286" spans="2:51" s="12" customFormat="1" ht="12">
      <c r="B286" s="169"/>
      <c r="D286" s="170" t="s">
        <v>139</v>
      </c>
      <c r="E286" s="171" t="s">
        <v>465</v>
      </c>
      <c r="F286" s="172" t="s">
        <v>880</v>
      </c>
      <c r="H286" s="173">
        <v>11.8</v>
      </c>
      <c r="I286" s="174"/>
      <c r="L286" s="169"/>
      <c r="M286" s="175"/>
      <c r="N286" s="176"/>
      <c r="O286" s="176"/>
      <c r="P286" s="176"/>
      <c r="Q286" s="176"/>
      <c r="R286" s="176"/>
      <c r="S286" s="176"/>
      <c r="T286" s="177"/>
      <c r="AT286" s="171" t="s">
        <v>139</v>
      </c>
      <c r="AU286" s="171" t="s">
        <v>81</v>
      </c>
      <c r="AV286" s="12" t="s">
        <v>103</v>
      </c>
      <c r="AW286" s="12" t="s">
        <v>30</v>
      </c>
      <c r="AX286" s="12" t="s">
        <v>73</v>
      </c>
      <c r="AY286" s="171" t="s">
        <v>133</v>
      </c>
    </row>
    <row r="287" spans="2:51" s="12" customFormat="1" ht="12">
      <c r="B287" s="169"/>
      <c r="D287" s="170" t="s">
        <v>139</v>
      </c>
      <c r="E287" s="171" t="s">
        <v>881</v>
      </c>
      <c r="F287" s="172" t="s">
        <v>882</v>
      </c>
      <c r="H287" s="173">
        <v>21.9</v>
      </c>
      <c r="I287" s="174"/>
      <c r="L287" s="169"/>
      <c r="M287" s="175"/>
      <c r="N287" s="176"/>
      <c r="O287" s="176"/>
      <c r="P287" s="176"/>
      <c r="Q287" s="176"/>
      <c r="R287" s="176"/>
      <c r="S287" s="176"/>
      <c r="T287" s="177"/>
      <c r="AT287" s="171" t="s">
        <v>139</v>
      </c>
      <c r="AU287" s="171" t="s">
        <v>81</v>
      </c>
      <c r="AV287" s="12" t="s">
        <v>103</v>
      </c>
      <c r="AW287" s="12" t="s">
        <v>30</v>
      </c>
      <c r="AX287" s="12" t="s">
        <v>81</v>
      </c>
      <c r="AY287" s="171" t="s">
        <v>133</v>
      </c>
    </row>
    <row r="288" spans="1:65" s="2" customFormat="1" ht="21.75" customHeight="1">
      <c r="A288" s="31"/>
      <c r="B288" s="154"/>
      <c r="C288" s="193" t="s">
        <v>883</v>
      </c>
      <c r="D288" s="193" t="s">
        <v>137</v>
      </c>
      <c r="E288" s="194" t="s">
        <v>884</v>
      </c>
      <c r="F288" s="195" t="s">
        <v>885</v>
      </c>
      <c r="G288" s="196" t="s">
        <v>137</v>
      </c>
      <c r="H288" s="197">
        <v>22.119</v>
      </c>
      <c r="I288" s="198"/>
      <c r="J288" s="199">
        <f>ROUND(I288*H288,2)</f>
        <v>0</v>
      </c>
      <c r="K288" s="200"/>
      <c r="L288" s="201"/>
      <c r="M288" s="202" t="s">
        <v>1</v>
      </c>
      <c r="N288" s="203" t="s">
        <v>38</v>
      </c>
      <c r="O288" s="57"/>
      <c r="P288" s="165">
        <f>O288*H288</f>
        <v>0</v>
      </c>
      <c r="Q288" s="165">
        <v>0.592</v>
      </c>
      <c r="R288" s="165">
        <f>Q288*H288</f>
        <v>13.094448</v>
      </c>
      <c r="S288" s="165">
        <v>0</v>
      </c>
      <c r="T288" s="166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7" t="s">
        <v>172</v>
      </c>
      <c r="AT288" s="167" t="s">
        <v>137</v>
      </c>
      <c r="AU288" s="167" t="s">
        <v>81</v>
      </c>
      <c r="AY288" s="16" t="s">
        <v>133</v>
      </c>
      <c r="BE288" s="168">
        <f>IF(N288="základní",J288,0)</f>
        <v>0</v>
      </c>
      <c r="BF288" s="168">
        <f>IF(N288="snížená",J288,0)</f>
        <v>0</v>
      </c>
      <c r="BG288" s="168">
        <f>IF(N288="zákl. přenesená",J288,0)</f>
        <v>0</v>
      </c>
      <c r="BH288" s="168">
        <f>IF(N288="sníž. přenesená",J288,0)</f>
        <v>0</v>
      </c>
      <c r="BI288" s="168">
        <f>IF(N288="nulová",J288,0)</f>
        <v>0</v>
      </c>
      <c r="BJ288" s="16" t="s">
        <v>81</v>
      </c>
      <c r="BK288" s="168">
        <f>ROUND(I288*H288,2)</f>
        <v>0</v>
      </c>
      <c r="BL288" s="16" t="s">
        <v>132</v>
      </c>
      <c r="BM288" s="167" t="s">
        <v>886</v>
      </c>
    </row>
    <row r="289" spans="2:51" s="12" customFormat="1" ht="12">
      <c r="B289" s="169"/>
      <c r="D289" s="170" t="s">
        <v>139</v>
      </c>
      <c r="E289" s="171" t="s">
        <v>887</v>
      </c>
      <c r="F289" s="172" t="s">
        <v>888</v>
      </c>
      <c r="H289" s="173">
        <v>22.119</v>
      </c>
      <c r="I289" s="174"/>
      <c r="L289" s="169"/>
      <c r="M289" s="175"/>
      <c r="N289" s="176"/>
      <c r="O289" s="176"/>
      <c r="P289" s="176"/>
      <c r="Q289" s="176"/>
      <c r="R289" s="176"/>
      <c r="S289" s="176"/>
      <c r="T289" s="177"/>
      <c r="AT289" s="171" t="s">
        <v>139</v>
      </c>
      <c r="AU289" s="171" t="s">
        <v>81</v>
      </c>
      <c r="AV289" s="12" t="s">
        <v>103</v>
      </c>
      <c r="AW289" s="12" t="s">
        <v>30</v>
      </c>
      <c r="AX289" s="12" t="s">
        <v>81</v>
      </c>
      <c r="AY289" s="171" t="s">
        <v>133</v>
      </c>
    </row>
    <row r="290" spans="1:65" s="2" customFormat="1" ht="21.75" customHeight="1">
      <c r="A290" s="31"/>
      <c r="B290" s="154"/>
      <c r="C290" s="155" t="s">
        <v>889</v>
      </c>
      <c r="D290" s="155" t="s">
        <v>134</v>
      </c>
      <c r="E290" s="156" t="s">
        <v>890</v>
      </c>
      <c r="F290" s="157" t="s">
        <v>891</v>
      </c>
      <c r="G290" s="158" t="s">
        <v>137</v>
      </c>
      <c r="H290" s="159">
        <v>17.5</v>
      </c>
      <c r="I290" s="160"/>
      <c r="J290" s="161">
        <f>ROUND(I290*H290,2)</f>
        <v>0</v>
      </c>
      <c r="K290" s="162"/>
      <c r="L290" s="32"/>
      <c r="M290" s="163" t="s">
        <v>1</v>
      </c>
      <c r="N290" s="164" t="s">
        <v>38</v>
      </c>
      <c r="O290" s="57"/>
      <c r="P290" s="165">
        <f>O290*H290</f>
        <v>0</v>
      </c>
      <c r="Q290" s="165">
        <v>1.36828</v>
      </c>
      <c r="R290" s="165">
        <f>Q290*H290</f>
        <v>23.9449</v>
      </c>
      <c r="S290" s="165">
        <v>0</v>
      </c>
      <c r="T290" s="166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67" t="s">
        <v>132</v>
      </c>
      <c r="AT290" s="167" t="s">
        <v>134</v>
      </c>
      <c r="AU290" s="167" t="s">
        <v>81</v>
      </c>
      <c r="AY290" s="16" t="s">
        <v>133</v>
      </c>
      <c r="BE290" s="168">
        <f>IF(N290="základní",J290,0)</f>
        <v>0</v>
      </c>
      <c r="BF290" s="168">
        <f>IF(N290="snížená",J290,0)</f>
        <v>0</v>
      </c>
      <c r="BG290" s="168">
        <f>IF(N290="zákl. přenesená",J290,0)</f>
        <v>0</v>
      </c>
      <c r="BH290" s="168">
        <f>IF(N290="sníž. přenesená",J290,0)</f>
        <v>0</v>
      </c>
      <c r="BI290" s="168">
        <f>IF(N290="nulová",J290,0)</f>
        <v>0</v>
      </c>
      <c r="BJ290" s="16" t="s">
        <v>81</v>
      </c>
      <c r="BK290" s="168">
        <f>ROUND(I290*H290,2)</f>
        <v>0</v>
      </c>
      <c r="BL290" s="16" t="s">
        <v>132</v>
      </c>
      <c r="BM290" s="167" t="s">
        <v>892</v>
      </c>
    </row>
    <row r="291" spans="2:51" s="12" customFormat="1" ht="12">
      <c r="B291" s="169"/>
      <c r="D291" s="170" t="s">
        <v>139</v>
      </c>
      <c r="E291" s="171" t="s">
        <v>893</v>
      </c>
      <c r="F291" s="172" t="s">
        <v>894</v>
      </c>
      <c r="H291" s="173">
        <v>17.5</v>
      </c>
      <c r="I291" s="174"/>
      <c r="L291" s="169"/>
      <c r="M291" s="175"/>
      <c r="N291" s="176"/>
      <c r="O291" s="176"/>
      <c r="P291" s="176"/>
      <c r="Q291" s="176"/>
      <c r="R291" s="176"/>
      <c r="S291" s="176"/>
      <c r="T291" s="177"/>
      <c r="AT291" s="171" t="s">
        <v>139</v>
      </c>
      <c r="AU291" s="171" t="s">
        <v>81</v>
      </c>
      <c r="AV291" s="12" t="s">
        <v>103</v>
      </c>
      <c r="AW291" s="12" t="s">
        <v>30</v>
      </c>
      <c r="AX291" s="12" t="s">
        <v>81</v>
      </c>
      <c r="AY291" s="171" t="s">
        <v>133</v>
      </c>
    </row>
    <row r="292" spans="1:65" s="2" customFormat="1" ht="21.75" customHeight="1">
      <c r="A292" s="31"/>
      <c r="B292" s="154"/>
      <c r="C292" s="193" t="s">
        <v>895</v>
      </c>
      <c r="D292" s="193" t="s">
        <v>137</v>
      </c>
      <c r="E292" s="194" t="s">
        <v>896</v>
      </c>
      <c r="F292" s="195" t="s">
        <v>897</v>
      </c>
      <c r="G292" s="196" t="s">
        <v>137</v>
      </c>
      <c r="H292" s="197">
        <v>17.675</v>
      </c>
      <c r="I292" s="198"/>
      <c r="J292" s="199">
        <f>ROUND(I292*H292,2)</f>
        <v>0</v>
      </c>
      <c r="K292" s="200"/>
      <c r="L292" s="201"/>
      <c r="M292" s="202" t="s">
        <v>1</v>
      </c>
      <c r="N292" s="203" t="s">
        <v>38</v>
      </c>
      <c r="O292" s="57"/>
      <c r="P292" s="165">
        <f>O292*H292</f>
        <v>0</v>
      </c>
      <c r="Q292" s="165">
        <v>0.98</v>
      </c>
      <c r="R292" s="165">
        <f>Q292*H292</f>
        <v>17.3215</v>
      </c>
      <c r="S292" s="165">
        <v>0</v>
      </c>
      <c r="T292" s="166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67" t="s">
        <v>172</v>
      </c>
      <c r="AT292" s="167" t="s">
        <v>137</v>
      </c>
      <c r="AU292" s="167" t="s">
        <v>81</v>
      </c>
      <c r="AY292" s="16" t="s">
        <v>133</v>
      </c>
      <c r="BE292" s="168">
        <f>IF(N292="základní",J292,0)</f>
        <v>0</v>
      </c>
      <c r="BF292" s="168">
        <f>IF(N292="snížená",J292,0)</f>
        <v>0</v>
      </c>
      <c r="BG292" s="168">
        <f>IF(N292="zákl. přenesená",J292,0)</f>
        <v>0</v>
      </c>
      <c r="BH292" s="168">
        <f>IF(N292="sníž. přenesená",J292,0)</f>
        <v>0</v>
      </c>
      <c r="BI292" s="168">
        <f>IF(N292="nulová",J292,0)</f>
        <v>0</v>
      </c>
      <c r="BJ292" s="16" t="s">
        <v>81</v>
      </c>
      <c r="BK292" s="168">
        <f>ROUND(I292*H292,2)</f>
        <v>0</v>
      </c>
      <c r="BL292" s="16" t="s">
        <v>132</v>
      </c>
      <c r="BM292" s="167" t="s">
        <v>898</v>
      </c>
    </row>
    <row r="293" spans="2:51" s="12" customFormat="1" ht="12">
      <c r="B293" s="169"/>
      <c r="D293" s="170" t="s">
        <v>139</v>
      </c>
      <c r="E293" s="171" t="s">
        <v>899</v>
      </c>
      <c r="F293" s="172" t="s">
        <v>900</v>
      </c>
      <c r="H293" s="173">
        <v>17.675</v>
      </c>
      <c r="I293" s="174"/>
      <c r="L293" s="169"/>
      <c r="M293" s="175"/>
      <c r="N293" s="176"/>
      <c r="O293" s="176"/>
      <c r="P293" s="176"/>
      <c r="Q293" s="176"/>
      <c r="R293" s="176"/>
      <c r="S293" s="176"/>
      <c r="T293" s="177"/>
      <c r="AT293" s="171" t="s">
        <v>139</v>
      </c>
      <c r="AU293" s="171" t="s">
        <v>81</v>
      </c>
      <c r="AV293" s="12" t="s">
        <v>103</v>
      </c>
      <c r="AW293" s="12" t="s">
        <v>30</v>
      </c>
      <c r="AX293" s="12" t="s">
        <v>81</v>
      </c>
      <c r="AY293" s="171" t="s">
        <v>133</v>
      </c>
    </row>
    <row r="294" spans="1:65" s="2" customFormat="1" ht="16.5" customHeight="1">
      <c r="A294" s="31"/>
      <c r="B294" s="154"/>
      <c r="C294" s="155" t="s">
        <v>901</v>
      </c>
      <c r="D294" s="155" t="s">
        <v>134</v>
      </c>
      <c r="E294" s="156" t="s">
        <v>902</v>
      </c>
      <c r="F294" s="157" t="s">
        <v>903</v>
      </c>
      <c r="G294" s="158" t="s">
        <v>505</v>
      </c>
      <c r="H294" s="159">
        <v>43.815</v>
      </c>
      <c r="I294" s="160"/>
      <c r="J294" s="161">
        <f>ROUND(I294*H294,2)</f>
        <v>0</v>
      </c>
      <c r="K294" s="162"/>
      <c r="L294" s="32"/>
      <c r="M294" s="163" t="s">
        <v>1</v>
      </c>
      <c r="N294" s="164" t="s">
        <v>38</v>
      </c>
      <c r="O294" s="57"/>
      <c r="P294" s="165">
        <f>O294*H294</f>
        <v>0</v>
      </c>
      <c r="Q294" s="165">
        <v>2.26672</v>
      </c>
      <c r="R294" s="165">
        <f>Q294*H294</f>
        <v>99.31633679999999</v>
      </c>
      <c r="S294" s="165">
        <v>0</v>
      </c>
      <c r="T294" s="166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67" t="s">
        <v>132</v>
      </c>
      <c r="AT294" s="167" t="s">
        <v>134</v>
      </c>
      <c r="AU294" s="167" t="s">
        <v>81</v>
      </c>
      <c r="AY294" s="16" t="s">
        <v>133</v>
      </c>
      <c r="BE294" s="168">
        <f>IF(N294="základní",J294,0)</f>
        <v>0</v>
      </c>
      <c r="BF294" s="168">
        <f>IF(N294="snížená",J294,0)</f>
        <v>0</v>
      </c>
      <c r="BG294" s="168">
        <f>IF(N294="zákl. přenesená",J294,0)</f>
        <v>0</v>
      </c>
      <c r="BH294" s="168">
        <f>IF(N294="sníž. přenesená",J294,0)</f>
        <v>0</v>
      </c>
      <c r="BI294" s="168">
        <f>IF(N294="nulová",J294,0)</f>
        <v>0</v>
      </c>
      <c r="BJ294" s="16" t="s">
        <v>81</v>
      </c>
      <c r="BK294" s="168">
        <f>ROUND(I294*H294,2)</f>
        <v>0</v>
      </c>
      <c r="BL294" s="16" t="s">
        <v>132</v>
      </c>
      <c r="BM294" s="167" t="s">
        <v>904</v>
      </c>
    </row>
    <row r="295" spans="2:51" s="12" customFormat="1" ht="12">
      <c r="B295" s="169"/>
      <c r="D295" s="170" t="s">
        <v>139</v>
      </c>
      <c r="E295" s="171" t="s">
        <v>905</v>
      </c>
      <c r="F295" s="172" t="s">
        <v>906</v>
      </c>
      <c r="H295" s="173">
        <v>25.2</v>
      </c>
      <c r="I295" s="174"/>
      <c r="L295" s="169"/>
      <c r="M295" s="175"/>
      <c r="N295" s="176"/>
      <c r="O295" s="176"/>
      <c r="P295" s="176"/>
      <c r="Q295" s="176"/>
      <c r="R295" s="176"/>
      <c r="S295" s="176"/>
      <c r="T295" s="177"/>
      <c r="AT295" s="171" t="s">
        <v>139</v>
      </c>
      <c r="AU295" s="171" t="s">
        <v>81</v>
      </c>
      <c r="AV295" s="12" t="s">
        <v>103</v>
      </c>
      <c r="AW295" s="12" t="s">
        <v>30</v>
      </c>
      <c r="AX295" s="12" t="s">
        <v>73</v>
      </c>
      <c r="AY295" s="171" t="s">
        <v>133</v>
      </c>
    </row>
    <row r="296" spans="2:51" s="12" customFormat="1" ht="12">
      <c r="B296" s="169"/>
      <c r="D296" s="170" t="s">
        <v>139</v>
      </c>
      <c r="E296" s="171" t="s">
        <v>467</v>
      </c>
      <c r="F296" s="172" t="s">
        <v>907</v>
      </c>
      <c r="H296" s="173">
        <v>18.615</v>
      </c>
      <c r="I296" s="174"/>
      <c r="L296" s="169"/>
      <c r="M296" s="175"/>
      <c r="N296" s="176"/>
      <c r="O296" s="176"/>
      <c r="P296" s="176"/>
      <c r="Q296" s="176"/>
      <c r="R296" s="176"/>
      <c r="S296" s="176"/>
      <c r="T296" s="177"/>
      <c r="AT296" s="171" t="s">
        <v>139</v>
      </c>
      <c r="AU296" s="171" t="s">
        <v>81</v>
      </c>
      <c r="AV296" s="12" t="s">
        <v>103</v>
      </c>
      <c r="AW296" s="12" t="s">
        <v>30</v>
      </c>
      <c r="AX296" s="12" t="s">
        <v>73</v>
      </c>
      <c r="AY296" s="171" t="s">
        <v>133</v>
      </c>
    </row>
    <row r="297" spans="2:51" s="12" customFormat="1" ht="12">
      <c r="B297" s="169"/>
      <c r="D297" s="170" t="s">
        <v>139</v>
      </c>
      <c r="E297" s="171" t="s">
        <v>908</v>
      </c>
      <c r="F297" s="172" t="s">
        <v>909</v>
      </c>
      <c r="H297" s="173">
        <v>43.815</v>
      </c>
      <c r="I297" s="174"/>
      <c r="L297" s="169"/>
      <c r="M297" s="175"/>
      <c r="N297" s="176"/>
      <c r="O297" s="176"/>
      <c r="P297" s="176"/>
      <c r="Q297" s="176"/>
      <c r="R297" s="176"/>
      <c r="S297" s="176"/>
      <c r="T297" s="177"/>
      <c r="AT297" s="171" t="s">
        <v>139</v>
      </c>
      <c r="AU297" s="171" t="s">
        <v>81</v>
      </c>
      <c r="AV297" s="12" t="s">
        <v>103</v>
      </c>
      <c r="AW297" s="12" t="s">
        <v>30</v>
      </c>
      <c r="AX297" s="12" t="s">
        <v>81</v>
      </c>
      <c r="AY297" s="171" t="s">
        <v>133</v>
      </c>
    </row>
    <row r="298" spans="1:65" s="2" customFormat="1" ht="16.5" customHeight="1">
      <c r="A298" s="31"/>
      <c r="B298" s="154"/>
      <c r="C298" s="155" t="s">
        <v>910</v>
      </c>
      <c r="D298" s="155" t="s">
        <v>134</v>
      </c>
      <c r="E298" s="156" t="s">
        <v>911</v>
      </c>
      <c r="F298" s="157" t="s">
        <v>912</v>
      </c>
      <c r="G298" s="158" t="s">
        <v>137</v>
      </c>
      <c r="H298" s="159">
        <v>137</v>
      </c>
      <c r="I298" s="160"/>
      <c r="J298" s="161">
        <f>ROUND(I298*H298,2)</f>
        <v>0</v>
      </c>
      <c r="K298" s="162"/>
      <c r="L298" s="32"/>
      <c r="M298" s="163" t="s">
        <v>1</v>
      </c>
      <c r="N298" s="164" t="s">
        <v>38</v>
      </c>
      <c r="O298" s="57"/>
      <c r="P298" s="165">
        <f>O298*H298</f>
        <v>0</v>
      </c>
      <c r="Q298" s="165">
        <v>1E-05</v>
      </c>
      <c r="R298" s="165">
        <f>Q298*H298</f>
        <v>0.0013700000000000001</v>
      </c>
      <c r="S298" s="165">
        <v>0</v>
      </c>
      <c r="T298" s="166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67" t="s">
        <v>132</v>
      </c>
      <c r="AT298" s="167" t="s">
        <v>134</v>
      </c>
      <c r="AU298" s="167" t="s">
        <v>81</v>
      </c>
      <c r="AY298" s="16" t="s">
        <v>133</v>
      </c>
      <c r="BE298" s="168">
        <f>IF(N298="základní",J298,0)</f>
        <v>0</v>
      </c>
      <c r="BF298" s="168">
        <f>IF(N298="snížená",J298,0)</f>
        <v>0</v>
      </c>
      <c r="BG298" s="168">
        <f>IF(N298="zákl. přenesená",J298,0)</f>
        <v>0</v>
      </c>
      <c r="BH298" s="168">
        <f>IF(N298="sníž. přenesená",J298,0)</f>
        <v>0</v>
      </c>
      <c r="BI298" s="168">
        <f>IF(N298="nulová",J298,0)</f>
        <v>0</v>
      </c>
      <c r="BJ298" s="16" t="s">
        <v>81</v>
      </c>
      <c r="BK298" s="168">
        <f>ROUND(I298*H298,2)</f>
        <v>0</v>
      </c>
      <c r="BL298" s="16" t="s">
        <v>132</v>
      </c>
      <c r="BM298" s="167" t="s">
        <v>913</v>
      </c>
    </row>
    <row r="299" spans="2:51" s="12" customFormat="1" ht="12">
      <c r="B299" s="169"/>
      <c r="D299" s="170" t="s">
        <v>139</v>
      </c>
      <c r="E299" s="171" t="s">
        <v>914</v>
      </c>
      <c r="F299" s="172" t="s">
        <v>915</v>
      </c>
      <c r="H299" s="173">
        <v>120</v>
      </c>
      <c r="I299" s="174"/>
      <c r="L299" s="169"/>
      <c r="M299" s="175"/>
      <c r="N299" s="176"/>
      <c r="O299" s="176"/>
      <c r="P299" s="176"/>
      <c r="Q299" s="176"/>
      <c r="R299" s="176"/>
      <c r="S299" s="176"/>
      <c r="T299" s="177"/>
      <c r="AT299" s="171" t="s">
        <v>139</v>
      </c>
      <c r="AU299" s="171" t="s">
        <v>81</v>
      </c>
      <c r="AV299" s="12" t="s">
        <v>103</v>
      </c>
      <c r="AW299" s="12" t="s">
        <v>30</v>
      </c>
      <c r="AX299" s="12" t="s">
        <v>73</v>
      </c>
      <c r="AY299" s="171" t="s">
        <v>133</v>
      </c>
    </row>
    <row r="300" spans="2:51" s="12" customFormat="1" ht="12">
      <c r="B300" s="169"/>
      <c r="D300" s="170" t="s">
        <v>139</v>
      </c>
      <c r="E300" s="171" t="s">
        <v>469</v>
      </c>
      <c r="F300" s="172" t="s">
        <v>238</v>
      </c>
      <c r="H300" s="173">
        <v>17</v>
      </c>
      <c r="I300" s="174"/>
      <c r="L300" s="169"/>
      <c r="M300" s="175"/>
      <c r="N300" s="176"/>
      <c r="O300" s="176"/>
      <c r="P300" s="176"/>
      <c r="Q300" s="176"/>
      <c r="R300" s="176"/>
      <c r="S300" s="176"/>
      <c r="T300" s="177"/>
      <c r="AT300" s="171" t="s">
        <v>139</v>
      </c>
      <c r="AU300" s="171" t="s">
        <v>81</v>
      </c>
      <c r="AV300" s="12" t="s">
        <v>103</v>
      </c>
      <c r="AW300" s="12" t="s">
        <v>30</v>
      </c>
      <c r="AX300" s="12" t="s">
        <v>73</v>
      </c>
      <c r="AY300" s="171" t="s">
        <v>133</v>
      </c>
    </row>
    <row r="301" spans="2:51" s="12" customFormat="1" ht="12">
      <c r="B301" s="169"/>
      <c r="D301" s="170" t="s">
        <v>139</v>
      </c>
      <c r="E301" s="171" t="s">
        <v>916</v>
      </c>
      <c r="F301" s="172" t="s">
        <v>917</v>
      </c>
      <c r="H301" s="173">
        <v>137</v>
      </c>
      <c r="I301" s="174"/>
      <c r="L301" s="169"/>
      <c r="M301" s="175"/>
      <c r="N301" s="176"/>
      <c r="O301" s="176"/>
      <c r="P301" s="176"/>
      <c r="Q301" s="176"/>
      <c r="R301" s="176"/>
      <c r="S301" s="176"/>
      <c r="T301" s="177"/>
      <c r="AT301" s="171" t="s">
        <v>139</v>
      </c>
      <c r="AU301" s="171" t="s">
        <v>81</v>
      </c>
      <c r="AV301" s="12" t="s">
        <v>103</v>
      </c>
      <c r="AW301" s="12" t="s">
        <v>30</v>
      </c>
      <c r="AX301" s="12" t="s">
        <v>81</v>
      </c>
      <c r="AY301" s="171" t="s">
        <v>133</v>
      </c>
    </row>
    <row r="302" spans="1:65" s="2" customFormat="1" ht="21.75" customHeight="1">
      <c r="A302" s="31"/>
      <c r="B302" s="154"/>
      <c r="C302" s="155" t="s">
        <v>918</v>
      </c>
      <c r="D302" s="155" t="s">
        <v>134</v>
      </c>
      <c r="E302" s="156" t="s">
        <v>919</v>
      </c>
      <c r="F302" s="157" t="s">
        <v>920</v>
      </c>
      <c r="G302" s="158" t="s">
        <v>137</v>
      </c>
      <c r="H302" s="159">
        <v>700</v>
      </c>
      <c r="I302" s="160"/>
      <c r="J302" s="161">
        <f>ROUND(I302*H302,2)</f>
        <v>0</v>
      </c>
      <c r="K302" s="162"/>
      <c r="L302" s="32"/>
      <c r="M302" s="163" t="s">
        <v>1</v>
      </c>
      <c r="N302" s="164" t="s">
        <v>38</v>
      </c>
      <c r="O302" s="57"/>
      <c r="P302" s="165">
        <f>O302*H302</f>
        <v>0</v>
      </c>
      <c r="Q302" s="165">
        <v>0</v>
      </c>
      <c r="R302" s="165">
        <f>Q302*H302</f>
        <v>0</v>
      </c>
      <c r="S302" s="165">
        <v>0.097</v>
      </c>
      <c r="T302" s="166">
        <f>S302*H302</f>
        <v>67.9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67" t="s">
        <v>132</v>
      </c>
      <c r="AT302" s="167" t="s">
        <v>134</v>
      </c>
      <c r="AU302" s="167" t="s">
        <v>81</v>
      </c>
      <c r="AY302" s="16" t="s">
        <v>133</v>
      </c>
      <c r="BE302" s="168">
        <f>IF(N302="základní",J302,0)</f>
        <v>0</v>
      </c>
      <c r="BF302" s="168">
        <f>IF(N302="snížená",J302,0)</f>
        <v>0</v>
      </c>
      <c r="BG302" s="168">
        <f>IF(N302="zákl. přenesená",J302,0)</f>
        <v>0</v>
      </c>
      <c r="BH302" s="168">
        <f>IF(N302="sníž. přenesená",J302,0)</f>
        <v>0</v>
      </c>
      <c r="BI302" s="168">
        <f>IF(N302="nulová",J302,0)</f>
        <v>0</v>
      </c>
      <c r="BJ302" s="16" t="s">
        <v>81</v>
      </c>
      <c r="BK302" s="168">
        <f>ROUND(I302*H302,2)</f>
        <v>0</v>
      </c>
      <c r="BL302" s="16" t="s">
        <v>132</v>
      </c>
      <c r="BM302" s="167" t="s">
        <v>921</v>
      </c>
    </row>
    <row r="303" spans="2:51" s="12" customFormat="1" ht="12">
      <c r="B303" s="169"/>
      <c r="D303" s="170" t="s">
        <v>139</v>
      </c>
      <c r="E303" s="171" t="s">
        <v>922</v>
      </c>
      <c r="F303" s="172" t="s">
        <v>923</v>
      </c>
      <c r="H303" s="173">
        <v>700</v>
      </c>
      <c r="I303" s="174"/>
      <c r="L303" s="169"/>
      <c r="M303" s="175"/>
      <c r="N303" s="176"/>
      <c r="O303" s="176"/>
      <c r="P303" s="176"/>
      <c r="Q303" s="176"/>
      <c r="R303" s="176"/>
      <c r="S303" s="176"/>
      <c r="T303" s="177"/>
      <c r="AT303" s="171" t="s">
        <v>139</v>
      </c>
      <c r="AU303" s="171" t="s">
        <v>81</v>
      </c>
      <c r="AV303" s="12" t="s">
        <v>103</v>
      </c>
      <c r="AW303" s="12" t="s">
        <v>30</v>
      </c>
      <c r="AX303" s="12" t="s">
        <v>81</v>
      </c>
      <c r="AY303" s="171" t="s">
        <v>133</v>
      </c>
    </row>
    <row r="304" spans="2:63" s="11" customFormat="1" ht="25.9" customHeight="1">
      <c r="B304" s="143"/>
      <c r="D304" s="144" t="s">
        <v>72</v>
      </c>
      <c r="E304" s="145" t="s">
        <v>434</v>
      </c>
      <c r="F304" s="145" t="s">
        <v>435</v>
      </c>
      <c r="I304" s="146"/>
      <c r="J304" s="147">
        <f>BK304</f>
        <v>0</v>
      </c>
      <c r="L304" s="143"/>
      <c r="M304" s="148"/>
      <c r="N304" s="149"/>
      <c r="O304" s="149"/>
      <c r="P304" s="150">
        <f>SUM(P305:P324)</f>
        <v>0</v>
      </c>
      <c r="Q304" s="149"/>
      <c r="R304" s="150">
        <f>SUM(R305:R324)</f>
        <v>0</v>
      </c>
      <c r="S304" s="149"/>
      <c r="T304" s="151">
        <f>SUM(T305:T324)</f>
        <v>0</v>
      </c>
      <c r="AR304" s="144" t="s">
        <v>132</v>
      </c>
      <c r="AT304" s="152" t="s">
        <v>72</v>
      </c>
      <c r="AU304" s="152" t="s">
        <v>73</v>
      </c>
      <c r="AY304" s="144" t="s">
        <v>133</v>
      </c>
      <c r="BK304" s="153">
        <f>SUM(BK305:BK324)</f>
        <v>0</v>
      </c>
    </row>
    <row r="305" spans="1:65" s="2" customFormat="1" ht="16.5" customHeight="1">
      <c r="A305" s="31"/>
      <c r="B305" s="154"/>
      <c r="C305" s="155" t="s">
        <v>924</v>
      </c>
      <c r="D305" s="155" t="s">
        <v>134</v>
      </c>
      <c r="E305" s="156" t="s">
        <v>925</v>
      </c>
      <c r="F305" s="157" t="s">
        <v>926</v>
      </c>
      <c r="G305" s="158" t="s">
        <v>439</v>
      </c>
      <c r="H305" s="159">
        <v>916.826</v>
      </c>
      <c r="I305" s="160"/>
      <c r="J305" s="161">
        <f>ROUND(I305*H305,2)</f>
        <v>0</v>
      </c>
      <c r="K305" s="162"/>
      <c r="L305" s="32"/>
      <c r="M305" s="163" t="s">
        <v>1</v>
      </c>
      <c r="N305" s="164" t="s">
        <v>38</v>
      </c>
      <c r="O305" s="57"/>
      <c r="P305" s="165">
        <f>O305*H305</f>
        <v>0</v>
      </c>
      <c r="Q305" s="165">
        <v>0</v>
      </c>
      <c r="R305" s="165">
        <f>Q305*H305</f>
        <v>0</v>
      </c>
      <c r="S305" s="165">
        <v>0</v>
      </c>
      <c r="T305" s="166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67" t="s">
        <v>132</v>
      </c>
      <c r="AT305" s="167" t="s">
        <v>134</v>
      </c>
      <c r="AU305" s="167" t="s">
        <v>81</v>
      </c>
      <c r="AY305" s="16" t="s">
        <v>133</v>
      </c>
      <c r="BE305" s="168">
        <f>IF(N305="základní",J305,0)</f>
        <v>0</v>
      </c>
      <c r="BF305" s="168">
        <f>IF(N305="snížená",J305,0)</f>
        <v>0</v>
      </c>
      <c r="BG305" s="168">
        <f>IF(N305="zákl. přenesená",J305,0)</f>
        <v>0</v>
      </c>
      <c r="BH305" s="168">
        <f>IF(N305="sníž. přenesená",J305,0)</f>
        <v>0</v>
      </c>
      <c r="BI305" s="168">
        <f>IF(N305="nulová",J305,0)</f>
        <v>0</v>
      </c>
      <c r="BJ305" s="16" t="s">
        <v>81</v>
      </c>
      <c r="BK305" s="168">
        <f>ROUND(I305*H305,2)</f>
        <v>0</v>
      </c>
      <c r="BL305" s="16" t="s">
        <v>132</v>
      </c>
      <c r="BM305" s="167" t="s">
        <v>927</v>
      </c>
    </row>
    <row r="306" spans="2:51" s="12" customFormat="1" ht="12">
      <c r="B306" s="169"/>
      <c r="D306" s="170" t="s">
        <v>139</v>
      </c>
      <c r="E306" s="171" t="s">
        <v>928</v>
      </c>
      <c r="F306" s="172" t="s">
        <v>929</v>
      </c>
      <c r="H306" s="173">
        <v>848.926</v>
      </c>
      <c r="I306" s="174"/>
      <c r="L306" s="169"/>
      <c r="M306" s="175"/>
      <c r="N306" s="176"/>
      <c r="O306" s="176"/>
      <c r="P306" s="176"/>
      <c r="Q306" s="176"/>
      <c r="R306" s="176"/>
      <c r="S306" s="176"/>
      <c r="T306" s="177"/>
      <c r="AT306" s="171" t="s">
        <v>139</v>
      </c>
      <c r="AU306" s="171" t="s">
        <v>81</v>
      </c>
      <c r="AV306" s="12" t="s">
        <v>103</v>
      </c>
      <c r="AW306" s="12" t="s">
        <v>30</v>
      </c>
      <c r="AX306" s="12" t="s">
        <v>73</v>
      </c>
      <c r="AY306" s="171" t="s">
        <v>133</v>
      </c>
    </row>
    <row r="307" spans="2:51" s="12" customFormat="1" ht="12">
      <c r="B307" s="169"/>
      <c r="D307" s="170" t="s">
        <v>139</v>
      </c>
      <c r="E307" s="171" t="s">
        <v>470</v>
      </c>
      <c r="F307" s="172" t="s">
        <v>930</v>
      </c>
      <c r="H307" s="173">
        <v>67.9</v>
      </c>
      <c r="I307" s="174"/>
      <c r="L307" s="169"/>
      <c r="M307" s="175"/>
      <c r="N307" s="176"/>
      <c r="O307" s="176"/>
      <c r="P307" s="176"/>
      <c r="Q307" s="176"/>
      <c r="R307" s="176"/>
      <c r="S307" s="176"/>
      <c r="T307" s="177"/>
      <c r="AT307" s="171" t="s">
        <v>139</v>
      </c>
      <c r="AU307" s="171" t="s">
        <v>81</v>
      </c>
      <c r="AV307" s="12" t="s">
        <v>103</v>
      </c>
      <c r="AW307" s="12" t="s">
        <v>30</v>
      </c>
      <c r="AX307" s="12" t="s">
        <v>73</v>
      </c>
      <c r="AY307" s="171" t="s">
        <v>133</v>
      </c>
    </row>
    <row r="308" spans="2:51" s="12" customFormat="1" ht="12">
      <c r="B308" s="169"/>
      <c r="D308" s="170" t="s">
        <v>139</v>
      </c>
      <c r="E308" s="171" t="s">
        <v>1</v>
      </c>
      <c r="F308" s="172" t="s">
        <v>931</v>
      </c>
      <c r="H308" s="173">
        <v>31.98</v>
      </c>
      <c r="I308" s="174"/>
      <c r="L308" s="169"/>
      <c r="M308" s="175"/>
      <c r="N308" s="176"/>
      <c r="O308" s="176"/>
      <c r="P308" s="176"/>
      <c r="Q308" s="176"/>
      <c r="R308" s="176"/>
      <c r="S308" s="176"/>
      <c r="T308" s="177"/>
      <c r="AT308" s="171" t="s">
        <v>139</v>
      </c>
      <c r="AU308" s="171" t="s">
        <v>81</v>
      </c>
      <c r="AV308" s="12" t="s">
        <v>103</v>
      </c>
      <c r="AW308" s="12" t="s">
        <v>30</v>
      </c>
      <c r="AX308" s="12" t="s">
        <v>73</v>
      </c>
      <c r="AY308" s="171" t="s">
        <v>133</v>
      </c>
    </row>
    <row r="309" spans="2:51" s="12" customFormat="1" ht="12">
      <c r="B309" s="169"/>
      <c r="D309" s="170" t="s">
        <v>139</v>
      </c>
      <c r="E309" s="171" t="s">
        <v>1</v>
      </c>
      <c r="F309" s="172" t="s">
        <v>932</v>
      </c>
      <c r="H309" s="173">
        <v>34.32</v>
      </c>
      <c r="I309" s="174"/>
      <c r="L309" s="169"/>
      <c r="M309" s="175"/>
      <c r="N309" s="176"/>
      <c r="O309" s="176"/>
      <c r="P309" s="176"/>
      <c r="Q309" s="176"/>
      <c r="R309" s="176"/>
      <c r="S309" s="176"/>
      <c r="T309" s="177"/>
      <c r="AT309" s="171" t="s">
        <v>139</v>
      </c>
      <c r="AU309" s="171" t="s">
        <v>81</v>
      </c>
      <c r="AV309" s="12" t="s">
        <v>103</v>
      </c>
      <c r="AW309" s="12" t="s">
        <v>30</v>
      </c>
      <c r="AX309" s="12" t="s">
        <v>73</v>
      </c>
      <c r="AY309" s="171" t="s">
        <v>133</v>
      </c>
    </row>
    <row r="310" spans="2:51" s="12" customFormat="1" ht="12">
      <c r="B310" s="169"/>
      <c r="D310" s="170" t="s">
        <v>139</v>
      </c>
      <c r="E310" s="171" t="s">
        <v>933</v>
      </c>
      <c r="F310" s="172" t="s">
        <v>934</v>
      </c>
      <c r="H310" s="173">
        <v>916.826</v>
      </c>
      <c r="I310" s="174"/>
      <c r="L310" s="169"/>
      <c r="M310" s="175"/>
      <c r="N310" s="176"/>
      <c r="O310" s="176"/>
      <c r="P310" s="176"/>
      <c r="Q310" s="176"/>
      <c r="R310" s="176"/>
      <c r="S310" s="176"/>
      <c r="T310" s="177"/>
      <c r="AT310" s="171" t="s">
        <v>139</v>
      </c>
      <c r="AU310" s="171" t="s">
        <v>81</v>
      </c>
      <c r="AV310" s="12" t="s">
        <v>103</v>
      </c>
      <c r="AW310" s="12" t="s">
        <v>30</v>
      </c>
      <c r="AX310" s="12" t="s">
        <v>81</v>
      </c>
      <c r="AY310" s="171" t="s">
        <v>133</v>
      </c>
    </row>
    <row r="311" spans="1:65" s="2" customFormat="1" ht="21.75" customHeight="1">
      <c r="A311" s="31"/>
      <c r="B311" s="154"/>
      <c r="C311" s="155" t="s">
        <v>935</v>
      </c>
      <c r="D311" s="155" t="s">
        <v>134</v>
      </c>
      <c r="E311" s="156" t="s">
        <v>936</v>
      </c>
      <c r="F311" s="157" t="s">
        <v>937</v>
      </c>
      <c r="G311" s="158" t="s">
        <v>439</v>
      </c>
      <c r="H311" s="159">
        <v>8590.934</v>
      </c>
      <c r="I311" s="160"/>
      <c r="J311" s="161">
        <f>ROUND(I311*H311,2)</f>
        <v>0</v>
      </c>
      <c r="K311" s="162"/>
      <c r="L311" s="32"/>
      <c r="M311" s="163" t="s">
        <v>1</v>
      </c>
      <c r="N311" s="164" t="s">
        <v>38</v>
      </c>
      <c r="O311" s="57"/>
      <c r="P311" s="165">
        <f>O311*H311</f>
        <v>0</v>
      </c>
      <c r="Q311" s="165">
        <v>0</v>
      </c>
      <c r="R311" s="165">
        <f>Q311*H311</f>
        <v>0</v>
      </c>
      <c r="S311" s="165">
        <v>0</v>
      </c>
      <c r="T311" s="166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67" t="s">
        <v>132</v>
      </c>
      <c r="AT311" s="167" t="s">
        <v>134</v>
      </c>
      <c r="AU311" s="167" t="s">
        <v>81</v>
      </c>
      <c r="AY311" s="16" t="s">
        <v>133</v>
      </c>
      <c r="BE311" s="168">
        <f>IF(N311="základní",J311,0)</f>
        <v>0</v>
      </c>
      <c r="BF311" s="168">
        <f>IF(N311="snížená",J311,0)</f>
        <v>0</v>
      </c>
      <c r="BG311" s="168">
        <f>IF(N311="zákl. přenesená",J311,0)</f>
        <v>0</v>
      </c>
      <c r="BH311" s="168">
        <f>IF(N311="sníž. přenesená",J311,0)</f>
        <v>0</v>
      </c>
      <c r="BI311" s="168">
        <f>IF(N311="nulová",J311,0)</f>
        <v>0</v>
      </c>
      <c r="BJ311" s="16" t="s">
        <v>81</v>
      </c>
      <c r="BK311" s="168">
        <f>ROUND(I311*H311,2)</f>
        <v>0</v>
      </c>
      <c r="BL311" s="16" t="s">
        <v>132</v>
      </c>
      <c r="BM311" s="167" t="s">
        <v>938</v>
      </c>
    </row>
    <row r="312" spans="2:51" s="12" customFormat="1" ht="12">
      <c r="B312" s="169"/>
      <c r="D312" s="170" t="s">
        <v>139</v>
      </c>
      <c r="E312" s="171" t="s">
        <v>1</v>
      </c>
      <c r="F312" s="172" t="s">
        <v>939</v>
      </c>
      <c r="H312" s="173">
        <v>7640.334</v>
      </c>
      <c r="I312" s="174"/>
      <c r="L312" s="169"/>
      <c r="M312" s="175"/>
      <c r="N312" s="176"/>
      <c r="O312" s="176"/>
      <c r="P312" s="176"/>
      <c r="Q312" s="176"/>
      <c r="R312" s="176"/>
      <c r="S312" s="176"/>
      <c r="T312" s="177"/>
      <c r="AT312" s="171" t="s">
        <v>139</v>
      </c>
      <c r="AU312" s="171" t="s">
        <v>81</v>
      </c>
      <c r="AV312" s="12" t="s">
        <v>103</v>
      </c>
      <c r="AW312" s="12" t="s">
        <v>30</v>
      </c>
      <c r="AX312" s="12" t="s">
        <v>73</v>
      </c>
      <c r="AY312" s="171" t="s">
        <v>133</v>
      </c>
    </row>
    <row r="313" spans="2:51" s="12" customFormat="1" ht="12">
      <c r="B313" s="169"/>
      <c r="D313" s="170" t="s">
        <v>139</v>
      </c>
      <c r="E313" s="171" t="s">
        <v>1</v>
      </c>
      <c r="F313" s="172" t="s">
        <v>940</v>
      </c>
      <c r="H313" s="173">
        <v>950.6</v>
      </c>
      <c r="I313" s="174"/>
      <c r="L313" s="169"/>
      <c r="M313" s="175"/>
      <c r="N313" s="176"/>
      <c r="O313" s="176"/>
      <c r="P313" s="176"/>
      <c r="Q313" s="176"/>
      <c r="R313" s="176"/>
      <c r="S313" s="176"/>
      <c r="T313" s="177"/>
      <c r="AT313" s="171" t="s">
        <v>139</v>
      </c>
      <c r="AU313" s="171" t="s">
        <v>81</v>
      </c>
      <c r="AV313" s="12" t="s">
        <v>103</v>
      </c>
      <c r="AW313" s="12" t="s">
        <v>30</v>
      </c>
      <c r="AX313" s="12" t="s">
        <v>73</v>
      </c>
      <c r="AY313" s="171" t="s">
        <v>133</v>
      </c>
    </row>
    <row r="314" spans="2:51" s="12" customFormat="1" ht="12">
      <c r="B314" s="169"/>
      <c r="D314" s="170" t="s">
        <v>139</v>
      </c>
      <c r="E314" s="171" t="s">
        <v>1</v>
      </c>
      <c r="F314" s="172" t="s">
        <v>941</v>
      </c>
      <c r="H314" s="173">
        <v>287.82</v>
      </c>
      <c r="I314" s="174"/>
      <c r="L314" s="169"/>
      <c r="M314" s="175"/>
      <c r="N314" s="176"/>
      <c r="O314" s="176"/>
      <c r="P314" s="176"/>
      <c r="Q314" s="176"/>
      <c r="R314" s="176"/>
      <c r="S314" s="176"/>
      <c r="T314" s="177"/>
      <c r="AT314" s="171" t="s">
        <v>139</v>
      </c>
      <c r="AU314" s="171" t="s">
        <v>81</v>
      </c>
      <c r="AV314" s="12" t="s">
        <v>103</v>
      </c>
      <c r="AW314" s="12" t="s">
        <v>30</v>
      </c>
      <c r="AX314" s="12" t="s">
        <v>73</v>
      </c>
      <c r="AY314" s="171" t="s">
        <v>133</v>
      </c>
    </row>
    <row r="315" spans="2:51" s="12" customFormat="1" ht="12">
      <c r="B315" s="169"/>
      <c r="D315" s="170" t="s">
        <v>139</v>
      </c>
      <c r="E315" s="171" t="s">
        <v>1</v>
      </c>
      <c r="F315" s="172" t="s">
        <v>942</v>
      </c>
      <c r="H315" s="173">
        <v>480.48</v>
      </c>
      <c r="I315" s="174"/>
      <c r="L315" s="169"/>
      <c r="M315" s="175"/>
      <c r="N315" s="176"/>
      <c r="O315" s="176"/>
      <c r="P315" s="176"/>
      <c r="Q315" s="176"/>
      <c r="R315" s="176"/>
      <c r="S315" s="176"/>
      <c r="T315" s="177"/>
      <c r="AT315" s="171" t="s">
        <v>139</v>
      </c>
      <c r="AU315" s="171" t="s">
        <v>81</v>
      </c>
      <c r="AV315" s="12" t="s">
        <v>103</v>
      </c>
      <c r="AW315" s="12" t="s">
        <v>30</v>
      </c>
      <c r="AX315" s="12" t="s">
        <v>73</v>
      </c>
      <c r="AY315" s="171" t="s">
        <v>133</v>
      </c>
    </row>
    <row r="316" spans="2:51" s="12" customFormat="1" ht="12">
      <c r="B316" s="169"/>
      <c r="D316" s="170" t="s">
        <v>139</v>
      </c>
      <c r="E316" s="171" t="s">
        <v>943</v>
      </c>
      <c r="F316" s="172" t="s">
        <v>944</v>
      </c>
      <c r="H316" s="173">
        <v>8590.934</v>
      </c>
      <c r="I316" s="174"/>
      <c r="L316" s="169"/>
      <c r="M316" s="175"/>
      <c r="N316" s="176"/>
      <c r="O316" s="176"/>
      <c r="P316" s="176"/>
      <c r="Q316" s="176"/>
      <c r="R316" s="176"/>
      <c r="S316" s="176"/>
      <c r="T316" s="177"/>
      <c r="AT316" s="171" t="s">
        <v>139</v>
      </c>
      <c r="AU316" s="171" t="s">
        <v>81</v>
      </c>
      <c r="AV316" s="12" t="s">
        <v>103</v>
      </c>
      <c r="AW316" s="12" t="s">
        <v>30</v>
      </c>
      <c r="AX316" s="12" t="s">
        <v>81</v>
      </c>
      <c r="AY316" s="171" t="s">
        <v>133</v>
      </c>
    </row>
    <row r="317" spans="1:65" s="2" customFormat="1" ht="21.75" customHeight="1">
      <c r="A317" s="31"/>
      <c r="B317" s="154"/>
      <c r="C317" s="155" t="s">
        <v>945</v>
      </c>
      <c r="D317" s="155" t="s">
        <v>134</v>
      </c>
      <c r="E317" s="156" t="s">
        <v>946</v>
      </c>
      <c r="F317" s="157" t="s">
        <v>947</v>
      </c>
      <c r="G317" s="158" t="s">
        <v>439</v>
      </c>
      <c r="H317" s="159">
        <v>880.906</v>
      </c>
      <c r="I317" s="160"/>
      <c r="J317" s="161">
        <f>ROUND(I317*H317,2)</f>
        <v>0</v>
      </c>
      <c r="K317" s="162"/>
      <c r="L317" s="32"/>
      <c r="M317" s="163" t="s">
        <v>1</v>
      </c>
      <c r="N317" s="164" t="s">
        <v>38</v>
      </c>
      <c r="O317" s="57"/>
      <c r="P317" s="165">
        <f>O317*H317</f>
        <v>0</v>
      </c>
      <c r="Q317" s="165">
        <v>0</v>
      </c>
      <c r="R317" s="165">
        <f>Q317*H317</f>
        <v>0</v>
      </c>
      <c r="S317" s="165">
        <v>0</v>
      </c>
      <c r="T317" s="166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67" t="s">
        <v>132</v>
      </c>
      <c r="AT317" s="167" t="s">
        <v>134</v>
      </c>
      <c r="AU317" s="167" t="s">
        <v>81</v>
      </c>
      <c r="AY317" s="16" t="s">
        <v>133</v>
      </c>
      <c r="BE317" s="168">
        <f>IF(N317="základní",J317,0)</f>
        <v>0</v>
      </c>
      <c r="BF317" s="168">
        <f>IF(N317="snížená",J317,0)</f>
        <v>0</v>
      </c>
      <c r="BG317" s="168">
        <f>IF(N317="zákl. přenesená",J317,0)</f>
        <v>0</v>
      </c>
      <c r="BH317" s="168">
        <f>IF(N317="sníž. přenesená",J317,0)</f>
        <v>0</v>
      </c>
      <c r="BI317" s="168">
        <f>IF(N317="nulová",J317,0)</f>
        <v>0</v>
      </c>
      <c r="BJ317" s="16" t="s">
        <v>81</v>
      </c>
      <c r="BK317" s="168">
        <f>ROUND(I317*H317,2)</f>
        <v>0</v>
      </c>
      <c r="BL317" s="16" t="s">
        <v>132</v>
      </c>
      <c r="BM317" s="167" t="s">
        <v>948</v>
      </c>
    </row>
    <row r="318" spans="2:51" s="12" customFormat="1" ht="12">
      <c r="B318" s="169"/>
      <c r="D318" s="170" t="s">
        <v>139</v>
      </c>
      <c r="E318" s="171" t="s">
        <v>1</v>
      </c>
      <c r="F318" s="172" t="s">
        <v>929</v>
      </c>
      <c r="H318" s="173">
        <v>848.926</v>
      </c>
      <c r="I318" s="174"/>
      <c r="L318" s="169"/>
      <c r="M318" s="175"/>
      <c r="N318" s="176"/>
      <c r="O318" s="176"/>
      <c r="P318" s="176"/>
      <c r="Q318" s="176"/>
      <c r="R318" s="176"/>
      <c r="S318" s="176"/>
      <c r="T318" s="177"/>
      <c r="AT318" s="171" t="s">
        <v>139</v>
      </c>
      <c r="AU318" s="171" t="s">
        <v>81</v>
      </c>
      <c r="AV318" s="12" t="s">
        <v>103</v>
      </c>
      <c r="AW318" s="12" t="s">
        <v>30</v>
      </c>
      <c r="AX318" s="12" t="s">
        <v>73</v>
      </c>
      <c r="AY318" s="171" t="s">
        <v>133</v>
      </c>
    </row>
    <row r="319" spans="2:51" s="12" customFormat="1" ht="12">
      <c r="B319" s="169"/>
      <c r="D319" s="170" t="s">
        <v>139</v>
      </c>
      <c r="E319" s="171" t="s">
        <v>1</v>
      </c>
      <c r="F319" s="172" t="s">
        <v>931</v>
      </c>
      <c r="H319" s="173">
        <v>31.98</v>
      </c>
      <c r="I319" s="174"/>
      <c r="L319" s="169"/>
      <c r="M319" s="175"/>
      <c r="N319" s="176"/>
      <c r="O319" s="176"/>
      <c r="P319" s="176"/>
      <c r="Q319" s="176"/>
      <c r="R319" s="176"/>
      <c r="S319" s="176"/>
      <c r="T319" s="177"/>
      <c r="AT319" s="171" t="s">
        <v>139</v>
      </c>
      <c r="AU319" s="171" t="s">
        <v>81</v>
      </c>
      <c r="AV319" s="12" t="s">
        <v>103</v>
      </c>
      <c r="AW319" s="12" t="s">
        <v>30</v>
      </c>
      <c r="AX319" s="12" t="s">
        <v>73</v>
      </c>
      <c r="AY319" s="171" t="s">
        <v>133</v>
      </c>
    </row>
    <row r="320" spans="2:51" s="14" customFormat="1" ht="12">
      <c r="B320" s="204"/>
      <c r="D320" s="170" t="s">
        <v>139</v>
      </c>
      <c r="E320" s="205" t="s">
        <v>1</v>
      </c>
      <c r="F320" s="206" t="s">
        <v>551</v>
      </c>
      <c r="H320" s="207">
        <v>880.906</v>
      </c>
      <c r="I320" s="208"/>
      <c r="L320" s="204"/>
      <c r="M320" s="209"/>
      <c r="N320" s="210"/>
      <c r="O320" s="210"/>
      <c r="P320" s="210"/>
      <c r="Q320" s="210"/>
      <c r="R320" s="210"/>
      <c r="S320" s="210"/>
      <c r="T320" s="211"/>
      <c r="AT320" s="205" t="s">
        <v>139</v>
      </c>
      <c r="AU320" s="205" t="s">
        <v>81</v>
      </c>
      <c r="AV320" s="14" t="s">
        <v>132</v>
      </c>
      <c r="AW320" s="14" t="s">
        <v>30</v>
      </c>
      <c r="AX320" s="14" t="s">
        <v>81</v>
      </c>
      <c r="AY320" s="205" t="s">
        <v>133</v>
      </c>
    </row>
    <row r="321" spans="1:65" s="2" customFormat="1" ht="21.75" customHeight="1">
      <c r="A321" s="31"/>
      <c r="B321" s="154"/>
      <c r="C321" s="155" t="s">
        <v>949</v>
      </c>
      <c r="D321" s="155" t="s">
        <v>134</v>
      </c>
      <c r="E321" s="156" t="s">
        <v>950</v>
      </c>
      <c r="F321" s="157" t="s">
        <v>951</v>
      </c>
      <c r="G321" s="158" t="s">
        <v>439</v>
      </c>
      <c r="H321" s="159">
        <v>102.22</v>
      </c>
      <c r="I321" s="160"/>
      <c r="J321" s="161">
        <f>ROUND(I321*H321,2)</f>
        <v>0</v>
      </c>
      <c r="K321" s="162"/>
      <c r="L321" s="32"/>
      <c r="M321" s="163" t="s">
        <v>1</v>
      </c>
      <c r="N321" s="164" t="s">
        <v>38</v>
      </c>
      <c r="O321" s="57"/>
      <c r="P321" s="165">
        <f>O321*H321</f>
        <v>0</v>
      </c>
      <c r="Q321" s="165">
        <v>0</v>
      </c>
      <c r="R321" s="165">
        <f>Q321*H321</f>
        <v>0</v>
      </c>
      <c r="S321" s="165">
        <v>0</v>
      </c>
      <c r="T321" s="166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67" t="s">
        <v>132</v>
      </c>
      <c r="AT321" s="167" t="s">
        <v>134</v>
      </c>
      <c r="AU321" s="167" t="s">
        <v>81</v>
      </c>
      <c r="AY321" s="16" t="s">
        <v>133</v>
      </c>
      <c r="BE321" s="168">
        <f>IF(N321="základní",J321,0)</f>
        <v>0</v>
      </c>
      <c r="BF321" s="168">
        <f>IF(N321="snížená",J321,0)</f>
        <v>0</v>
      </c>
      <c r="BG321" s="168">
        <f>IF(N321="zákl. přenesená",J321,0)</f>
        <v>0</v>
      </c>
      <c r="BH321" s="168">
        <f>IF(N321="sníž. přenesená",J321,0)</f>
        <v>0</v>
      </c>
      <c r="BI321" s="168">
        <f>IF(N321="nulová",J321,0)</f>
        <v>0</v>
      </c>
      <c r="BJ321" s="16" t="s">
        <v>81</v>
      </c>
      <c r="BK321" s="168">
        <f>ROUND(I321*H321,2)</f>
        <v>0</v>
      </c>
      <c r="BL321" s="16" t="s">
        <v>132</v>
      </c>
      <c r="BM321" s="167" t="s">
        <v>952</v>
      </c>
    </row>
    <row r="322" spans="2:51" s="12" customFormat="1" ht="12">
      <c r="B322" s="169"/>
      <c r="D322" s="170" t="s">
        <v>139</v>
      </c>
      <c r="E322" s="171" t="s">
        <v>1</v>
      </c>
      <c r="F322" s="172" t="s">
        <v>930</v>
      </c>
      <c r="H322" s="173">
        <v>67.9</v>
      </c>
      <c r="I322" s="174"/>
      <c r="L322" s="169"/>
      <c r="M322" s="175"/>
      <c r="N322" s="176"/>
      <c r="O322" s="176"/>
      <c r="P322" s="176"/>
      <c r="Q322" s="176"/>
      <c r="R322" s="176"/>
      <c r="S322" s="176"/>
      <c r="T322" s="177"/>
      <c r="AT322" s="171" t="s">
        <v>139</v>
      </c>
      <c r="AU322" s="171" t="s">
        <v>81</v>
      </c>
      <c r="AV322" s="12" t="s">
        <v>103</v>
      </c>
      <c r="AW322" s="12" t="s">
        <v>30</v>
      </c>
      <c r="AX322" s="12" t="s">
        <v>73</v>
      </c>
      <c r="AY322" s="171" t="s">
        <v>133</v>
      </c>
    </row>
    <row r="323" spans="2:51" s="12" customFormat="1" ht="12">
      <c r="B323" s="169"/>
      <c r="D323" s="170" t="s">
        <v>139</v>
      </c>
      <c r="E323" s="171" t="s">
        <v>1</v>
      </c>
      <c r="F323" s="172" t="s">
        <v>932</v>
      </c>
      <c r="H323" s="173">
        <v>34.32</v>
      </c>
      <c r="I323" s="174"/>
      <c r="L323" s="169"/>
      <c r="M323" s="175"/>
      <c r="N323" s="176"/>
      <c r="O323" s="176"/>
      <c r="P323" s="176"/>
      <c r="Q323" s="176"/>
      <c r="R323" s="176"/>
      <c r="S323" s="176"/>
      <c r="T323" s="177"/>
      <c r="AT323" s="171" t="s">
        <v>139</v>
      </c>
      <c r="AU323" s="171" t="s">
        <v>81</v>
      </c>
      <c r="AV323" s="12" t="s">
        <v>103</v>
      </c>
      <c r="AW323" s="12" t="s">
        <v>30</v>
      </c>
      <c r="AX323" s="12" t="s">
        <v>73</v>
      </c>
      <c r="AY323" s="171" t="s">
        <v>133</v>
      </c>
    </row>
    <row r="324" spans="2:51" s="14" customFormat="1" ht="12">
      <c r="B324" s="204"/>
      <c r="D324" s="170" t="s">
        <v>139</v>
      </c>
      <c r="E324" s="205" t="s">
        <v>1</v>
      </c>
      <c r="F324" s="206" t="s">
        <v>551</v>
      </c>
      <c r="H324" s="207">
        <v>102.22</v>
      </c>
      <c r="I324" s="208"/>
      <c r="L324" s="204"/>
      <c r="M324" s="209"/>
      <c r="N324" s="210"/>
      <c r="O324" s="210"/>
      <c r="P324" s="210"/>
      <c r="Q324" s="210"/>
      <c r="R324" s="210"/>
      <c r="S324" s="210"/>
      <c r="T324" s="211"/>
      <c r="AT324" s="205" t="s">
        <v>139</v>
      </c>
      <c r="AU324" s="205" t="s">
        <v>81</v>
      </c>
      <c r="AV324" s="14" t="s">
        <v>132</v>
      </c>
      <c r="AW324" s="14" t="s">
        <v>30</v>
      </c>
      <c r="AX324" s="14" t="s">
        <v>81</v>
      </c>
      <c r="AY324" s="205" t="s">
        <v>133</v>
      </c>
    </row>
    <row r="325" spans="2:63" s="11" customFormat="1" ht="25.9" customHeight="1">
      <c r="B325" s="143"/>
      <c r="D325" s="144" t="s">
        <v>72</v>
      </c>
      <c r="E325" s="145" t="s">
        <v>953</v>
      </c>
      <c r="F325" s="145" t="s">
        <v>954</v>
      </c>
      <c r="I325" s="146"/>
      <c r="J325" s="147">
        <f>BK325</f>
        <v>0</v>
      </c>
      <c r="L325" s="143"/>
      <c r="M325" s="148"/>
      <c r="N325" s="149"/>
      <c r="O325" s="149"/>
      <c r="P325" s="150">
        <f>P326</f>
        <v>0</v>
      </c>
      <c r="Q325" s="149"/>
      <c r="R325" s="150">
        <f>R326</f>
        <v>0</v>
      </c>
      <c r="S325" s="149"/>
      <c r="T325" s="151">
        <f>T326</f>
        <v>0</v>
      </c>
      <c r="AR325" s="144" t="s">
        <v>132</v>
      </c>
      <c r="AT325" s="152" t="s">
        <v>72</v>
      </c>
      <c r="AU325" s="152" t="s">
        <v>73</v>
      </c>
      <c r="AY325" s="144" t="s">
        <v>133</v>
      </c>
      <c r="BK325" s="153">
        <f>BK326</f>
        <v>0</v>
      </c>
    </row>
    <row r="326" spans="1:65" s="2" customFormat="1" ht="21.75" customHeight="1">
      <c r="A326" s="31"/>
      <c r="B326" s="154"/>
      <c r="C326" s="155" t="s">
        <v>955</v>
      </c>
      <c r="D326" s="155" t="s">
        <v>134</v>
      </c>
      <c r="E326" s="156" t="s">
        <v>956</v>
      </c>
      <c r="F326" s="157" t="s">
        <v>957</v>
      </c>
      <c r="G326" s="158" t="s">
        <v>439</v>
      </c>
      <c r="H326" s="159">
        <v>1632.297</v>
      </c>
      <c r="I326" s="160"/>
      <c r="J326" s="161">
        <f>ROUND(I326*H326,2)</f>
        <v>0</v>
      </c>
      <c r="K326" s="162"/>
      <c r="L326" s="32"/>
      <c r="M326" s="185" t="s">
        <v>1</v>
      </c>
      <c r="N326" s="186" t="s">
        <v>38</v>
      </c>
      <c r="O326" s="187"/>
      <c r="P326" s="188">
        <f>O326*H326</f>
        <v>0</v>
      </c>
      <c r="Q326" s="188">
        <v>0</v>
      </c>
      <c r="R326" s="188">
        <f>Q326*H326</f>
        <v>0</v>
      </c>
      <c r="S326" s="188">
        <v>0</v>
      </c>
      <c r="T326" s="189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67" t="s">
        <v>132</v>
      </c>
      <c r="AT326" s="167" t="s">
        <v>134</v>
      </c>
      <c r="AU326" s="167" t="s">
        <v>81</v>
      </c>
      <c r="AY326" s="16" t="s">
        <v>133</v>
      </c>
      <c r="BE326" s="168">
        <f>IF(N326="základní",J326,0)</f>
        <v>0</v>
      </c>
      <c r="BF326" s="168">
        <f>IF(N326="snížená",J326,0)</f>
        <v>0</v>
      </c>
      <c r="BG326" s="168">
        <f>IF(N326="zákl. přenesená",J326,0)</f>
        <v>0</v>
      </c>
      <c r="BH326" s="168">
        <f>IF(N326="sníž. přenesená",J326,0)</f>
        <v>0</v>
      </c>
      <c r="BI326" s="168">
        <f>IF(N326="nulová",J326,0)</f>
        <v>0</v>
      </c>
      <c r="BJ326" s="16" t="s">
        <v>81</v>
      </c>
      <c r="BK326" s="168">
        <f>ROUND(I326*H326,2)</f>
        <v>0</v>
      </c>
      <c r="BL326" s="16" t="s">
        <v>132</v>
      </c>
      <c r="BM326" s="167" t="s">
        <v>958</v>
      </c>
    </row>
    <row r="327" spans="1:31" s="2" customFormat="1" ht="6.95" customHeight="1">
      <c r="A327" s="31"/>
      <c r="B327" s="46"/>
      <c r="C327" s="47"/>
      <c r="D327" s="47"/>
      <c r="E327" s="47"/>
      <c r="F327" s="47"/>
      <c r="G327" s="47"/>
      <c r="H327" s="47"/>
      <c r="I327" s="120"/>
      <c r="J327" s="47"/>
      <c r="K327" s="47"/>
      <c r="L327" s="32"/>
      <c r="M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</row>
  </sheetData>
  <autoFilter ref="C123:K32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1"/>
  <sheetViews>
    <sheetView showGridLines="0" workbookViewId="0" topLeftCell="A212">
      <selection activeCell="F230" sqref="F2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2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92</v>
      </c>
      <c r="AZ2" s="93" t="s">
        <v>142</v>
      </c>
      <c r="BA2" s="93" t="s">
        <v>142</v>
      </c>
      <c r="BB2" s="93" t="s">
        <v>1</v>
      </c>
      <c r="BC2" s="93" t="s">
        <v>959</v>
      </c>
      <c r="BD2" s="93" t="s">
        <v>103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83</v>
      </c>
      <c r="AZ3" s="93" t="s">
        <v>960</v>
      </c>
      <c r="BA3" s="93" t="s">
        <v>960</v>
      </c>
      <c r="BB3" s="93" t="s">
        <v>1</v>
      </c>
      <c r="BC3" s="93" t="s">
        <v>961</v>
      </c>
      <c r="BD3" s="93" t="s">
        <v>103</v>
      </c>
    </row>
    <row r="4" spans="2:56" s="1" customFormat="1" ht="24.95" customHeight="1">
      <c r="B4" s="19"/>
      <c r="D4" s="20" t="s">
        <v>105</v>
      </c>
      <c r="I4" s="92"/>
      <c r="L4" s="19"/>
      <c r="M4" s="95" t="s">
        <v>10</v>
      </c>
      <c r="AT4" s="16" t="s">
        <v>3</v>
      </c>
      <c r="AZ4" s="93" t="s">
        <v>102</v>
      </c>
      <c r="BA4" s="93" t="s">
        <v>102</v>
      </c>
      <c r="BB4" s="93" t="s">
        <v>1</v>
      </c>
      <c r="BC4" s="93" t="s">
        <v>418</v>
      </c>
      <c r="BD4" s="93" t="s">
        <v>103</v>
      </c>
    </row>
    <row r="5" spans="2:56" s="1" customFormat="1" ht="6.95" customHeight="1">
      <c r="B5" s="19"/>
      <c r="I5" s="92"/>
      <c r="L5" s="19"/>
      <c r="AZ5" s="93" t="s">
        <v>962</v>
      </c>
      <c r="BA5" s="93" t="s">
        <v>962</v>
      </c>
      <c r="BB5" s="93" t="s">
        <v>1</v>
      </c>
      <c r="BC5" s="93" t="s">
        <v>959</v>
      </c>
      <c r="BD5" s="93" t="s">
        <v>103</v>
      </c>
    </row>
    <row r="6" spans="2:56" s="1" customFormat="1" ht="12" customHeight="1">
      <c r="B6" s="19"/>
      <c r="D6" s="26" t="s">
        <v>16</v>
      </c>
      <c r="I6" s="92"/>
      <c r="L6" s="19"/>
      <c r="AZ6" s="93" t="s">
        <v>963</v>
      </c>
      <c r="BA6" s="93" t="s">
        <v>963</v>
      </c>
      <c r="BB6" s="93" t="s">
        <v>1</v>
      </c>
      <c r="BC6" s="93" t="s">
        <v>81</v>
      </c>
      <c r="BD6" s="93" t="s">
        <v>103</v>
      </c>
    </row>
    <row r="7" spans="2:56" s="1" customFormat="1" ht="16.5" customHeight="1">
      <c r="B7" s="19"/>
      <c r="E7" s="260" t="str">
        <f>'Rekapitulace stavby'!K6</f>
        <v>Modernizace sil.II/315 Hrádek - Ústí nad Orlicí</v>
      </c>
      <c r="F7" s="261"/>
      <c r="G7" s="261"/>
      <c r="H7" s="261"/>
      <c r="I7" s="92"/>
      <c r="L7" s="19"/>
      <c r="AZ7" s="93" t="s">
        <v>964</v>
      </c>
      <c r="BA7" s="93" t="s">
        <v>964</v>
      </c>
      <c r="BB7" s="93" t="s">
        <v>1</v>
      </c>
      <c r="BC7" s="93" t="s">
        <v>965</v>
      </c>
      <c r="BD7" s="93" t="s">
        <v>103</v>
      </c>
    </row>
    <row r="8" spans="1:56" s="2" customFormat="1" ht="12" customHeight="1">
      <c r="A8" s="31"/>
      <c r="B8" s="32"/>
      <c r="C8" s="31"/>
      <c r="D8" s="26" t="s">
        <v>106</v>
      </c>
      <c r="E8" s="31"/>
      <c r="F8" s="31"/>
      <c r="G8" s="31"/>
      <c r="H8" s="31"/>
      <c r="I8" s="96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Z8" s="93" t="s">
        <v>966</v>
      </c>
      <c r="BA8" s="93" t="s">
        <v>966</v>
      </c>
      <c r="BB8" s="93" t="s">
        <v>1</v>
      </c>
      <c r="BC8" s="93" t="s">
        <v>164</v>
      </c>
      <c r="BD8" s="93" t="s">
        <v>103</v>
      </c>
    </row>
    <row r="9" spans="1:56" s="2" customFormat="1" ht="16.5" customHeight="1">
      <c r="A9" s="31"/>
      <c r="B9" s="32"/>
      <c r="C9" s="31"/>
      <c r="D9" s="31"/>
      <c r="E9" s="250" t="s">
        <v>967</v>
      </c>
      <c r="F9" s="259"/>
      <c r="G9" s="259"/>
      <c r="H9" s="259"/>
      <c r="I9" s="96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Z9" s="93" t="s">
        <v>968</v>
      </c>
      <c r="BA9" s="93" t="s">
        <v>968</v>
      </c>
      <c r="BB9" s="93" t="s">
        <v>1</v>
      </c>
      <c r="BC9" s="93" t="s">
        <v>969</v>
      </c>
      <c r="BD9" s="93" t="s">
        <v>103</v>
      </c>
    </row>
    <row r="10" spans="1:56" s="2" customFormat="1" ht="12">
      <c r="A10" s="31"/>
      <c r="B10" s="32"/>
      <c r="C10" s="31"/>
      <c r="D10" s="31"/>
      <c r="E10" s="31"/>
      <c r="F10" s="31"/>
      <c r="G10" s="31"/>
      <c r="H10" s="31"/>
      <c r="I10" s="96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Z10" s="93" t="s">
        <v>970</v>
      </c>
      <c r="BA10" s="93" t="s">
        <v>970</v>
      </c>
      <c r="BB10" s="93" t="s">
        <v>1</v>
      </c>
      <c r="BC10" s="93" t="s">
        <v>971</v>
      </c>
      <c r="BD10" s="93" t="s">
        <v>103</v>
      </c>
    </row>
    <row r="11" spans="1:5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7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Z11" s="93" t="s">
        <v>474</v>
      </c>
      <c r="BA11" s="93" t="s">
        <v>474</v>
      </c>
      <c r="BB11" s="93" t="s">
        <v>1</v>
      </c>
      <c r="BC11" s="93" t="s">
        <v>768</v>
      </c>
      <c r="BD11" s="93" t="s">
        <v>103</v>
      </c>
    </row>
    <row r="12" spans="1:5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7" t="s">
        <v>22</v>
      </c>
      <c r="J12" s="54" t="str">
        <f>'Rekapitulace stavby'!AN8</f>
        <v>28. 4. 2020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Z12" s="93" t="s">
        <v>972</v>
      </c>
      <c r="BA12" s="93" t="s">
        <v>972</v>
      </c>
      <c r="BB12" s="93" t="s">
        <v>1</v>
      </c>
      <c r="BC12" s="93" t="s">
        <v>973</v>
      </c>
      <c r="BD12" s="93" t="s">
        <v>103</v>
      </c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6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7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7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6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7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'Rekapitulace stavby'!E14</f>
        <v>Vyplň údaj</v>
      </c>
      <c r="F18" s="232"/>
      <c r="G18" s="232"/>
      <c r="H18" s="232"/>
      <c r="I18" s="97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6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7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7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6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7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7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6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6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236" t="s">
        <v>1</v>
      </c>
      <c r="F27" s="236"/>
      <c r="G27" s="236"/>
      <c r="H27" s="23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6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2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33</v>
      </c>
      <c r="E30" s="31"/>
      <c r="F30" s="31"/>
      <c r="G30" s="31"/>
      <c r="H30" s="31"/>
      <c r="I30" s="96"/>
      <c r="J30" s="70">
        <f>ROUND(J126,2)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2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4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5" t="s">
        <v>37</v>
      </c>
      <c r="E33" s="26" t="s">
        <v>38</v>
      </c>
      <c r="F33" s="106">
        <f>ROUND((SUM(BE126:BE360)),2)</f>
        <v>0</v>
      </c>
      <c r="G33" s="31"/>
      <c r="H33" s="31"/>
      <c r="I33" s="107">
        <v>0.21</v>
      </c>
      <c r="J33" s="106">
        <f>ROUND(((SUM(BE126:BE360))*I33),2)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6">
        <f>ROUND((SUM(BF126:BF360)),2)</f>
        <v>0</v>
      </c>
      <c r="G34" s="31"/>
      <c r="H34" s="31"/>
      <c r="I34" s="107">
        <v>0.15</v>
      </c>
      <c r="J34" s="106">
        <f>ROUND(((SUM(BF126:BF360))*I34),2)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6">
        <f>ROUND((SUM(BG126:BG360)),2)</f>
        <v>0</v>
      </c>
      <c r="G35" s="31"/>
      <c r="H35" s="31"/>
      <c r="I35" s="107">
        <v>0.21</v>
      </c>
      <c r="J35" s="10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6">
        <f>ROUND((SUM(BH126:BH360)),2)</f>
        <v>0</v>
      </c>
      <c r="G36" s="31"/>
      <c r="H36" s="31"/>
      <c r="I36" s="107">
        <v>0.15</v>
      </c>
      <c r="J36" s="10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6">
        <f>ROUND((SUM(BI126:BI360)),2)</f>
        <v>0</v>
      </c>
      <c r="G37" s="31"/>
      <c r="H37" s="31"/>
      <c r="I37" s="107">
        <v>0</v>
      </c>
      <c r="J37" s="10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6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8"/>
      <c r="D39" s="109" t="s">
        <v>43</v>
      </c>
      <c r="E39" s="59"/>
      <c r="F39" s="59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6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5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6" t="s">
        <v>49</v>
      </c>
      <c r="G61" s="44" t="s">
        <v>48</v>
      </c>
      <c r="H61" s="34"/>
      <c r="I61" s="117"/>
      <c r="J61" s="118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9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6" t="s">
        <v>49</v>
      </c>
      <c r="G76" s="44" t="s">
        <v>48</v>
      </c>
      <c r="H76" s="34"/>
      <c r="I76" s="117"/>
      <c r="J76" s="118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20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1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108</v>
      </c>
      <c r="D82" s="31"/>
      <c r="E82" s="31"/>
      <c r="F82" s="31"/>
      <c r="G82" s="31"/>
      <c r="H82" s="31"/>
      <c r="I82" s="96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6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6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0" t="str">
        <f>E7</f>
        <v>Modernizace sil.II/315 Hrádek - Ústí nad Orlicí</v>
      </c>
      <c r="F85" s="261"/>
      <c r="G85" s="261"/>
      <c r="H85" s="261"/>
      <c r="I85" s="96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106</v>
      </c>
      <c r="D86" s="31"/>
      <c r="E86" s="31"/>
      <c r="F86" s="31"/>
      <c r="G86" s="31"/>
      <c r="H86" s="31"/>
      <c r="I86" s="96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50" t="str">
        <f>E9</f>
        <v>SO 102 - II/315 km 23,920-25,832, Kerhartice - Ústí n/O</v>
      </c>
      <c r="F87" s="259"/>
      <c r="G87" s="259"/>
      <c r="H87" s="259"/>
      <c r="I87" s="96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6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7" t="s">
        <v>22</v>
      </c>
      <c r="J89" s="54" t="str">
        <f>IF(J12="","",J12)</f>
        <v>28. 4. 2020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6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7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7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6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2" t="s">
        <v>109</v>
      </c>
      <c r="D94" s="108"/>
      <c r="E94" s="108"/>
      <c r="F94" s="108"/>
      <c r="G94" s="108"/>
      <c r="H94" s="108"/>
      <c r="I94" s="123"/>
      <c r="J94" s="124" t="s">
        <v>110</v>
      </c>
      <c r="K94" s="108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6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5" t="s">
        <v>111</v>
      </c>
      <c r="D96" s="31"/>
      <c r="E96" s="31"/>
      <c r="F96" s="31"/>
      <c r="G96" s="31"/>
      <c r="H96" s="31"/>
      <c r="I96" s="96"/>
      <c r="J96" s="70">
        <f>J126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83</v>
      </c>
    </row>
    <row r="97" spans="2:12" s="9" customFormat="1" ht="24.95" customHeight="1">
      <c r="B97" s="126"/>
      <c r="D97" s="127" t="s">
        <v>267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2:12" s="9" customFormat="1" ht="24.95" customHeight="1">
      <c r="B98" s="126"/>
      <c r="D98" s="127" t="s">
        <v>974</v>
      </c>
      <c r="E98" s="128"/>
      <c r="F98" s="128"/>
      <c r="G98" s="128"/>
      <c r="H98" s="128"/>
      <c r="I98" s="129"/>
      <c r="J98" s="130">
        <f>J194</f>
        <v>0</v>
      </c>
      <c r="L98" s="126"/>
    </row>
    <row r="99" spans="2:12" s="9" customFormat="1" ht="24.95" customHeight="1">
      <c r="B99" s="126"/>
      <c r="D99" s="127" t="s">
        <v>975</v>
      </c>
      <c r="E99" s="128"/>
      <c r="F99" s="128"/>
      <c r="G99" s="128"/>
      <c r="H99" s="128"/>
      <c r="I99" s="129"/>
      <c r="J99" s="130">
        <f>J204</f>
        <v>0</v>
      </c>
      <c r="L99" s="126"/>
    </row>
    <row r="100" spans="2:12" s="9" customFormat="1" ht="24.95" customHeight="1">
      <c r="B100" s="126"/>
      <c r="D100" s="127" t="s">
        <v>477</v>
      </c>
      <c r="E100" s="128"/>
      <c r="F100" s="128"/>
      <c r="G100" s="128"/>
      <c r="H100" s="128"/>
      <c r="I100" s="129"/>
      <c r="J100" s="130">
        <f>J206</f>
        <v>0</v>
      </c>
      <c r="L100" s="126"/>
    </row>
    <row r="101" spans="2:12" s="9" customFormat="1" ht="24.95" customHeight="1">
      <c r="B101" s="126"/>
      <c r="D101" s="127" t="s">
        <v>478</v>
      </c>
      <c r="E101" s="128"/>
      <c r="F101" s="128"/>
      <c r="G101" s="128"/>
      <c r="H101" s="128"/>
      <c r="I101" s="129"/>
      <c r="J101" s="130">
        <f>J222</f>
        <v>0</v>
      </c>
      <c r="L101" s="126"/>
    </row>
    <row r="102" spans="2:12" s="9" customFormat="1" ht="24.95" customHeight="1">
      <c r="B102" s="126"/>
      <c r="D102" s="127" t="s">
        <v>479</v>
      </c>
      <c r="E102" s="128"/>
      <c r="F102" s="128"/>
      <c r="G102" s="128"/>
      <c r="H102" s="128"/>
      <c r="I102" s="129"/>
      <c r="J102" s="130">
        <f>J250</f>
        <v>0</v>
      </c>
      <c r="L102" s="126"/>
    </row>
    <row r="103" spans="2:12" s="9" customFormat="1" ht="24.95" customHeight="1">
      <c r="B103" s="126"/>
      <c r="D103" s="127" t="s">
        <v>480</v>
      </c>
      <c r="E103" s="128"/>
      <c r="F103" s="128"/>
      <c r="G103" s="128"/>
      <c r="H103" s="128"/>
      <c r="I103" s="129"/>
      <c r="J103" s="130">
        <f>J257</f>
        <v>0</v>
      </c>
      <c r="L103" s="126"/>
    </row>
    <row r="104" spans="2:12" s="9" customFormat="1" ht="24.95" customHeight="1">
      <c r="B104" s="126"/>
      <c r="D104" s="127" t="s">
        <v>268</v>
      </c>
      <c r="E104" s="128"/>
      <c r="F104" s="128"/>
      <c r="G104" s="128"/>
      <c r="H104" s="128"/>
      <c r="I104" s="129"/>
      <c r="J104" s="130">
        <f>J267</f>
        <v>0</v>
      </c>
      <c r="L104" s="126"/>
    </row>
    <row r="105" spans="2:12" s="9" customFormat="1" ht="24.95" customHeight="1">
      <c r="B105" s="126"/>
      <c r="D105" s="127" t="s">
        <v>269</v>
      </c>
      <c r="E105" s="128"/>
      <c r="F105" s="128"/>
      <c r="G105" s="128"/>
      <c r="H105" s="128"/>
      <c r="I105" s="129"/>
      <c r="J105" s="130">
        <f>J338</f>
        <v>0</v>
      </c>
      <c r="L105" s="126"/>
    </row>
    <row r="106" spans="2:12" s="9" customFormat="1" ht="24.95" customHeight="1">
      <c r="B106" s="126"/>
      <c r="D106" s="127" t="s">
        <v>481</v>
      </c>
      <c r="E106" s="128"/>
      <c r="F106" s="128"/>
      <c r="G106" s="128"/>
      <c r="H106" s="128"/>
      <c r="I106" s="129"/>
      <c r="J106" s="130">
        <f>J359</f>
        <v>0</v>
      </c>
      <c r="L106" s="126"/>
    </row>
    <row r="107" spans="1:31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96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120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48"/>
      <c r="C112" s="49"/>
      <c r="D112" s="49"/>
      <c r="E112" s="49"/>
      <c r="F112" s="49"/>
      <c r="G112" s="49"/>
      <c r="H112" s="49"/>
      <c r="I112" s="121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117</v>
      </c>
      <c r="D113" s="31"/>
      <c r="E113" s="31"/>
      <c r="F113" s="31"/>
      <c r="G113" s="31"/>
      <c r="H113" s="31"/>
      <c r="I113" s="96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6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1"/>
      <c r="E115" s="31"/>
      <c r="F115" s="31"/>
      <c r="G115" s="31"/>
      <c r="H115" s="31"/>
      <c r="I115" s="96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60" t="str">
        <f>E7</f>
        <v>Modernizace sil.II/315 Hrádek - Ústí nad Orlicí</v>
      </c>
      <c r="F116" s="261"/>
      <c r="G116" s="261"/>
      <c r="H116" s="261"/>
      <c r="I116" s="96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106</v>
      </c>
      <c r="D117" s="31"/>
      <c r="E117" s="31"/>
      <c r="F117" s="31"/>
      <c r="G117" s="31"/>
      <c r="H117" s="31"/>
      <c r="I117" s="96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1"/>
      <c r="D118" s="31"/>
      <c r="E118" s="250" t="str">
        <f>E9</f>
        <v>SO 102 - II/315 km 23,920-25,832, Kerhartice - Ústí n/O</v>
      </c>
      <c r="F118" s="259"/>
      <c r="G118" s="259"/>
      <c r="H118" s="259"/>
      <c r="I118" s="96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96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1"/>
      <c r="E120" s="31"/>
      <c r="F120" s="24" t="str">
        <f>F12</f>
        <v xml:space="preserve"> </v>
      </c>
      <c r="G120" s="31"/>
      <c r="H120" s="31"/>
      <c r="I120" s="97" t="s">
        <v>22</v>
      </c>
      <c r="J120" s="54" t="str">
        <f>IF(J12="","",J12)</f>
        <v>28. 4. 2020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96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24</v>
      </c>
      <c r="D122" s="31"/>
      <c r="E122" s="31"/>
      <c r="F122" s="24" t="str">
        <f>E15</f>
        <v xml:space="preserve"> </v>
      </c>
      <c r="G122" s="31"/>
      <c r="H122" s="31"/>
      <c r="I122" s="97" t="s">
        <v>29</v>
      </c>
      <c r="J122" s="29" t="str">
        <f>E21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27</v>
      </c>
      <c r="D123" s="31"/>
      <c r="E123" s="31"/>
      <c r="F123" s="24" t="str">
        <f>IF(E18="","",E18)</f>
        <v>Vyplň údaj</v>
      </c>
      <c r="G123" s="31"/>
      <c r="H123" s="31"/>
      <c r="I123" s="97" t="s">
        <v>31</v>
      </c>
      <c r="J123" s="29" t="str">
        <f>E24</f>
        <v xml:space="preserve"> 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96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0" customFormat="1" ht="29.25" customHeight="1">
      <c r="A125" s="131"/>
      <c r="B125" s="132"/>
      <c r="C125" s="133" t="s">
        <v>118</v>
      </c>
      <c r="D125" s="134" t="s">
        <v>58</v>
      </c>
      <c r="E125" s="134" t="s">
        <v>54</v>
      </c>
      <c r="F125" s="134" t="s">
        <v>55</v>
      </c>
      <c r="G125" s="134" t="s">
        <v>119</v>
      </c>
      <c r="H125" s="134" t="s">
        <v>120</v>
      </c>
      <c r="I125" s="135" t="s">
        <v>121</v>
      </c>
      <c r="J125" s="136" t="s">
        <v>110</v>
      </c>
      <c r="K125" s="137" t="s">
        <v>122</v>
      </c>
      <c r="L125" s="138"/>
      <c r="M125" s="61" t="s">
        <v>1</v>
      </c>
      <c r="N125" s="62" t="s">
        <v>37</v>
      </c>
      <c r="O125" s="62" t="s">
        <v>123</v>
      </c>
      <c r="P125" s="62" t="s">
        <v>124</v>
      </c>
      <c r="Q125" s="62" t="s">
        <v>125</v>
      </c>
      <c r="R125" s="62" t="s">
        <v>126</v>
      </c>
      <c r="S125" s="62" t="s">
        <v>127</v>
      </c>
      <c r="T125" s="63" t="s">
        <v>128</v>
      </c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</row>
    <row r="126" spans="1:63" s="2" customFormat="1" ht="22.9" customHeight="1">
      <c r="A126" s="31"/>
      <c r="B126" s="32"/>
      <c r="C126" s="68" t="s">
        <v>129</v>
      </c>
      <c r="D126" s="31"/>
      <c r="E126" s="31"/>
      <c r="F126" s="31"/>
      <c r="G126" s="31"/>
      <c r="H126" s="31"/>
      <c r="I126" s="96"/>
      <c r="J126" s="139">
        <f>BK126</f>
        <v>0</v>
      </c>
      <c r="K126" s="31"/>
      <c r="L126" s="32"/>
      <c r="M126" s="64"/>
      <c r="N126" s="55"/>
      <c r="O126" s="65"/>
      <c r="P126" s="140">
        <f>P127+P194+P204+P206+P222+P250+P257+P267+P338+P359</f>
        <v>0</v>
      </c>
      <c r="Q126" s="65"/>
      <c r="R126" s="140">
        <f>R127+R194+R204+R206+R222+R250+R257+R267+R338+R359</f>
        <v>7209.515404400001</v>
      </c>
      <c r="S126" s="65"/>
      <c r="T126" s="141">
        <f>T127+T194+T204+T206+T222+T250+T257+T267+T338+T359</f>
        <v>6919.2588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72</v>
      </c>
      <c r="AU126" s="16" t="s">
        <v>83</v>
      </c>
      <c r="BK126" s="142">
        <f>BK127+BK194+BK204+BK206+BK222+BK250+BK257+BK267+BK338+BK359</f>
        <v>0</v>
      </c>
    </row>
    <row r="127" spans="2:63" s="11" customFormat="1" ht="25.9" customHeight="1">
      <c r="B127" s="143"/>
      <c r="D127" s="144" t="s">
        <v>72</v>
      </c>
      <c r="E127" s="145" t="s">
        <v>81</v>
      </c>
      <c r="F127" s="145" t="s">
        <v>270</v>
      </c>
      <c r="I127" s="146"/>
      <c r="J127" s="147">
        <f>BK127</f>
        <v>0</v>
      </c>
      <c r="L127" s="143"/>
      <c r="M127" s="148"/>
      <c r="N127" s="149"/>
      <c r="O127" s="149"/>
      <c r="P127" s="150">
        <f>SUM(P128:P193)</f>
        <v>0</v>
      </c>
      <c r="Q127" s="149"/>
      <c r="R127" s="150">
        <f>SUM(R128:R193)</f>
        <v>2715.9841810000007</v>
      </c>
      <c r="S127" s="149"/>
      <c r="T127" s="151">
        <f>SUM(T128:T193)</f>
        <v>6813.4478</v>
      </c>
      <c r="AR127" s="144" t="s">
        <v>132</v>
      </c>
      <c r="AT127" s="152" t="s">
        <v>72</v>
      </c>
      <c r="AU127" s="152" t="s">
        <v>73</v>
      </c>
      <c r="AY127" s="144" t="s">
        <v>133</v>
      </c>
      <c r="BK127" s="153">
        <f>SUM(BK128:BK193)</f>
        <v>0</v>
      </c>
    </row>
    <row r="128" spans="1:65" s="2" customFormat="1" ht="21.75" customHeight="1">
      <c r="A128" s="31"/>
      <c r="B128" s="154"/>
      <c r="C128" s="155" t="s">
        <v>81</v>
      </c>
      <c r="D128" s="155" t="s">
        <v>134</v>
      </c>
      <c r="E128" s="156" t="s">
        <v>482</v>
      </c>
      <c r="F128" s="157" t="s">
        <v>483</v>
      </c>
      <c r="G128" s="158" t="s">
        <v>484</v>
      </c>
      <c r="H128" s="159">
        <v>5929</v>
      </c>
      <c r="I128" s="160"/>
      <c r="J128" s="161">
        <f>ROUND(I128*H128,2)</f>
        <v>0</v>
      </c>
      <c r="K128" s="162"/>
      <c r="L128" s="32"/>
      <c r="M128" s="163" t="s">
        <v>1</v>
      </c>
      <c r="N128" s="164" t="s">
        <v>38</v>
      </c>
      <c r="O128" s="57"/>
      <c r="P128" s="165">
        <f>O128*H128</f>
        <v>0</v>
      </c>
      <c r="Q128" s="165">
        <v>0</v>
      </c>
      <c r="R128" s="165">
        <f>Q128*H128</f>
        <v>0</v>
      </c>
      <c r="S128" s="165">
        <v>0.44</v>
      </c>
      <c r="T128" s="166">
        <f>S128*H128</f>
        <v>2608.76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7" t="s">
        <v>485</v>
      </c>
      <c r="AT128" s="167" t="s">
        <v>134</v>
      </c>
      <c r="AU128" s="167" t="s">
        <v>81</v>
      </c>
      <c r="AY128" s="16" t="s">
        <v>133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6" t="s">
        <v>81</v>
      </c>
      <c r="BK128" s="168">
        <f>ROUND(I128*H128,2)</f>
        <v>0</v>
      </c>
      <c r="BL128" s="16" t="s">
        <v>485</v>
      </c>
      <c r="BM128" s="167" t="s">
        <v>976</v>
      </c>
    </row>
    <row r="129" spans="2:51" s="13" customFormat="1" ht="22.5">
      <c r="B129" s="178"/>
      <c r="D129" s="170" t="s">
        <v>139</v>
      </c>
      <c r="E129" s="179" t="s">
        <v>1</v>
      </c>
      <c r="F129" s="180" t="s">
        <v>487</v>
      </c>
      <c r="H129" s="179" t="s">
        <v>1</v>
      </c>
      <c r="I129" s="181"/>
      <c r="L129" s="178"/>
      <c r="M129" s="182"/>
      <c r="N129" s="183"/>
      <c r="O129" s="183"/>
      <c r="P129" s="183"/>
      <c r="Q129" s="183"/>
      <c r="R129" s="183"/>
      <c r="S129" s="183"/>
      <c r="T129" s="184"/>
      <c r="AT129" s="179" t="s">
        <v>139</v>
      </c>
      <c r="AU129" s="179" t="s">
        <v>81</v>
      </c>
      <c r="AV129" s="13" t="s">
        <v>81</v>
      </c>
      <c r="AW129" s="13" t="s">
        <v>30</v>
      </c>
      <c r="AX129" s="13" t="s">
        <v>73</v>
      </c>
      <c r="AY129" s="179" t="s">
        <v>133</v>
      </c>
    </row>
    <row r="130" spans="2:51" s="13" customFormat="1" ht="12">
      <c r="B130" s="178"/>
      <c r="D130" s="170" t="s">
        <v>139</v>
      </c>
      <c r="E130" s="179" t="s">
        <v>1</v>
      </c>
      <c r="F130" s="180" t="s">
        <v>488</v>
      </c>
      <c r="H130" s="179" t="s">
        <v>1</v>
      </c>
      <c r="I130" s="181"/>
      <c r="L130" s="178"/>
      <c r="M130" s="182"/>
      <c r="N130" s="183"/>
      <c r="O130" s="183"/>
      <c r="P130" s="183"/>
      <c r="Q130" s="183"/>
      <c r="R130" s="183"/>
      <c r="S130" s="183"/>
      <c r="T130" s="184"/>
      <c r="AT130" s="179" t="s">
        <v>139</v>
      </c>
      <c r="AU130" s="179" t="s">
        <v>81</v>
      </c>
      <c r="AV130" s="13" t="s">
        <v>81</v>
      </c>
      <c r="AW130" s="13" t="s">
        <v>30</v>
      </c>
      <c r="AX130" s="13" t="s">
        <v>73</v>
      </c>
      <c r="AY130" s="179" t="s">
        <v>133</v>
      </c>
    </row>
    <row r="131" spans="2:51" s="12" customFormat="1" ht="12">
      <c r="B131" s="169"/>
      <c r="D131" s="170" t="s">
        <v>139</v>
      </c>
      <c r="E131" s="171" t="s">
        <v>1</v>
      </c>
      <c r="F131" s="172" t="s">
        <v>977</v>
      </c>
      <c r="H131" s="173">
        <v>5929</v>
      </c>
      <c r="I131" s="174"/>
      <c r="L131" s="169"/>
      <c r="M131" s="175"/>
      <c r="N131" s="176"/>
      <c r="O131" s="176"/>
      <c r="P131" s="176"/>
      <c r="Q131" s="176"/>
      <c r="R131" s="176"/>
      <c r="S131" s="176"/>
      <c r="T131" s="177"/>
      <c r="AT131" s="171" t="s">
        <v>139</v>
      </c>
      <c r="AU131" s="171" t="s">
        <v>81</v>
      </c>
      <c r="AV131" s="12" t="s">
        <v>103</v>
      </c>
      <c r="AW131" s="12" t="s">
        <v>30</v>
      </c>
      <c r="AX131" s="12" t="s">
        <v>81</v>
      </c>
      <c r="AY131" s="171" t="s">
        <v>133</v>
      </c>
    </row>
    <row r="132" spans="1:65" s="2" customFormat="1" ht="21.75" customHeight="1">
      <c r="A132" s="31"/>
      <c r="B132" s="154"/>
      <c r="C132" s="155" t="s">
        <v>103</v>
      </c>
      <c r="D132" s="155" t="s">
        <v>134</v>
      </c>
      <c r="E132" s="156" t="s">
        <v>490</v>
      </c>
      <c r="F132" s="157" t="s">
        <v>491</v>
      </c>
      <c r="G132" s="158" t="s">
        <v>273</v>
      </c>
      <c r="H132" s="159">
        <v>12613</v>
      </c>
      <c r="I132" s="160"/>
      <c r="J132" s="161">
        <f>ROUND(I132*H132,2)</f>
        <v>0</v>
      </c>
      <c r="K132" s="162"/>
      <c r="L132" s="32"/>
      <c r="M132" s="163" t="s">
        <v>1</v>
      </c>
      <c r="N132" s="164" t="s">
        <v>38</v>
      </c>
      <c r="O132" s="57"/>
      <c r="P132" s="165">
        <f>O132*H132</f>
        <v>0</v>
      </c>
      <c r="Q132" s="165">
        <v>6E-05</v>
      </c>
      <c r="R132" s="165">
        <f>Q132*H132</f>
        <v>0.75678</v>
      </c>
      <c r="S132" s="165">
        <v>0.103</v>
      </c>
      <c r="T132" s="166">
        <f>S132*H132</f>
        <v>1299.139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7" t="s">
        <v>132</v>
      </c>
      <c r="AT132" s="167" t="s">
        <v>134</v>
      </c>
      <c r="AU132" s="167" t="s">
        <v>81</v>
      </c>
      <c r="AY132" s="16" t="s">
        <v>133</v>
      </c>
      <c r="BE132" s="168">
        <f>IF(N132="základní",J132,0)</f>
        <v>0</v>
      </c>
      <c r="BF132" s="168">
        <f>IF(N132="snížená",J132,0)</f>
        <v>0</v>
      </c>
      <c r="BG132" s="168">
        <f>IF(N132="zákl. přenesená",J132,0)</f>
        <v>0</v>
      </c>
      <c r="BH132" s="168">
        <f>IF(N132="sníž. přenesená",J132,0)</f>
        <v>0</v>
      </c>
      <c r="BI132" s="168">
        <f>IF(N132="nulová",J132,0)</f>
        <v>0</v>
      </c>
      <c r="BJ132" s="16" t="s">
        <v>81</v>
      </c>
      <c r="BK132" s="168">
        <f>ROUND(I132*H132,2)</f>
        <v>0</v>
      </c>
      <c r="BL132" s="16" t="s">
        <v>132</v>
      </c>
      <c r="BM132" s="167" t="s">
        <v>978</v>
      </c>
    </row>
    <row r="133" spans="2:51" s="12" customFormat="1" ht="12">
      <c r="B133" s="169"/>
      <c r="D133" s="170" t="s">
        <v>139</v>
      </c>
      <c r="E133" s="171" t="s">
        <v>140</v>
      </c>
      <c r="F133" s="172" t="s">
        <v>979</v>
      </c>
      <c r="H133" s="173">
        <v>12428</v>
      </c>
      <c r="I133" s="174"/>
      <c r="L133" s="169"/>
      <c r="M133" s="175"/>
      <c r="N133" s="176"/>
      <c r="O133" s="176"/>
      <c r="P133" s="176"/>
      <c r="Q133" s="176"/>
      <c r="R133" s="176"/>
      <c r="S133" s="176"/>
      <c r="T133" s="177"/>
      <c r="AT133" s="171" t="s">
        <v>139</v>
      </c>
      <c r="AU133" s="171" t="s">
        <v>81</v>
      </c>
      <c r="AV133" s="12" t="s">
        <v>103</v>
      </c>
      <c r="AW133" s="12" t="s">
        <v>30</v>
      </c>
      <c r="AX133" s="12" t="s">
        <v>73</v>
      </c>
      <c r="AY133" s="171" t="s">
        <v>133</v>
      </c>
    </row>
    <row r="134" spans="2:51" s="12" customFormat="1" ht="12">
      <c r="B134" s="169"/>
      <c r="D134" s="170" t="s">
        <v>139</v>
      </c>
      <c r="E134" s="171" t="s">
        <v>142</v>
      </c>
      <c r="F134" s="172" t="s">
        <v>980</v>
      </c>
      <c r="H134" s="173">
        <v>185</v>
      </c>
      <c r="I134" s="174"/>
      <c r="L134" s="169"/>
      <c r="M134" s="175"/>
      <c r="N134" s="176"/>
      <c r="O134" s="176"/>
      <c r="P134" s="176"/>
      <c r="Q134" s="176"/>
      <c r="R134" s="176"/>
      <c r="S134" s="176"/>
      <c r="T134" s="177"/>
      <c r="AT134" s="171" t="s">
        <v>139</v>
      </c>
      <c r="AU134" s="171" t="s">
        <v>81</v>
      </c>
      <c r="AV134" s="12" t="s">
        <v>103</v>
      </c>
      <c r="AW134" s="12" t="s">
        <v>30</v>
      </c>
      <c r="AX134" s="12" t="s">
        <v>73</v>
      </c>
      <c r="AY134" s="171" t="s">
        <v>133</v>
      </c>
    </row>
    <row r="135" spans="2:51" s="13" customFormat="1" ht="12">
      <c r="B135" s="178"/>
      <c r="D135" s="170" t="s">
        <v>139</v>
      </c>
      <c r="E135" s="179" t="s">
        <v>1</v>
      </c>
      <c r="F135" s="180" t="s">
        <v>981</v>
      </c>
      <c r="H135" s="179" t="s">
        <v>1</v>
      </c>
      <c r="I135" s="181"/>
      <c r="L135" s="178"/>
      <c r="M135" s="182"/>
      <c r="N135" s="183"/>
      <c r="O135" s="183"/>
      <c r="P135" s="183"/>
      <c r="Q135" s="183"/>
      <c r="R135" s="183"/>
      <c r="S135" s="183"/>
      <c r="T135" s="184"/>
      <c r="AT135" s="179" t="s">
        <v>139</v>
      </c>
      <c r="AU135" s="179" t="s">
        <v>81</v>
      </c>
      <c r="AV135" s="13" t="s">
        <v>81</v>
      </c>
      <c r="AW135" s="13" t="s">
        <v>30</v>
      </c>
      <c r="AX135" s="13" t="s">
        <v>73</v>
      </c>
      <c r="AY135" s="179" t="s">
        <v>133</v>
      </c>
    </row>
    <row r="136" spans="2:51" s="12" customFormat="1" ht="12">
      <c r="B136" s="169"/>
      <c r="D136" s="170" t="s">
        <v>139</v>
      </c>
      <c r="E136" s="171" t="s">
        <v>496</v>
      </c>
      <c r="F136" s="172" t="s">
        <v>497</v>
      </c>
      <c r="H136" s="173">
        <v>12613</v>
      </c>
      <c r="I136" s="174"/>
      <c r="L136" s="169"/>
      <c r="M136" s="175"/>
      <c r="N136" s="176"/>
      <c r="O136" s="176"/>
      <c r="P136" s="176"/>
      <c r="Q136" s="176"/>
      <c r="R136" s="176"/>
      <c r="S136" s="176"/>
      <c r="T136" s="177"/>
      <c r="AT136" s="171" t="s">
        <v>139</v>
      </c>
      <c r="AU136" s="171" t="s">
        <v>81</v>
      </c>
      <c r="AV136" s="12" t="s">
        <v>103</v>
      </c>
      <c r="AW136" s="12" t="s">
        <v>30</v>
      </c>
      <c r="AX136" s="12" t="s">
        <v>81</v>
      </c>
      <c r="AY136" s="171" t="s">
        <v>133</v>
      </c>
    </row>
    <row r="137" spans="1:65" s="2" customFormat="1" ht="21.75" customHeight="1">
      <c r="A137" s="31"/>
      <c r="B137" s="154"/>
      <c r="C137" s="155" t="s">
        <v>147</v>
      </c>
      <c r="D137" s="155" t="s">
        <v>134</v>
      </c>
      <c r="E137" s="156" t="s">
        <v>498</v>
      </c>
      <c r="F137" s="157" t="s">
        <v>499</v>
      </c>
      <c r="G137" s="158" t="s">
        <v>484</v>
      </c>
      <c r="H137" s="159">
        <v>5674.9</v>
      </c>
      <c r="I137" s="160"/>
      <c r="J137" s="161">
        <f>ROUND(I137*H137,2)</f>
        <v>0</v>
      </c>
      <c r="K137" s="162"/>
      <c r="L137" s="32"/>
      <c r="M137" s="163" t="s">
        <v>1</v>
      </c>
      <c r="N137" s="164" t="s">
        <v>38</v>
      </c>
      <c r="O137" s="57"/>
      <c r="P137" s="165">
        <f>O137*H137</f>
        <v>0</v>
      </c>
      <c r="Q137" s="165">
        <v>0.00024</v>
      </c>
      <c r="R137" s="165">
        <f>Q137*H137</f>
        <v>1.3619759999999999</v>
      </c>
      <c r="S137" s="165">
        <v>0.512</v>
      </c>
      <c r="T137" s="166">
        <f>S137*H137</f>
        <v>2905.5488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7" t="s">
        <v>485</v>
      </c>
      <c r="AT137" s="167" t="s">
        <v>134</v>
      </c>
      <c r="AU137" s="167" t="s">
        <v>81</v>
      </c>
      <c r="AY137" s="16" t="s">
        <v>133</v>
      </c>
      <c r="BE137" s="168">
        <f>IF(N137="základní",J137,0)</f>
        <v>0</v>
      </c>
      <c r="BF137" s="168">
        <f>IF(N137="snížená",J137,0)</f>
        <v>0</v>
      </c>
      <c r="BG137" s="168">
        <f>IF(N137="zákl. přenesená",J137,0)</f>
        <v>0</v>
      </c>
      <c r="BH137" s="168">
        <f>IF(N137="sníž. přenesená",J137,0)</f>
        <v>0</v>
      </c>
      <c r="BI137" s="168">
        <f>IF(N137="nulová",J137,0)</f>
        <v>0</v>
      </c>
      <c r="BJ137" s="16" t="s">
        <v>81</v>
      </c>
      <c r="BK137" s="168">
        <f>ROUND(I137*H137,2)</f>
        <v>0</v>
      </c>
      <c r="BL137" s="16" t="s">
        <v>485</v>
      </c>
      <c r="BM137" s="167" t="s">
        <v>982</v>
      </c>
    </row>
    <row r="138" spans="2:51" s="13" customFormat="1" ht="22.5">
      <c r="B138" s="178"/>
      <c r="D138" s="170" t="s">
        <v>139</v>
      </c>
      <c r="E138" s="179" t="s">
        <v>1</v>
      </c>
      <c r="F138" s="180" t="s">
        <v>501</v>
      </c>
      <c r="H138" s="179" t="s">
        <v>1</v>
      </c>
      <c r="I138" s="181"/>
      <c r="L138" s="178"/>
      <c r="M138" s="182"/>
      <c r="N138" s="183"/>
      <c r="O138" s="183"/>
      <c r="P138" s="183"/>
      <c r="Q138" s="183"/>
      <c r="R138" s="183"/>
      <c r="S138" s="183"/>
      <c r="T138" s="184"/>
      <c r="AT138" s="179" t="s">
        <v>139</v>
      </c>
      <c r="AU138" s="179" t="s">
        <v>81</v>
      </c>
      <c r="AV138" s="13" t="s">
        <v>81</v>
      </c>
      <c r="AW138" s="13" t="s">
        <v>30</v>
      </c>
      <c r="AX138" s="13" t="s">
        <v>73</v>
      </c>
      <c r="AY138" s="179" t="s">
        <v>133</v>
      </c>
    </row>
    <row r="139" spans="2:51" s="13" customFormat="1" ht="12">
      <c r="B139" s="178"/>
      <c r="D139" s="170" t="s">
        <v>139</v>
      </c>
      <c r="E139" s="179" t="s">
        <v>1</v>
      </c>
      <c r="F139" s="180" t="s">
        <v>502</v>
      </c>
      <c r="H139" s="179" t="s">
        <v>1</v>
      </c>
      <c r="I139" s="181"/>
      <c r="L139" s="178"/>
      <c r="M139" s="182"/>
      <c r="N139" s="183"/>
      <c r="O139" s="183"/>
      <c r="P139" s="183"/>
      <c r="Q139" s="183"/>
      <c r="R139" s="183"/>
      <c r="S139" s="183"/>
      <c r="T139" s="184"/>
      <c r="AT139" s="179" t="s">
        <v>139</v>
      </c>
      <c r="AU139" s="179" t="s">
        <v>81</v>
      </c>
      <c r="AV139" s="13" t="s">
        <v>81</v>
      </c>
      <c r="AW139" s="13" t="s">
        <v>30</v>
      </c>
      <c r="AX139" s="13" t="s">
        <v>73</v>
      </c>
      <c r="AY139" s="179" t="s">
        <v>133</v>
      </c>
    </row>
    <row r="140" spans="2:51" s="12" customFormat="1" ht="12">
      <c r="B140" s="169"/>
      <c r="D140" s="170" t="s">
        <v>139</v>
      </c>
      <c r="E140" s="171" t="s">
        <v>1</v>
      </c>
      <c r="F140" s="172" t="s">
        <v>983</v>
      </c>
      <c r="H140" s="173">
        <v>5674.9</v>
      </c>
      <c r="I140" s="174"/>
      <c r="L140" s="169"/>
      <c r="M140" s="175"/>
      <c r="N140" s="176"/>
      <c r="O140" s="176"/>
      <c r="P140" s="176"/>
      <c r="Q140" s="176"/>
      <c r="R140" s="176"/>
      <c r="S140" s="176"/>
      <c r="T140" s="177"/>
      <c r="AT140" s="171" t="s">
        <v>139</v>
      </c>
      <c r="AU140" s="171" t="s">
        <v>81</v>
      </c>
      <c r="AV140" s="12" t="s">
        <v>103</v>
      </c>
      <c r="AW140" s="12" t="s">
        <v>30</v>
      </c>
      <c r="AX140" s="12" t="s">
        <v>81</v>
      </c>
      <c r="AY140" s="171" t="s">
        <v>133</v>
      </c>
    </row>
    <row r="141" spans="1:65" s="2" customFormat="1" ht="16.5" customHeight="1">
      <c r="A141" s="31"/>
      <c r="B141" s="154"/>
      <c r="C141" s="155" t="s">
        <v>132</v>
      </c>
      <c r="D141" s="155" t="s">
        <v>134</v>
      </c>
      <c r="E141" s="156" t="s">
        <v>984</v>
      </c>
      <c r="F141" s="157" t="s">
        <v>985</v>
      </c>
      <c r="G141" s="158" t="s">
        <v>505</v>
      </c>
      <c r="H141" s="159">
        <v>225</v>
      </c>
      <c r="I141" s="160"/>
      <c r="J141" s="161">
        <f>ROUND(I141*H141,2)</f>
        <v>0</v>
      </c>
      <c r="K141" s="162"/>
      <c r="L141" s="32"/>
      <c r="M141" s="163" t="s">
        <v>1</v>
      </c>
      <c r="N141" s="164" t="s">
        <v>38</v>
      </c>
      <c r="O141" s="57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132</v>
      </c>
      <c r="AT141" s="167" t="s">
        <v>134</v>
      </c>
      <c r="AU141" s="167" t="s">
        <v>81</v>
      </c>
      <c r="AY141" s="16" t="s">
        <v>133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6" t="s">
        <v>81</v>
      </c>
      <c r="BK141" s="168">
        <f>ROUND(I141*H141,2)</f>
        <v>0</v>
      </c>
      <c r="BL141" s="16" t="s">
        <v>132</v>
      </c>
      <c r="BM141" s="167" t="s">
        <v>986</v>
      </c>
    </row>
    <row r="142" spans="2:51" s="12" customFormat="1" ht="12">
      <c r="B142" s="169"/>
      <c r="D142" s="170" t="s">
        <v>139</v>
      </c>
      <c r="E142" s="171" t="s">
        <v>280</v>
      </c>
      <c r="F142" s="172" t="s">
        <v>987</v>
      </c>
      <c r="H142" s="173">
        <v>225</v>
      </c>
      <c r="I142" s="174"/>
      <c r="L142" s="169"/>
      <c r="M142" s="175"/>
      <c r="N142" s="176"/>
      <c r="O142" s="176"/>
      <c r="P142" s="176"/>
      <c r="Q142" s="176"/>
      <c r="R142" s="176"/>
      <c r="S142" s="176"/>
      <c r="T142" s="177"/>
      <c r="AT142" s="171" t="s">
        <v>139</v>
      </c>
      <c r="AU142" s="171" t="s">
        <v>81</v>
      </c>
      <c r="AV142" s="12" t="s">
        <v>103</v>
      </c>
      <c r="AW142" s="12" t="s">
        <v>30</v>
      </c>
      <c r="AX142" s="12" t="s">
        <v>81</v>
      </c>
      <c r="AY142" s="171" t="s">
        <v>133</v>
      </c>
    </row>
    <row r="143" spans="1:65" s="2" customFormat="1" ht="21.75" customHeight="1">
      <c r="A143" s="31"/>
      <c r="B143" s="154"/>
      <c r="C143" s="155" t="s">
        <v>157</v>
      </c>
      <c r="D143" s="155" t="s">
        <v>134</v>
      </c>
      <c r="E143" s="156" t="s">
        <v>988</v>
      </c>
      <c r="F143" s="157" t="s">
        <v>989</v>
      </c>
      <c r="G143" s="158" t="s">
        <v>505</v>
      </c>
      <c r="H143" s="159">
        <v>1617</v>
      </c>
      <c r="I143" s="160"/>
      <c r="J143" s="161">
        <f>ROUND(I143*H143,2)</f>
        <v>0</v>
      </c>
      <c r="K143" s="162"/>
      <c r="L143" s="32"/>
      <c r="M143" s="163" t="s">
        <v>1</v>
      </c>
      <c r="N143" s="164" t="s">
        <v>38</v>
      </c>
      <c r="O143" s="57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7" t="s">
        <v>132</v>
      </c>
      <c r="AT143" s="167" t="s">
        <v>134</v>
      </c>
      <c r="AU143" s="167" t="s">
        <v>81</v>
      </c>
      <c r="AY143" s="16" t="s">
        <v>133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16" t="s">
        <v>81</v>
      </c>
      <c r="BK143" s="168">
        <f>ROUND(I143*H143,2)</f>
        <v>0</v>
      </c>
      <c r="BL143" s="16" t="s">
        <v>132</v>
      </c>
      <c r="BM143" s="167" t="s">
        <v>990</v>
      </c>
    </row>
    <row r="144" spans="2:51" s="12" customFormat="1" ht="12">
      <c r="B144" s="169"/>
      <c r="D144" s="170" t="s">
        <v>139</v>
      </c>
      <c r="E144" s="171" t="s">
        <v>288</v>
      </c>
      <c r="F144" s="172" t="s">
        <v>991</v>
      </c>
      <c r="H144" s="173">
        <v>1617</v>
      </c>
      <c r="I144" s="174"/>
      <c r="L144" s="169"/>
      <c r="M144" s="175"/>
      <c r="N144" s="176"/>
      <c r="O144" s="176"/>
      <c r="P144" s="176"/>
      <c r="Q144" s="176"/>
      <c r="R144" s="176"/>
      <c r="S144" s="176"/>
      <c r="T144" s="177"/>
      <c r="AT144" s="171" t="s">
        <v>139</v>
      </c>
      <c r="AU144" s="171" t="s">
        <v>81</v>
      </c>
      <c r="AV144" s="12" t="s">
        <v>103</v>
      </c>
      <c r="AW144" s="12" t="s">
        <v>30</v>
      </c>
      <c r="AX144" s="12" t="s">
        <v>81</v>
      </c>
      <c r="AY144" s="171" t="s">
        <v>133</v>
      </c>
    </row>
    <row r="145" spans="1:65" s="2" customFormat="1" ht="21.75" customHeight="1">
      <c r="A145" s="31"/>
      <c r="B145" s="154"/>
      <c r="C145" s="155" t="s">
        <v>164</v>
      </c>
      <c r="D145" s="155" t="s">
        <v>134</v>
      </c>
      <c r="E145" s="156" t="s">
        <v>508</v>
      </c>
      <c r="F145" s="157" t="s">
        <v>509</v>
      </c>
      <c r="G145" s="158" t="s">
        <v>505</v>
      </c>
      <c r="H145" s="159">
        <v>808.5</v>
      </c>
      <c r="I145" s="160"/>
      <c r="J145" s="161">
        <f>ROUND(I145*H145,2)</f>
        <v>0</v>
      </c>
      <c r="K145" s="162"/>
      <c r="L145" s="32"/>
      <c r="M145" s="163" t="s">
        <v>1</v>
      </c>
      <c r="N145" s="164" t="s">
        <v>38</v>
      </c>
      <c r="O145" s="57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7" t="s">
        <v>132</v>
      </c>
      <c r="AT145" s="167" t="s">
        <v>134</v>
      </c>
      <c r="AU145" s="167" t="s">
        <v>81</v>
      </c>
      <c r="AY145" s="16" t="s">
        <v>133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6" t="s">
        <v>81</v>
      </c>
      <c r="BK145" s="168">
        <f>ROUND(I145*H145,2)</f>
        <v>0</v>
      </c>
      <c r="BL145" s="16" t="s">
        <v>132</v>
      </c>
      <c r="BM145" s="167" t="s">
        <v>992</v>
      </c>
    </row>
    <row r="146" spans="2:51" s="12" customFormat="1" ht="12">
      <c r="B146" s="169"/>
      <c r="D146" s="170" t="s">
        <v>139</v>
      </c>
      <c r="E146" s="171" t="s">
        <v>154</v>
      </c>
      <c r="F146" s="172" t="s">
        <v>993</v>
      </c>
      <c r="H146" s="173">
        <v>808.5</v>
      </c>
      <c r="I146" s="174"/>
      <c r="L146" s="169"/>
      <c r="M146" s="175"/>
      <c r="N146" s="176"/>
      <c r="O146" s="176"/>
      <c r="P146" s="176"/>
      <c r="Q146" s="176"/>
      <c r="R146" s="176"/>
      <c r="S146" s="176"/>
      <c r="T146" s="177"/>
      <c r="AT146" s="171" t="s">
        <v>139</v>
      </c>
      <c r="AU146" s="171" t="s">
        <v>81</v>
      </c>
      <c r="AV146" s="12" t="s">
        <v>103</v>
      </c>
      <c r="AW146" s="12" t="s">
        <v>30</v>
      </c>
      <c r="AX146" s="12" t="s">
        <v>81</v>
      </c>
      <c r="AY146" s="171" t="s">
        <v>133</v>
      </c>
    </row>
    <row r="147" spans="1:65" s="2" customFormat="1" ht="21.75" customHeight="1">
      <c r="A147" s="31"/>
      <c r="B147" s="154"/>
      <c r="C147" s="155" t="s">
        <v>168</v>
      </c>
      <c r="D147" s="155" t="s">
        <v>134</v>
      </c>
      <c r="E147" s="156" t="s">
        <v>994</v>
      </c>
      <c r="F147" s="157" t="s">
        <v>995</v>
      </c>
      <c r="G147" s="158" t="s">
        <v>505</v>
      </c>
      <c r="H147" s="159">
        <v>634</v>
      </c>
      <c r="I147" s="160"/>
      <c r="J147" s="161">
        <f>ROUND(I147*H147,2)</f>
        <v>0</v>
      </c>
      <c r="K147" s="162"/>
      <c r="L147" s="32"/>
      <c r="M147" s="163" t="s">
        <v>1</v>
      </c>
      <c r="N147" s="164" t="s">
        <v>38</v>
      </c>
      <c r="O147" s="57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7" t="s">
        <v>132</v>
      </c>
      <c r="AT147" s="167" t="s">
        <v>134</v>
      </c>
      <c r="AU147" s="167" t="s">
        <v>81</v>
      </c>
      <c r="AY147" s="16" t="s">
        <v>133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6" t="s">
        <v>81</v>
      </c>
      <c r="BK147" s="168">
        <f>ROUND(I147*H147,2)</f>
        <v>0</v>
      </c>
      <c r="BL147" s="16" t="s">
        <v>132</v>
      </c>
      <c r="BM147" s="167" t="s">
        <v>996</v>
      </c>
    </row>
    <row r="148" spans="2:51" s="12" customFormat="1" ht="12">
      <c r="B148" s="169"/>
      <c r="D148" s="170" t="s">
        <v>139</v>
      </c>
      <c r="E148" s="171" t="s">
        <v>161</v>
      </c>
      <c r="F148" s="172" t="s">
        <v>997</v>
      </c>
      <c r="H148" s="173">
        <v>634</v>
      </c>
      <c r="I148" s="174"/>
      <c r="L148" s="169"/>
      <c r="M148" s="175"/>
      <c r="N148" s="176"/>
      <c r="O148" s="176"/>
      <c r="P148" s="176"/>
      <c r="Q148" s="176"/>
      <c r="R148" s="176"/>
      <c r="S148" s="176"/>
      <c r="T148" s="177"/>
      <c r="AT148" s="171" t="s">
        <v>139</v>
      </c>
      <c r="AU148" s="171" t="s">
        <v>81</v>
      </c>
      <c r="AV148" s="12" t="s">
        <v>103</v>
      </c>
      <c r="AW148" s="12" t="s">
        <v>30</v>
      </c>
      <c r="AX148" s="12" t="s">
        <v>81</v>
      </c>
      <c r="AY148" s="171" t="s">
        <v>133</v>
      </c>
    </row>
    <row r="149" spans="1:65" s="2" customFormat="1" ht="21.75" customHeight="1">
      <c r="A149" s="31"/>
      <c r="B149" s="154"/>
      <c r="C149" s="155" t="s">
        <v>172</v>
      </c>
      <c r="D149" s="155" t="s">
        <v>134</v>
      </c>
      <c r="E149" s="156" t="s">
        <v>516</v>
      </c>
      <c r="F149" s="157" t="s">
        <v>517</v>
      </c>
      <c r="G149" s="158" t="s">
        <v>505</v>
      </c>
      <c r="H149" s="159">
        <v>317</v>
      </c>
      <c r="I149" s="160"/>
      <c r="J149" s="161">
        <f>ROUND(I149*H149,2)</f>
        <v>0</v>
      </c>
      <c r="K149" s="162"/>
      <c r="L149" s="32"/>
      <c r="M149" s="163" t="s">
        <v>1</v>
      </c>
      <c r="N149" s="164" t="s">
        <v>38</v>
      </c>
      <c r="O149" s="57"/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7" t="s">
        <v>132</v>
      </c>
      <c r="AT149" s="167" t="s">
        <v>134</v>
      </c>
      <c r="AU149" s="167" t="s">
        <v>81</v>
      </c>
      <c r="AY149" s="16" t="s">
        <v>133</v>
      </c>
      <c r="BE149" s="168">
        <f>IF(N149="základní",J149,0)</f>
        <v>0</v>
      </c>
      <c r="BF149" s="168">
        <f>IF(N149="snížená",J149,0)</f>
        <v>0</v>
      </c>
      <c r="BG149" s="168">
        <f>IF(N149="zákl. přenesená",J149,0)</f>
        <v>0</v>
      </c>
      <c r="BH149" s="168">
        <f>IF(N149="sníž. přenesená",J149,0)</f>
        <v>0</v>
      </c>
      <c r="BI149" s="168">
        <f>IF(N149="nulová",J149,0)</f>
        <v>0</v>
      </c>
      <c r="BJ149" s="16" t="s">
        <v>81</v>
      </c>
      <c r="BK149" s="168">
        <f>ROUND(I149*H149,2)</f>
        <v>0</v>
      </c>
      <c r="BL149" s="16" t="s">
        <v>132</v>
      </c>
      <c r="BM149" s="167" t="s">
        <v>998</v>
      </c>
    </row>
    <row r="150" spans="2:51" s="12" customFormat="1" ht="12">
      <c r="B150" s="169"/>
      <c r="D150" s="170" t="s">
        <v>139</v>
      </c>
      <c r="E150" s="171" t="s">
        <v>307</v>
      </c>
      <c r="F150" s="172" t="s">
        <v>999</v>
      </c>
      <c r="H150" s="173">
        <v>317</v>
      </c>
      <c r="I150" s="174"/>
      <c r="L150" s="169"/>
      <c r="M150" s="175"/>
      <c r="N150" s="176"/>
      <c r="O150" s="176"/>
      <c r="P150" s="176"/>
      <c r="Q150" s="176"/>
      <c r="R150" s="176"/>
      <c r="S150" s="176"/>
      <c r="T150" s="177"/>
      <c r="AT150" s="171" t="s">
        <v>139</v>
      </c>
      <c r="AU150" s="171" t="s">
        <v>81</v>
      </c>
      <c r="AV150" s="12" t="s">
        <v>103</v>
      </c>
      <c r="AW150" s="12" t="s">
        <v>30</v>
      </c>
      <c r="AX150" s="12" t="s">
        <v>81</v>
      </c>
      <c r="AY150" s="171" t="s">
        <v>133</v>
      </c>
    </row>
    <row r="151" spans="1:65" s="2" customFormat="1" ht="21.75" customHeight="1">
      <c r="A151" s="31"/>
      <c r="B151" s="154"/>
      <c r="C151" s="155" t="s">
        <v>179</v>
      </c>
      <c r="D151" s="155" t="s">
        <v>134</v>
      </c>
      <c r="E151" s="156" t="s">
        <v>520</v>
      </c>
      <c r="F151" s="157" t="s">
        <v>521</v>
      </c>
      <c r="G151" s="158" t="s">
        <v>505</v>
      </c>
      <c r="H151" s="159">
        <v>2251</v>
      </c>
      <c r="I151" s="160"/>
      <c r="J151" s="161">
        <f>ROUND(I151*H151,2)</f>
        <v>0</v>
      </c>
      <c r="K151" s="162"/>
      <c r="L151" s="32"/>
      <c r="M151" s="163" t="s">
        <v>1</v>
      </c>
      <c r="N151" s="164" t="s">
        <v>38</v>
      </c>
      <c r="O151" s="57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7" t="s">
        <v>132</v>
      </c>
      <c r="AT151" s="167" t="s">
        <v>134</v>
      </c>
      <c r="AU151" s="167" t="s">
        <v>81</v>
      </c>
      <c r="AY151" s="16" t="s">
        <v>133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6" t="s">
        <v>81</v>
      </c>
      <c r="BK151" s="168">
        <f>ROUND(I151*H151,2)</f>
        <v>0</v>
      </c>
      <c r="BL151" s="16" t="s">
        <v>132</v>
      </c>
      <c r="BM151" s="167" t="s">
        <v>1000</v>
      </c>
    </row>
    <row r="152" spans="2:51" s="12" customFormat="1" ht="12">
      <c r="B152" s="169"/>
      <c r="D152" s="170" t="s">
        <v>139</v>
      </c>
      <c r="E152" s="171" t="s">
        <v>312</v>
      </c>
      <c r="F152" s="172" t="s">
        <v>1001</v>
      </c>
      <c r="H152" s="173">
        <v>1617</v>
      </c>
      <c r="I152" s="174"/>
      <c r="L152" s="169"/>
      <c r="M152" s="175"/>
      <c r="N152" s="176"/>
      <c r="O152" s="176"/>
      <c r="P152" s="176"/>
      <c r="Q152" s="176"/>
      <c r="R152" s="176"/>
      <c r="S152" s="176"/>
      <c r="T152" s="177"/>
      <c r="AT152" s="171" t="s">
        <v>139</v>
      </c>
      <c r="AU152" s="171" t="s">
        <v>81</v>
      </c>
      <c r="AV152" s="12" t="s">
        <v>103</v>
      </c>
      <c r="AW152" s="12" t="s">
        <v>30</v>
      </c>
      <c r="AX152" s="12" t="s">
        <v>73</v>
      </c>
      <c r="AY152" s="171" t="s">
        <v>133</v>
      </c>
    </row>
    <row r="153" spans="2:51" s="12" customFormat="1" ht="12">
      <c r="B153" s="169"/>
      <c r="D153" s="170" t="s">
        <v>139</v>
      </c>
      <c r="E153" s="171" t="s">
        <v>960</v>
      </c>
      <c r="F153" s="172" t="s">
        <v>1002</v>
      </c>
      <c r="H153" s="173">
        <v>634</v>
      </c>
      <c r="I153" s="174"/>
      <c r="L153" s="169"/>
      <c r="M153" s="175"/>
      <c r="N153" s="176"/>
      <c r="O153" s="176"/>
      <c r="P153" s="176"/>
      <c r="Q153" s="176"/>
      <c r="R153" s="176"/>
      <c r="S153" s="176"/>
      <c r="T153" s="177"/>
      <c r="AT153" s="171" t="s">
        <v>139</v>
      </c>
      <c r="AU153" s="171" t="s">
        <v>81</v>
      </c>
      <c r="AV153" s="12" t="s">
        <v>103</v>
      </c>
      <c r="AW153" s="12" t="s">
        <v>30</v>
      </c>
      <c r="AX153" s="12" t="s">
        <v>73</v>
      </c>
      <c r="AY153" s="171" t="s">
        <v>133</v>
      </c>
    </row>
    <row r="154" spans="2:51" s="12" customFormat="1" ht="12">
      <c r="B154" s="169"/>
      <c r="D154" s="170" t="s">
        <v>139</v>
      </c>
      <c r="E154" s="171" t="s">
        <v>1003</v>
      </c>
      <c r="F154" s="172" t="s">
        <v>1004</v>
      </c>
      <c r="H154" s="173">
        <v>2251</v>
      </c>
      <c r="I154" s="174"/>
      <c r="L154" s="169"/>
      <c r="M154" s="175"/>
      <c r="N154" s="176"/>
      <c r="O154" s="176"/>
      <c r="P154" s="176"/>
      <c r="Q154" s="176"/>
      <c r="R154" s="176"/>
      <c r="S154" s="176"/>
      <c r="T154" s="177"/>
      <c r="AT154" s="171" t="s">
        <v>139</v>
      </c>
      <c r="AU154" s="171" t="s">
        <v>81</v>
      </c>
      <c r="AV154" s="12" t="s">
        <v>103</v>
      </c>
      <c r="AW154" s="12" t="s">
        <v>30</v>
      </c>
      <c r="AX154" s="12" t="s">
        <v>81</v>
      </c>
      <c r="AY154" s="171" t="s">
        <v>133</v>
      </c>
    </row>
    <row r="155" spans="1:65" s="2" customFormat="1" ht="21.75" customHeight="1">
      <c r="A155" s="31"/>
      <c r="B155" s="154"/>
      <c r="C155" s="155" t="s">
        <v>187</v>
      </c>
      <c r="D155" s="155" t="s">
        <v>134</v>
      </c>
      <c r="E155" s="156" t="s">
        <v>527</v>
      </c>
      <c r="F155" s="157" t="s">
        <v>528</v>
      </c>
      <c r="G155" s="158" t="s">
        <v>505</v>
      </c>
      <c r="H155" s="159">
        <v>11255</v>
      </c>
      <c r="I155" s="160"/>
      <c r="J155" s="161">
        <f>ROUND(I155*H155,2)</f>
        <v>0</v>
      </c>
      <c r="K155" s="162"/>
      <c r="L155" s="32"/>
      <c r="M155" s="163" t="s">
        <v>1</v>
      </c>
      <c r="N155" s="164" t="s">
        <v>38</v>
      </c>
      <c r="O155" s="57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7" t="s">
        <v>132</v>
      </c>
      <c r="AT155" s="167" t="s">
        <v>134</v>
      </c>
      <c r="AU155" s="167" t="s">
        <v>81</v>
      </c>
      <c r="AY155" s="16" t="s">
        <v>133</v>
      </c>
      <c r="BE155" s="168">
        <f>IF(N155="základní",J155,0)</f>
        <v>0</v>
      </c>
      <c r="BF155" s="168">
        <f>IF(N155="snížená",J155,0)</f>
        <v>0</v>
      </c>
      <c r="BG155" s="168">
        <f>IF(N155="zákl. přenesená",J155,0)</f>
        <v>0</v>
      </c>
      <c r="BH155" s="168">
        <f>IF(N155="sníž. přenesená",J155,0)</f>
        <v>0</v>
      </c>
      <c r="BI155" s="168">
        <f>IF(N155="nulová",J155,0)</f>
        <v>0</v>
      </c>
      <c r="BJ155" s="16" t="s">
        <v>81</v>
      </c>
      <c r="BK155" s="168">
        <f>ROUND(I155*H155,2)</f>
        <v>0</v>
      </c>
      <c r="BL155" s="16" t="s">
        <v>132</v>
      </c>
      <c r="BM155" s="167" t="s">
        <v>1005</v>
      </c>
    </row>
    <row r="156" spans="2:51" s="12" customFormat="1" ht="12">
      <c r="B156" s="169"/>
      <c r="D156" s="170" t="s">
        <v>139</v>
      </c>
      <c r="E156" s="171" t="s">
        <v>176</v>
      </c>
      <c r="F156" s="172" t="s">
        <v>1006</v>
      </c>
      <c r="H156" s="173">
        <v>11255</v>
      </c>
      <c r="I156" s="174"/>
      <c r="L156" s="169"/>
      <c r="M156" s="175"/>
      <c r="N156" s="176"/>
      <c r="O156" s="176"/>
      <c r="P156" s="176"/>
      <c r="Q156" s="176"/>
      <c r="R156" s="176"/>
      <c r="S156" s="176"/>
      <c r="T156" s="177"/>
      <c r="AT156" s="171" t="s">
        <v>139</v>
      </c>
      <c r="AU156" s="171" t="s">
        <v>81</v>
      </c>
      <c r="AV156" s="12" t="s">
        <v>103</v>
      </c>
      <c r="AW156" s="12" t="s">
        <v>30</v>
      </c>
      <c r="AX156" s="12" t="s">
        <v>81</v>
      </c>
      <c r="AY156" s="171" t="s">
        <v>133</v>
      </c>
    </row>
    <row r="157" spans="1:65" s="2" customFormat="1" ht="21.75" customHeight="1">
      <c r="A157" s="31"/>
      <c r="B157" s="154"/>
      <c r="C157" s="155" t="s">
        <v>194</v>
      </c>
      <c r="D157" s="155" t="s">
        <v>134</v>
      </c>
      <c r="E157" s="156" t="s">
        <v>531</v>
      </c>
      <c r="F157" s="157" t="s">
        <v>532</v>
      </c>
      <c r="G157" s="158" t="s">
        <v>505</v>
      </c>
      <c r="H157" s="159">
        <v>741</v>
      </c>
      <c r="I157" s="160"/>
      <c r="J157" s="161">
        <f>ROUND(I157*H157,2)</f>
        <v>0</v>
      </c>
      <c r="K157" s="162"/>
      <c r="L157" s="32"/>
      <c r="M157" s="163" t="s">
        <v>1</v>
      </c>
      <c r="N157" s="164" t="s">
        <v>38</v>
      </c>
      <c r="O157" s="57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7" t="s">
        <v>132</v>
      </c>
      <c r="AT157" s="167" t="s">
        <v>134</v>
      </c>
      <c r="AU157" s="167" t="s">
        <v>81</v>
      </c>
      <c r="AY157" s="16" t="s">
        <v>133</v>
      </c>
      <c r="BE157" s="168">
        <f>IF(N157="základní",J157,0)</f>
        <v>0</v>
      </c>
      <c r="BF157" s="168">
        <f>IF(N157="snížená",J157,0)</f>
        <v>0</v>
      </c>
      <c r="BG157" s="168">
        <f>IF(N157="zákl. přenesená",J157,0)</f>
        <v>0</v>
      </c>
      <c r="BH157" s="168">
        <f>IF(N157="sníž. přenesená",J157,0)</f>
        <v>0</v>
      </c>
      <c r="BI157" s="168">
        <f>IF(N157="nulová",J157,0)</f>
        <v>0</v>
      </c>
      <c r="BJ157" s="16" t="s">
        <v>81</v>
      </c>
      <c r="BK157" s="168">
        <f>ROUND(I157*H157,2)</f>
        <v>0</v>
      </c>
      <c r="BL157" s="16" t="s">
        <v>132</v>
      </c>
      <c r="BM157" s="167" t="s">
        <v>1007</v>
      </c>
    </row>
    <row r="158" spans="1:65" s="2" customFormat="1" ht="16.5" customHeight="1">
      <c r="A158" s="31"/>
      <c r="B158" s="154"/>
      <c r="C158" s="193" t="s">
        <v>201</v>
      </c>
      <c r="D158" s="193" t="s">
        <v>137</v>
      </c>
      <c r="E158" s="194" t="s">
        <v>535</v>
      </c>
      <c r="F158" s="195" t="s">
        <v>536</v>
      </c>
      <c r="G158" s="196" t="s">
        <v>439</v>
      </c>
      <c r="H158" s="197">
        <v>1630.2</v>
      </c>
      <c r="I158" s="198"/>
      <c r="J158" s="199">
        <f>ROUND(I158*H158,2)</f>
        <v>0</v>
      </c>
      <c r="K158" s="200"/>
      <c r="L158" s="201"/>
      <c r="M158" s="202" t="s">
        <v>1</v>
      </c>
      <c r="N158" s="203" t="s">
        <v>38</v>
      </c>
      <c r="O158" s="57"/>
      <c r="P158" s="165">
        <f>O158*H158</f>
        <v>0</v>
      </c>
      <c r="Q158" s="165">
        <v>1</v>
      </c>
      <c r="R158" s="165">
        <f>Q158*H158</f>
        <v>1630.2</v>
      </c>
      <c r="S158" s="165">
        <v>0</v>
      </c>
      <c r="T158" s="166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7" t="s">
        <v>172</v>
      </c>
      <c r="AT158" s="167" t="s">
        <v>137</v>
      </c>
      <c r="AU158" s="167" t="s">
        <v>81</v>
      </c>
      <c r="AY158" s="16" t="s">
        <v>133</v>
      </c>
      <c r="BE158" s="168">
        <f>IF(N158="základní",J158,0)</f>
        <v>0</v>
      </c>
      <c r="BF158" s="168">
        <f>IF(N158="snížená",J158,0)</f>
        <v>0</v>
      </c>
      <c r="BG158" s="168">
        <f>IF(N158="zákl. přenesená",J158,0)</f>
        <v>0</v>
      </c>
      <c r="BH158" s="168">
        <f>IF(N158="sníž. přenesená",J158,0)</f>
        <v>0</v>
      </c>
      <c r="BI158" s="168">
        <f>IF(N158="nulová",J158,0)</f>
        <v>0</v>
      </c>
      <c r="BJ158" s="16" t="s">
        <v>81</v>
      </c>
      <c r="BK158" s="168">
        <f>ROUND(I158*H158,2)</f>
        <v>0</v>
      </c>
      <c r="BL158" s="16" t="s">
        <v>132</v>
      </c>
      <c r="BM158" s="167" t="s">
        <v>1008</v>
      </c>
    </row>
    <row r="159" spans="2:51" s="12" customFormat="1" ht="12">
      <c r="B159" s="169"/>
      <c r="D159" s="170" t="s">
        <v>139</v>
      </c>
      <c r="E159" s="171" t="s">
        <v>1009</v>
      </c>
      <c r="F159" s="172" t="s">
        <v>1010</v>
      </c>
      <c r="H159" s="173">
        <v>1630.2</v>
      </c>
      <c r="I159" s="174"/>
      <c r="L159" s="169"/>
      <c r="M159" s="175"/>
      <c r="N159" s="176"/>
      <c r="O159" s="176"/>
      <c r="P159" s="176"/>
      <c r="Q159" s="176"/>
      <c r="R159" s="176"/>
      <c r="S159" s="176"/>
      <c r="T159" s="177"/>
      <c r="AT159" s="171" t="s">
        <v>139</v>
      </c>
      <c r="AU159" s="171" t="s">
        <v>81</v>
      </c>
      <c r="AV159" s="12" t="s">
        <v>103</v>
      </c>
      <c r="AW159" s="12" t="s">
        <v>30</v>
      </c>
      <c r="AX159" s="12" t="s">
        <v>81</v>
      </c>
      <c r="AY159" s="171" t="s">
        <v>133</v>
      </c>
    </row>
    <row r="160" spans="1:65" s="2" customFormat="1" ht="16.5" customHeight="1">
      <c r="A160" s="31"/>
      <c r="B160" s="154"/>
      <c r="C160" s="155" t="s">
        <v>209</v>
      </c>
      <c r="D160" s="155" t="s">
        <v>134</v>
      </c>
      <c r="E160" s="156" t="s">
        <v>539</v>
      </c>
      <c r="F160" s="157" t="s">
        <v>540</v>
      </c>
      <c r="G160" s="158" t="s">
        <v>505</v>
      </c>
      <c r="H160" s="159">
        <v>2251</v>
      </c>
      <c r="I160" s="160"/>
      <c r="J160" s="161">
        <f>ROUND(I160*H160,2)</f>
        <v>0</v>
      </c>
      <c r="K160" s="162"/>
      <c r="L160" s="32"/>
      <c r="M160" s="163" t="s">
        <v>1</v>
      </c>
      <c r="N160" s="164" t="s">
        <v>38</v>
      </c>
      <c r="O160" s="57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7" t="s">
        <v>132</v>
      </c>
      <c r="AT160" s="167" t="s">
        <v>134</v>
      </c>
      <c r="AU160" s="167" t="s">
        <v>81</v>
      </c>
      <c r="AY160" s="16" t="s">
        <v>133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6" t="s">
        <v>81</v>
      </c>
      <c r="BK160" s="168">
        <f>ROUND(I160*H160,2)</f>
        <v>0</v>
      </c>
      <c r="BL160" s="16" t="s">
        <v>132</v>
      </c>
      <c r="BM160" s="167" t="s">
        <v>1011</v>
      </c>
    </row>
    <row r="161" spans="1:65" s="2" customFormat="1" ht="21.75" customHeight="1">
      <c r="A161" s="31"/>
      <c r="B161" s="154"/>
      <c r="C161" s="155" t="s">
        <v>217</v>
      </c>
      <c r="D161" s="155" t="s">
        <v>134</v>
      </c>
      <c r="E161" s="156" t="s">
        <v>542</v>
      </c>
      <c r="F161" s="157" t="s">
        <v>543</v>
      </c>
      <c r="G161" s="158" t="s">
        <v>439</v>
      </c>
      <c r="H161" s="159">
        <v>4164.35</v>
      </c>
      <c r="I161" s="160"/>
      <c r="J161" s="161">
        <f>ROUND(I161*H161,2)</f>
        <v>0</v>
      </c>
      <c r="K161" s="162"/>
      <c r="L161" s="32"/>
      <c r="M161" s="163" t="s">
        <v>1</v>
      </c>
      <c r="N161" s="164" t="s">
        <v>38</v>
      </c>
      <c r="O161" s="57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7" t="s">
        <v>132</v>
      </c>
      <c r="AT161" s="167" t="s">
        <v>134</v>
      </c>
      <c r="AU161" s="167" t="s">
        <v>81</v>
      </c>
      <c r="AY161" s="16" t="s">
        <v>133</v>
      </c>
      <c r="BE161" s="168">
        <f>IF(N161="základní",J161,0)</f>
        <v>0</v>
      </c>
      <c r="BF161" s="168">
        <f>IF(N161="snížená",J161,0)</f>
        <v>0</v>
      </c>
      <c r="BG161" s="168">
        <f>IF(N161="zákl. přenesená",J161,0)</f>
        <v>0</v>
      </c>
      <c r="BH161" s="168">
        <f>IF(N161="sníž. přenesená",J161,0)</f>
        <v>0</v>
      </c>
      <c r="BI161" s="168">
        <f>IF(N161="nulová",J161,0)</f>
        <v>0</v>
      </c>
      <c r="BJ161" s="16" t="s">
        <v>81</v>
      </c>
      <c r="BK161" s="168">
        <f>ROUND(I161*H161,2)</f>
        <v>0</v>
      </c>
      <c r="BL161" s="16" t="s">
        <v>132</v>
      </c>
      <c r="BM161" s="167" t="s">
        <v>1012</v>
      </c>
    </row>
    <row r="162" spans="2:51" s="12" customFormat="1" ht="12">
      <c r="B162" s="169"/>
      <c r="D162" s="170" t="s">
        <v>139</v>
      </c>
      <c r="E162" s="171" t="s">
        <v>205</v>
      </c>
      <c r="F162" s="172" t="s">
        <v>1013</v>
      </c>
      <c r="H162" s="173">
        <v>4164.35</v>
      </c>
      <c r="I162" s="174"/>
      <c r="L162" s="169"/>
      <c r="M162" s="175"/>
      <c r="N162" s="176"/>
      <c r="O162" s="176"/>
      <c r="P162" s="176"/>
      <c r="Q162" s="176"/>
      <c r="R162" s="176"/>
      <c r="S162" s="176"/>
      <c r="T162" s="177"/>
      <c r="AT162" s="171" t="s">
        <v>139</v>
      </c>
      <c r="AU162" s="171" t="s">
        <v>81</v>
      </c>
      <c r="AV162" s="12" t="s">
        <v>103</v>
      </c>
      <c r="AW162" s="12" t="s">
        <v>30</v>
      </c>
      <c r="AX162" s="12" t="s">
        <v>81</v>
      </c>
      <c r="AY162" s="171" t="s">
        <v>133</v>
      </c>
    </row>
    <row r="163" spans="1:65" s="2" customFormat="1" ht="21.75" customHeight="1">
      <c r="A163" s="31"/>
      <c r="B163" s="154"/>
      <c r="C163" s="155" t="s">
        <v>8</v>
      </c>
      <c r="D163" s="155" t="s">
        <v>134</v>
      </c>
      <c r="E163" s="156" t="s">
        <v>546</v>
      </c>
      <c r="F163" s="157" t="s">
        <v>547</v>
      </c>
      <c r="G163" s="158" t="s">
        <v>505</v>
      </c>
      <c r="H163" s="159">
        <v>200</v>
      </c>
      <c r="I163" s="160"/>
      <c r="J163" s="161">
        <f>ROUND(I163*H163,2)</f>
        <v>0</v>
      </c>
      <c r="K163" s="162"/>
      <c r="L163" s="32"/>
      <c r="M163" s="163" t="s">
        <v>1</v>
      </c>
      <c r="N163" s="164" t="s">
        <v>38</v>
      </c>
      <c r="O163" s="57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7" t="s">
        <v>132</v>
      </c>
      <c r="AT163" s="167" t="s">
        <v>134</v>
      </c>
      <c r="AU163" s="167" t="s">
        <v>81</v>
      </c>
      <c r="AY163" s="16" t="s">
        <v>133</v>
      </c>
      <c r="BE163" s="168">
        <f>IF(N163="základní",J163,0)</f>
        <v>0</v>
      </c>
      <c r="BF163" s="168">
        <f>IF(N163="snížená",J163,0)</f>
        <v>0</v>
      </c>
      <c r="BG163" s="168">
        <f>IF(N163="zákl. přenesená",J163,0)</f>
        <v>0</v>
      </c>
      <c r="BH163" s="168">
        <f>IF(N163="sníž. přenesená",J163,0)</f>
        <v>0</v>
      </c>
      <c r="BI163" s="168">
        <f>IF(N163="nulová",J163,0)</f>
        <v>0</v>
      </c>
      <c r="BJ163" s="16" t="s">
        <v>81</v>
      </c>
      <c r="BK163" s="168">
        <f>ROUND(I163*H163,2)</f>
        <v>0</v>
      </c>
      <c r="BL163" s="16" t="s">
        <v>132</v>
      </c>
      <c r="BM163" s="167" t="s">
        <v>1014</v>
      </c>
    </row>
    <row r="164" spans="2:51" s="12" customFormat="1" ht="12">
      <c r="B164" s="169"/>
      <c r="D164" s="170" t="s">
        <v>139</v>
      </c>
      <c r="E164" s="171" t="s">
        <v>102</v>
      </c>
      <c r="F164" s="172" t="s">
        <v>1015</v>
      </c>
      <c r="H164" s="173">
        <v>36</v>
      </c>
      <c r="I164" s="174"/>
      <c r="L164" s="169"/>
      <c r="M164" s="175"/>
      <c r="N164" s="176"/>
      <c r="O164" s="176"/>
      <c r="P164" s="176"/>
      <c r="Q164" s="176"/>
      <c r="R164" s="176"/>
      <c r="S164" s="176"/>
      <c r="T164" s="177"/>
      <c r="AT164" s="171" t="s">
        <v>139</v>
      </c>
      <c r="AU164" s="171" t="s">
        <v>81</v>
      </c>
      <c r="AV164" s="12" t="s">
        <v>103</v>
      </c>
      <c r="AW164" s="12" t="s">
        <v>30</v>
      </c>
      <c r="AX164" s="12" t="s">
        <v>73</v>
      </c>
      <c r="AY164" s="171" t="s">
        <v>133</v>
      </c>
    </row>
    <row r="165" spans="2:51" s="12" customFormat="1" ht="12">
      <c r="B165" s="169"/>
      <c r="D165" s="170" t="s">
        <v>139</v>
      </c>
      <c r="E165" s="171" t="s">
        <v>1</v>
      </c>
      <c r="F165" s="172" t="s">
        <v>1016</v>
      </c>
      <c r="H165" s="173">
        <v>164</v>
      </c>
      <c r="I165" s="174"/>
      <c r="L165" s="169"/>
      <c r="M165" s="175"/>
      <c r="N165" s="176"/>
      <c r="O165" s="176"/>
      <c r="P165" s="176"/>
      <c r="Q165" s="176"/>
      <c r="R165" s="176"/>
      <c r="S165" s="176"/>
      <c r="T165" s="177"/>
      <c r="AT165" s="171" t="s">
        <v>139</v>
      </c>
      <c r="AU165" s="171" t="s">
        <v>81</v>
      </c>
      <c r="AV165" s="12" t="s">
        <v>103</v>
      </c>
      <c r="AW165" s="12" t="s">
        <v>30</v>
      </c>
      <c r="AX165" s="12" t="s">
        <v>73</v>
      </c>
      <c r="AY165" s="171" t="s">
        <v>133</v>
      </c>
    </row>
    <row r="166" spans="2:51" s="14" customFormat="1" ht="12">
      <c r="B166" s="204"/>
      <c r="D166" s="170" t="s">
        <v>139</v>
      </c>
      <c r="E166" s="205" t="s">
        <v>1</v>
      </c>
      <c r="F166" s="206" t="s">
        <v>551</v>
      </c>
      <c r="H166" s="207">
        <v>200</v>
      </c>
      <c r="I166" s="208"/>
      <c r="L166" s="204"/>
      <c r="M166" s="209"/>
      <c r="N166" s="210"/>
      <c r="O166" s="210"/>
      <c r="P166" s="210"/>
      <c r="Q166" s="210"/>
      <c r="R166" s="210"/>
      <c r="S166" s="210"/>
      <c r="T166" s="211"/>
      <c r="AT166" s="205" t="s">
        <v>139</v>
      </c>
      <c r="AU166" s="205" t="s">
        <v>81</v>
      </c>
      <c r="AV166" s="14" t="s">
        <v>132</v>
      </c>
      <c r="AW166" s="14" t="s">
        <v>30</v>
      </c>
      <c r="AX166" s="14" t="s">
        <v>81</v>
      </c>
      <c r="AY166" s="205" t="s">
        <v>133</v>
      </c>
    </row>
    <row r="167" spans="1:65" s="2" customFormat="1" ht="16.5" customHeight="1">
      <c r="A167" s="31"/>
      <c r="B167" s="154"/>
      <c r="C167" s="193" t="s">
        <v>230</v>
      </c>
      <c r="D167" s="193" t="s">
        <v>137</v>
      </c>
      <c r="E167" s="194" t="s">
        <v>557</v>
      </c>
      <c r="F167" s="195" t="s">
        <v>558</v>
      </c>
      <c r="G167" s="196" t="s">
        <v>439</v>
      </c>
      <c r="H167" s="197">
        <v>68.4</v>
      </c>
      <c r="I167" s="198"/>
      <c r="J167" s="199">
        <f>ROUND(I167*H167,2)</f>
        <v>0</v>
      </c>
      <c r="K167" s="200"/>
      <c r="L167" s="201"/>
      <c r="M167" s="202" t="s">
        <v>1</v>
      </c>
      <c r="N167" s="203" t="s">
        <v>38</v>
      </c>
      <c r="O167" s="57"/>
      <c r="P167" s="165">
        <f>O167*H167</f>
        <v>0</v>
      </c>
      <c r="Q167" s="165">
        <v>1</v>
      </c>
      <c r="R167" s="165">
        <f>Q167*H167</f>
        <v>68.4</v>
      </c>
      <c r="S167" s="165">
        <v>0</v>
      </c>
      <c r="T167" s="166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7" t="s">
        <v>172</v>
      </c>
      <c r="AT167" s="167" t="s">
        <v>137</v>
      </c>
      <c r="AU167" s="167" t="s">
        <v>81</v>
      </c>
      <c r="AY167" s="16" t="s">
        <v>133</v>
      </c>
      <c r="BE167" s="168">
        <f>IF(N167="základní",J167,0)</f>
        <v>0</v>
      </c>
      <c r="BF167" s="168">
        <f>IF(N167="snížená",J167,0)</f>
        <v>0</v>
      </c>
      <c r="BG167" s="168">
        <f>IF(N167="zákl. přenesená",J167,0)</f>
        <v>0</v>
      </c>
      <c r="BH167" s="168">
        <f>IF(N167="sníž. přenesená",J167,0)</f>
        <v>0</v>
      </c>
      <c r="BI167" s="168">
        <f>IF(N167="nulová",J167,0)</f>
        <v>0</v>
      </c>
      <c r="BJ167" s="16" t="s">
        <v>81</v>
      </c>
      <c r="BK167" s="168">
        <f>ROUND(I167*H167,2)</f>
        <v>0</v>
      </c>
      <c r="BL167" s="16" t="s">
        <v>132</v>
      </c>
      <c r="BM167" s="167" t="s">
        <v>1017</v>
      </c>
    </row>
    <row r="168" spans="2:51" s="12" customFormat="1" ht="12">
      <c r="B168" s="169"/>
      <c r="D168" s="170" t="s">
        <v>139</v>
      </c>
      <c r="E168" s="171" t="s">
        <v>104</v>
      </c>
      <c r="F168" s="172" t="s">
        <v>1018</v>
      </c>
      <c r="H168" s="173">
        <v>68.4</v>
      </c>
      <c r="I168" s="174"/>
      <c r="L168" s="169"/>
      <c r="M168" s="175"/>
      <c r="N168" s="176"/>
      <c r="O168" s="176"/>
      <c r="P168" s="176"/>
      <c r="Q168" s="176"/>
      <c r="R168" s="176"/>
      <c r="S168" s="176"/>
      <c r="T168" s="177"/>
      <c r="AT168" s="171" t="s">
        <v>139</v>
      </c>
      <c r="AU168" s="171" t="s">
        <v>81</v>
      </c>
      <c r="AV168" s="12" t="s">
        <v>103</v>
      </c>
      <c r="AW168" s="12" t="s">
        <v>30</v>
      </c>
      <c r="AX168" s="12" t="s">
        <v>81</v>
      </c>
      <c r="AY168" s="171" t="s">
        <v>133</v>
      </c>
    </row>
    <row r="169" spans="1:65" s="2" customFormat="1" ht="16.5" customHeight="1">
      <c r="A169" s="31"/>
      <c r="B169" s="154"/>
      <c r="C169" s="193" t="s">
        <v>238</v>
      </c>
      <c r="D169" s="193" t="s">
        <v>137</v>
      </c>
      <c r="E169" s="194" t="s">
        <v>552</v>
      </c>
      <c r="F169" s="195" t="s">
        <v>553</v>
      </c>
      <c r="G169" s="196" t="s">
        <v>554</v>
      </c>
      <c r="H169" s="197">
        <v>328</v>
      </c>
      <c r="I169" s="198"/>
      <c r="J169" s="199">
        <f>ROUND(I169*H169,2)</f>
        <v>0</v>
      </c>
      <c r="K169" s="200"/>
      <c r="L169" s="201"/>
      <c r="M169" s="202" t="s">
        <v>1</v>
      </c>
      <c r="N169" s="203" t="s">
        <v>38</v>
      </c>
      <c r="O169" s="57"/>
      <c r="P169" s="165">
        <f>O169*H169</f>
        <v>0</v>
      </c>
      <c r="Q169" s="165">
        <v>1</v>
      </c>
      <c r="R169" s="165">
        <f>Q169*H169</f>
        <v>328</v>
      </c>
      <c r="S169" s="165">
        <v>0</v>
      </c>
      <c r="T169" s="166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7" t="s">
        <v>172</v>
      </c>
      <c r="AT169" s="167" t="s">
        <v>137</v>
      </c>
      <c r="AU169" s="167" t="s">
        <v>81</v>
      </c>
      <c r="AY169" s="16" t="s">
        <v>133</v>
      </c>
      <c r="BE169" s="168">
        <f>IF(N169="základní",J169,0)</f>
        <v>0</v>
      </c>
      <c r="BF169" s="168">
        <f>IF(N169="snížená",J169,0)</f>
        <v>0</v>
      </c>
      <c r="BG169" s="168">
        <f>IF(N169="zákl. přenesená",J169,0)</f>
        <v>0</v>
      </c>
      <c r="BH169" s="168">
        <f>IF(N169="sníž. přenesená",J169,0)</f>
        <v>0</v>
      </c>
      <c r="BI169" s="168">
        <f>IF(N169="nulová",J169,0)</f>
        <v>0</v>
      </c>
      <c r="BJ169" s="16" t="s">
        <v>81</v>
      </c>
      <c r="BK169" s="168">
        <f>ROUND(I169*H169,2)</f>
        <v>0</v>
      </c>
      <c r="BL169" s="16" t="s">
        <v>132</v>
      </c>
      <c r="BM169" s="167" t="s">
        <v>1019</v>
      </c>
    </row>
    <row r="170" spans="2:51" s="12" customFormat="1" ht="12">
      <c r="B170" s="169"/>
      <c r="D170" s="170" t="s">
        <v>139</v>
      </c>
      <c r="E170" s="171" t="s">
        <v>1</v>
      </c>
      <c r="F170" s="172" t="s">
        <v>1020</v>
      </c>
      <c r="H170" s="173">
        <v>328</v>
      </c>
      <c r="I170" s="174"/>
      <c r="L170" s="169"/>
      <c r="M170" s="175"/>
      <c r="N170" s="176"/>
      <c r="O170" s="176"/>
      <c r="P170" s="176"/>
      <c r="Q170" s="176"/>
      <c r="R170" s="176"/>
      <c r="S170" s="176"/>
      <c r="T170" s="177"/>
      <c r="AT170" s="171" t="s">
        <v>139</v>
      </c>
      <c r="AU170" s="171" t="s">
        <v>81</v>
      </c>
      <c r="AV170" s="12" t="s">
        <v>103</v>
      </c>
      <c r="AW170" s="12" t="s">
        <v>30</v>
      </c>
      <c r="AX170" s="12" t="s">
        <v>81</v>
      </c>
      <c r="AY170" s="171" t="s">
        <v>133</v>
      </c>
    </row>
    <row r="171" spans="1:65" s="2" customFormat="1" ht="21.75" customHeight="1">
      <c r="A171" s="31"/>
      <c r="B171" s="154"/>
      <c r="C171" s="155" t="s">
        <v>246</v>
      </c>
      <c r="D171" s="155" t="s">
        <v>134</v>
      </c>
      <c r="E171" s="156" t="s">
        <v>1021</v>
      </c>
      <c r="F171" s="157" t="s">
        <v>1022</v>
      </c>
      <c r="G171" s="158" t="s">
        <v>273</v>
      </c>
      <c r="H171" s="159">
        <v>1610</v>
      </c>
      <c r="I171" s="160"/>
      <c r="J171" s="161">
        <f>ROUND(I171*H171,2)</f>
        <v>0</v>
      </c>
      <c r="K171" s="162"/>
      <c r="L171" s="32"/>
      <c r="M171" s="163" t="s">
        <v>1</v>
      </c>
      <c r="N171" s="164" t="s">
        <v>38</v>
      </c>
      <c r="O171" s="57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7" t="s">
        <v>132</v>
      </c>
      <c r="AT171" s="167" t="s">
        <v>134</v>
      </c>
      <c r="AU171" s="167" t="s">
        <v>81</v>
      </c>
      <c r="AY171" s="16" t="s">
        <v>133</v>
      </c>
      <c r="BE171" s="168">
        <f>IF(N171="základní",J171,0)</f>
        <v>0</v>
      </c>
      <c r="BF171" s="168">
        <f>IF(N171="snížená",J171,0)</f>
        <v>0</v>
      </c>
      <c r="BG171" s="168">
        <f>IF(N171="zákl. přenesená",J171,0)</f>
        <v>0</v>
      </c>
      <c r="BH171" s="168">
        <f>IF(N171="sníž. přenesená",J171,0)</f>
        <v>0</v>
      </c>
      <c r="BI171" s="168">
        <f>IF(N171="nulová",J171,0)</f>
        <v>0</v>
      </c>
      <c r="BJ171" s="16" t="s">
        <v>81</v>
      </c>
      <c r="BK171" s="168">
        <f>ROUND(I171*H171,2)</f>
        <v>0</v>
      </c>
      <c r="BL171" s="16" t="s">
        <v>132</v>
      </c>
      <c r="BM171" s="167" t="s">
        <v>1023</v>
      </c>
    </row>
    <row r="172" spans="2:51" s="13" customFormat="1" ht="12">
      <c r="B172" s="178"/>
      <c r="D172" s="170" t="s">
        <v>139</v>
      </c>
      <c r="E172" s="179" t="s">
        <v>1</v>
      </c>
      <c r="F172" s="180" t="s">
        <v>1024</v>
      </c>
      <c r="H172" s="179" t="s">
        <v>1</v>
      </c>
      <c r="I172" s="181"/>
      <c r="L172" s="178"/>
      <c r="M172" s="182"/>
      <c r="N172" s="183"/>
      <c r="O172" s="183"/>
      <c r="P172" s="183"/>
      <c r="Q172" s="183"/>
      <c r="R172" s="183"/>
      <c r="S172" s="183"/>
      <c r="T172" s="184"/>
      <c r="AT172" s="179" t="s">
        <v>139</v>
      </c>
      <c r="AU172" s="179" t="s">
        <v>81</v>
      </c>
      <c r="AV172" s="13" t="s">
        <v>81</v>
      </c>
      <c r="AW172" s="13" t="s">
        <v>30</v>
      </c>
      <c r="AX172" s="13" t="s">
        <v>73</v>
      </c>
      <c r="AY172" s="179" t="s">
        <v>133</v>
      </c>
    </row>
    <row r="173" spans="2:51" s="12" customFormat="1" ht="12">
      <c r="B173" s="169"/>
      <c r="D173" s="170" t="s">
        <v>139</v>
      </c>
      <c r="E173" s="171" t="s">
        <v>586</v>
      </c>
      <c r="F173" s="172" t="s">
        <v>1025</v>
      </c>
      <c r="H173" s="173">
        <v>1610</v>
      </c>
      <c r="I173" s="174"/>
      <c r="L173" s="169"/>
      <c r="M173" s="175"/>
      <c r="N173" s="176"/>
      <c r="O173" s="176"/>
      <c r="P173" s="176"/>
      <c r="Q173" s="176"/>
      <c r="R173" s="176"/>
      <c r="S173" s="176"/>
      <c r="T173" s="177"/>
      <c r="AT173" s="171" t="s">
        <v>139</v>
      </c>
      <c r="AU173" s="171" t="s">
        <v>81</v>
      </c>
      <c r="AV173" s="12" t="s">
        <v>103</v>
      </c>
      <c r="AW173" s="12" t="s">
        <v>30</v>
      </c>
      <c r="AX173" s="12" t="s">
        <v>81</v>
      </c>
      <c r="AY173" s="171" t="s">
        <v>133</v>
      </c>
    </row>
    <row r="174" spans="1:65" s="2" customFormat="1" ht="16.5" customHeight="1">
      <c r="A174" s="31"/>
      <c r="B174" s="154"/>
      <c r="C174" s="193" t="s">
        <v>255</v>
      </c>
      <c r="D174" s="193" t="s">
        <v>137</v>
      </c>
      <c r="E174" s="194" t="s">
        <v>583</v>
      </c>
      <c r="F174" s="195" t="s">
        <v>584</v>
      </c>
      <c r="G174" s="196" t="s">
        <v>439</v>
      </c>
      <c r="H174" s="197">
        <v>410.55</v>
      </c>
      <c r="I174" s="198"/>
      <c r="J174" s="199">
        <f>ROUND(I174*H174,2)</f>
        <v>0</v>
      </c>
      <c r="K174" s="200"/>
      <c r="L174" s="201"/>
      <c r="M174" s="202" t="s">
        <v>1</v>
      </c>
      <c r="N174" s="203" t="s">
        <v>38</v>
      </c>
      <c r="O174" s="57"/>
      <c r="P174" s="165">
        <f>O174*H174</f>
        <v>0</v>
      </c>
      <c r="Q174" s="165">
        <v>1</v>
      </c>
      <c r="R174" s="165">
        <f>Q174*H174</f>
        <v>410.55</v>
      </c>
      <c r="S174" s="165">
        <v>0</v>
      </c>
      <c r="T174" s="166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7" t="s">
        <v>172</v>
      </c>
      <c r="AT174" s="167" t="s">
        <v>137</v>
      </c>
      <c r="AU174" s="167" t="s">
        <v>81</v>
      </c>
      <c r="AY174" s="16" t="s">
        <v>133</v>
      </c>
      <c r="BE174" s="168">
        <f>IF(N174="základní",J174,0)</f>
        <v>0</v>
      </c>
      <c r="BF174" s="168">
        <f>IF(N174="snížená",J174,0)</f>
        <v>0</v>
      </c>
      <c r="BG174" s="168">
        <f>IF(N174="zákl. přenesená",J174,0)</f>
        <v>0</v>
      </c>
      <c r="BH174" s="168">
        <f>IF(N174="sníž. přenesená",J174,0)</f>
        <v>0</v>
      </c>
      <c r="BI174" s="168">
        <f>IF(N174="nulová",J174,0)</f>
        <v>0</v>
      </c>
      <c r="BJ174" s="16" t="s">
        <v>81</v>
      </c>
      <c r="BK174" s="168">
        <f>ROUND(I174*H174,2)</f>
        <v>0</v>
      </c>
      <c r="BL174" s="16" t="s">
        <v>132</v>
      </c>
      <c r="BM174" s="167" t="s">
        <v>1026</v>
      </c>
    </row>
    <row r="175" spans="2:51" s="12" customFormat="1" ht="12">
      <c r="B175" s="169"/>
      <c r="D175" s="170" t="s">
        <v>139</v>
      </c>
      <c r="E175" s="171" t="s">
        <v>234</v>
      </c>
      <c r="F175" s="172" t="s">
        <v>1027</v>
      </c>
      <c r="H175" s="173">
        <v>410.55</v>
      </c>
      <c r="I175" s="174"/>
      <c r="L175" s="169"/>
      <c r="M175" s="175"/>
      <c r="N175" s="176"/>
      <c r="O175" s="176"/>
      <c r="P175" s="176"/>
      <c r="Q175" s="176"/>
      <c r="R175" s="176"/>
      <c r="S175" s="176"/>
      <c r="T175" s="177"/>
      <c r="AT175" s="171" t="s">
        <v>139</v>
      </c>
      <c r="AU175" s="171" t="s">
        <v>81</v>
      </c>
      <c r="AV175" s="12" t="s">
        <v>103</v>
      </c>
      <c r="AW175" s="12" t="s">
        <v>30</v>
      </c>
      <c r="AX175" s="12" t="s">
        <v>81</v>
      </c>
      <c r="AY175" s="171" t="s">
        <v>133</v>
      </c>
    </row>
    <row r="176" spans="1:65" s="2" customFormat="1" ht="21.75" customHeight="1">
      <c r="A176" s="31"/>
      <c r="B176" s="154"/>
      <c r="C176" s="155" t="s">
        <v>352</v>
      </c>
      <c r="D176" s="155" t="s">
        <v>134</v>
      </c>
      <c r="E176" s="156" t="s">
        <v>1028</v>
      </c>
      <c r="F176" s="157" t="s">
        <v>1029</v>
      </c>
      <c r="G176" s="158" t="s">
        <v>273</v>
      </c>
      <c r="H176" s="159">
        <v>1610</v>
      </c>
      <c r="I176" s="160"/>
      <c r="J176" s="161">
        <f>ROUND(I176*H176,2)</f>
        <v>0</v>
      </c>
      <c r="K176" s="162"/>
      <c r="L176" s="32"/>
      <c r="M176" s="163" t="s">
        <v>1</v>
      </c>
      <c r="N176" s="164" t="s">
        <v>38</v>
      </c>
      <c r="O176" s="57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7" t="s">
        <v>132</v>
      </c>
      <c r="AT176" s="167" t="s">
        <v>134</v>
      </c>
      <c r="AU176" s="167" t="s">
        <v>81</v>
      </c>
      <c r="AY176" s="16" t="s">
        <v>133</v>
      </c>
      <c r="BE176" s="168">
        <f>IF(N176="základní",J176,0)</f>
        <v>0</v>
      </c>
      <c r="BF176" s="168">
        <f>IF(N176="snížená",J176,0)</f>
        <v>0</v>
      </c>
      <c r="BG176" s="168">
        <f>IF(N176="zákl. přenesená",J176,0)</f>
        <v>0</v>
      </c>
      <c r="BH176" s="168">
        <f>IF(N176="sníž. přenesená",J176,0)</f>
        <v>0</v>
      </c>
      <c r="BI176" s="168">
        <f>IF(N176="nulová",J176,0)</f>
        <v>0</v>
      </c>
      <c r="BJ176" s="16" t="s">
        <v>81</v>
      </c>
      <c r="BK176" s="168">
        <f>ROUND(I176*H176,2)</f>
        <v>0</v>
      </c>
      <c r="BL176" s="16" t="s">
        <v>132</v>
      </c>
      <c r="BM176" s="167" t="s">
        <v>1030</v>
      </c>
    </row>
    <row r="177" spans="1:65" s="2" customFormat="1" ht="16.5" customHeight="1">
      <c r="A177" s="31"/>
      <c r="B177" s="154"/>
      <c r="C177" s="193" t="s">
        <v>7</v>
      </c>
      <c r="D177" s="193" t="s">
        <v>137</v>
      </c>
      <c r="E177" s="194" t="s">
        <v>1031</v>
      </c>
      <c r="F177" s="195" t="s">
        <v>565</v>
      </c>
      <c r="G177" s="196" t="s">
        <v>700</v>
      </c>
      <c r="H177" s="197">
        <v>24.15</v>
      </c>
      <c r="I177" s="198"/>
      <c r="J177" s="199">
        <f>ROUND(I177*H177,2)</f>
        <v>0</v>
      </c>
      <c r="K177" s="200"/>
      <c r="L177" s="201"/>
      <c r="M177" s="202" t="s">
        <v>1</v>
      </c>
      <c r="N177" s="203" t="s">
        <v>38</v>
      </c>
      <c r="O177" s="57"/>
      <c r="P177" s="165">
        <f>O177*H177</f>
        <v>0</v>
      </c>
      <c r="Q177" s="165">
        <v>0.001</v>
      </c>
      <c r="R177" s="165">
        <f>Q177*H177</f>
        <v>0.024149999999999998</v>
      </c>
      <c r="S177" s="165">
        <v>0</v>
      </c>
      <c r="T177" s="166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7" t="s">
        <v>172</v>
      </c>
      <c r="AT177" s="167" t="s">
        <v>137</v>
      </c>
      <c r="AU177" s="167" t="s">
        <v>81</v>
      </c>
      <c r="AY177" s="16" t="s">
        <v>133</v>
      </c>
      <c r="BE177" s="168">
        <f>IF(N177="základní",J177,0)</f>
        <v>0</v>
      </c>
      <c r="BF177" s="168">
        <f>IF(N177="snížená",J177,0)</f>
        <v>0</v>
      </c>
      <c r="BG177" s="168">
        <f>IF(N177="zákl. přenesená",J177,0)</f>
        <v>0</v>
      </c>
      <c r="BH177" s="168">
        <f>IF(N177="sníž. přenesená",J177,0)</f>
        <v>0</v>
      </c>
      <c r="BI177" s="168">
        <f>IF(N177="nulová",J177,0)</f>
        <v>0</v>
      </c>
      <c r="BJ177" s="16" t="s">
        <v>81</v>
      </c>
      <c r="BK177" s="168">
        <f>ROUND(I177*H177,2)</f>
        <v>0</v>
      </c>
      <c r="BL177" s="16" t="s">
        <v>132</v>
      </c>
      <c r="BM177" s="167" t="s">
        <v>1032</v>
      </c>
    </row>
    <row r="178" spans="2:51" s="12" customFormat="1" ht="12">
      <c r="B178" s="169"/>
      <c r="D178" s="170" t="s">
        <v>139</v>
      </c>
      <c r="E178" s="171" t="s">
        <v>249</v>
      </c>
      <c r="F178" s="172" t="s">
        <v>1033</v>
      </c>
      <c r="H178" s="173">
        <v>24.15</v>
      </c>
      <c r="I178" s="174"/>
      <c r="L178" s="169"/>
      <c r="M178" s="175"/>
      <c r="N178" s="176"/>
      <c r="O178" s="176"/>
      <c r="P178" s="176"/>
      <c r="Q178" s="176"/>
      <c r="R178" s="176"/>
      <c r="S178" s="176"/>
      <c r="T178" s="177"/>
      <c r="AT178" s="171" t="s">
        <v>139</v>
      </c>
      <c r="AU178" s="171" t="s">
        <v>81</v>
      </c>
      <c r="AV178" s="12" t="s">
        <v>103</v>
      </c>
      <c r="AW178" s="12" t="s">
        <v>30</v>
      </c>
      <c r="AX178" s="12" t="s">
        <v>81</v>
      </c>
      <c r="AY178" s="171" t="s">
        <v>133</v>
      </c>
    </row>
    <row r="179" spans="1:65" s="2" customFormat="1" ht="21.75" customHeight="1">
      <c r="A179" s="31"/>
      <c r="B179" s="154"/>
      <c r="C179" s="155" t="s">
        <v>360</v>
      </c>
      <c r="D179" s="155" t="s">
        <v>134</v>
      </c>
      <c r="E179" s="156" t="s">
        <v>561</v>
      </c>
      <c r="F179" s="157" t="s">
        <v>562</v>
      </c>
      <c r="G179" s="158" t="s">
        <v>484</v>
      </c>
      <c r="H179" s="159">
        <v>1085</v>
      </c>
      <c r="I179" s="160"/>
      <c r="J179" s="161">
        <f>ROUND(I179*H179,2)</f>
        <v>0</v>
      </c>
      <c r="K179" s="162"/>
      <c r="L179" s="32"/>
      <c r="M179" s="163" t="s">
        <v>1</v>
      </c>
      <c r="N179" s="164" t="s">
        <v>38</v>
      </c>
      <c r="O179" s="57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7" t="s">
        <v>485</v>
      </c>
      <c r="AT179" s="167" t="s">
        <v>134</v>
      </c>
      <c r="AU179" s="167" t="s">
        <v>81</v>
      </c>
      <c r="AY179" s="16" t="s">
        <v>133</v>
      </c>
      <c r="BE179" s="168">
        <f>IF(N179="základní",J179,0)</f>
        <v>0</v>
      </c>
      <c r="BF179" s="168">
        <f>IF(N179="snížená",J179,0)</f>
        <v>0</v>
      </c>
      <c r="BG179" s="168">
        <f>IF(N179="zákl. přenesená",J179,0)</f>
        <v>0</v>
      </c>
      <c r="BH179" s="168">
        <f>IF(N179="sníž. přenesená",J179,0)</f>
        <v>0</v>
      </c>
      <c r="BI179" s="168">
        <f>IF(N179="nulová",J179,0)</f>
        <v>0</v>
      </c>
      <c r="BJ179" s="16" t="s">
        <v>81</v>
      </c>
      <c r="BK179" s="168">
        <f>ROUND(I179*H179,2)</f>
        <v>0</v>
      </c>
      <c r="BL179" s="16" t="s">
        <v>485</v>
      </c>
      <c r="BM179" s="167" t="s">
        <v>1034</v>
      </c>
    </row>
    <row r="180" spans="1:65" s="2" customFormat="1" ht="16.5" customHeight="1">
      <c r="A180" s="31"/>
      <c r="B180" s="154"/>
      <c r="C180" s="193" t="s">
        <v>364</v>
      </c>
      <c r="D180" s="193" t="s">
        <v>137</v>
      </c>
      <c r="E180" s="194" t="s">
        <v>564</v>
      </c>
      <c r="F180" s="195" t="s">
        <v>565</v>
      </c>
      <c r="G180" s="196" t="s">
        <v>566</v>
      </c>
      <c r="H180" s="197">
        <v>16.275</v>
      </c>
      <c r="I180" s="198"/>
      <c r="J180" s="199">
        <f>ROUND(I180*H180,2)</f>
        <v>0</v>
      </c>
      <c r="K180" s="200"/>
      <c r="L180" s="201"/>
      <c r="M180" s="202" t="s">
        <v>1</v>
      </c>
      <c r="N180" s="203" t="s">
        <v>38</v>
      </c>
      <c r="O180" s="57"/>
      <c r="P180" s="165">
        <f>O180*H180</f>
        <v>0</v>
      </c>
      <c r="Q180" s="165">
        <v>0.001</v>
      </c>
      <c r="R180" s="165">
        <f>Q180*H180</f>
        <v>0.016274999999999998</v>
      </c>
      <c r="S180" s="165">
        <v>0</v>
      </c>
      <c r="T180" s="166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7" t="s">
        <v>485</v>
      </c>
      <c r="AT180" s="167" t="s">
        <v>137</v>
      </c>
      <c r="AU180" s="167" t="s">
        <v>81</v>
      </c>
      <c r="AY180" s="16" t="s">
        <v>133</v>
      </c>
      <c r="BE180" s="168">
        <f>IF(N180="základní",J180,0)</f>
        <v>0</v>
      </c>
      <c r="BF180" s="168">
        <f>IF(N180="snížená",J180,0)</f>
        <v>0</v>
      </c>
      <c r="BG180" s="168">
        <f>IF(N180="zákl. přenesená",J180,0)</f>
        <v>0</v>
      </c>
      <c r="BH180" s="168">
        <f>IF(N180="sníž. přenesená",J180,0)</f>
        <v>0</v>
      </c>
      <c r="BI180" s="168">
        <f>IF(N180="nulová",J180,0)</f>
        <v>0</v>
      </c>
      <c r="BJ180" s="16" t="s">
        <v>81</v>
      </c>
      <c r="BK180" s="168">
        <f>ROUND(I180*H180,2)</f>
        <v>0</v>
      </c>
      <c r="BL180" s="16" t="s">
        <v>485</v>
      </c>
      <c r="BM180" s="167" t="s">
        <v>1035</v>
      </c>
    </row>
    <row r="181" spans="2:51" s="12" customFormat="1" ht="12">
      <c r="B181" s="169"/>
      <c r="D181" s="170" t="s">
        <v>139</v>
      </c>
      <c r="F181" s="172" t="s">
        <v>1036</v>
      </c>
      <c r="H181" s="173">
        <v>16.275</v>
      </c>
      <c r="I181" s="174"/>
      <c r="L181" s="169"/>
      <c r="M181" s="175"/>
      <c r="N181" s="176"/>
      <c r="O181" s="176"/>
      <c r="P181" s="176"/>
      <c r="Q181" s="176"/>
      <c r="R181" s="176"/>
      <c r="S181" s="176"/>
      <c r="T181" s="177"/>
      <c r="AT181" s="171" t="s">
        <v>139</v>
      </c>
      <c r="AU181" s="171" t="s">
        <v>81</v>
      </c>
      <c r="AV181" s="12" t="s">
        <v>103</v>
      </c>
      <c r="AW181" s="12" t="s">
        <v>3</v>
      </c>
      <c r="AX181" s="12" t="s">
        <v>81</v>
      </c>
      <c r="AY181" s="171" t="s">
        <v>133</v>
      </c>
    </row>
    <row r="182" spans="1:65" s="2" customFormat="1" ht="16.5" customHeight="1">
      <c r="A182" s="31"/>
      <c r="B182" s="154"/>
      <c r="C182" s="155" t="s">
        <v>260</v>
      </c>
      <c r="D182" s="155" t="s">
        <v>134</v>
      </c>
      <c r="E182" s="156" t="s">
        <v>569</v>
      </c>
      <c r="F182" s="157" t="s">
        <v>570</v>
      </c>
      <c r="G182" s="158" t="s">
        <v>273</v>
      </c>
      <c r="H182" s="159">
        <v>2695</v>
      </c>
      <c r="I182" s="160"/>
      <c r="J182" s="161">
        <f>ROUND(I182*H182,2)</f>
        <v>0</v>
      </c>
      <c r="K182" s="162"/>
      <c r="L182" s="32"/>
      <c r="M182" s="163" t="s">
        <v>1</v>
      </c>
      <c r="N182" s="164" t="s">
        <v>38</v>
      </c>
      <c r="O182" s="57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7" t="s">
        <v>132</v>
      </c>
      <c r="AT182" s="167" t="s">
        <v>134</v>
      </c>
      <c r="AU182" s="167" t="s">
        <v>81</v>
      </c>
      <c r="AY182" s="16" t="s">
        <v>133</v>
      </c>
      <c r="BE182" s="168">
        <f>IF(N182="základní",J182,0)</f>
        <v>0</v>
      </c>
      <c r="BF182" s="168">
        <f>IF(N182="snížená",J182,0)</f>
        <v>0</v>
      </c>
      <c r="BG182" s="168">
        <f>IF(N182="zákl. přenesená",J182,0)</f>
        <v>0</v>
      </c>
      <c r="BH182" s="168">
        <f>IF(N182="sníž. přenesená",J182,0)</f>
        <v>0</v>
      </c>
      <c r="BI182" s="168">
        <f>IF(N182="nulová",J182,0)</f>
        <v>0</v>
      </c>
      <c r="BJ182" s="16" t="s">
        <v>81</v>
      </c>
      <c r="BK182" s="168">
        <f>ROUND(I182*H182,2)</f>
        <v>0</v>
      </c>
      <c r="BL182" s="16" t="s">
        <v>132</v>
      </c>
      <c r="BM182" s="167" t="s">
        <v>1037</v>
      </c>
    </row>
    <row r="183" spans="2:51" s="12" customFormat="1" ht="12">
      <c r="B183" s="169"/>
      <c r="D183" s="170" t="s">
        <v>139</v>
      </c>
      <c r="E183" s="171" t="s">
        <v>578</v>
      </c>
      <c r="F183" s="172" t="s">
        <v>1038</v>
      </c>
      <c r="H183" s="173">
        <v>2695</v>
      </c>
      <c r="I183" s="174"/>
      <c r="L183" s="169"/>
      <c r="M183" s="175"/>
      <c r="N183" s="176"/>
      <c r="O183" s="176"/>
      <c r="P183" s="176"/>
      <c r="Q183" s="176"/>
      <c r="R183" s="176"/>
      <c r="S183" s="176"/>
      <c r="T183" s="177"/>
      <c r="AT183" s="171" t="s">
        <v>139</v>
      </c>
      <c r="AU183" s="171" t="s">
        <v>81</v>
      </c>
      <c r="AV183" s="12" t="s">
        <v>103</v>
      </c>
      <c r="AW183" s="12" t="s">
        <v>30</v>
      </c>
      <c r="AX183" s="12" t="s">
        <v>81</v>
      </c>
      <c r="AY183" s="171" t="s">
        <v>133</v>
      </c>
    </row>
    <row r="184" spans="1:65" s="2" customFormat="1" ht="21.75" customHeight="1">
      <c r="A184" s="31"/>
      <c r="B184" s="154"/>
      <c r="C184" s="155" t="s">
        <v>372</v>
      </c>
      <c r="D184" s="155" t="s">
        <v>134</v>
      </c>
      <c r="E184" s="156" t="s">
        <v>572</v>
      </c>
      <c r="F184" s="157" t="s">
        <v>573</v>
      </c>
      <c r="G184" s="158" t="s">
        <v>484</v>
      </c>
      <c r="H184" s="159">
        <v>5929</v>
      </c>
      <c r="I184" s="160"/>
      <c r="J184" s="161">
        <f>ROUND(I184*H184,2)</f>
        <v>0</v>
      </c>
      <c r="K184" s="162"/>
      <c r="L184" s="32"/>
      <c r="M184" s="163" t="s">
        <v>1</v>
      </c>
      <c r="N184" s="164" t="s">
        <v>38</v>
      </c>
      <c r="O184" s="57"/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7" t="s">
        <v>485</v>
      </c>
      <c r="AT184" s="167" t="s">
        <v>134</v>
      </c>
      <c r="AU184" s="167" t="s">
        <v>81</v>
      </c>
      <c r="AY184" s="16" t="s">
        <v>133</v>
      </c>
      <c r="BE184" s="168">
        <f>IF(N184="základní",J184,0)</f>
        <v>0</v>
      </c>
      <c r="BF184" s="168">
        <f>IF(N184="snížená",J184,0)</f>
        <v>0</v>
      </c>
      <c r="BG184" s="168">
        <f>IF(N184="zákl. přenesená",J184,0)</f>
        <v>0</v>
      </c>
      <c r="BH184" s="168">
        <f>IF(N184="sníž. přenesená",J184,0)</f>
        <v>0</v>
      </c>
      <c r="BI184" s="168">
        <f>IF(N184="nulová",J184,0)</f>
        <v>0</v>
      </c>
      <c r="BJ184" s="16" t="s">
        <v>81</v>
      </c>
      <c r="BK184" s="168">
        <f>ROUND(I184*H184,2)</f>
        <v>0</v>
      </c>
      <c r="BL184" s="16" t="s">
        <v>485</v>
      </c>
      <c r="BM184" s="167" t="s">
        <v>1039</v>
      </c>
    </row>
    <row r="185" spans="1:65" s="2" customFormat="1" ht="16.5" customHeight="1">
      <c r="A185" s="31"/>
      <c r="B185" s="154"/>
      <c r="C185" s="155" t="s">
        <v>376</v>
      </c>
      <c r="D185" s="155" t="s">
        <v>134</v>
      </c>
      <c r="E185" s="156" t="s">
        <v>575</v>
      </c>
      <c r="F185" s="157" t="s">
        <v>576</v>
      </c>
      <c r="G185" s="158" t="s">
        <v>273</v>
      </c>
      <c r="H185" s="159">
        <v>1085</v>
      </c>
      <c r="I185" s="160"/>
      <c r="J185" s="161">
        <f>ROUND(I185*H185,2)</f>
        <v>0</v>
      </c>
      <c r="K185" s="162"/>
      <c r="L185" s="32"/>
      <c r="M185" s="163" t="s">
        <v>1</v>
      </c>
      <c r="N185" s="164" t="s">
        <v>38</v>
      </c>
      <c r="O185" s="57"/>
      <c r="P185" s="165">
        <f>O185*H185</f>
        <v>0</v>
      </c>
      <c r="Q185" s="165">
        <v>0</v>
      </c>
      <c r="R185" s="165">
        <f>Q185*H185</f>
        <v>0</v>
      </c>
      <c r="S185" s="165">
        <v>0</v>
      </c>
      <c r="T185" s="166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7" t="s">
        <v>132</v>
      </c>
      <c r="AT185" s="167" t="s">
        <v>134</v>
      </c>
      <c r="AU185" s="167" t="s">
        <v>81</v>
      </c>
      <c r="AY185" s="16" t="s">
        <v>133</v>
      </c>
      <c r="BE185" s="168">
        <f>IF(N185="základní",J185,0)</f>
        <v>0</v>
      </c>
      <c r="BF185" s="168">
        <f>IF(N185="snížená",J185,0)</f>
        <v>0</v>
      </c>
      <c r="BG185" s="168">
        <f>IF(N185="zákl. přenesená",J185,0)</f>
        <v>0</v>
      </c>
      <c r="BH185" s="168">
        <f>IF(N185="sníž. přenesená",J185,0)</f>
        <v>0</v>
      </c>
      <c r="BI185" s="168">
        <f>IF(N185="nulová",J185,0)</f>
        <v>0</v>
      </c>
      <c r="BJ185" s="16" t="s">
        <v>81</v>
      </c>
      <c r="BK185" s="168">
        <f>ROUND(I185*H185,2)</f>
        <v>0</v>
      </c>
      <c r="BL185" s="16" t="s">
        <v>132</v>
      </c>
      <c r="BM185" s="167" t="s">
        <v>1040</v>
      </c>
    </row>
    <row r="186" spans="2:51" s="12" customFormat="1" ht="12">
      <c r="B186" s="169"/>
      <c r="D186" s="170" t="s">
        <v>139</v>
      </c>
      <c r="E186" s="171" t="s">
        <v>356</v>
      </c>
      <c r="F186" s="172" t="s">
        <v>1041</v>
      </c>
      <c r="H186" s="173">
        <v>1085</v>
      </c>
      <c r="I186" s="174"/>
      <c r="L186" s="169"/>
      <c r="M186" s="175"/>
      <c r="N186" s="176"/>
      <c r="O186" s="176"/>
      <c r="P186" s="176"/>
      <c r="Q186" s="176"/>
      <c r="R186" s="176"/>
      <c r="S186" s="176"/>
      <c r="T186" s="177"/>
      <c r="AT186" s="171" t="s">
        <v>139</v>
      </c>
      <c r="AU186" s="171" t="s">
        <v>81</v>
      </c>
      <c r="AV186" s="12" t="s">
        <v>103</v>
      </c>
      <c r="AW186" s="12" t="s">
        <v>30</v>
      </c>
      <c r="AX186" s="12" t="s">
        <v>81</v>
      </c>
      <c r="AY186" s="171" t="s">
        <v>133</v>
      </c>
    </row>
    <row r="187" spans="1:65" s="2" customFormat="1" ht="21.75" customHeight="1">
      <c r="A187" s="31"/>
      <c r="B187" s="154"/>
      <c r="C187" s="155" t="s">
        <v>380</v>
      </c>
      <c r="D187" s="155" t="s">
        <v>134</v>
      </c>
      <c r="E187" s="156" t="s">
        <v>580</v>
      </c>
      <c r="F187" s="157" t="s">
        <v>581</v>
      </c>
      <c r="G187" s="158" t="s">
        <v>484</v>
      </c>
      <c r="H187" s="159">
        <v>1085</v>
      </c>
      <c r="I187" s="160"/>
      <c r="J187" s="161">
        <f>ROUND(I187*H187,2)</f>
        <v>0</v>
      </c>
      <c r="K187" s="162"/>
      <c r="L187" s="32"/>
      <c r="M187" s="163" t="s">
        <v>1</v>
      </c>
      <c r="N187" s="164" t="s">
        <v>38</v>
      </c>
      <c r="O187" s="57"/>
      <c r="P187" s="165">
        <f>O187*H187</f>
        <v>0</v>
      </c>
      <c r="Q187" s="165">
        <v>0</v>
      </c>
      <c r="R187" s="165">
        <f>Q187*H187</f>
        <v>0</v>
      </c>
      <c r="S187" s="165">
        <v>0</v>
      </c>
      <c r="T187" s="166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7" t="s">
        <v>485</v>
      </c>
      <c r="AT187" s="167" t="s">
        <v>134</v>
      </c>
      <c r="AU187" s="167" t="s">
        <v>81</v>
      </c>
      <c r="AY187" s="16" t="s">
        <v>133</v>
      </c>
      <c r="BE187" s="168">
        <f>IF(N187="základní",J187,0)</f>
        <v>0</v>
      </c>
      <c r="BF187" s="168">
        <f>IF(N187="snížená",J187,0)</f>
        <v>0</v>
      </c>
      <c r="BG187" s="168">
        <f>IF(N187="zákl. přenesená",J187,0)</f>
        <v>0</v>
      </c>
      <c r="BH187" s="168">
        <f>IF(N187="sníž. přenesená",J187,0)</f>
        <v>0</v>
      </c>
      <c r="BI187" s="168">
        <f>IF(N187="nulová",J187,0)</f>
        <v>0</v>
      </c>
      <c r="BJ187" s="16" t="s">
        <v>81</v>
      </c>
      <c r="BK187" s="168">
        <f>ROUND(I187*H187,2)</f>
        <v>0</v>
      </c>
      <c r="BL187" s="16" t="s">
        <v>485</v>
      </c>
      <c r="BM187" s="167" t="s">
        <v>1042</v>
      </c>
    </row>
    <row r="188" spans="2:51" s="12" customFormat="1" ht="12">
      <c r="B188" s="169"/>
      <c r="D188" s="170" t="s">
        <v>139</v>
      </c>
      <c r="E188" s="171" t="s">
        <v>1</v>
      </c>
      <c r="F188" s="172" t="s">
        <v>1043</v>
      </c>
      <c r="H188" s="173">
        <v>1085</v>
      </c>
      <c r="I188" s="174"/>
      <c r="L188" s="169"/>
      <c r="M188" s="175"/>
      <c r="N188" s="176"/>
      <c r="O188" s="176"/>
      <c r="P188" s="176"/>
      <c r="Q188" s="176"/>
      <c r="R188" s="176"/>
      <c r="S188" s="176"/>
      <c r="T188" s="177"/>
      <c r="AT188" s="171" t="s">
        <v>139</v>
      </c>
      <c r="AU188" s="171" t="s">
        <v>81</v>
      </c>
      <c r="AV188" s="12" t="s">
        <v>103</v>
      </c>
      <c r="AW188" s="12" t="s">
        <v>30</v>
      </c>
      <c r="AX188" s="12" t="s">
        <v>81</v>
      </c>
      <c r="AY188" s="171" t="s">
        <v>133</v>
      </c>
    </row>
    <row r="189" spans="1:65" s="2" customFormat="1" ht="16.5" customHeight="1">
      <c r="A189" s="31"/>
      <c r="B189" s="154"/>
      <c r="C189" s="193" t="s">
        <v>384</v>
      </c>
      <c r="D189" s="193" t="s">
        <v>137</v>
      </c>
      <c r="E189" s="194" t="s">
        <v>1044</v>
      </c>
      <c r="F189" s="195" t="s">
        <v>1045</v>
      </c>
      <c r="G189" s="196" t="s">
        <v>554</v>
      </c>
      <c r="H189" s="197">
        <v>276.675</v>
      </c>
      <c r="I189" s="198"/>
      <c r="J189" s="199">
        <f>ROUND(I189*H189,2)</f>
        <v>0</v>
      </c>
      <c r="K189" s="200"/>
      <c r="L189" s="201"/>
      <c r="M189" s="202" t="s">
        <v>1</v>
      </c>
      <c r="N189" s="203" t="s">
        <v>38</v>
      </c>
      <c r="O189" s="57"/>
      <c r="P189" s="165">
        <f>O189*H189</f>
        <v>0</v>
      </c>
      <c r="Q189" s="165">
        <v>1</v>
      </c>
      <c r="R189" s="165">
        <f>Q189*H189</f>
        <v>276.675</v>
      </c>
      <c r="S189" s="165">
        <v>0</v>
      </c>
      <c r="T189" s="166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7" t="s">
        <v>485</v>
      </c>
      <c r="AT189" s="167" t="s">
        <v>137</v>
      </c>
      <c r="AU189" s="167" t="s">
        <v>81</v>
      </c>
      <c r="AY189" s="16" t="s">
        <v>133</v>
      </c>
      <c r="BE189" s="168">
        <f>IF(N189="základní",J189,0)</f>
        <v>0</v>
      </c>
      <c r="BF189" s="168">
        <f>IF(N189="snížená",J189,0)</f>
        <v>0</v>
      </c>
      <c r="BG189" s="168">
        <f>IF(N189="zákl. přenesená",J189,0)</f>
        <v>0</v>
      </c>
      <c r="BH189" s="168">
        <f>IF(N189="sníž. přenesená",J189,0)</f>
        <v>0</v>
      </c>
      <c r="BI189" s="168">
        <f>IF(N189="nulová",J189,0)</f>
        <v>0</v>
      </c>
      <c r="BJ189" s="16" t="s">
        <v>81</v>
      </c>
      <c r="BK189" s="168">
        <f>ROUND(I189*H189,2)</f>
        <v>0</v>
      </c>
      <c r="BL189" s="16" t="s">
        <v>485</v>
      </c>
      <c r="BM189" s="167" t="s">
        <v>1046</v>
      </c>
    </row>
    <row r="190" spans="2:51" s="12" customFormat="1" ht="12">
      <c r="B190" s="169"/>
      <c r="D190" s="170" t="s">
        <v>139</v>
      </c>
      <c r="E190" s="171" t="s">
        <v>1</v>
      </c>
      <c r="F190" s="172" t="s">
        <v>1047</v>
      </c>
      <c r="H190" s="173">
        <v>276.675</v>
      </c>
      <c r="I190" s="174"/>
      <c r="L190" s="169"/>
      <c r="M190" s="175"/>
      <c r="N190" s="176"/>
      <c r="O190" s="176"/>
      <c r="P190" s="176"/>
      <c r="Q190" s="176"/>
      <c r="R190" s="176"/>
      <c r="S190" s="176"/>
      <c r="T190" s="177"/>
      <c r="AT190" s="171" t="s">
        <v>139</v>
      </c>
      <c r="AU190" s="171" t="s">
        <v>81</v>
      </c>
      <c r="AV190" s="12" t="s">
        <v>103</v>
      </c>
      <c r="AW190" s="12" t="s">
        <v>30</v>
      </c>
      <c r="AX190" s="12" t="s">
        <v>81</v>
      </c>
      <c r="AY190" s="171" t="s">
        <v>133</v>
      </c>
    </row>
    <row r="191" spans="1:65" s="2" customFormat="1" ht="16.5" customHeight="1">
      <c r="A191" s="31"/>
      <c r="B191" s="154"/>
      <c r="C191" s="155" t="s">
        <v>389</v>
      </c>
      <c r="D191" s="155" t="s">
        <v>134</v>
      </c>
      <c r="E191" s="156" t="s">
        <v>588</v>
      </c>
      <c r="F191" s="157" t="s">
        <v>589</v>
      </c>
      <c r="G191" s="158" t="s">
        <v>505</v>
      </c>
      <c r="H191" s="159">
        <v>121.275</v>
      </c>
      <c r="I191" s="160"/>
      <c r="J191" s="161">
        <f>ROUND(I191*H191,2)</f>
        <v>0</v>
      </c>
      <c r="K191" s="162"/>
      <c r="L191" s="32"/>
      <c r="M191" s="163" t="s">
        <v>1</v>
      </c>
      <c r="N191" s="164" t="s">
        <v>38</v>
      </c>
      <c r="O191" s="57"/>
      <c r="P191" s="165">
        <f>O191*H191</f>
        <v>0</v>
      </c>
      <c r="Q191" s="165">
        <v>0</v>
      </c>
      <c r="R191" s="165">
        <f>Q191*H191</f>
        <v>0</v>
      </c>
      <c r="S191" s="165">
        <v>0</v>
      </c>
      <c r="T191" s="166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7" t="s">
        <v>132</v>
      </c>
      <c r="AT191" s="167" t="s">
        <v>134</v>
      </c>
      <c r="AU191" s="167" t="s">
        <v>81</v>
      </c>
      <c r="AY191" s="16" t="s">
        <v>133</v>
      </c>
      <c r="BE191" s="168">
        <f>IF(N191="základní",J191,0)</f>
        <v>0</v>
      </c>
      <c r="BF191" s="168">
        <f>IF(N191="snížená",J191,0)</f>
        <v>0</v>
      </c>
      <c r="BG191" s="168">
        <f>IF(N191="zákl. přenesená",J191,0)</f>
        <v>0</v>
      </c>
      <c r="BH191" s="168">
        <f>IF(N191="sníž. přenesená",J191,0)</f>
        <v>0</v>
      </c>
      <c r="BI191" s="168">
        <f>IF(N191="nulová",J191,0)</f>
        <v>0</v>
      </c>
      <c r="BJ191" s="16" t="s">
        <v>81</v>
      </c>
      <c r="BK191" s="168">
        <f>ROUND(I191*H191,2)</f>
        <v>0</v>
      </c>
      <c r="BL191" s="16" t="s">
        <v>132</v>
      </c>
      <c r="BM191" s="167" t="s">
        <v>1048</v>
      </c>
    </row>
    <row r="192" spans="2:51" s="12" customFormat="1" ht="22.5">
      <c r="B192" s="169"/>
      <c r="D192" s="170" t="s">
        <v>139</v>
      </c>
      <c r="E192" s="171" t="s">
        <v>1049</v>
      </c>
      <c r="F192" s="172" t="s">
        <v>1050</v>
      </c>
      <c r="H192" s="173">
        <v>121.275</v>
      </c>
      <c r="I192" s="174"/>
      <c r="L192" s="169"/>
      <c r="M192" s="175"/>
      <c r="N192" s="176"/>
      <c r="O192" s="176"/>
      <c r="P192" s="176"/>
      <c r="Q192" s="176"/>
      <c r="R192" s="176"/>
      <c r="S192" s="176"/>
      <c r="T192" s="177"/>
      <c r="AT192" s="171" t="s">
        <v>139</v>
      </c>
      <c r="AU192" s="171" t="s">
        <v>81</v>
      </c>
      <c r="AV192" s="12" t="s">
        <v>103</v>
      </c>
      <c r="AW192" s="12" t="s">
        <v>30</v>
      </c>
      <c r="AX192" s="12" t="s">
        <v>81</v>
      </c>
      <c r="AY192" s="171" t="s">
        <v>133</v>
      </c>
    </row>
    <row r="193" spans="1:65" s="2" customFormat="1" ht="16.5" customHeight="1">
      <c r="A193" s="31"/>
      <c r="B193" s="154"/>
      <c r="C193" s="155" t="s">
        <v>393</v>
      </c>
      <c r="D193" s="155" t="s">
        <v>134</v>
      </c>
      <c r="E193" s="156" t="s">
        <v>592</v>
      </c>
      <c r="F193" s="157" t="s">
        <v>593</v>
      </c>
      <c r="G193" s="158" t="s">
        <v>505</v>
      </c>
      <c r="H193" s="159">
        <v>121.275</v>
      </c>
      <c r="I193" s="160"/>
      <c r="J193" s="161">
        <f>ROUND(I193*H193,2)</f>
        <v>0</v>
      </c>
      <c r="K193" s="162"/>
      <c r="L193" s="32"/>
      <c r="M193" s="163" t="s">
        <v>1</v>
      </c>
      <c r="N193" s="164" t="s">
        <v>38</v>
      </c>
      <c r="O193" s="57"/>
      <c r="P193" s="165">
        <f>O193*H193</f>
        <v>0</v>
      </c>
      <c r="Q193" s="165">
        <v>0</v>
      </c>
      <c r="R193" s="165">
        <f>Q193*H193</f>
        <v>0</v>
      </c>
      <c r="S193" s="165">
        <v>0</v>
      </c>
      <c r="T193" s="166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7" t="s">
        <v>132</v>
      </c>
      <c r="AT193" s="167" t="s">
        <v>134</v>
      </c>
      <c r="AU193" s="167" t="s">
        <v>81</v>
      </c>
      <c r="AY193" s="16" t="s">
        <v>133</v>
      </c>
      <c r="BE193" s="168">
        <f>IF(N193="základní",J193,0)</f>
        <v>0</v>
      </c>
      <c r="BF193" s="168">
        <f>IF(N193="snížená",J193,0)</f>
        <v>0</v>
      </c>
      <c r="BG193" s="168">
        <f>IF(N193="zákl. přenesená",J193,0)</f>
        <v>0</v>
      </c>
      <c r="BH193" s="168">
        <f>IF(N193="sníž. přenesená",J193,0)</f>
        <v>0</v>
      </c>
      <c r="BI193" s="168">
        <f>IF(N193="nulová",J193,0)</f>
        <v>0</v>
      </c>
      <c r="BJ193" s="16" t="s">
        <v>81</v>
      </c>
      <c r="BK193" s="168">
        <f>ROUND(I193*H193,2)</f>
        <v>0</v>
      </c>
      <c r="BL193" s="16" t="s">
        <v>132</v>
      </c>
      <c r="BM193" s="167" t="s">
        <v>1051</v>
      </c>
    </row>
    <row r="194" spans="2:63" s="11" customFormat="1" ht="25.9" customHeight="1">
      <c r="B194" s="143"/>
      <c r="D194" s="144" t="s">
        <v>72</v>
      </c>
      <c r="E194" s="145" t="s">
        <v>103</v>
      </c>
      <c r="F194" s="145" t="s">
        <v>1052</v>
      </c>
      <c r="I194" s="146"/>
      <c r="J194" s="147">
        <f>BK194</f>
        <v>0</v>
      </c>
      <c r="L194" s="143"/>
      <c r="M194" s="148"/>
      <c r="N194" s="149"/>
      <c r="O194" s="149"/>
      <c r="P194" s="150">
        <f>SUM(P195:P203)</f>
        <v>0</v>
      </c>
      <c r="Q194" s="149"/>
      <c r="R194" s="150">
        <f>SUM(R195:R203)</f>
        <v>604.66441</v>
      </c>
      <c r="S194" s="149"/>
      <c r="T194" s="151">
        <f>SUM(T195:T203)</f>
        <v>0</v>
      </c>
      <c r="AR194" s="144" t="s">
        <v>132</v>
      </c>
      <c r="AT194" s="152" t="s">
        <v>72</v>
      </c>
      <c r="AU194" s="152" t="s">
        <v>73</v>
      </c>
      <c r="AY194" s="144" t="s">
        <v>133</v>
      </c>
      <c r="BK194" s="153">
        <f>SUM(BK195:BK203)</f>
        <v>0</v>
      </c>
    </row>
    <row r="195" spans="1:65" s="2" customFormat="1" ht="21.75" customHeight="1">
      <c r="A195" s="31"/>
      <c r="B195" s="154"/>
      <c r="C195" s="155" t="s">
        <v>397</v>
      </c>
      <c r="D195" s="155" t="s">
        <v>134</v>
      </c>
      <c r="E195" s="156" t="s">
        <v>1053</v>
      </c>
      <c r="F195" s="157" t="s">
        <v>1054</v>
      </c>
      <c r="G195" s="158" t="s">
        <v>484</v>
      </c>
      <c r="H195" s="159">
        <v>5224</v>
      </c>
      <c r="I195" s="160"/>
      <c r="J195" s="161">
        <f>ROUND(I195*H195,2)</f>
        <v>0</v>
      </c>
      <c r="K195" s="162"/>
      <c r="L195" s="32"/>
      <c r="M195" s="163" t="s">
        <v>1</v>
      </c>
      <c r="N195" s="164" t="s">
        <v>38</v>
      </c>
      <c r="O195" s="57"/>
      <c r="P195" s="165">
        <f>O195*H195</f>
        <v>0</v>
      </c>
      <c r="Q195" s="165">
        <v>0.00017</v>
      </c>
      <c r="R195" s="165">
        <f>Q195*H195</f>
        <v>0.8880800000000001</v>
      </c>
      <c r="S195" s="165">
        <v>0</v>
      </c>
      <c r="T195" s="166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7" t="s">
        <v>485</v>
      </c>
      <c r="AT195" s="167" t="s">
        <v>134</v>
      </c>
      <c r="AU195" s="167" t="s">
        <v>81</v>
      </c>
      <c r="AY195" s="16" t="s">
        <v>133</v>
      </c>
      <c r="BE195" s="168">
        <f>IF(N195="základní",J195,0)</f>
        <v>0</v>
      </c>
      <c r="BF195" s="168">
        <f>IF(N195="snížená",J195,0)</f>
        <v>0</v>
      </c>
      <c r="BG195" s="168">
        <f>IF(N195="zákl. přenesená",J195,0)</f>
        <v>0</v>
      </c>
      <c r="BH195" s="168">
        <f>IF(N195="sníž. přenesená",J195,0)</f>
        <v>0</v>
      </c>
      <c r="BI195" s="168">
        <f>IF(N195="nulová",J195,0)</f>
        <v>0</v>
      </c>
      <c r="BJ195" s="16" t="s">
        <v>81</v>
      </c>
      <c r="BK195" s="168">
        <f>ROUND(I195*H195,2)</f>
        <v>0</v>
      </c>
      <c r="BL195" s="16" t="s">
        <v>485</v>
      </c>
      <c r="BM195" s="167" t="s">
        <v>1055</v>
      </c>
    </row>
    <row r="196" spans="2:51" s="12" customFormat="1" ht="12">
      <c r="B196" s="169"/>
      <c r="D196" s="170" t="s">
        <v>139</v>
      </c>
      <c r="E196" s="171" t="s">
        <v>1</v>
      </c>
      <c r="F196" s="172" t="s">
        <v>1056</v>
      </c>
      <c r="H196" s="173">
        <v>5224</v>
      </c>
      <c r="I196" s="174"/>
      <c r="L196" s="169"/>
      <c r="M196" s="175"/>
      <c r="N196" s="176"/>
      <c r="O196" s="176"/>
      <c r="P196" s="176"/>
      <c r="Q196" s="176"/>
      <c r="R196" s="176"/>
      <c r="S196" s="176"/>
      <c r="T196" s="177"/>
      <c r="AT196" s="171" t="s">
        <v>139</v>
      </c>
      <c r="AU196" s="171" t="s">
        <v>81</v>
      </c>
      <c r="AV196" s="12" t="s">
        <v>103</v>
      </c>
      <c r="AW196" s="12" t="s">
        <v>30</v>
      </c>
      <c r="AX196" s="12" t="s">
        <v>81</v>
      </c>
      <c r="AY196" s="171" t="s">
        <v>133</v>
      </c>
    </row>
    <row r="197" spans="1:65" s="2" customFormat="1" ht="21.75" customHeight="1">
      <c r="A197" s="31"/>
      <c r="B197" s="154"/>
      <c r="C197" s="193" t="s">
        <v>401</v>
      </c>
      <c r="D197" s="193" t="s">
        <v>137</v>
      </c>
      <c r="E197" s="194" t="s">
        <v>1057</v>
      </c>
      <c r="F197" s="195" t="s">
        <v>1058</v>
      </c>
      <c r="G197" s="196" t="s">
        <v>484</v>
      </c>
      <c r="H197" s="197">
        <v>5224</v>
      </c>
      <c r="I197" s="198"/>
      <c r="J197" s="199">
        <f>ROUND(I197*H197,2)</f>
        <v>0</v>
      </c>
      <c r="K197" s="200"/>
      <c r="L197" s="201"/>
      <c r="M197" s="202" t="s">
        <v>1</v>
      </c>
      <c r="N197" s="203" t="s">
        <v>38</v>
      </c>
      <c r="O197" s="57"/>
      <c r="P197" s="165">
        <f>O197*H197</f>
        <v>0</v>
      </c>
      <c r="Q197" s="165">
        <v>0.0002</v>
      </c>
      <c r="R197" s="165">
        <f>Q197*H197</f>
        <v>1.0448</v>
      </c>
      <c r="S197" s="165">
        <v>0</v>
      </c>
      <c r="T197" s="166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7" t="s">
        <v>485</v>
      </c>
      <c r="AT197" s="167" t="s">
        <v>137</v>
      </c>
      <c r="AU197" s="167" t="s">
        <v>81</v>
      </c>
      <c r="AY197" s="16" t="s">
        <v>133</v>
      </c>
      <c r="BE197" s="168">
        <f>IF(N197="základní",J197,0)</f>
        <v>0</v>
      </c>
      <c r="BF197" s="168">
        <f>IF(N197="snížená",J197,0)</f>
        <v>0</v>
      </c>
      <c r="BG197" s="168">
        <f>IF(N197="zákl. přenesená",J197,0)</f>
        <v>0</v>
      </c>
      <c r="BH197" s="168">
        <f>IF(N197="sníž. přenesená",J197,0)</f>
        <v>0</v>
      </c>
      <c r="BI197" s="168">
        <f>IF(N197="nulová",J197,0)</f>
        <v>0</v>
      </c>
      <c r="BJ197" s="16" t="s">
        <v>81</v>
      </c>
      <c r="BK197" s="168">
        <f>ROUND(I197*H197,2)</f>
        <v>0</v>
      </c>
      <c r="BL197" s="16" t="s">
        <v>485</v>
      </c>
      <c r="BM197" s="167" t="s">
        <v>1059</v>
      </c>
    </row>
    <row r="198" spans="1:65" s="2" customFormat="1" ht="21.75" customHeight="1">
      <c r="A198" s="31"/>
      <c r="B198" s="154"/>
      <c r="C198" s="155" t="s">
        <v>406</v>
      </c>
      <c r="D198" s="155" t="s">
        <v>134</v>
      </c>
      <c r="E198" s="156" t="s">
        <v>1060</v>
      </c>
      <c r="F198" s="157" t="s">
        <v>1061</v>
      </c>
      <c r="G198" s="158" t="s">
        <v>137</v>
      </c>
      <c r="H198" s="159">
        <v>2612</v>
      </c>
      <c r="I198" s="160"/>
      <c r="J198" s="161">
        <f>ROUND(I198*H198,2)</f>
        <v>0</v>
      </c>
      <c r="K198" s="162"/>
      <c r="L198" s="32"/>
      <c r="M198" s="163" t="s">
        <v>1</v>
      </c>
      <c r="N198" s="164" t="s">
        <v>38</v>
      </c>
      <c r="O198" s="57"/>
      <c r="P198" s="165">
        <f>O198*H198</f>
        <v>0</v>
      </c>
      <c r="Q198" s="165">
        <v>0.23058</v>
      </c>
      <c r="R198" s="165">
        <f>Q198*H198</f>
        <v>602.27496</v>
      </c>
      <c r="S198" s="165">
        <v>0</v>
      </c>
      <c r="T198" s="166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7" t="s">
        <v>132</v>
      </c>
      <c r="AT198" s="167" t="s">
        <v>134</v>
      </c>
      <c r="AU198" s="167" t="s">
        <v>81</v>
      </c>
      <c r="AY198" s="16" t="s">
        <v>133</v>
      </c>
      <c r="BE198" s="168">
        <f>IF(N198="základní",J198,0)</f>
        <v>0</v>
      </c>
      <c r="BF198" s="168">
        <f>IF(N198="snížená",J198,0)</f>
        <v>0</v>
      </c>
      <c r="BG198" s="168">
        <f>IF(N198="zákl. přenesená",J198,0)</f>
        <v>0</v>
      </c>
      <c r="BH198" s="168">
        <f>IF(N198="sníž. přenesená",J198,0)</f>
        <v>0</v>
      </c>
      <c r="BI198" s="168">
        <f>IF(N198="nulová",J198,0)</f>
        <v>0</v>
      </c>
      <c r="BJ198" s="16" t="s">
        <v>81</v>
      </c>
      <c r="BK198" s="168">
        <f>ROUND(I198*H198,2)</f>
        <v>0</v>
      </c>
      <c r="BL198" s="16" t="s">
        <v>132</v>
      </c>
      <c r="BM198" s="167" t="s">
        <v>1062</v>
      </c>
    </row>
    <row r="199" spans="2:51" s="12" customFormat="1" ht="12">
      <c r="B199" s="169"/>
      <c r="D199" s="170" t="s">
        <v>139</v>
      </c>
      <c r="E199" s="171" t="s">
        <v>1</v>
      </c>
      <c r="F199" s="172" t="s">
        <v>1063</v>
      </c>
      <c r="H199" s="173">
        <v>2612</v>
      </c>
      <c r="I199" s="174"/>
      <c r="L199" s="169"/>
      <c r="M199" s="175"/>
      <c r="N199" s="176"/>
      <c r="O199" s="176"/>
      <c r="P199" s="176"/>
      <c r="Q199" s="176"/>
      <c r="R199" s="176"/>
      <c r="S199" s="176"/>
      <c r="T199" s="177"/>
      <c r="AT199" s="171" t="s">
        <v>139</v>
      </c>
      <c r="AU199" s="171" t="s">
        <v>81</v>
      </c>
      <c r="AV199" s="12" t="s">
        <v>103</v>
      </c>
      <c r="AW199" s="12" t="s">
        <v>30</v>
      </c>
      <c r="AX199" s="12" t="s">
        <v>81</v>
      </c>
      <c r="AY199" s="171" t="s">
        <v>133</v>
      </c>
    </row>
    <row r="200" spans="1:65" s="2" customFormat="1" ht="16.5" customHeight="1">
      <c r="A200" s="31"/>
      <c r="B200" s="154"/>
      <c r="C200" s="155" t="s">
        <v>410</v>
      </c>
      <c r="D200" s="155" t="s">
        <v>134</v>
      </c>
      <c r="E200" s="156" t="s">
        <v>1064</v>
      </c>
      <c r="F200" s="157" t="s">
        <v>1065</v>
      </c>
      <c r="G200" s="158" t="s">
        <v>484</v>
      </c>
      <c r="H200" s="159">
        <v>1026</v>
      </c>
      <c r="I200" s="160"/>
      <c r="J200" s="161">
        <f>ROUND(I200*H200,2)</f>
        <v>0</v>
      </c>
      <c r="K200" s="162"/>
      <c r="L200" s="32"/>
      <c r="M200" s="163" t="s">
        <v>1</v>
      </c>
      <c r="N200" s="164" t="s">
        <v>38</v>
      </c>
      <c r="O200" s="57"/>
      <c r="P200" s="165">
        <f>O200*H200</f>
        <v>0</v>
      </c>
      <c r="Q200" s="165">
        <v>0.0001</v>
      </c>
      <c r="R200" s="165">
        <f>Q200*H200</f>
        <v>0.10260000000000001</v>
      </c>
      <c r="S200" s="165">
        <v>0</v>
      </c>
      <c r="T200" s="166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7" t="s">
        <v>485</v>
      </c>
      <c r="AT200" s="167" t="s">
        <v>134</v>
      </c>
      <c r="AU200" s="167" t="s">
        <v>81</v>
      </c>
      <c r="AY200" s="16" t="s">
        <v>133</v>
      </c>
      <c r="BE200" s="168">
        <f>IF(N200="základní",J200,0)</f>
        <v>0</v>
      </c>
      <c r="BF200" s="168">
        <f>IF(N200="snížená",J200,0)</f>
        <v>0</v>
      </c>
      <c r="BG200" s="168">
        <f>IF(N200="zákl. přenesená",J200,0)</f>
        <v>0</v>
      </c>
      <c r="BH200" s="168">
        <f>IF(N200="sníž. přenesená",J200,0)</f>
        <v>0</v>
      </c>
      <c r="BI200" s="168">
        <f>IF(N200="nulová",J200,0)</f>
        <v>0</v>
      </c>
      <c r="BJ200" s="16" t="s">
        <v>81</v>
      </c>
      <c r="BK200" s="168">
        <f>ROUND(I200*H200,2)</f>
        <v>0</v>
      </c>
      <c r="BL200" s="16" t="s">
        <v>485</v>
      </c>
      <c r="BM200" s="167" t="s">
        <v>1066</v>
      </c>
    </row>
    <row r="201" spans="2:51" s="12" customFormat="1" ht="12">
      <c r="B201" s="169"/>
      <c r="D201" s="170" t="s">
        <v>139</v>
      </c>
      <c r="E201" s="171" t="s">
        <v>1</v>
      </c>
      <c r="F201" s="172" t="s">
        <v>1067</v>
      </c>
      <c r="H201" s="173">
        <v>1026</v>
      </c>
      <c r="I201" s="174"/>
      <c r="L201" s="169"/>
      <c r="M201" s="175"/>
      <c r="N201" s="176"/>
      <c r="O201" s="176"/>
      <c r="P201" s="176"/>
      <c r="Q201" s="176"/>
      <c r="R201" s="176"/>
      <c r="S201" s="176"/>
      <c r="T201" s="177"/>
      <c r="AT201" s="171" t="s">
        <v>139</v>
      </c>
      <c r="AU201" s="171" t="s">
        <v>81</v>
      </c>
      <c r="AV201" s="12" t="s">
        <v>103</v>
      </c>
      <c r="AW201" s="12" t="s">
        <v>30</v>
      </c>
      <c r="AX201" s="12" t="s">
        <v>81</v>
      </c>
      <c r="AY201" s="171" t="s">
        <v>133</v>
      </c>
    </row>
    <row r="202" spans="1:65" s="2" customFormat="1" ht="16.5" customHeight="1">
      <c r="A202" s="31"/>
      <c r="B202" s="154"/>
      <c r="C202" s="193" t="s">
        <v>414</v>
      </c>
      <c r="D202" s="193" t="s">
        <v>137</v>
      </c>
      <c r="E202" s="194" t="s">
        <v>1068</v>
      </c>
      <c r="F202" s="195" t="s">
        <v>1069</v>
      </c>
      <c r="G202" s="196" t="s">
        <v>484</v>
      </c>
      <c r="H202" s="197">
        <v>1179.9</v>
      </c>
      <c r="I202" s="198"/>
      <c r="J202" s="199">
        <f>ROUND(I202*H202,2)</f>
        <v>0</v>
      </c>
      <c r="K202" s="200"/>
      <c r="L202" s="201"/>
      <c r="M202" s="202" t="s">
        <v>1</v>
      </c>
      <c r="N202" s="203" t="s">
        <v>38</v>
      </c>
      <c r="O202" s="57"/>
      <c r="P202" s="165">
        <f>O202*H202</f>
        <v>0</v>
      </c>
      <c r="Q202" s="165">
        <v>0.0003</v>
      </c>
      <c r="R202" s="165">
        <f>Q202*H202</f>
        <v>0.35397</v>
      </c>
      <c r="S202" s="165">
        <v>0</v>
      </c>
      <c r="T202" s="166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7" t="s">
        <v>485</v>
      </c>
      <c r="AT202" s="167" t="s">
        <v>137</v>
      </c>
      <c r="AU202" s="167" t="s">
        <v>81</v>
      </c>
      <c r="AY202" s="16" t="s">
        <v>133</v>
      </c>
      <c r="BE202" s="168">
        <f>IF(N202="základní",J202,0)</f>
        <v>0</v>
      </c>
      <c r="BF202" s="168">
        <f>IF(N202="snížená",J202,0)</f>
        <v>0</v>
      </c>
      <c r="BG202" s="168">
        <f>IF(N202="zákl. přenesená",J202,0)</f>
        <v>0</v>
      </c>
      <c r="BH202" s="168">
        <f>IF(N202="sníž. přenesená",J202,0)</f>
        <v>0</v>
      </c>
      <c r="BI202" s="168">
        <f>IF(N202="nulová",J202,0)</f>
        <v>0</v>
      </c>
      <c r="BJ202" s="16" t="s">
        <v>81</v>
      </c>
      <c r="BK202" s="168">
        <f>ROUND(I202*H202,2)</f>
        <v>0</v>
      </c>
      <c r="BL202" s="16" t="s">
        <v>485</v>
      </c>
      <c r="BM202" s="167" t="s">
        <v>1070</v>
      </c>
    </row>
    <row r="203" spans="2:51" s="12" customFormat="1" ht="12">
      <c r="B203" s="169"/>
      <c r="D203" s="170" t="s">
        <v>139</v>
      </c>
      <c r="F203" s="172" t="s">
        <v>1071</v>
      </c>
      <c r="H203" s="173">
        <v>1179.9</v>
      </c>
      <c r="I203" s="174"/>
      <c r="L203" s="169"/>
      <c r="M203" s="175"/>
      <c r="N203" s="176"/>
      <c r="O203" s="176"/>
      <c r="P203" s="176"/>
      <c r="Q203" s="176"/>
      <c r="R203" s="176"/>
      <c r="S203" s="176"/>
      <c r="T203" s="177"/>
      <c r="AT203" s="171" t="s">
        <v>139</v>
      </c>
      <c r="AU203" s="171" t="s">
        <v>81</v>
      </c>
      <c r="AV203" s="12" t="s">
        <v>103</v>
      </c>
      <c r="AW203" s="12" t="s">
        <v>3</v>
      </c>
      <c r="AX203" s="12" t="s">
        <v>81</v>
      </c>
      <c r="AY203" s="171" t="s">
        <v>133</v>
      </c>
    </row>
    <row r="204" spans="2:63" s="11" customFormat="1" ht="25.9" customHeight="1">
      <c r="B204" s="143"/>
      <c r="D204" s="144" t="s">
        <v>72</v>
      </c>
      <c r="E204" s="145" t="s">
        <v>147</v>
      </c>
      <c r="F204" s="145" t="s">
        <v>1072</v>
      </c>
      <c r="I204" s="146"/>
      <c r="J204" s="147">
        <f>BK204</f>
        <v>0</v>
      </c>
      <c r="L204" s="143"/>
      <c r="M204" s="148"/>
      <c r="N204" s="149"/>
      <c r="O204" s="149"/>
      <c r="P204" s="150">
        <f>P205</f>
        <v>0</v>
      </c>
      <c r="Q204" s="149"/>
      <c r="R204" s="150">
        <f>R205</f>
        <v>2354.62896</v>
      </c>
      <c r="S204" s="149"/>
      <c r="T204" s="151">
        <f>T205</f>
        <v>0</v>
      </c>
      <c r="AR204" s="144" t="s">
        <v>132</v>
      </c>
      <c r="AT204" s="152" t="s">
        <v>72</v>
      </c>
      <c r="AU204" s="152" t="s">
        <v>73</v>
      </c>
      <c r="AY204" s="144" t="s">
        <v>133</v>
      </c>
      <c r="BK204" s="153">
        <f>BK205</f>
        <v>0</v>
      </c>
    </row>
    <row r="205" spans="1:65" s="2" customFormat="1" ht="21.75" customHeight="1">
      <c r="A205" s="31"/>
      <c r="B205" s="154"/>
      <c r="C205" s="155" t="s">
        <v>418</v>
      </c>
      <c r="D205" s="155" t="s">
        <v>134</v>
      </c>
      <c r="E205" s="156" t="s">
        <v>1073</v>
      </c>
      <c r="F205" s="157" t="s">
        <v>1074</v>
      </c>
      <c r="G205" s="158" t="s">
        <v>505</v>
      </c>
      <c r="H205" s="159">
        <v>1026</v>
      </c>
      <c r="I205" s="160"/>
      <c r="J205" s="161">
        <f>ROUND(I205*H205,2)</f>
        <v>0</v>
      </c>
      <c r="K205" s="162"/>
      <c r="L205" s="32"/>
      <c r="M205" s="163" t="s">
        <v>1</v>
      </c>
      <c r="N205" s="164" t="s">
        <v>38</v>
      </c>
      <c r="O205" s="57"/>
      <c r="P205" s="165">
        <f>O205*H205</f>
        <v>0</v>
      </c>
      <c r="Q205" s="165">
        <v>2.29496</v>
      </c>
      <c r="R205" s="165">
        <f>Q205*H205</f>
        <v>2354.62896</v>
      </c>
      <c r="S205" s="165">
        <v>0</v>
      </c>
      <c r="T205" s="166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7" t="s">
        <v>132</v>
      </c>
      <c r="AT205" s="167" t="s">
        <v>134</v>
      </c>
      <c r="AU205" s="167" t="s">
        <v>81</v>
      </c>
      <c r="AY205" s="16" t="s">
        <v>133</v>
      </c>
      <c r="BE205" s="168">
        <f>IF(N205="základní",J205,0)</f>
        <v>0</v>
      </c>
      <c r="BF205" s="168">
        <f>IF(N205="snížená",J205,0)</f>
        <v>0</v>
      </c>
      <c r="BG205" s="168">
        <f>IF(N205="zákl. přenesená",J205,0)</f>
        <v>0</v>
      </c>
      <c r="BH205" s="168">
        <f>IF(N205="sníž. přenesená",J205,0)</f>
        <v>0</v>
      </c>
      <c r="BI205" s="168">
        <f>IF(N205="nulová",J205,0)</f>
        <v>0</v>
      </c>
      <c r="BJ205" s="16" t="s">
        <v>81</v>
      </c>
      <c r="BK205" s="168">
        <f>ROUND(I205*H205,2)</f>
        <v>0</v>
      </c>
      <c r="BL205" s="16" t="s">
        <v>132</v>
      </c>
      <c r="BM205" s="167" t="s">
        <v>1075</v>
      </c>
    </row>
    <row r="206" spans="2:63" s="11" customFormat="1" ht="25.9" customHeight="1">
      <c r="B206" s="143"/>
      <c r="D206" s="144" t="s">
        <v>72</v>
      </c>
      <c r="E206" s="145" t="s">
        <v>132</v>
      </c>
      <c r="F206" s="145" t="s">
        <v>595</v>
      </c>
      <c r="I206" s="146"/>
      <c r="J206" s="147">
        <f>BK206</f>
        <v>0</v>
      </c>
      <c r="L206" s="143"/>
      <c r="M206" s="148"/>
      <c r="N206" s="149"/>
      <c r="O206" s="149"/>
      <c r="P206" s="150">
        <f>SUM(P207:P221)</f>
        <v>0</v>
      </c>
      <c r="Q206" s="149"/>
      <c r="R206" s="150">
        <f>SUM(R207:R221)</f>
        <v>281.3654348</v>
      </c>
      <c r="S206" s="149"/>
      <c r="T206" s="151">
        <f>SUM(T207:T221)</f>
        <v>0</v>
      </c>
      <c r="AR206" s="144" t="s">
        <v>132</v>
      </c>
      <c r="AT206" s="152" t="s">
        <v>72</v>
      </c>
      <c r="AU206" s="152" t="s">
        <v>73</v>
      </c>
      <c r="AY206" s="144" t="s">
        <v>133</v>
      </c>
      <c r="BK206" s="153">
        <f>SUM(BK207:BK221)</f>
        <v>0</v>
      </c>
    </row>
    <row r="207" spans="1:65" s="2" customFormat="1" ht="21.75" customHeight="1">
      <c r="A207" s="31"/>
      <c r="B207" s="154"/>
      <c r="C207" s="155" t="s">
        <v>424</v>
      </c>
      <c r="D207" s="155" t="s">
        <v>134</v>
      </c>
      <c r="E207" s="156" t="s">
        <v>1076</v>
      </c>
      <c r="F207" s="157" t="s">
        <v>1077</v>
      </c>
      <c r="G207" s="158" t="s">
        <v>484</v>
      </c>
      <c r="H207" s="159">
        <v>732</v>
      </c>
      <c r="I207" s="160"/>
      <c r="J207" s="161">
        <f>ROUND(I207*H207,2)</f>
        <v>0</v>
      </c>
      <c r="K207" s="162"/>
      <c r="L207" s="32"/>
      <c r="M207" s="163" t="s">
        <v>1</v>
      </c>
      <c r="N207" s="164" t="s">
        <v>38</v>
      </c>
      <c r="O207" s="57"/>
      <c r="P207" s="165">
        <f>O207*H207</f>
        <v>0</v>
      </c>
      <c r="Q207" s="165">
        <v>0.37175</v>
      </c>
      <c r="R207" s="165">
        <f>Q207*H207</f>
        <v>272.12100000000004</v>
      </c>
      <c r="S207" s="165">
        <v>0</v>
      </c>
      <c r="T207" s="166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7" t="s">
        <v>485</v>
      </c>
      <c r="AT207" s="167" t="s">
        <v>134</v>
      </c>
      <c r="AU207" s="167" t="s">
        <v>81</v>
      </c>
      <c r="AY207" s="16" t="s">
        <v>133</v>
      </c>
      <c r="BE207" s="168">
        <f>IF(N207="základní",J207,0)</f>
        <v>0</v>
      </c>
      <c r="BF207" s="168">
        <f>IF(N207="snížená",J207,0)</f>
        <v>0</v>
      </c>
      <c r="BG207" s="168">
        <f>IF(N207="zákl. přenesená",J207,0)</f>
        <v>0</v>
      </c>
      <c r="BH207" s="168">
        <f>IF(N207="sníž. přenesená",J207,0)</f>
        <v>0</v>
      </c>
      <c r="BI207" s="168">
        <f>IF(N207="nulová",J207,0)</f>
        <v>0</v>
      </c>
      <c r="BJ207" s="16" t="s">
        <v>81</v>
      </c>
      <c r="BK207" s="168">
        <f>ROUND(I207*H207,2)</f>
        <v>0</v>
      </c>
      <c r="BL207" s="16" t="s">
        <v>485</v>
      </c>
      <c r="BM207" s="167" t="s">
        <v>1078</v>
      </c>
    </row>
    <row r="208" spans="2:51" s="12" customFormat="1" ht="22.5">
      <c r="B208" s="169"/>
      <c r="D208" s="170" t="s">
        <v>139</v>
      </c>
      <c r="E208" s="171" t="s">
        <v>1</v>
      </c>
      <c r="F208" s="172" t="s">
        <v>1079</v>
      </c>
      <c r="H208" s="173">
        <v>732</v>
      </c>
      <c r="I208" s="174"/>
      <c r="L208" s="169"/>
      <c r="M208" s="175"/>
      <c r="N208" s="176"/>
      <c r="O208" s="176"/>
      <c r="P208" s="176"/>
      <c r="Q208" s="176"/>
      <c r="R208" s="176"/>
      <c r="S208" s="176"/>
      <c r="T208" s="177"/>
      <c r="AT208" s="171" t="s">
        <v>139</v>
      </c>
      <c r="AU208" s="171" t="s">
        <v>81</v>
      </c>
      <c r="AV208" s="12" t="s">
        <v>103</v>
      </c>
      <c r="AW208" s="12" t="s">
        <v>30</v>
      </c>
      <c r="AX208" s="12" t="s">
        <v>81</v>
      </c>
      <c r="AY208" s="171" t="s">
        <v>133</v>
      </c>
    </row>
    <row r="209" spans="1:65" s="2" customFormat="1" ht="16.5" customHeight="1">
      <c r="A209" s="31"/>
      <c r="B209" s="154"/>
      <c r="C209" s="155" t="s">
        <v>652</v>
      </c>
      <c r="D209" s="155" t="s">
        <v>134</v>
      </c>
      <c r="E209" s="156" t="s">
        <v>596</v>
      </c>
      <c r="F209" s="157" t="s">
        <v>597</v>
      </c>
      <c r="G209" s="158" t="s">
        <v>505</v>
      </c>
      <c r="H209" s="159">
        <v>10.57</v>
      </c>
      <c r="I209" s="160"/>
      <c r="J209" s="161">
        <f>ROUND(I209*H209,2)</f>
        <v>0</v>
      </c>
      <c r="K209" s="162"/>
      <c r="L209" s="32"/>
      <c r="M209" s="163" t="s">
        <v>1</v>
      </c>
      <c r="N209" s="164" t="s">
        <v>38</v>
      </c>
      <c r="O209" s="57"/>
      <c r="P209" s="165">
        <f>O209*H209</f>
        <v>0</v>
      </c>
      <c r="Q209" s="165">
        <v>0</v>
      </c>
      <c r="R209" s="165">
        <f>Q209*H209</f>
        <v>0</v>
      </c>
      <c r="S209" s="165">
        <v>0</v>
      </c>
      <c r="T209" s="166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7" t="s">
        <v>132</v>
      </c>
      <c r="AT209" s="167" t="s">
        <v>134</v>
      </c>
      <c r="AU209" s="167" t="s">
        <v>81</v>
      </c>
      <c r="AY209" s="16" t="s">
        <v>133</v>
      </c>
      <c r="BE209" s="168">
        <f>IF(N209="základní",J209,0)</f>
        <v>0</v>
      </c>
      <c r="BF209" s="168">
        <f>IF(N209="snížená",J209,0)</f>
        <v>0</v>
      </c>
      <c r="BG209" s="168">
        <f>IF(N209="zákl. přenesená",J209,0)</f>
        <v>0</v>
      </c>
      <c r="BH209" s="168">
        <f>IF(N209="sníž. přenesená",J209,0)</f>
        <v>0</v>
      </c>
      <c r="BI209" s="168">
        <f>IF(N209="nulová",J209,0)</f>
        <v>0</v>
      </c>
      <c r="BJ209" s="16" t="s">
        <v>81</v>
      </c>
      <c r="BK209" s="168">
        <f>ROUND(I209*H209,2)</f>
        <v>0</v>
      </c>
      <c r="BL209" s="16" t="s">
        <v>132</v>
      </c>
      <c r="BM209" s="167" t="s">
        <v>1080</v>
      </c>
    </row>
    <row r="210" spans="2:51" s="12" customFormat="1" ht="22.5">
      <c r="B210" s="169"/>
      <c r="D210" s="170" t="s">
        <v>139</v>
      </c>
      <c r="E210" s="171" t="s">
        <v>616</v>
      </c>
      <c r="F210" s="172" t="s">
        <v>1081</v>
      </c>
      <c r="H210" s="173">
        <v>10.57</v>
      </c>
      <c r="I210" s="174"/>
      <c r="L210" s="169"/>
      <c r="M210" s="175"/>
      <c r="N210" s="176"/>
      <c r="O210" s="176"/>
      <c r="P210" s="176"/>
      <c r="Q210" s="176"/>
      <c r="R210" s="176"/>
      <c r="S210" s="176"/>
      <c r="T210" s="177"/>
      <c r="AT210" s="171" t="s">
        <v>139</v>
      </c>
      <c r="AU210" s="171" t="s">
        <v>81</v>
      </c>
      <c r="AV210" s="12" t="s">
        <v>103</v>
      </c>
      <c r="AW210" s="12" t="s">
        <v>30</v>
      </c>
      <c r="AX210" s="12" t="s">
        <v>81</v>
      </c>
      <c r="AY210" s="171" t="s">
        <v>133</v>
      </c>
    </row>
    <row r="211" spans="1:65" s="2" customFormat="1" ht="21.75" customHeight="1">
      <c r="A211" s="31"/>
      <c r="B211" s="154"/>
      <c r="C211" s="155" t="s">
        <v>436</v>
      </c>
      <c r="D211" s="155" t="s">
        <v>134</v>
      </c>
      <c r="E211" s="156" t="s">
        <v>601</v>
      </c>
      <c r="F211" s="157" t="s">
        <v>602</v>
      </c>
      <c r="G211" s="158" t="s">
        <v>190</v>
      </c>
      <c r="H211" s="159">
        <v>32</v>
      </c>
      <c r="I211" s="160"/>
      <c r="J211" s="161">
        <f>ROUND(I211*H211,2)</f>
        <v>0</v>
      </c>
      <c r="K211" s="162"/>
      <c r="L211" s="32"/>
      <c r="M211" s="163" t="s">
        <v>1</v>
      </c>
      <c r="N211" s="164" t="s">
        <v>38</v>
      </c>
      <c r="O211" s="57"/>
      <c r="P211" s="165">
        <f>O211*H211</f>
        <v>0</v>
      </c>
      <c r="Q211" s="165">
        <v>0.00165</v>
      </c>
      <c r="R211" s="165">
        <f>Q211*H211</f>
        <v>0.0528</v>
      </c>
      <c r="S211" s="165">
        <v>0</v>
      </c>
      <c r="T211" s="166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7" t="s">
        <v>132</v>
      </c>
      <c r="AT211" s="167" t="s">
        <v>134</v>
      </c>
      <c r="AU211" s="167" t="s">
        <v>81</v>
      </c>
      <c r="AY211" s="16" t="s">
        <v>133</v>
      </c>
      <c r="BE211" s="168">
        <f>IF(N211="základní",J211,0)</f>
        <v>0</v>
      </c>
      <c r="BF211" s="168">
        <f>IF(N211="snížená",J211,0)</f>
        <v>0</v>
      </c>
      <c r="BG211" s="168">
        <f>IF(N211="zákl. přenesená",J211,0)</f>
        <v>0</v>
      </c>
      <c r="BH211" s="168">
        <f>IF(N211="sníž. přenesená",J211,0)</f>
        <v>0</v>
      </c>
      <c r="BI211" s="168">
        <f>IF(N211="nulová",J211,0)</f>
        <v>0</v>
      </c>
      <c r="BJ211" s="16" t="s">
        <v>81</v>
      </c>
      <c r="BK211" s="168">
        <f>ROUND(I211*H211,2)</f>
        <v>0</v>
      </c>
      <c r="BL211" s="16" t="s">
        <v>132</v>
      </c>
      <c r="BM211" s="167" t="s">
        <v>1082</v>
      </c>
    </row>
    <row r="212" spans="2:51" s="12" customFormat="1" ht="12">
      <c r="B212" s="169"/>
      <c r="D212" s="170" t="s">
        <v>139</v>
      </c>
      <c r="E212" s="171" t="s">
        <v>621</v>
      </c>
      <c r="F212" s="172" t="s">
        <v>1083</v>
      </c>
      <c r="H212" s="173">
        <v>32</v>
      </c>
      <c r="I212" s="174"/>
      <c r="L212" s="169"/>
      <c r="M212" s="175"/>
      <c r="N212" s="176"/>
      <c r="O212" s="176"/>
      <c r="P212" s="176"/>
      <c r="Q212" s="176"/>
      <c r="R212" s="176"/>
      <c r="S212" s="176"/>
      <c r="T212" s="177"/>
      <c r="AT212" s="171" t="s">
        <v>139</v>
      </c>
      <c r="AU212" s="171" t="s">
        <v>81</v>
      </c>
      <c r="AV212" s="12" t="s">
        <v>103</v>
      </c>
      <c r="AW212" s="12" t="s">
        <v>30</v>
      </c>
      <c r="AX212" s="12" t="s">
        <v>81</v>
      </c>
      <c r="AY212" s="171" t="s">
        <v>133</v>
      </c>
    </row>
    <row r="213" spans="1:65" s="2" customFormat="1" ht="21.75" customHeight="1">
      <c r="A213" s="31"/>
      <c r="B213" s="154"/>
      <c r="C213" s="193" t="s">
        <v>443</v>
      </c>
      <c r="D213" s="193" t="s">
        <v>137</v>
      </c>
      <c r="E213" s="194" t="s">
        <v>606</v>
      </c>
      <c r="F213" s="195" t="s">
        <v>607</v>
      </c>
      <c r="G213" s="196" t="s">
        <v>190</v>
      </c>
      <c r="H213" s="197">
        <v>32</v>
      </c>
      <c r="I213" s="198"/>
      <c r="J213" s="199">
        <f>ROUND(I213*H213,2)</f>
        <v>0</v>
      </c>
      <c r="K213" s="200"/>
      <c r="L213" s="201"/>
      <c r="M213" s="202" t="s">
        <v>1</v>
      </c>
      <c r="N213" s="203" t="s">
        <v>38</v>
      </c>
      <c r="O213" s="57"/>
      <c r="P213" s="165">
        <f>O213*H213</f>
        <v>0</v>
      </c>
      <c r="Q213" s="165">
        <v>0.045</v>
      </c>
      <c r="R213" s="165">
        <f>Q213*H213</f>
        <v>1.44</v>
      </c>
      <c r="S213" s="165">
        <v>0</v>
      </c>
      <c r="T213" s="166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7" t="s">
        <v>172</v>
      </c>
      <c r="AT213" s="167" t="s">
        <v>137</v>
      </c>
      <c r="AU213" s="167" t="s">
        <v>81</v>
      </c>
      <c r="AY213" s="16" t="s">
        <v>133</v>
      </c>
      <c r="BE213" s="168">
        <f>IF(N213="základní",J213,0)</f>
        <v>0</v>
      </c>
      <c r="BF213" s="168">
        <f>IF(N213="snížená",J213,0)</f>
        <v>0</v>
      </c>
      <c r="BG213" s="168">
        <f>IF(N213="zákl. přenesená",J213,0)</f>
        <v>0</v>
      </c>
      <c r="BH213" s="168">
        <f>IF(N213="sníž. přenesená",J213,0)</f>
        <v>0</v>
      </c>
      <c r="BI213" s="168">
        <f>IF(N213="nulová",J213,0)</f>
        <v>0</v>
      </c>
      <c r="BJ213" s="16" t="s">
        <v>81</v>
      </c>
      <c r="BK213" s="168">
        <f>ROUND(I213*H213,2)</f>
        <v>0</v>
      </c>
      <c r="BL213" s="16" t="s">
        <v>132</v>
      </c>
      <c r="BM213" s="167" t="s">
        <v>1084</v>
      </c>
    </row>
    <row r="214" spans="1:65" s="2" customFormat="1" ht="21.75" customHeight="1">
      <c r="A214" s="31"/>
      <c r="B214" s="154"/>
      <c r="C214" s="155" t="s">
        <v>449</v>
      </c>
      <c r="D214" s="155" t="s">
        <v>134</v>
      </c>
      <c r="E214" s="156" t="s">
        <v>609</v>
      </c>
      <c r="F214" s="157" t="s">
        <v>610</v>
      </c>
      <c r="G214" s="158" t="s">
        <v>505</v>
      </c>
      <c r="H214" s="159">
        <v>2.601</v>
      </c>
      <c r="I214" s="160"/>
      <c r="J214" s="161">
        <f>ROUND(I214*H214,2)</f>
        <v>0</v>
      </c>
      <c r="K214" s="162"/>
      <c r="L214" s="32"/>
      <c r="M214" s="163" t="s">
        <v>1</v>
      </c>
      <c r="N214" s="164" t="s">
        <v>38</v>
      </c>
      <c r="O214" s="57"/>
      <c r="P214" s="165">
        <f>O214*H214</f>
        <v>0</v>
      </c>
      <c r="Q214" s="165">
        <v>0</v>
      </c>
      <c r="R214" s="165">
        <f>Q214*H214</f>
        <v>0</v>
      </c>
      <c r="S214" s="165">
        <v>0</v>
      </c>
      <c r="T214" s="166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67" t="s">
        <v>132</v>
      </c>
      <c r="AT214" s="167" t="s">
        <v>134</v>
      </c>
      <c r="AU214" s="167" t="s">
        <v>81</v>
      </c>
      <c r="AY214" s="16" t="s">
        <v>133</v>
      </c>
      <c r="BE214" s="168">
        <f>IF(N214="základní",J214,0)</f>
        <v>0</v>
      </c>
      <c r="BF214" s="168">
        <f>IF(N214="snížená",J214,0)</f>
        <v>0</v>
      </c>
      <c r="BG214" s="168">
        <f>IF(N214="zákl. přenesená",J214,0)</f>
        <v>0</v>
      </c>
      <c r="BH214" s="168">
        <f>IF(N214="sníž. přenesená",J214,0)</f>
        <v>0</v>
      </c>
      <c r="BI214" s="168">
        <f>IF(N214="nulová",J214,0)</f>
        <v>0</v>
      </c>
      <c r="BJ214" s="16" t="s">
        <v>81</v>
      </c>
      <c r="BK214" s="168">
        <f>ROUND(I214*H214,2)</f>
        <v>0</v>
      </c>
      <c r="BL214" s="16" t="s">
        <v>132</v>
      </c>
      <c r="BM214" s="167" t="s">
        <v>1085</v>
      </c>
    </row>
    <row r="215" spans="2:51" s="12" customFormat="1" ht="12">
      <c r="B215" s="169"/>
      <c r="D215" s="170" t="s">
        <v>139</v>
      </c>
      <c r="E215" s="171" t="s">
        <v>631</v>
      </c>
      <c r="F215" s="172" t="s">
        <v>1086</v>
      </c>
      <c r="H215" s="173">
        <v>2.601</v>
      </c>
      <c r="I215" s="174"/>
      <c r="L215" s="169"/>
      <c r="M215" s="175"/>
      <c r="N215" s="176"/>
      <c r="O215" s="176"/>
      <c r="P215" s="176"/>
      <c r="Q215" s="176"/>
      <c r="R215" s="176"/>
      <c r="S215" s="176"/>
      <c r="T215" s="177"/>
      <c r="AT215" s="171" t="s">
        <v>139</v>
      </c>
      <c r="AU215" s="171" t="s">
        <v>81</v>
      </c>
      <c r="AV215" s="12" t="s">
        <v>103</v>
      </c>
      <c r="AW215" s="12" t="s">
        <v>30</v>
      </c>
      <c r="AX215" s="12" t="s">
        <v>81</v>
      </c>
      <c r="AY215" s="171" t="s">
        <v>133</v>
      </c>
    </row>
    <row r="216" spans="1:65" s="2" customFormat="1" ht="21.75" customHeight="1">
      <c r="A216" s="31"/>
      <c r="B216" s="154"/>
      <c r="C216" s="155" t="s">
        <v>674</v>
      </c>
      <c r="D216" s="155" t="s">
        <v>134</v>
      </c>
      <c r="E216" s="156" t="s">
        <v>613</v>
      </c>
      <c r="F216" s="157" t="s">
        <v>614</v>
      </c>
      <c r="G216" s="158" t="s">
        <v>505</v>
      </c>
      <c r="H216" s="159">
        <v>21.14</v>
      </c>
      <c r="I216" s="160"/>
      <c r="J216" s="161">
        <f>ROUND(I216*H216,2)</f>
        <v>0</v>
      </c>
      <c r="K216" s="162"/>
      <c r="L216" s="32"/>
      <c r="M216" s="163" t="s">
        <v>1</v>
      </c>
      <c r="N216" s="164" t="s">
        <v>38</v>
      </c>
      <c r="O216" s="57"/>
      <c r="P216" s="165">
        <f>O216*H216</f>
        <v>0</v>
      </c>
      <c r="Q216" s="165">
        <v>0</v>
      </c>
      <c r="R216" s="165">
        <f>Q216*H216</f>
        <v>0</v>
      </c>
      <c r="S216" s="165">
        <v>0</v>
      </c>
      <c r="T216" s="166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7" t="s">
        <v>132</v>
      </c>
      <c r="AT216" s="167" t="s">
        <v>134</v>
      </c>
      <c r="AU216" s="167" t="s">
        <v>81</v>
      </c>
      <c r="AY216" s="16" t="s">
        <v>133</v>
      </c>
      <c r="BE216" s="168">
        <f>IF(N216="základní",J216,0)</f>
        <v>0</v>
      </c>
      <c r="BF216" s="168">
        <f>IF(N216="snížená",J216,0)</f>
        <v>0</v>
      </c>
      <c r="BG216" s="168">
        <f>IF(N216="zákl. přenesená",J216,0)</f>
        <v>0</v>
      </c>
      <c r="BH216" s="168">
        <f>IF(N216="sníž. přenesená",J216,0)</f>
        <v>0</v>
      </c>
      <c r="BI216" s="168">
        <f>IF(N216="nulová",J216,0)</f>
        <v>0</v>
      </c>
      <c r="BJ216" s="16" t="s">
        <v>81</v>
      </c>
      <c r="BK216" s="168">
        <f>ROUND(I216*H216,2)</f>
        <v>0</v>
      </c>
      <c r="BL216" s="16" t="s">
        <v>132</v>
      </c>
      <c r="BM216" s="167" t="s">
        <v>1087</v>
      </c>
    </row>
    <row r="217" spans="2:51" s="12" customFormat="1" ht="22.5">
      <c r="B217" s="169"/>
      <c r="D217" s="170" t="s">
        <v>139</v>
      </c>
      <c r="E217" s="171" t="s">
        <v>636</v>
      </c>
      <c r="F217" s="172" t="s">
        <v>1088</v>
      </c>
      <c r="H217" s="173">
        <v>21.14</v>
      </c>
      <c r="I217" s="174"/>
      <c r="L217" s="169"/>
      <c r="M217" s="175"/>
      <c r="N217" s="176"/>
      <c r="O217" s="176"/>
      <c r="P217" s="176"/>
      <c r="Q217" s="176"/>
      <c r="R217" s="176"/>
      <c r="S217" s="176"/>
      <c r="T217" s="177"/>
      <c r="AT217" s="171" t="s">
        <v>139</v>
      </c>
      <c r="AU217" s="171" t="s">
        <v>81</v>
      </c>
      <c r="AV217" s="12" t="s">
        <v>103</v>
      </c>
      <c r="AW217" s="12" t="s">
        <v>30</v>
      </c>
      <c r="AX217" s="12" t="s">
        <v>81</v>
      </c>
      <c r="AY217" s="171" t="s">
        <v>133</v>
      </c>
    </row>
    <row r="218" spans="1:65" s="2" customFormat="1" ht="21.75" customHeight="1">
      <c r="A218" s="31"/>
      <c r="B218" s="154"/>
      <c r="C218" s="155" t="s">
        <v>682</v>
      </c>
      <c r="D218" s="155" t="s">
        <v>134</v>
      </c>
      <c r="E218" s="156" t="s">
        <v>618</v>
      </c>
      <c r="F218" s="157" t="s">
        <v>619</v>
      </c>
      <c r="G218" s="158" t="s">
        <v>505</v>
      </c>
      <c r="H218" s="159">
        <v>2.52</v>
      </c>
      <c r="I218" s="160"/>
      <c r="J218" s="161">
        <f>ROUND(I218*H218,2)</f>
        <v>0</v>
      </c>
      <c r="K218" s="162"/>
      <c r="L218" s="32"/>
      <c r="M218" s="163" t="s">
        <v>1</v>
      </c>
      <c r="N218" s="164" t="s">
        <v>38</v>
      </c>
      <c r="O218" s="57"/>
      <c r="P218" s="165">
        <f>O218*H218</f>
        <v>0</v>
      </c>
      <c r="Q218" s="165">
        <v>0</v>
      </c>
      <c r="R218" s="165">
        <f>Q218*H218</f>
        <v>0</v>
      </c>
      <c r="S218" s="165">
        <v>0</v>
      </c>
      <c r="T218" s="166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7" t="s">
        <v>132</v>
      </c>
      <c r="AT218" s="167" t="s">
        <v>134</v>
      </c>
      <c r="AU218" s="167" t="s">
        <v>81</v>
      </c>
      <c r="AY218" s="16" t="s">
        <v>133</v>
      </c>
      <c r="BE218" s="168">
        <f>IF(N218="základní",J218,0)</f>
        <v>0</v>
      </c>
      <c r="BF218" s="168">
        <f>IF(N218="snížená",J218,0)</f>
        <v>0</v>
      </c>
      <c r="BG218" s="168">
        <f>IF(N218="zákl. přenesená",J218,0)</f>
        <v>0</v>
      </c>
      <c r="BH218" s="168">
        <f>IF(N218="sníž. přenesená",J218,0)</f>
        <v>0</v>
      </c>
      <c r="BI218" s="168">
        <f>IF(N218="nulová",J218,0)</f>
        <v>0</v>
      </c>
      <c r="BJ218" s="16" t="s">
        <v>81</v>
      </c>
      <c r="BK218" s="168">
        <f>ROUND(I218*H218,2)</f>
        <v>0</v>
      </c>
      <c r="BL218" s="16" t="s">
        <v>132</v>
      </c>
      <c r="BM218" s="167" t="s">
        <v>1089</v>
      </c>
    </row>
    <row r="219" spans="2:51" s="12" customFormat="1" ht="12">
      <c r="B219" s="169"/>
      <c r="D219" s="170" t="s">
        <v>139</v>
      </c>
      <c r="E219" s="171" t="s">
        <v>641</v>
      </c>
      <c r="F219" s="172" t="s">
        <v>1090</v>
      </c>
      <c r="H219" s="173">
        <v>2.52</v>
      </c>
      <c r="I219" s="174"/>
      <c r="L219" s="169"/>
      <c r="M219" s="175"/>
      <c r="N219" s="176"/>
      <c r="O219" s="176"/>
      <c r="P219" s="176"/>
      <c r="Q219" s="176"/>
      <c r="R219" s="176"/>
      <c r="S219" s="176"/>
      <c r="T219" s="177"/>
      <c r="AT219" s="171" t="s">
        <v>139</v>
      </c>
      <c r="AU219" s="171" t="s">
        <v>81</v>
      </c>
      <c r="AV219" s="12" t="s">
        <v>103</v>
      </c>
      <c r="AW219" s="12" t="s">
        <v>30</v>
      </c>
      <c r="AX219" s="12" t="s">
        <v>81</v>
      </c>
      <c r="AY219" s="171" t="s">
        <v>133</v>
      </c>
    </row>
    <row r="220" spans="1:65" s="2" customFormat="1" ht="21.75" customHeight="1">
      <c r="A220" s="31"/>
      <c r="B220" s="154"/>
      <c r="C220" s="155" t="s">
        <v>688</v>
      </c>
      <c r="D220" s="155" t="s">
        <v>134</v>
      </c>
      <c r="E220" s="156" t="s">
        <v>1091</v>
      </c>
      <c r="F220" s="157" t="s">
        <v>1092</v>
      </c>
      <c r="G220" s="158" t="s">
        <v>554</v>
      </c>
      <c r="H220" s="159">
        <v>9.062</v>
      </c>
      <c r="I220" s="160"/>
      <c r="J220" s="161">
        <f>ROUND(I220*H220,2)</f>
        <v>0</v>
      </c>
      <c r="K220" s="162"/>
      <c r="L220" s="32"/>
      <c r="M220" s="163" t="s">
        <v>1</v>
      </c>
      <c r="N220" s="164" t="s">
        <v>38</v>
      </c>
      <c r="O220" s="57"/>
      <c r="P220" s="165">
        <f>O220*H220</f>
        <v>0</v>
      </c>
      <c r="Q220" s="165">
        <v>0.8554</v>
      </c>
      <c r="R220" s="165">
        <f>Q220*H220</f>
        <v>7.7516348</v>
      </c>
      <c r="S220" s="165">
        <v>0</v>
      </c>
      <c r="T220" s="166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67" t="s">
        <v>485</v>
      </c>
      <c r="AT220" s="167" t="s">
        <v>134</v>
      </c>
      <c r="AU220" s="167" t="s">
        <v>81</v>
      </c>
      <c r="AY220" s="16" t="s">
        <v>133</v>
      </c>
      <c r="BE220" s="168">
        <f>IF(N220="základní",J220,0)</f>
        <v>0</v>
      </c>
      <c r="BF220" s="168">
        <f>IF(N220="snížená",J220,0)</f>
        <v>0</v>
      </c>
      <c r="BG220" s="168">
        <f>IF(N220="zákl. přenesená",J220,0)</f>
        <v>0</v>
      </c>
      <c r="BH220" s="168">
        <f>IF(N220="sníž. přenesená",J220,0)</f>
        <v>0</v>
      </c>
      <c r="BI220" s="168">
        <f>IF(N220="nulová",J220,0)</f>
        <v>0</v>
      </c>
      <c r="BJ220" s="16" t="s">
        <v>81</v>
      </c>
      <c r="BK220" s="168">
        <f>ROUND(I220*H220,2)</f>
        <v>0</v>
      </c>
      <c r="BL220" s="16" t="s">
        <v>485</v>
      </c>
      <c r="BM220" s="167" t="s">
        <v>1093</v>
      </c>
    </row>
    <row r="221" spans="2:51" s="12" customFormat="1" ht="22.5">
      <c r="B221" s="169"/>
      <c r="D221" s="170" t="s">
        <v>139</v>
      </c>
      <c r="E221" s="171" t="s">
        <v>1</v>
      </c>
      <c r="F221" s="172" t="s">
        <v>1094</v>
      </c>
      <c r="H221" s="173">
        <v>9.062</v>
      </c>
      <c r="I221" s="174"/>
      <c r="L221" s="169"/>
      <c r="M221" s="175"/>
      <c r="N221" s="176"/>
      <c r="O221" s="176"/>
      <c r="P221" s="176"/>
      <c r="Q221" s="176"/>
      <c r="R221" s="176"/>
      <c r="S221" s="176"/>
      <c r="T221" s="177"/>
      <c r="AT221" s="171" t="s">
        <v>139</v>
      </c>
      <c r="AU221" s="171" t="s">
        <v>81</v>
      </c>
      <c r="AV221" s="12" t="s">
        <v>103</v>
      </c>
      <c r="AW221" s="12" t="s">
        <v>30</v>
      </c>
      <c r="AX221" s="12" t="s">
        <v>81</v>
      </c>
      <c r="AY221" s="171" t="s">
        <v>133</v>
      </c>
    </row>
    <row r="222" spans="2:63" s="11" customFormat="1" ht="25.9" customHeight="1">
      <c r="B222" s="143"/>
      <c r="D222" s="144" t="s">
        <v>72</v>
      </c>
      <c r="E222" s="145" t="s">
        <v>157</v>
      </c>
      <c r="F222" s="145" t="s">
        <v>623</v>
      </c>
      <c r="I222" s="146"/>
      <c r="J222" s="147">
        <f>BK222</f>
        <v>0</v>
      </c>
      <c r="L222" s="143"/>
      <c r="M222" s="148"/>
      <c r="N222" s="149"/>
      <c r="O222" s="149"/>
      <c r="P222" s="150">
        <f>SUM(P223:P249)</f>
        <v>0</v>
      </c>
      <c r="Q222" s="149"/>
      <c r="R222" s="150">
        <f>SUM(R223:R249)</f>
        <v>779.1596800000001</v>
      </c>
      <c r="S222" s="149"/>
      <c r="T222" s="151">
        <f>SUM(T223:T249)</f>
        <v>0</v>
      </c>
      <c r="AR222" s="144" t="s">
        <v>132</v>
      </c>
      <c r="AT222" s="152" t="s">
        <v>72</v>
      </c>
      <c r="AU222" s="152" t="s">
        <v>73</v>
      </c>
      <c r="AY222" s="144" t="s">
        <v>133</v>
      </c>
      <c r="BK222" s="153">
        <f>SUM(BK223:BK249)</f>
        <v>0</v>
      </c>
    </row>
    <row r="223" spans="1:65" s="2" customFormat="1" ht="21.75" customHeight="1">
      <c r="A223" s="31"/>
      <c r="B223" s="154"/>
      <c r="C223" s="155" t="s">
        <v>141</v>
      </c>
      <c r="D223" s="155" t="s">
        <v>134</v>
      </c>
      <c r="E223" s="156" t="s">
        <v>1095</v>
      </c>
      <c r="F223" s="157" t="s">
        <v>1096</v>
      </c>
      <c r="G223" s="158" t="s">
        <v>273</v>
      </c>
      <c r="H223" s="159">
        <v>5208</v>
      </c>
      <c r="I223" s="160"/>
      <c r="J223" s="161">
        <f>ROUND(I223*H223,2)</f>
        <v>0</v>
      </c>
      <c r="K223" s="162"/>
      <c r="L223" s="32"/>
      <c r="M223" s="163" t="s">
        <v>1</v>
      </c>
      <c r="N223" s="164" t="s">
        <v>38</v>
      </c>
      <c r="O223" s="57"/>
      <c r="P223" s="165">
        <f>O223*H223</f>
        <v>0</v>
      </c>
      <c r="Q223" s="165">
        <v>0</v>
      </c>
      <c r="R223" s="165">
        <f>Q223*H223</f>
        <v>0</v>
      </c>
      <c r="S223" s="165">
        <v>0</v>
      </c>
      <c r="T223" s="166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7" t="s">
        <v>132</v>
      </c>
      <c r="AT223" s="167" t="s">
        <v>134</v>
      </c>
      <c r="AU223" s="167" t="s">
        <v>81</v>
      </c>
      <c r="AY223" s="16" t="s">
        <v>133</v>
      </c>
      <c r="BE223" s="168">
        <f>IF(N223="základní",J223,0)</f>
        <v>0</v>
      </c>
      <c r="BF223" s="168">
        <f>IF(N223="snížená",J223,0)</f>
        <v>0</v>
      </c>
      <c r="BG223" s="168">
        <f>IF(N223="zákl. přenesená",J223,0)</f>
        <v>0</v>
      </c>
      <c r="BH223" s="168">
        <f>IF(N223="sníž. přenesená",J223,0)</f>
        <v>0</v>
      </c>
      <c r="BI223" s="168">
        <f>IF(N223="nulová",J223,0)</f>
        <v>0</v>
      </c>
      <c r="BJ223" s="16" t="s">
        <v>81</v>
      </c>
      <c r="BK223" s="168">
        <f>ROUND(I223*H223,2)</f>
        <v>0</v>
      </c>
      <c r="BL223" s="16" t="s">
        <v>132</v>
      </c>
      <c r="BM223" s="167" t="s">
        <v>1097</v>
      </c>
    </row>
    <row r="224" spans="1:65" s="2" customFormat="1" ht="16.5" customHeight="1">
      <c r="A224" s="31"/>
      <c r="B224" s="154"/>
      <c r="C224" s="193" t="s">
        <v>697</v>
      </c>
      <c r="D224" s="193" t="s">
        <v>137</v>
      </c>
      <c r="E224" s="194" t="s">
        <v>1098</v>
      </c>
      <c r="F224" s="195" t="s">
        <v>1099</v>
      </c>
      <c r="G224" s="196" t="s">
        <v>439</v>
      </c>
      <c r="H224" s="197">
        <v>184.363</v>
      </c>
      <c r="I224" s="198"/>
      <c r="J224" s="199">
        <f>ROUND(I224*H224,2)</f>
        <v>0</v>
      </c>
      <c r="K224" s="200"/>
      <c r="L224" s="201"/>
      <c r="M224" s="202" t="s">
        <v>1</v>
      </c>
      <c r="N224" s="203" t="s">
        <v>38</v>
      </c>
      <c r="O224" s="57"/>
      <c r="P224" s="165">
        <f>O224*H224</f>
        <v>0</v>
      </c>
      <c r="Q224" s="165">
        <v>1</v>
      </c>
      <c r="R224" s="165">
        <f>Q224*H224</f>
        <v>184.363</v>
      </c>
      <c r="S224" s="165">
        <v>0</v>
      </c>
      <c r="T224" s="166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7" t="s">
        <v>172</v>
      </c>
      <c r="AT224" s="167" t="s">
        <v>137</v>
      </c>
      <c r="AU224" s="167" t="s">
        <v>81</v>
      </c>
      <c r="AY224" s="16" t="s">
        <v>133</v>
      </c>
      <c r="BE224" s="168">
        <f>IF(N224="základní",J224,0)</f>
        <v>0</v>
      </c>
      <c r="BF224" s="168">
        <f>IF(N224="snížená",J224,0)</f>
        <v>0</v>
      </c>
      <c r="BG224" s="168">
        <f>IF(N224="zákl. přenesená",J224,0)</f>
        <v>0</v>
      </c>
      <c r="BH224" s="168">
        <f>IF(N224="sníž. přenesená",J224,0)</f>
        <v>0</v>
      </c>
      <c r="BI224" s="168">
        <f>IF(N224="nulová",J224,0)</f>
        <v>0</v>
      </c>
      <c r="BJ224" s="16" t="s">
        <v>81</v>
      </c>
      <c r="BK224" s="168">
        <f>ROUND(I224*H224,2)</f>
        <v>0</v>
      </c>
      <c r="BL224" s="16" t="s">
        <v>132</v>
      </c>
      <c r="BM224" s="167" t="s">
        <v>1100</v>
      </c>
    </row>
    <row r="225" spans="2:51" s="12" customFormat="1" ht="12">
      <c r="B225" s="169"/>
      <c r="D225" s="170" t="s">
        <v>139</v>
      </c>
      <c r="E225" s="171" t="s">
        <v>650</v>
      </c>
      <c r="F225" s="172" t="s">
        <v>1101</v>
      </c>
      <c r="H225" s="173">
        <v>184.363</v>
      </c>
      <c r="I225" s="174"/>
      <c r="L225" s="169"/>
      <c r="M225" s="175"/>
      <c r="N225" s="176"/>
      <c r="O225" s="176"/>
      <c r="P225" s="176"/>
      <c r="Q225" s="176"/>
      <c r="R225" s="176"/>
      <c r="S225" s="176"/>
      <c r="T225" s="177"/>
      <c r="AT225" s="171" t="s">
        <v>139</v>
      </c>
      <c r="AU225" s="171" t="s">
        <v>81</v>
      </c>
      <c r="AV225" s="12" t="s">
        <v>103</v>
      </c>
      <c r="AW225" s="12" t="s">
        <v>30</v>
      </c>
      <c r="AX225" s="12" t="s">
        <v>81</v>
      </c>
      <c r="AY225" s="171" t="s">
        <v>133</v>
      </c>
    </row>
    <row r="226" spans="1:65" s="2" customFormat="1" ht="16.5" customHeight="1">
      <c r="A226" s="31"/>
      <c r="B226" s="154"/>
      <c r="C226" s="155" t="s">
        <v>702</v>
      </c>
      <c r="D226" s="155" t="s">
        <v>134</v>
      </c>
      <c r="E226" s="156" t="s">
        <v>624</v>
      </c>
      <c r="F226" s="157" t="s">
        <v>625</v>
      </c>
      <c r="G226" s="158" t="s">
        <v>273</v>
      </c>
      <c r="H226" s="159">
        <v>5494</v>
      </c>
      <c r="I226" s="160"/>
      <c r="J226" s="161">
        <f>ROUND(I226*H226,2)</f>
        <v>0</v>
      </c>
      <c r="K226" s="162"/>
      <c r="L226" s="32"/>
      <c r="M226" s="163" t="s">
        <v>1</v>
      </c>
      <c r="N226" s="164" t="s">
        <v>38</v>
      </c>
      <c r="O226" s="57"/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7" t="s">
        <v>132</v>
      </c>
      <c r="AT226" s="167" t="s">
        <v>134</v>
      </c>
      <c r="AU226" s="167" t="s">
        <v>81</v>
      </c>
      <c r="AY226" s="16" t="s">
        <v>133</v>
      </c>
      <c r="BE226" s="168">
        <f>IF(N226="základní",J226,0)</f>
        <v>0</v>
      </c>
      <c r="BF226" s="168">
        <f>IF(N226="snížená",J226,0)</f>
        <v>0</v>
      </c>
      <c r="BG226" s="168">
        <f>IF(N226="zákl. přenesená",J226,0)</f>
        <v>0</v>
      </c>
      <c r="BH226" s="168">
        <f>IF(N226="sníž. přenesená",J226,0)</f>
        <v>0</v>
      </c>
      <c r="BI226" s="168">
        <f>IF(N226="nulová",J226,0)</f>
        <v>0</v>
      </c>
      <c r="BJ226" s="16" t="s">
        <v>81</v>
      </c>
      <c r="BK226" s="168">
        <f>ROUND(I226*H226,2)</f>
        <v>0</v>
      </c>
      <c r="BL226" s="16" t="s">
        <v>132</v>
      </c>
      <c r="BM226" s="167" t="s">
        <v>1102</v>
      </c>
    </row>
    <row r="227" spans="2:51" s="12" customFormat="1" ht="12">
      <c r="B227" s="169"/>
      <c r="D227" s="170" t="s">
        <v>139</v>
      </c>
      <c r="E227" s="171" t="s">
        <v>656</v>
      </c>
      <c r="F227" s="172" t="s">
        <v>1103</v>
      </c>
      <c r="H227" s="173">
        <v>5494</v>
      </c>
      <c r="I227" s="174"/>
      <c r="L227" s="169"/>
      <c r="M227" s="175"/>
      <c r="N227" s="176"/>
      <c r="O227" s="176"/>
      <c r="P227" s="176"/>
      <c r="Q227" s="176"/>
      <c r="R227" s="176"/>
      <c r="S227" s="176"/>
      <c r="T227" s="177"/>
      <c r="AT227" s="171" t="s">
        <v>139</v>
      </c>
      <c r="AU227" s="171" t="s">
        <v>81</v>
      </c>
      <c r="AV227" s="12" t="s">
        <v>103</v>
      </c>
      <c r="AW227" s="12" t="s">
        <v>30</v>
      </c>
      <c r="AX227" s="12" t="s">
        <v>81</v>
      </c>
      <c r="AY227" s="171" t="s">
        <v>133</v>
      </c>
    </row>
    <row r="228" spans="1:65" s="2" customFormat="1" ht="16.5" customHeight="1">
      <c r="A228" s="31"/>
      <c r="B228" s="154"/>
      <c r="C228" s="155" t="s">
        <v>711</v>
      </c>
      <c r="D228" s="155" t="s">
        <v>134</v>
      </c>
      <c r="E228" s="156" t="s">
        <v>628</v>
      </c>
      <c r="F228" s="157" t="s">
        <v>629</v>
      </c>
      <c r="G228" s="158" t="s">
        <v>273</v>
      </c>
      <c r="H228" s="159">
        <v>5169</v>
      </c>
      <c r="I228" s="160"/>
      <c r="J228" s="161">
        <f>ROUND(I228*H228,2)</f>
        <v>0</v>
      </c>
      <c r="K228" s="162"/>
      <c r="L228" s="32"/>
      <c r="M228" s="163" t="s">
        <v>1</v>
      </c>
      <c r="N228" s="164" t="s">
        <v>38</v>
      </c>
      <c r="O228" s="57"/>
      <c r="P228" s="165">
        <f>O228*H228</f>
        <v>0</v>
      </c>
      <c r="Q228" s="165">
        <v>0</v>
      </c>
      <c r="R228" s="165">
        <f>Q228*H228</f>
        <v>0</v>
      </c>
      <c r="S228" s="165">
        <v>0</v>
      </c>
      <c r="T228" s="166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7" t="s">
        <v>132</v>
      </c>
      <c r="AT228" s="167" t="s">
        <v>134</v>
      </c>
      <c r="AU228" s="167" t="s">
        <v>81</v>
      </c>
      <c r="AY228" s="16" t="s">
        <v>133</v>
      </c>
      <c r="BE228" s="168">
        <f>IF(N228="základní",J228,0)</f>
        <v>0</v>
      </c>
      <c r="BF228" s="168">
        <f>IF(N228="snížená",J228,0)</f>
        <v>0</v>
      </c>
      <c r="BG228" s="168">
        <f>IF(N228="zákl. přenesená",J228,0)</f>
        <v>0</v>
      </c>
      <c r="BH228" s="168">
        <f>IF(N228="sníž. přenesená",J228,0)</f>
        <v>0</v>
      </c>
      <c r="BI228" s="168">
        <f>IF(N228="nulová",J228,0)</f>
        <v>0</v>
      </c>
      <c r="BJ228" s="16" t="s">
        <v>81</v>
      </c>
      <c r="BK228" s="168">
        <f>ROUND(I228*H228,2)</f>
        <v>0</v>
      </c>
      <c r="BL228" s="16" t="s">
        <v>132</v>
      </c>
      <c r="BM228" s="167" t="s">
        <v>1104</v>
      </c>
    </row>
    <row r="229" spans="2:51" s="12" customFormat="1" ht="12">
      <c r="B229" s="169"/>
      <c r="D229" s="170" t="s">
        <v>139</v>
      </c>
      <c r="E229" s="171" t="s">
        <v>661</v>
      </c>
      <c r="F229" s="172" t="s">
        <v>1105</v>
      </c>
      <c r="H229" s="173">
        <v>5169</v>
      </c>
      <c r="I229" s="174"/>
      <c r="L229" s="169"/>
      <c r="M229" s="175"/>
      <c r="N229" s="176"/>
      <c r="O229" s="176"/>
      <c r="P229" s="176"/>
      <c r="Q229" s="176"/>
      <c r="R229" s="176"/>
      <c r="S229" s="176"/>
      <c r="T229" s="177"/>
      <c r="AT229" s="171" t="s">
        <v>139</v>
      </c>
      <c r="AU229" s="171" t="s">
        <v>81</v>
      </c>
      <c r="AV229" s="12" t="s">
        <v>103</v>
      </c>
      <c r="AW229" s="12" t="s">
        <v>30</v>
      </c>
      <c r="AX229" s="12" t="s">
        <v>81</v>
      </c>
      <c r="AY229" s="171" t="s">
        <v>133</v>
      </c>
    </row>
    <row r="230" spans="1:65" s="2" customFormat="1" ht="21.75" customHeight="1">
      <c r="A230" s="31"/>
      <c r="B230" s="154"/>
      <c r="C230" s="155" t="s">
        <v>714</v>
      </c>
      <c r="D230" s="155" t="s">
        <v>134</v>
      </c>
      <c r="E230" s="156" t="s">
        <v>633</v>
      </c>
      <c r="F230" s="157" t="s">
        <v>1106</v>
      </c>
      <c r="G230" s="158" t="s">
        <v>273</v>
      </c>
      <c r="H230" s="159">
        <v>151</v>
      </c>
      <c r="I230" s="160"/>
      <c r="J230" s="161">
        <f>ROUND(I230*H230,2)</f>
        <v>0</v>
      </c>
      <c r="K230" s="162"/>
      <c r="L230" s="32"/>
      <c r="M230" s="163" t="s">
        <v>1</v>
      </c>
      <c r="N230" s="164" t="s">
        <v>38</v>
      </c>
      <c r="O230" s="57"/>
      <c r="P230" s="165">
        <f>O230*H230</f>
        <v>0</v>
      </c>
      <c r="Q230" s="165">
        <v>0</v>
      </c>
      <c r="R230" s="165">
        <f>Q230*H230</f>
        <v>0</v>
      </c>
      <c r="S230" s="165">
        <v>0</v>
      </c>
      <c r="T230" s="166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67" t="s">
        <v>132</v>
      </c>
      <c r="AT230" s="167" t="s">
        <v>134</v>
      </c>
      <c r="AU230" s="167" t="s">
        <v>81</v>
      </c>
      <c r="AY230" s="16" t="s">
        <v>133</v>
      </c>
      <c r="BE230" s="168">
        <f>IF(N230="základní",J230,0)</f>
        <v>0</v>
      </c>
      <c r="BF230" s="168">
        <f>IF(N230="snížená",J230,0)</f>
        <v>0</v>
      </c>
      <c r="BG230" s="168">
        <f>IF(N230="zákl. přenesená",J230,0)</f>
        <v>0</v>
      </c>
      <c r="BH230" s="168">
        <f>IF(N230="sníž. přenesená",J230,0)</f>
        <v>0</v>
      </c>
      <c r="BI230" s="168">
        <f>IF(N230="nulová",J230,0)</f>
        <v>0</v>
      </c>
      <c r="BJ230" s="16" t="s">
        <v>81</v>
      </c>
      <c r="BK230" s="168">
        <f>ROUND(I230*H230,2)</f>
        <v>0</v>
      </c>
      <c r="BL230" s="16" t="s">
        <v>132</v>
      </c>
      <c r="BM230" s="167" t="s">
        <v>1107</v>
      </c>
    </row>
    <row r="231" spans="2:51" s="12" customFormat="1" ht="12">
      <c r="B231" s="169"/>
      <c r="D231" s="170" t="s">
        <v>139</v>
      </c>
      <c r="E231" s="171" t="s">
        <v>422</v>
      </c>
      <c r="F231" s="172" t="s">
        <v>1588</v>
      </c>
      <c r="H231" s="173">
        <v>151</v>
      </c>
      <c r="I231" s="174"/>
      <c r="L231" s="169"/>
      <c r="M231" s="175"/>
      <c r="N231" s="176"/>
      <c r="O231" s="176"/>
      <c r="P231" s="176"/>
      <c r="Q231" s="176"/>
      <c r="R231" s="176"/>
      <c r="S231" s="176"/>
      <c r="T231" s="177"/>
      <c r="AT231" s="171" t="s">
        <v>139</v>
      </c>
      <c r="AU231" s="171" t="s">
        <v>81</v>
      </c>
      <c r="AV231" s="12" t="s">
        <v>103</v>
      </c>
      <c r="AW231" s="12" t="s">
        <v>30</v>
      </c>
      <c r="AX231" s="12" t="s">
        <v>81</v>
      </c>
      <c r="AY231" s="171" t="s">
        <v>133</v>
      </c>
    </row>
    <row r="232" spans="1:65" s="2" customFormat="1" ht="16.5" customHeight="1">
      <c r="A232" s="31"/>
      <c r="B232" s="154"/>
      <c r="C232" s="155" t="s">
        <v>722</v>
      </c>
      <c r="D232" s="155" t="s">
        <v>134</v>
      </c>
      <c r="E232" s="156" t="s">
        <v>638</v>
      </c>
      <c r="F232" s="157" t="s">
        <v>639</v>
      </c>
      <c r="G232" s="158" t="s">
        <v>273</v>
      </c>
      <c r="H232" s="159">
        <v>2709</v>
      </c>
      <c r="I232" s="160"/>
      <c r="J232" s="161">
        <f>ROUND(I232*H232,2)</f>
        <v>0</v>
      </c>
      <c r="K232" s="162"/>
      <c r="L232" s="32"/>
      <c r="M232" s="163" t="s">
        <v>1</v>
      </c>
      <c r="N232" s="164" t="s">
        <v>38</v>
      </c>
      <c r="O232" s="57"/>
      <c r="P232" s="165">
        <f>O232*H232</f>
        <v>0</v>
      </c>
      <c r="Q232" s="165">
        <v>0.18776</v>
      </c>
      <c r="R232" s="165">
        <f>Q232*H232</f>
        <v>508.64184</v>
      </c>
      <c r="S232" s="165">
        <v>0</v>
      </c>
      <c r="T232" s="166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67" t="s">
        <v>132</v>
      </c>
      <c r="AT232" s="167" t="s">
        <v>134</v>
      </c>
      <c r="AU232" s="167" t="s">
        <v>81</v>
      </c>
      <c r="AY232" s="16" t="s">
        <v>133</v>
      </c>
      <c r="BE232" s="168">
        <f>IF(N232="základní",J232,0)</f>
        <v>0</v>
      </c>
      <c r="BF232" s="168">
        <f>IF(N232="snížená",J232,0)</f>
        <v>0</v>
      </c>
      <c r="BG232" s="168">
        <f>IF(N232="zákl. přenesená",J232,0)</f>
        <v>0</v>
      </c>
      <c r="BH232" s="168">
        <f>IF(N232="sníž. přenesená",J232,0)</f>
        <v>0</v>
      </c>
      <c r="BI232" s="168">
        <f>IF(N232="nulová",J232,0)</f>
        <v>0</v>
      </c>
      <c r="BJ232" s="16" t="s">
        <v>81</v>
      </c>
      <c r="BK232" s="168">
        <f>ROUND(I232*H232,2)</f>
        <v>0</v>
      </c>
      <c r="BL232" s="16" t="s">
        <v>132</v>
      </c>
      <c r="BM232" s="167" t="s">
        <v>1109</v>
      </c>
    </row>
    <row r="233" spans="2:51" s="12" customFormat="1" ht="12">
      <c r="B233" s="169"/>
      <c r="D233" s="170" t="s">
        <v>139</v>
      </c>
      <c r="E233" s="171" t="s">
        <v>428</v>
      </c>
      <c r="F233" s="172" t="s">
        <v>1110</v>
      </c>
      <c r="H233" s="173">
        <v>2709</v>
      </c>
      <c r="I233" s="174"/>
      <c r="L233" s="169"/>
      <c r="M233" s="175"/>
      <c r="N233" s="176"/>
      <c r="O233" s="176"/>
      <c r="P233" s="176"/>
      <c r="Q233" s="176"/>
      <c r="R233" s="176"/>
      <c r="S233" s="176"/>
      <c r="T233" s="177"/>
      <c r="AT233" s="171" t="s">
        <v>139</v>
      </c>
      <c r="AU233" s="171" t="s">
        <v>81</v>
      </c>
      <c r="AV233" s="12" t="s">
        <v>103</v>
      </c>
      <c r="AW233" s="12" t="s">
        <v>30</v>
      </c>
      <c r="AX233" s="12" t="s">
        <v>81</v>
      </c>
      <c r="AY233" s="171" t="s">
        <v>133</v>
      </c>
    </row>
    <row r="234" spans="1:65" s="2" customFormat="1" ht="16.5" customHeight="1">
      <c r="A234" s="31"/>
      <c r="B234" s="154"/>
      <c r="C234" s="155" t="s">
        <v>726</v>
      </c>
      <c r="D234" s="155" t="s">
        <v>134</v>
      </c>
      <c r="E234" s="156" t="s">
        <v>643</v>
      </c>
      <c r="F234" s="157" t="s">
        <v>644</v>
      </c>
      <c r="G234" s="158" t="s">
        <v>137</v>
      </c>
      <c r="H234" s="159">
        <v>120</v>
      </c>
      <c r="I234" s="160"/>
      <c r="J234" s="161">
        <f>ROUND(I234*H234,2)</f>
        <v>0</v>
      </c>
      <c r="K234" s="162"/>
      <c r="L234" s="32"/>
      <c r="M234" s="163" t="s">
        <v>1</v>
      </c>
      <c r="N234" s="164" t="s">
        <v>38</v>
      </c>
      <c r="O234" s="57"/>
      <c r="P234" s="165">
        <f>O234*H234</f>
        <v>0</v>
      </c>
      <c r="Q234" s="165">
        <v>0.00282</v>
      </c>
      <c r="R234" s="165">
        <f>Q234*H234</f>
        <v>0.3384</v>
      </c>
      <c r="S234" s="165">
        <v>0</v>
      </c>
      <c r="T234" s="166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67" t="s">
        <v>132</v>
      </c>
      <c r="AT234" s="167" t="s">
        <v>134</v>
      </c>
      <c r="AU234" s="167" t="s">
        <v>81</v>
      </c>
      <c r="AY234" s="16" t="s">
        <v>133</v>
      </c>
      <c r="BE234" s="168">
        <f>IF(N234="základní",J234,0)</f>
        <v>0</v>
      </c>
      <c r="BF234" s="168">
        <f>IF(N234="snížená",J234,0)</f>
        <v>0</v>
      </c>
      <c r="BG234" s="168">
        <f>IF(N234="zákl. přenesená",J234,0)</f>
        <v>0</v>
      </c>
      <c r="BH234" s="168">
        <f>IF(N234="sníž. přenesená",J234,0)</f>
        <v>0</v>
      </c>
      <c r="BI234" s="168">
        <f>IF(N234="nulová",J234,0)</f>
        <v>0</v>
      </c>
      <c r="BJ234" s="16" t="s">
        <v>81</v>
      </c>
      <c r="BK234" s="168">
        <f>ROUND(I234*H234,2)</f>
        <v>0</v>
      </c>
      <c r="BL234" s="16" t="s">
        <v>132</v>
      </c>
      <c r="BM234" s="167" t="s">
        <v>1111</v>
      </c>
    </row>
    <row r="235" spans="2:51" s="12" customFormat="1" ht="12">
      <c r="B235" s="169"/>
      <c r="D235" s="170" t="s">
        <v>139</v>
      </c>
      <c r="E235" s="171" t="s">
        <v>678</v>
      </c>
      <c r="F235" s="172" t="s">
        <v>915</v>
      </c>
      <c r="H235" s="173">
        <v>120</v>
      </c>
      <c r="I235" s="174"/>
      <c r="L235" s="169"/>
      <c r="M235" s="175"/>
      <c r="N235" s="176"/>
      <c r="O235" s="176"/>
      <c r="P235" s="176"/>
      <c r="Q235" s="176"/>
      <c r="R235" s="176"/>
      <c r="S235" s="176"/>
      <c r="T235" s="177"/>
      <c r="AT235" s="171" t="s">
        <v>139</v>
      </c>
      <c r="AU235" s="171" t="s">
        <v>81</v>
      </c>
      <c r="AV235" s="12" t="s">
        <v>103</v>
      </c>
      <c r="AW235" s="12" t="s">
        <v>30</v>
      </c>
      <c r="AX235" s="12" t="s">
        <v>81</v>
      </c>
      <c r="AY235" s="171" t="s">
        <v>133</v>
      </c>
    </row>
    <row r="236" spans="1:65" s="2" customFormat="1" ht="21.75" customHeight="1">
      <c r="A236" s="31"/>
      <c r="B236" s="154"/>
      <c r="C236" s="155" t="s">
        <v>731</v>
      </c>
      <c r="D236" s="155" t="s">
        <v>134</v>
      </c>
      <c r="E236" s="156" t="s">
        <v>647</v>
      </c>
      <c r="F236" s="157" t="s">
        <v>648</v>
      </c>
      <c r="G236" s="158" t="s">
        <v>273</v>
      </c>
      <c r="H236" s="159">
        <v>5169</v>
      </c>
      <c r="I236" s="160"/>
      <c r="J236" s="161">
        <f>ROUND(I236*H236,2)</f>
        <v>0</v>
      </c>
      <c r="K236" s="162"/>
      <c r="L236" s="32"/>
      <c r="M236" s="163" t="s">
        <v>1</v>
      </c>
      <c r="N236" s="164" t="s">
        <v>38</v>
      </c>
      <c r="O236" s="57"/>
      <c r="P236" s="165">
        <f>O236*H236</f>
        <v>0</v>
      </c>
      <c r="Q236" s="165">
        <v>0.00561</v>
      </c>
      <c r="R236" s="165">
        <f>Q236*H236</f>
        <v>28.99809</v>
      </c>
      <c r="S236" s="165">
        <v>0</v>
      </c>
      <c r="T236" s="166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7" t="s">
        <v>132</v>
      </c>
      <c r="AT236" s="167" t="s">
        <v>134</v>
      </c>
      <c r="AU236" s="167" t="s">
        <v>81</v>
      </c>
      <c r="AY236" s="16" t="s">
        <v>133</v>
      </c>
      <c r="BE236" s="168">
        <f>IF(N236="základní",J236,0)</f>
        <v>0</v>
      </c>
      <c r="BF236" s="168">
        <f>IF(N236="snížená",J236,0)</f>
        <v>0</v>
      </c>
      <c r="BG236" s="168">
        <f>IF(N236="zákl. přenesená",J236,0)</f>
        <v>0</v>
      </c>
      <c r="BH236" s="168">
        <f>IF(N236="sníž. přenesená",J236,0)</f>
        <v>0</v>
      </c>
      <c r="BI236" s="168">
        <f>IF(N236="nulová",J236,0)</f>
        <v>0</v>
      </c>
      <c r="BJ236" s="16" t="s">
        <v>81</v>
      </c>
      <c r="BK236" s="168">
        <f>ROUND(I236*H236,2)</f>
        <v>0</v>
      </c>
      <c r="BL236" s="16" t="s">
        <v>132</v>
      </c>
      <c r="BM236" s="167" t="s">
        <v>1112</v>
      </c>
    </row>
    <row r="237" spans="2:51" s="12" customFormat="1" ht="12">
      <c r="B237" s="169"/>
      <c r="D237" s="170" t="s">
        <v>139</v>
      </c>
      <c r="E237" s="171" t="s">
        <v>441</v>
      </c>
      <c r="F237" s="172" t="s">
        <v>1113</v>
      </c>
      <c r="H237" s="173">
        <v>5169</v>
      </c>
      <c r="I237" s="174"/>
      <c r="L237" s="169"/>
      <c r="M237" s="175"/>
      <c r="N237" s="176"/>
      <c r="O237" s="176"/>
      <c r="P237" s="176"/>
      <c r="Q237" s="176"/>
      <c r="R237" s="176"/>
      <c r="S237" s="176"/>
      <c r="T237" s="177"/>
      <c r="AT237" s="171" t="s">
        <v>139</v>
      </c>
      <c r="AU237" s="171" t="s">
        <v>81</v>
      </c>
      <c r="AV237" s="12" t="s">
        <v>103</v>
      </c>
      <c r="AW237" s="12" t="s">
        <v>30</v>
      </c>
      <c r="AX237" s="12" t="s">
        <v>81</v>
      </c>
      <c r="AY237" s="171" t="s">
        <v>133</v>
      </c>
    </row>
    <row r="238" spans="1:65" s="2" customFormat="1" ht="21.75" customHeight="1">
      <c r="A238" s="31"/>
      <c r="B238" s="154"/>
      <c r="C238" s="155" t="s">
        <v>735</v>
      </c>
      <c r="D238" s="155" t="s">
        <v>134</v>
      </c>
      <c r="E238" s="156" t="s">
        <v>653</v>
      </c>
      <c r="F238" s="157" t="s">
        <v>654</v>
      </c>
      <c r="G238" s="158" t="s">
        <v>273</v>
      </c>
      <c r="H238" s="159">
        <v>17757</v>
      </c>
      <c r="I238" s="160"/>
      <c r="J238" s="161">
        <f>ROUND(I238*H238,2)</f>
        <v>0</v>
      </c>
      <c r="K238" s="162"/>
      <c r="L238" s="32"/>
      <c r="M238" s="163" t="s">
        <v>1</v>
      </c>
      <c r="N238" s="164" t="s">
        <v>38</v>
      </c>
      <c r="O238" s="57"/>
      <c r="P238" s="165">
        <f>O238*H238</f>
        <v>0</v>
      </c>
      <c r="Q238" s="165">
        <v>0.00071</v>
      </c>
      <c r="R238" s="165">
        <f>Q238*H238</f>
        <v>12.607470000000001</v>
      </c>
      <c r="S238" s="165">
        <v>0</v>
      </c>
      <c r="T238" s="166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67" t="s">
        <v>132</v>
      </c>
      <c r="AT238" s="167" t="s">
        <v>134</v>
      </c>
      <c r="AU238" s="167" t="s">
        <v>81</v>
      </c>
      <c r="AY238" s="16" t="s">
        <v>133</v>
      </c>
      <c r="BE238" s="168">
        <f>IF(N238="základní",J238,0)</f>
        <v>0</v>
      </c>
      <c r="BF238" s="168">
        <f>IF(N238="snížená",J238,0)</f>
        <v>0</v>
      </c>
      <c r="BG238" s="168">
        <f>IF(N238="zákl. přenesená",J238,0)</f>
        <v>0</v>
      </c>
      <c r="BH238" s="168">
        <f>IF(N238="sníž. přenesená",J238,0)</f>
        <v>0</v>
      </c>
      <c r="BI238" s="168">
        <f>IF(N238="nulová",J238,0)</f>
        <v>0</v>
      </c>
      <c r="BJ238" s="16" t="s">
        <v>81</v>
      </c>
      <c r="BK238" s="168">
        <f>ROUND(I238*H238,2)</f>
        <v>0</v>
      </c>
      <c r="BL238" s="16" t="s">
        <v>132</v>
      </c>
      <c r="BM238" s="167" t="s">
        <v>1114</v>
      </c>
    </row>
    <row r="239" spans="2:51" s="12" customFormat="1" ht="12">
      <c r="B239" s="169"/>
      <c r="D239" s="170" t="s">
        <v>139</v>
      </c>
      <c r="E239" s="171" t="s">
        <v>447</v>
      </c>
      <c r="F239" s="172" t="s">
        <v>1115</v>
      </c>
      <c r="H239" s="173">
        <v>17757</v>
      </c>
      <c r="I239" s="174"/>
      <c r="L239" s="169"/>
      <c r="M239" s="175"/>
      <c r="N239" s="176"/>
      <c r="O239" s="176"/>
      <c r="P239" s="176"/>
      <c r="Q239" s="176"/>
      <c r="R239" s="176"/>
      <c r="S239" s="176"/>
      <c r="T239" s="177"/>
      <c r="AT239" s="171" t="s">
        <v>139</v>
      </c>
      <c r="AU239" s="171" t="s">
        <v>81</v>
      </c>
      <c r="AV239" s="12" t="s">
        <v>103</v>
      </c>
      <c r="AW239" s="12" t="s">
        <v>30</v>
      </c>
      <c r="AX239" s="12" t="s">
        <v>81</v>
      </c>
      <c r="AY239" s="171" t="s">
        <v>133</v>
      </c>
    </row>
    <row r="240" spans="1:65" s="2" customFormat="1" ht="16.5" customHeight="1">
      <c r="A240" s="31"/>
      <c r="B240" s="154"/>
      <c r="C240" s="155" t="s">
        <v>739</v>
      </c>
      <c r="D240" s="155" t="s">
        <v>134</v>
      </c>
      <c r="E240" s="156" t="s">
        <v>658</v>
      </c>
      <c r="F240" s="157" t="s">
        <v>1116</v>
      </c>
      <c r="G240" s="158" t="s">
        <v>273</v>
      </c>
      <c r="H240" s="159">
        <v>1000</v>
      </c>
      <c r="I240" s="160"/>
      <c r="J240" s="161">
        <f>ROUND(I240*H240,2)</f>
        <v>0</v>
      </c>
      <c r="K240" s="162"/>
      <c r="L240" s="32"/>
      <c r="M240" s="163" t="s">
        <v>1</v>
      </c>
      <c r="N240" s="164" t="s">
        <v>38</v>
      </c>
      <c r="O240" s="57"/>
      <c r="P240" s="165">
        <f>O240*H240</f>
        <v>0</v>
      </c>
      <c r="Q240" s="165">
        <v>0</v>
      </c>
      <c r="R240" s="165">
        <f>Q240*H240</f>
        <v>0</v>
      </c>
      <c r="S240" s="165">
        <v>0</v>
      </c>
      <c r="T240" s="166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7" t="s">
        <v>132</v>
      </c>
      <c r="AT240" s="167" t="s">
        <v>134</v>
      </c>
      <c r="AU240" s="167" t="s">
        <v>81</v>
      </c>
      <c r="AY240" s="16" t="s">
        <v>133</v>
      </c>
      <c r="BE240" s="168">
        <f>IF(N240="základní",J240,0)</f>
        <v>0</v>
      </c>
      <c r="BF240" s="168">
        <f>IF(N240="snížená",J240,0)</f>
        <v>0</v>
      </c>
      <c r="BG240" s="168">
        <f>IF(N240="zákl. přenesená",J240,0)</f>
        <v>0</v>
      </c>
      <c r="BH240" s="168">
        <f>IF(N240="sníž. přenesená",J240,0)</f>
        <v>0</v>
      </c>
      <c r="BI240" s="168">
        <f>IF(N240="nulová",J240,0)</f>
        <v>0</v>
      </c>
      <c r="BJ240" s="16" t="s">
        <v>81</v>
      </c>
      <c r="BK240" s="168">
        <f>ROUND(I240*H240,2)</f>
        <v>0</v>
      </c>
      <c r="BL240" s="16" t="s">
        <v>132</v>
      </c>
      <c r="BM240" s="167" t="s">
        <v>1117</v>
      </c>
    </row>
    <row r="241" spans="2:51" s="12" customFormat="1" ht="12">
      <c r="B241" s="169"/>
      <c r="D241" s="170" t="s">
        <v>139</v>
      </c>
      <c r="E241" s="171" t="s">
        <v>453</v>
      </c>
      <c r="F241" s="172" t="s">
        <v>1118</v>
      </c>
      <c r="H241" s="173">
        <v>1000</v>
      </c>
      <c r="I241" s="174"/>
      <c r="L241" s="169"/>
      <c r="M241" s="175"/>
      <c r="N241" s="176"/>
      <c r="O241" s="176"/>
      <c r="P241" s="176"/>
      <c r="Q241" s="176"/>
      <c r="R241" s="176"/>
      <c r="S241" s="176"/>
      <c r="T241" s="177"/>
      <c r="AT241" s="171" t="s">
        <v>139</v>
      </c>
      <c r="AU241" s="171" t="s">
        <v>81</v>
      </c>
      <c r="AV241" s="12" t="s">
        <v>103</v>
      </c>
      <c r="AW241" s="12" t="s">
        <v>30</v>
      </c>
      <c r="AX241" s="12" t="s">
        <v>81</v>
      </c>
      <c r="AY241" s="171" t="s">
        <v>133</v>
      </c>
    </row>
    <row r="242" spans="1:65" s="2" customFormat="1" ht="16.5" customHeight="1">
      <c r="A242" s="31"/>
      <c r="B242" s="154"/>
      <c r="C242" s="155" t="s">
        <v>743</v>
      </c>
      <c r="D242" s="155" t="s">
        <v>134</v>
      </c>
      <c r="E242" s="156" t="s">
        <v>663</v>
      </c>
      <c r="F242" s="157" t="s">
        <v>1119</v>
      </c>
      <c r="G242" s="158" t="s">
        <v>273</v>
      </c>
      <c r="H242" s="159">
        <v>12670</v>
      </c>
      <c r="I242" s="160"/>
      <c r="J242" s="161">
        <f>ROUND(I242*H242,2)</f>
        <v>0</v>
      </c>
      <c r="K242" s="162"/>
      <c r="L242" s="32"/>
      <c r="M242" s="163" t="s">
        <v>1</v>
      </c>
      <c r="N242" s="164" t="s">
        <v>38</v>
      </c>
      <c r="O242" s="57"/>
      <c r="P242" s="165">
        <f>O242*H242</f>
        <v>0</v>
      </c>
      <c r="Q242" s="165">
        <v>0</v>
      </c>
      <c r="R242" s="165">
        <f>Q242*H242</f>
        <v>0</v>
      </c>
      <c r="S242" s="165">
        <v>0</v>
      </c>
      <c r="T242" s="166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7" t="s">
        <v>132</v>
      </c>
      <c r="AT242" s="167" t="s">
        <v>134</v>
      </c>
      <c r="AU242" s="167" t="s">
        <v>81</v>
      </c>
      <c r="AY242" s="16" t="s">
        <v>133</v>
      </c>
      <c r="BE242" s="168">
        <f>IF(N242="základní",J242,0)</f>
        <v>0</v>
      </c>
      <c r="BF242" s="168">
        <f>IF(N242="snížená",J242,0)</f>
        <v>0</v>
      </c>
      <c r="BG242" s="168">
        <f>IF(N242="zákl. přenesená",J242,0)</f>
        <v>0</v>
      </c>
      <c r="BH242" s="168">
        <f>IF(N242="sníž. přenesená",J242,0)</f>
        <v>0</v>
      </c>
      <c r="BI242" s="168">
        <f>IF(N242="nulová",J242,0)</f>
        <v>0</v>
      </c>
      <c r="BJ242" s="16" t="s">
        <v>81</v>
      </c>
      <c r="BK242" s="168">
        <f>ROUND(I242*H242,2)</f>
        <v>0</v>
      </c>
      <c r="BL242" s="16" t="s">
        <v>132</v>
      </c>
      <c r="BM242" s="167" t="s">
        <v>1120</v>
      </c>
    </row>
    <row r="243" spans="2:51" s="12" customFormat="1" ht="12">
      <c r="B243" s="169"/>
      <c r="D243" s="170" t="s">
        <v>139</v>
      </c>
      <c r="E243" s="171" t="s">
        <v>1121</v>
      </c>
      <c r="F243" s="172" t="s">
        <v>1122</v>
      </c>
      <c r="H243" s="173">
        <v>12485</v>
      </c>
      <c r="I243" s="174"/>
      <c r="L243" s="169"/>
      <c r="M243" s="175"/>
      <c r="N243" s="176"/>
      <c r="O243" s="176"/>
      <c r="P243" s="176"/>
      <c r="Q243" s="176"/>
      <c r="R243" s="176"/>
      <c r="S243" s="176"/>
      <c r="T243" s="177"/>
      <c r="AT243" s="171" t="s">
        <v>139</v>
      </c>
      <c r="AU243" s="171" t="s">
        <v>81</v>
      </c>
      <c r="AV243" s="12" t="s">
        <v>103</v>
      </c>
      <c r="AW243" s="12" t="s">
        <v>30</v>
      </c>
      <c r="AX243" s="12" t="s">
        <v>73</v>
      </c>
      <c r="AY243" s="171" t="s">
        <v>133</v>
      </c>
    </row>
    <row r="244" spans="2:51" s="12" customFormat="1" ht="12">
      <c r="B244" s="169"/>
      <c r="D244" s="170" t="s">
        <v>139</v>
      </c>
      <c r="E244" s="171" t="s">
        <v>962</v>
      </c>
      <c r="F244" s="172" t="s">
        <v>1123</v>
      </c>
      <c r="H244" s="173">
        <v>185</v>
      </c>
      <c r="I244" s="174"/>
      <c r="L244" s="169"/>
      <c r="M244" s="175"/>
      <c r="N244" s="176"/>
      <c r="O244" s="176"/>
      <c r="P244" s="176"/>
      <c r="Q244" s="176"/>
      <c r="R244" s="176"/>
      <c r="S244" s="176"/>
      <c r="T244" s="177"/>
      <c r="AT244" s="171" t="s">
        <v>139</v>
      </c>
      <c r="AU244" s="171" t="s">
        <v>81</v>
      </c>
      <c r="AV244" s="12" t="s">
        <v>103</v>
      </c>
      <c r="AW244" s="12" t="s">
        <v>30</v>
      </c>
      <c r="AX244" s="12" t="s">
        <v>73</v>
      </c>
      <c r="AY244" s="171" t="s">
        <v>133</v>
      </c>
    </row>
    <row r="245" spans="2:51" s="12" customFormat="1" ht="12">
      <c r="B245" s="169"/>
      <c r="D245" s="170" t="s">
        <v>139</v>
      </c>
      <c r="E245" s="171" t="s">
        <v>1124</v>
      </c>
      <c r="F245" s="172" t="s">
        <v>1125</v>
      </c>
      <c r="H245" s="173">
        <v>12670</v>
      </c>
      <c r="I245" s="174"/>
      <c r="L245" s="169"/>
      <c r="M245" s="175"/>
      <c r="N245" s="176"/>
      <c r="O245" s="176"/>
      <c r="P245" s="176"/>
      <c r="Q245" s="176"/>
      <c r="R245" s="176"/>
      <c r="S245" s="176"/>
      <c r="T245" s="177"/>
      <c r="AT245" s="171" t="s">
        <v>139</v>
      </c>
      <c r="AU245" s="171" t="s">
        <v>81</v>
      </c>
      <c r="AV245" s="12" t="s">
        <v>103</v>
      </c>
      <c r="AW245" s="12" t="s">
        <v>30</v>
      </c>
      <c r="AX245" s="12" t="s">
        <v>81</v>
      </c>
      <c r="AY245" s="171" t="s">
        <v>133</v>
      </c>
    </row>
    <row r="246" spans="1:65" s="2" customFormat="1" ht="16.5" customHeight="1">
      <c r="A246" s="31"/>
      <c r="B246" s="154"/>
      <c r="C246" s="155" t="s">
        <v>749</v>
      </c>
      <c r="D246" s="155" t="s">
        <v>134</v>
      </c>
      <c r="E246" s="156" t="s">
        <v>670</v>
      </c>
      <c r="F246" s="157" t="s">
        <v>1126</v>
      </c>
      <c r="G246" s="158" t="s">
        <v>273</v>
      </c>
      <c r="H246" s="159">
        <v>5087.25</v>
      </c>
      <c r="I246" s="160"/>
      <c r="J246" s="161">
        <f>ROUND(I246*H246,2)</f>
        <v>0</v>
      </c>
      <c r="K246" s="162"/>
      <c r="L246" s="32"/>
      <c r="M246" s="163" t="s">
        <v>1</v>
      </c>
      <c r="N246" s="164" t="s">
        <v>38</v>
      </c>
      <c r="O246" s="57"/>
      <c r="P246" s="165">
        <f>O246*H246</f>
        <v>0</v>
      </c>
      <c r="Q246" s="165">
        <v>0</v>
      </c>
      <c r="R246" s="165">
        <f>Q246*H246</f>
        <v>0</v>
      </c>
      <c r="S246" s="165">
        <v>0</v>
      </c>
      <c r="T246" s="166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67" t="s">
        <v>132</v>
      </c>
      <c r="AT246" s="167" t="s">
        <v>134</v>
      </c>
      <c r="AU246" s="167" t="s">
        <v>81</v>
      </c>
      <c r="AY246" s="16" t="s">
        <v>133</v>
      </c>
      <c r="BE246" s="168">
        <f>IF(N246="základní",J246,0)</f>
        <v>0</v>
      </c>
      <c r="BF246" s="168">
        <f>IF(N246="snížená",J246,0)</f>
        <v>0</v>
      </c>
      <c r="BG246" s="168">
        <f>IF(N246="zákl. přenesená",J246,0)</f>
        <v>0</v>
      </c>
      <c r="BH246" s="168">
        <f>IF(N246="sníž. přenesená",J246,0)</f>
        <v>0</v>
      </c>
      <c r="BI246" s="168">
        <f>IF(N246="nulová",J246,0)</f>
        <v>0</v>
      </c>
      <c r="BJ246" s="16" t="s">
        <v>81</v>
      </c>
      <c r="BK246" s="168">
        <f>ROUND(I246*H246,2)</f>
        <v>0</v>
      </c>
      <c r="BL246" s="16" t="s">
        <v>132</v>
      </c>
      <c r="BM246" s="167" t="s">
        <v>1127</v>
      </c>
    </row>
    <row r="247" spans="2:51" s="12" customFormat="1" ht="12">
      <c r="B247" s="169"/>
      <c r="D247" s="170" t="s">
        <v>139</v>
      </c>
      <c r="E247" s="171" t="s">
        <v>747</v>
      </c>
      <c r="F247" s="172" t="s">
        <v>1128</v>
      </c>
      <c r="H247" s="173">
        <v>5087.25</v>
      </c>
      <c r="I247" s="174"/>
      <c r="L247" s="169"/>
      <c r="M247" s="175"/>
      <c r="N247" s="176"/>
      <c r="O247" s="176"/>
      <c r="P247" s="176"/>
      <c r="Q247" s="176"/>
      <c r="R247" s="176"/>
      <c r="S247" s="176"/>
      <c r="T247" s="177"/>
      <c r="AT247" s="171" t="s">
        <v>139</v>
      </c>
      <c r="AU247" s="171" t="s">
        <v>81</v>
      </c>
      <c r="AV247" s="12" t="s">
        <v>103</v>
      </c>
      <c r="AW247" s="12" t="s">
        <v>30</v>
      </c>
      <c r="AX247" s="12" t="s">
        <v>81</v>
      </c>
      <c r="AY247" s="171" t="s">
        <v>133</v>
      </c>
    </row>
    <row r="248" spans="1:65" s="2" customFormat="1" ht="21.75" customHeight="1">
      <c r="A248" s="31"/>
      <c r="B248" s="154"/>
      <c r="C248" s="155" t="s">
        <v>755</v>
      </c>
      <c r="D248" s="155" t="s">
        <v>134</v>
      </c>
      <c r="E248" s="156" t="s">
        <v>675</v>
      </c>
      <c r="F248" s="157" t="s">
        <v>676</v>
      </c>
      <c r="G248" s="158" t="s">
        <v>273</v>
      </c>
      <c r="H248" s="159">
        <v>72</v>
      </c>
      <c r="I248" s="160"/>
      <c r="J248" s="161">
        <f>ROUND(I248*H248,2)</f>
        <v>0</v>
      </c>
      <c r="K248" s="162"/>
      <c r="L248" s="32"/>
      <c r="M248" s="163" t="s">
        <v>1</v>
      </c>
      <c r="N248" s="164" t="s">
        <v>38</v>
      </c>
      <c r="O248" s="57"/>
      <c r="P248" s="165">
        <f>O248*H248</f>
        <v>0</v>
      </c>
      <c r="Q248" s="165">
        <v>0.61404</v>
      </c>
      <c r="R248" s="165">
        <f>Q248*H248</f>
        <v>44.21088</v>
      </c>
      <c r="S248" s="165">
        <v>0</v>
      </c>
      <c r="T248" s="166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67" t="s">
        <v>132</v>
      </c>
      <c r="AT248" s="167" t="s">
        <v>134</v>
      </c>
      <c r="AU248" s="167" t="s">
        <v>81</v>
      </c>
      <c r="AY248" s="16" t="s">
        <v>133</v>
      </c>
      <c r="BE248" s="168">
        <f>IF(N248="základní",J248,0)</f>
        <v>0</v>
      </c>
      <c r="BF248" s="168">
        <f>IF(N248="snížená",J248,0)</f>
        <v>0</v>
      </c>
      <c r="BG248" s="168">
        <f>IF(N248="zákl. přenesená",J248,0)</f>
        <v>0</v>
      </c>
      <c r="BH248" s="168">
        <f>IF(N248="sníž. přenesená",J248,0)</f>
        <v>0</v>
      </c>
      <c r="BI248" s="168">
        <f>IF(N248="nulová",J248,0)</f>
        <v>0</v>
      </c>
      <c r="BJ248" s="16" t="s">
        <v>81</v>
      </c>
      <c r="BK248" s="168">
        <f>ROUND(I248*H248,2)</f>
        <v>0</v>
      </c>
      <c r="BL248" s="16" t="s">
        <v>132</v>
      </c>
      <c r="BM248" s="167" t="s">
        <v>1129</v>
      </c>
    </row>
    <row r="249" spans="2:51" s="12" customFormat="1" ht="12">
      <c r="B249" s="169"/>
      <c r="D249" s="170" t="s">
        <v>139</v>
      </c>
      <c r="E249" s="171" t="s">
        <v>753</v>
      </c>
      <c r="F249" s="172" t="s">
        <v>627</v>
      </c>
      <c r="H249" s="173">
        <v>72</v>
      </c>
      <c r="I249" s="174"/>
      <c r="L249" s="169"/>
      <c r="M249" s="175"/>
      <c r="N249" s="176"/>
      <c r="O249" s="176"/>
      <c r="P249" s="176"/>
      <c r="Q249" s="176"/>
      <c r="R249" s="176"/>
      <c r="S249" s="176"/>
      <c r="T249" s="177"/>
      <c r="AT249" s="171" t="s">
        <v>139</v>
      </c>
      <c r="AU249" s="171" t="s">
        <v>81</v>
      </c>
      <c r="AV249" s="12" t="s">
        <v>103</v>
      </c>
      <c r="AW249" s="12" t="s">
        <v>30</v>
      </c>
      <c r="AX249" s="12" t="s">
        <v>81</v>
      </c>
      <c r="AY249" s="171" t="s">
        <v>133</v>
      </c>
    </row>
    <row r="250" spans="2:63" s="11" customFormat="1" ht="25.9" customHeight="1">
      <c r="B250" s="143"/>
      <c r="D250" s="144" t="s">
        <v>72</v>
      </c>
      <c r="E250" s="145" t="s">
        <v>680</v>
      </c>
      <c r="F250" s="145" t="s">
        <v>681</v>
      </c>
      <c r="I250" s="146"/>
      <c r="J250" s="147">
        <f>BK250</f>
        <v>0</v>
      </c>
      <c r="L250" s="143"/>
      <c r="M250" s="148"/>
      <c r="N250" s="149"/>
      <c r="O250" s="149"/>
      <c r="P250" s="150">
        <f>SUM(P251:P256)</f>
        <v>0</v>
      </c>
      <c r="Q250" s="149"/>
      <c r="R250" s="150">
        <f>SUM(R251:R256)</f>
        <v>0.175243</v>
      </c>
      <c r="S250" s="149"/>
      <c r="T250" s="151">
        <f>SUM(T251:T256)</f>
        <v>0</v>
      </c>
      <c r="AR250" s="144" t="s">
        <v>132</v>
      </c>
      <c r="AT250" s="152" t="s">
        <v>72</v>
      </c>
      <c r="AU250" s="152" t="s">
        <v>73</v>
      </c>
      <c r="AY250" s="144" t="s">
        <v>133</v>
      </c>
      <c r="BK250" s="153">
        <f>SUM(BK251:BK256)</f>
        <v>0</v>
      </c>
    </row>
    <row r="251" spans="1:65" s="2" customFormat="1" ht="21.75" customHeight="1">
      <c r="A251" s="31"/>
      <c r="B251" s="154"/>
      <c r="C251" s="155" t="s">
        <v>759</v>
      </c>
      <c r="D251" s="155" t="s">
        <v>134</v>
      </c>
      <c r="E251" s="156" t="s">
        <v>703</v>
      </c>
      <c r="F251" s="157" t="s">
        <v>704</v>
      </c>
      <c r="G251" s="158" t="s">
        <v>273</v>
      </c>
      <c r="H251" s="159">
        <v>87.42</v>
      </c>
      <c r="I251" s="160"/>
      <c r="J251" s="161">
        <f>ROUND(I251*H251,2)</f>
        <v>0</v>
      </c>
      <c r="K251" s="162"/>
      <c r="L251" s="32"/>
      <c r="M251" s="163" t="s">
        <v>1</v>
      </c>
      <c r="N251" s="164" t="s">
        <v>38</v>
      </c>
      <c r="O251" s="57"/>
      <c r="P251" s="165">
        <f>O251*H251</f>
        <v>0</v>
      </c>
      <c r="Q251" s="165">
        <v>0</v>
      </c>
      <c r="R251" s="165">
        <f>Q251*H251</f>
        <v>0</v>
      </c>
      <c r="S251" s="165">
        <v>0</v>
      </c>
      <c r="T251" s="166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67" t="s">
        <v>132</v>
      </c>
      <c r="AT251" s="167" t="s">
        <v>134</v>
      </c>
      <c r="AU251" s="167" t="s">
        <v>81</v>
      </c>
      <c r="AY251" s="16" t="s">
        <v>133</v>
      </c>
      <c r="BE251" s="168">
        <f>IF(N251="základní",J251,0)</f>
        <v>0</v>
      </c>
      <c r="BF251" s="168">
        <f>IF(N251="snížená",J251,0)</f>
        <v>0</v>
      </c>
      <c r="BG251" s="168">
        <f>IF(N251="zákl. přenesená",J251,0)</f>
        <v>0</v>
      </c>
      <c r="BH251" s="168">
        <f>IF(N251="sníž. přenesená",J251,0)</f>
        <v>0</v>
      </c>
      <c r="BI251" s="168">
        <f>IF(N251="nulová",J251,0)</f>
        <v>0</v>
      </c>
      <c r="BJ251" s="16" t="s">
        <v>81</v>
      </c>
      <c r="BK251" s="168">
        <f>ROUND(I251*H251,2)</f>
        <v>0</v>
      </c>
      <c r="BL251" s="16" t="s">
        <v>132</v>
      </c>
      <c r="BM251" s="167" t="s">
        <v>1130</v>
      </c>
    </row>
    <row r="252" spans="2:51" s="12" customFormat="1" ht="22.5">
      <c r="B252" s="169"/>
      <c r="D252" s="170" t="s">
        <v>139</v>
      </c>
      <c r="E252" s="171" t="s">
        <v>1131</v>
      </c>
      <c r="F252" s="172" t="s">
        <v>1132</v>
      </c>
      <c r="H252" s="173">
        <v>87.42</v>
      </c>
      <c r="I252" s="174"/>
      <c r="L252" s="169"/>
      <c r="M252" s="175"/>
      <c r="N252" s="176"/>
      <c r="O252" s="176"/>
      <c r="P252" s="176"/>
      <c r="Q252" s="176"/>
      <c r="R252" s="176"/>
      <c r="S252" s="176"/>
      <c r="T252" s="177"/>
      <c r="AT252" s="171" t="s">
        <v>139</v>
      </c>
      <c r="AU252" s="171" t="s">
        <v>81</v>
      </c>
      <c r="AV252" s="12" t="s">
        <v>103</v>
      </c>
      <c r="AW252" s="12" t="s">
        <v>30</v>
      </c>
      <c r="AX252" s="12" t="s">
        <v>81</v>
      </c>
      <c r="AY252" s="171" t="s">
        <v>133</v>
      </c>
    </row>
    <row r="253" spans="1:65" s="2" customFormat="1" ht="16.5" customHeight="1">
      <c r="A253" s="31"/>
      <c r="B253" s="154"/>
      <c r="C253" s="193" t="s">
        <v>764</v>
      </c>
      <c r="D253" s="193" t="s">
        <v>137</v>
      </c>
      <c r="E253" s="194" t="s">
        <v>689</v>
      </c>
      <c r="F253" s="195" t="s">
        <v>690</v>
      </c>
      <c r="G253" s="196" t="s">
        <v>439</v>
      </c>
      <c r="H253" s="197">
        <v>0.031</v>
      </c>
      <c r="I253" s="198"/>
      <c r="J253" s="199">
        <f>ROUND(I253*H253,2)</f>
        <v>0</v>
      </c>
      <c r="K253" s="200"/>
      <c r="L253" s="201"/>
      <c r="M253" s="202" t="s">
        <v>1</v>
      </c>
      <c r="N253" s="203" t="s">
        <v>38</v>
      </c>
      <c r="O253" s="57"/>
      <c r="P253" s="165">
        <f>O253*H253</f>
        <v>0</v>
      </c>
      <c r="Q253" s="165">
        <v>1</v>
      </c>
      <c r="R253" s="165">
        <f>Q253*H253</f>
        <v>0.031</v>
      </c>
      <c r="S253" s="165">
        <v>0</v>
      </c>
      <c r="T253" s="166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7" t="s">
        <v>172</v>
      </c>
      <c r="AT253" s="167" t="s">
        <v>137</v>
      </c>
      <c r="AU253" s="167" t="s">
        <v>81</v>
      </c>
      <c r="AY253" s="16" t="s">
        <v>133</v>
      </c>
      <c r="BE253" s="168">
        <f>IF(N253="základní",J253,0)</f>
        <v>0</v>
      </c>
      <c r="BF253" s="168">
        <f>IF(N253="snížená",J253,0)</f>
        <v>0</v>
      </c>
      <c r="BG253" s="168">
        <f>IF(N253="zákl. přenesená",J253,0)</f>
        <v>0</v>
      </c>
      <c r="BH253" s="168">
        <f>IF(N253="sníž. přenesená",J253,0)</f>
        <v>0</v>
      </c>
      <c r="BI253" s="168">
        <f>IF(N253="nulová",J253,0)</f>
        <v>0</v>
      </c>
      <c r="BJ253" s="16" t="s">
        <v>81</v>
      </c>
      <c r="BK253" s="168">
        <f>ROUND(I253*H253,2)</f>
        <v>0</v>
      </c>
      <c r="BL253" s="16" t="s">
        <v>132</v>
      </c>
      <c r="BM253" s="167" t="s">
        <v>1133</v>
      </c>
    </row>
    <row r="254" spans="1:65" s="2" customFormat="1" ht="21.75" customHeight="1">
      <c r="A254" s="31"/>
      <c r="B254" s="154"/>
      <c r="C254" s="155" t="s">
        <v>768</v>
      </c>
      <c r="D254" s="155" t="s">
        <v>134</v>
      </c>
      <c r="E254" s="156" t="s">
        <v>715</v>
      </c>
      <c r="F254" s="157" t="s">
        <v>716</v>
      </c>
      <c r="G254" s="158" t="s">
        <v>273</v>
      </c>
      <c r="H254" s="159">
        <v>87.42</v>
      </c>
      <c r="I254" s="160"/>
      <c r="J254" s="161">
        <f>ROUND(I254*H254,2)</f>
        <v>0</v>
      </c>
      <c r="K254" s="162"/>
      <c r="L254" s="32"/>
      <c r="M254" s="163" t="s">
        <v>1</v>
      </c>
      <c r="N254" s="164" t="s">
        <v>38</v>
      </c>
      <c r="O254" s="57"/>
      <c r="P254" s="165">
        <f>O254*H254</f>
        <v>0</v>
      </c>
      <c r="Q254" s="165">
        <v>0</v>
      </c>
      <c r="R254" s="165">
        <f>Q254*H254</f>
        <v>0</v>
      </c>
      <c r="S254" s="165">
        <v>0</v>
      </c>
      <c r="T254" s="166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67" t="s">
        <v>132</v>
      </c>
      <c r="AT254" s="167" t="s">
        <v>134</v>
      </c>
      <c r="AU254" s="167" t="s">
        <v>81</v>
      </c>
      <c r="AY254" s="16" t="s">
        <v>133</v>
      </c>
      <c r="BE254" s="168">
        <f>IF(N254="základní",J254,0)</f>
        <v>0</v>
      </c>
      <c r="BF254" s="168">
        <f>IF(N254="snížená",J254,0)</f>
        <v>0</v>
      </c>
      <c r="BG254" s="168">
        <f>IF(N254="zákl. přenesená",J254,0)</f>
        <v>0</v>
      </c>
      <c r="BH254" s="168">
        <f>IF(N254="sníž. přenesená",J254,0)</f>
        <v>0</v>
      </c>
      <c r="BI254" s="168">
        <f>IF(N254="nulová",J254,0)</f>
        <v>0</v>
      </c>
      <c r="BJ254" s="16" t="s">
        <v>81</v>
      </c>
      <c r="BK254" s="168">
        <f>ROUND(I254*H254,2)</f>
        <v>0</v>
      </c>
      <c r="BL254" s="16" t="s">
        <v>132</v>
      </c>
      <c r="BM254" s="167" t="s">
        <v>1134</v>
      </c>
    </row>
    <row r="255" spans="2:51" s="12" customFormat="1" ht="22.5">
      <c r="B255" s="169"/>
      <c r="D255" s="170" t="s">
        <v>139</v>
      </c>
      <c r="E255" s="171" t="s">
        <v>1135</v>
      </c>
      <c r="F255" s="172" t="s">
        <v>1132</v>
      </c>
      <c r="H255" s="173">
        <v>87.42</v>
      </c>
      <c r="I255" s="174"/>
      <c r="L255" s="169"/>
      <c r="M255" s="175"/>
      <c r="N255" s="176"/>
      <c r="O255" s="176"/>
      <c r="P255" s="176"/>
      <c r="Q255" s="176"/>
      <c r="R255" s="176"/>
      <c r="S255" s="176"/>
      <c r="T255" s="177"/>
      <c r="AT255" s="171" t="s">
        <v>139</v>
      </c>
      <c r="AU255" s="171" t="s">
        <v>81</v>
      </c>
      <c r="AV255" s="12" t="s">
        <v>103</v>
      </c>
      <c r="AW255" s="12" t="s">
        <v>30</v>
      </c>
      <c r="AX255" s="12" t="s">
        <v>81</v>
      </c>
      <c r="AY255" s="171" t="s">
        <v>133</v>
      </c>
    </row>
    <row r="256" spans="1:65" s="2" customFormat="1" ht="16.5" customHeight="1">
      <c r="A256" s="31"/>
      <c r="B256" s="154"/>
      <c r="C256" s="193" t="s">
        <v>772</v>
      </c>
      <c r="D256" s="193" t="s">
        <v>137</v>
      </c>
      <c r="E256" s="194" t="s">
        <v>698</v>
      </c>
      <c r="F256" s="195" t="s">
        <v>699</v>
      </c>
      <c r="G256" s="196" t="s">
        <v>700</v>
      </c>
      <c r="H256" s="197">
        <v>144.243</v>
      </c>
      <c r="I256" s="198"/>
      <c r="J256" s="199">
        <f>ROUND(I256*H256,2)</f>
        <v>0</v>
      </c>
      <c r="K256" s="200"/>
      <c r="L256" s="201"/>
      <c r="M256" s="202" t="s">
        <v>1</v>
      </c>
      <c r="N256" s="203" t="s">
        <v>38</v>
      </c>
      <c r="O256" s="57"/>
      <c r="P256" s="165">
        <f>O256*H256</f>
        <v>0</v>
      </c>
      <c r="Q256" s="165">
        <v>0.001</v>
      </c>
      <c r="R256" s="165">
        <f>Q256*H256</f>
        <v>0.144243</v>
      </c>
      <c r="S256" s="165">
        <v>0</v>
      </c>
      <c r="T256" s="166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67" t="s">
        <v>172</v>
      </c>
      <c r="AT256" s="167" t="s">
        <v>137</v>
      </c>
      <c r="AU256" s="167" t="s">
        <v>81</v>
      </c>
      <c r="AY256" s="16" t="s">
        <v>133</v>
      </c>
      <c r="BE256" s="168">
        <f>IF(N256="základní",J256,0)</f>
        <v>0</v>
      </c>
      <c r="BF256" s="168">
        <f>IF(N256="snížená",J256,0)</f>
        <v>0</v>
      </c>
      <c r="BG256" s="168">
        <f>IF(N256="zákl. přenesená",J256,0)</f>
        <v>0</v>
      </c>
      <c r="BH256" s="168">
        <f>IF(N256="sníž. přenesená",J256,0)</f>
        <v>0</v>
      </c>
      <c r="BI256" s="168">
        <f>IF(N256="nulová",J256,0)</f>
        <v>0</v>
      </c>
      <c r="BJ256" s="16" t="s">
        <v>81</v>
      </c>
      <c r="BK256" s="168">
        <f>ROUND(I256*H256,2)</f>
        <v>0</v>
      </c>
      <c r="BL256" s="16" t="s">
        <v>132</v>
      </c>
      <c r="BM256" s="167" t="s">
        <v>1136</v>
      </c>
    </row>
    <row r="257" spans="2:63" s="11" customFormat="1" ht="25.9" customHeight="1">
      <c r="B257" s="143"/>
      <c r="D257" s="144" t="s">
        <v>72</v>
      </c>
      <c r="E257" s="145" t="s">
        <v>172</v>
      </c>
      <c r="F257" s="145" t="s">
        <v>725</v>
      </c>
      <c r="I257" s="146"/>
      <c r="J257" s="147">
        <f>BK257</f>
        <v>0</v>
      </c>
      <c r="L257" s="143"/>
      <c r="M257" s="148"/>
      <c r="N257" s="149"/>
      <c r="O257" s="149"/>
      <c r="P257" s="150">
        <f>SUM(P258:P266)</f>
        <v>0</v>
      </c>
      <c r="Q257" s="149"/>
      <c r="R257" s="150">
        <f>SUM(R258:R266)</f>
        <v>5.5947499999999994</v>
      </c>
      <c r="S257" s="149"/>
      <c r="T257" s="151">
        <f>SUM(T258:T266)</f>
        <v>0.096</v>
      </c>
      <c r="AR257" s="144" t="s">
        <v>132</v>
      </c>
      <c r="AT257" s="152" t="s">
        <v>72</v>
      </c>
      <c r="AU257" s="152" t="s">
        <v>73</v>
      </c>
      <c r="AY257" s="144" t="s">
        <v>133</v>
      </c>
      <c r="BK257" s="153">
        <f>SUM(BK258:BK266)</f>
        <v>0</v>
      </c>
    </row>
    <row r="258" spans="1:65" s="2" customFormat="1" ht="21.75" customHeight="1">
      <c r="A258" s="31"/>
      <c r="B258" s="154"/>
      <c r="C258" s="155" t="s">
        <v>780</v>
      </c>
      <c r="D258" s="155" t="s">
        <v>134</v>
      </c>
      <c r="E258" s="156" t="s">
        <v>1137</v>
      </c>
      <c r="F258" s="157" t="s">
        <v>1138</v>
      </c>
      <c r="G258" s="158" t="s">
        <v>190</v>
      </c>
      <c r="H258" s="159">
        <v>1</v>
      </c>
      <c r="I258" s="160"/>
      <c r="J258" s="161">
        <f>ROUND(I258*H258,2)</f>
        <v>0</v>
      </c>
      <c r="K258" s="162"/>
      <c r="L258" s="32"/>
      <c r="M258" s="163" t="s">
        <v>1</v>
      </c>
      <c r="N258" s="164" t="s">
        <v>38</v>
      </c>
      <c r="O258" s="57"/>
      <c r="P258" s="165">
        <f>O258*H258</f>
        <v>0</v>
      </c>
      <c r="Q258" s="165">
        <v>1.68579</v>
      </c>
      <c r="R258" s="165">
        <f>Q258*H258</f>
        <v>1.68579</v>
      </c>
      <c r="S258" s="165">
        <v>0</v>
      </c>
      <c r="T258" s="166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7" t="s">
        <v>132</v>
      </c>
      <c r="AT258" s="167" t="s">
        <v>134</v>
      </c>
      <c r="AU258" s="167" t="s">
        <v>81</v>
      </c>
      <c r="AY258" s="16" t="s">
        <v>133</v>
      </c>
      <c r="BE258" s="168">
        <f>IF(N258="základní",J258,0)</f>
        <v>0</v>
      </c>
      <c r="BF258" s="168">
        <f>IF(N258="snížená",J258,0)</f>
        <v>0</v>
      </c>
      <c r="BG258" s="168">
        <f>IF(N258="zákl. přenesená",J258,0)</f>
        <v>0</v>
      </c>
      <c r="BH258" s="168">
        <f>IF(N258="sníž. přenesená",J258,0)</f>
        <v>0</v>
      </c>
      <c r="BI258" s="168">
        <f>IF(N258="nulová",J258,0)</f>
        <v>0</v>
      </c>
      <c r="BJ258" s="16" t="s">
        <v>81</v>
      </c>
      <c r="BK258" s="168">
        <f>ROUND(I258*H258,2)</f>
        <v>0</v>
      </c>
      <c r="BL258" s="16" t="s">
        <v>132</v>
      </c>
      <c r="BM258" s="167" t="s">
        <v>1139</v>
      </c>
    </row>
    <row r="259" spans="2:51" s="12" customFormat="1" ht="22.5">
      <c r="B259" s="169"/>
      <c r="D259" s="170" t="s">
        <v>139</v>
      </c>
      <c r="E259" s="171" t="s">
        <v>963</v>
      </c>
      <c r="F259" s="172" t="s">
        <v>1140</v>
      </c>
      <c r="H259" s="173">
        <v>1</v>
      </c>
      <c r="I259" s="174"/>
      <c r="L259" s="169"/>
      <c r="M259" s="175"/>
      <c r="N259" s="176"/>
      <c r="O259" s="176"/>
      <c r="P259" s="176"/>
      <c r="Q259" s="176"/>
      <c r="R259" s="176"/>
      <c r="S259" s="176"/>
      <c r="T259" s="177"/>
      <c r="AT259" s="171" t="s">
        <v>139</v>
      </c>
      <c r="AU259" s="171" t="s">
        <v>81</v>
      </c>
      <c r="AV259" s="12" t="s">
        <v>103</v>
      </c>
      <c r="AW259" s="12" t="s">
        <v>30</v>
      </c>
      <c r="AX259" s="12" t="s">
        <v>81</v>
      </c>
      <c r="AY259" s="171" t="s">
        <v>133</v>
      </c>
    </row>
    <row r="260" spans="1:65" s="2" customFormat="1" ht="21.75" customHeight="1">
      <c r="A260" s="31"/>
      <c r="B260" s="154"/>
      <c r="C260" s="155" t="s">
        <v>784</v>
      </c>
      <c r="D260" s="155" t="s">
        <v>134</v>
      </c>
      <c r="E260" s="156" t="s">
        <v>727</v>
      </c>
      <c r="F260" s="157" t="s">
        <v>728</v>
      </c>
      <c r="G260" s="158" t="s">
        <v>190</v>
      </c>
      <c r="H260" s="159">
        <v>7</v>
      </c>
      <c r="I260" s="160"/>
      <c r="J260" s="161">
        <f>ROUND(I260*H260,2)</f>
        <v>0</v>
      </c>
      <c r="K260" s="162"/>
      <c r="L260" s="32"/>
      <c r="M260" s="163" t="s">
        <v>1</v>
      </c>
      <c r="N260" s="164" t="s">
        <v>38</v>
      </c>
      <c r="O260" s="57"/>
      <c r="P260" s="165">
        <f>O260*H260</f>
        <v>0</v>
      </c>
      <c r="Q260" s="165">
        <v>0.21734</v>
      </c>
      <c r="R260" s="165">
        <f>Q260*H260</f>
        <v>1.52138</v>
      </c>
      <c r="S260" s="165">
        <v>0</v>
      </c>
      <c r="T260" s="166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67" t="s">
        <v>132</v>
      </c>
      <c r="AT260" s="167" t="s">
        <v>134</v>
      </c>
      <c r="AU260" s="167" t="s">
        <v>81</v>
      </c>
      <c r="AY260" s="16" t="s">
        <v>133</v>
      </c>
      <c r="BE260" s="168">
        <f>IF(N260="základní",J260,0)</f>
        <v>0</v>
      </c>
      <c r="BF260" s="168">
        <f>IF(N260="snížená",J260,0)</f>
        <v>0</v>
      </c>
      <c r="BG260" s="168">
        <f>IF(N260="zákl. přenesená",J260,0)</f>
        <v>0</v>
      </c>
      <c r="BH260" s="168">
        <f>IF(N260="sníž. přenesená",J260,0)</f>
        <v>0</v>
      </c>
      <c r="BI260" s="168">
        <f>IF(N260="nulová",J260,0)</f>
        <v>0</v>
      </c>
      <c r="BJ260" s="16" t="s">
        <v>81</v>
      </c>
      <c r="BK260" s="168">
        <f>ROUND(I260*H260,2)</f>
        <v>0</v>
      </c>
      <c r="BL260" s="16" t="s">
        <v>132</v>
      </c>
      <c r="BM260" s="167" t="s">
        <v>1141</v>
      </c>
    </row>
    <row r="261" spans="2:51" s="12" customFormat="1" ht="12">
      <c r="B261" s="169"/>
      <c r="D261" s="170" t="s">
        <v>139</v>
      </c>
      <c r="E261" s="171" t="s">
        <v>1142</v>
      </c>
      <c r="F261" s="172" t="s">
        <v>1143</v>
      </c>
      <c r="H261" s="173">
        <v>7</v>
      </c>
      <c r="I261" s="174"/>
      <c r="L261" s="169"/>
      <c r="M261" s="175"/>
      <c r="N261" s="176"/>
      <c r="O261" s="176"/>
      <c r="P261" s="176"/>
      <c r="Q261" s="176"/>
      <c r="R261" s="176"/>
      <c r="S261" s="176"/>
      <c r="T261" s="177"/>
      <c r="AT261" s="171" t="s">
        <v>139</v>
      </c>
      <c r="AU261" s="171" t="s">
        <v>81</v>
      </c>
      <c r="AV261" s="12" t="s">
        <v>103</v>
      </c>
      <c r="AW261" s="12" t="s">
        <v>30</v>
      </c>
      <c r="AX261" s="12" t="s">
        <v>81</v>
      </c>
      <c r="AY261" s="171" t="s">
        <v>133</v>
      </c>
    </row>
    <row r="262" spans="1:65" s="2" customFormat="1" ht="16.5" customHeight="1">
      <c r="A262" s="31"/>
      <c r="B262" s="154"/>
      <c r="C262" s="193" t="s">
        <v>788</v>
      </c>
      <c r="D262" s="193" t="s">
        <v>137</v>
      </c>
      <c r="E262" s="194" t="s">
        <v>732</v>
      </c>
      <c r="F262" s="195" t="s">
        <v>733</v>
      </c>
      <c r="G262" s="196" t="s">
        <v>190</v>
      </c>
      <c r="H262" s="197">
        <v>7</v>
      </c>
      <c r="I262" s="198"/>
      <c r="J262" s="199">
        <f>ROUND(I262*H262,2)</f>
        <v>0</v>
      </c>
      <c r="K262" s="200"/>
      <c r="L262" s="201"/>
      <c r="M262" s="202" t="s">
        <v>1</v>
      </c>
      <c r="N262" s="203" t="s">
        <v>38</v>
      </c>
      <c r="O262" s="57"/>
      <c r="P262" s="165">
        <f>O262*H262</f>
        <v>0</v>
      </c>
      <c r="Q262" s="165">
        <v>0.0553</v>
      </c>
      <c r="R262" s="165">
        <f>Q262*H262</f>
        <v>0.3871</v>
      </c>
      <c r="S262" s="165">
        <v>0</v>
      </c>
      <c r="T262" s="166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67" t="s">
        <v>172</v>
      </c>
      <c r="AT262" s="167" t="s">
        <v>137</v>
      </c>
      <c r="AU262" s="167" t="s">
        <v>81</v>
      </c>
      <c r="AY262" s="16" t="s">
        <v>133</v>
      </c>
      <c r="BE262" s="168">
        <f>IF(N262="základní",J262,0)</f>
        <v>0</v>
      </c>
      <c r="BF262" s="168">
        <f>IF(N262="snížená",J262,0)</f>
        <v>0</v>
      </c>
      <c r="BG262" s="168">
        <f>IF(N262="zákl. přenesená",J262,0)</f>
        <v>0</v>
      </c>
      <c r="BH262" s="168">
        <f>IF(N262="sníž. přenesená",J262,0)</f>
        <v>0</v>
      </c>
      <c r="BI262" s="168">
        <f>IF(N262="nulová",J262,0)</f>
        <v>0</v>
      </c>
      <c r="BJ262" s="16" t="s">
        <v>81</v>
      </c>
      <c r="BK262" s="168">
        <f>ROUND(I262*H262,2)</f>
        <v>0</v>
      </c>
      <c r="BL262" s="16" t="s">
        <v>132</v>
      </c>
      <c r="BM262" s="167" t="s">
        <v>1144</v>
      </c>
    </row>
    <row r="263" spans="1:65" s="2" customFormat="1" ht="21.75" customHeight="1">
      <c r="A263" s="31"/>
      <c r="B263" s="154"/>
      <c r="C263" s="155" t="s">
        <v>792</v>
      </c>
      <c r="D263" s="155" t="s">
        <v>134</v>
      </c>
      <c r="E263" s="156" t="s">
        <v>736</v>
      </c>
      <c r="F263" s="157" t="s">
        <v>737</v>
      </c>
      <c r="G263" s="158" t="s">
        <v>190</v>
      </c>
      <c r="H263" s="159">
        <v>2</v>
      </c>
      <c r="I263" s="160"/>
      <c r="J263" s="161">
        <f>ROUND(I263*H263,2)</f>
        <v>0</v>
      </c>
      <c r="K263" s="162"/>
      <c r="L263" s="32"/>
      <c r="M263" s="163" t="s">
        <v>1</v>
      </c>
      <c r="N263" s="164" t="s">
        <v>38</v>
      </c>
      <c r="O263" s="57"/>
      <c r="P263" s="165">
        <f>O263*H263</f>
        <v>0</v>
      </c>
      <c r="Q263" s="165">
        <v>0.42368</v>
      </c>
      <c r="R263" s="165">
        <f>Q263*H263</f>
        <v>0.84736</v>
      </c>
      <c r="S263" s="165">
        <v>0</v>
      </c>
      <c r="T263" s="166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7" t="s">
        <v>132</v>
      </c>
      <c r="AT263" s="167" t="s">
        <v>134</v>
      </c>
      <c r="AU263" s="167" t="s">
        <v>81</v>
      </c>
      <c r="AY263" s="16" t="s">
        <v>133</v>
      </c>
      <c r="BE263" s="168">
        <f>IF(N263="základní",J263,0)</f>
        <v>0</v>
      </c>
      <c r="BF263" s="168">
        <f>IF(N263="snížená",J263,0)</f>
        <v>0</v>
      </c>
      <c r="BG263" s="168">
        <f>IF(N263="zákl. přenesená",J263,0)</f>
        <v>0</v>
      </c>
      <c r="BH263" s="168">
        <f>IF(N263="sníž. přenesená",J263,0)</f>
        <v>0</v>
      </c>
      <c r="BI263" s="168">
        <f>IF(N263="nulová",J263,0)</f>
        <v>0</v>
      </c>
      <c r="BJ263" s="16" t="s">
        <v>81</v>
      </c>
      <c r="BK263" s="168">
        <f>ROUND(I263*H263,2)</f>
        <v>0</v>
      </c>
      <c r="BL263" s="16" t="s">
        <v>132</v>
      </c>
      <c r="BM263" s="167" t="s">
        <v>1145</v>
      </c>
    </row>
    <row r="264" spans="1:65" s="2" customFormat="1" ht="21.75" customHeight="1">
      <c r="A264" s="31"/>
      <c r="B264" s="154"/>
      <c r="C264" s="155" t="s">
        <v>795</v>
      </c>
      <c r="D264" s="155" t="s">
        <v>134</v>
      </c>
      <c r="E264" s="156" t="s">
        <v>740</v>
      </c>
      <c r="F264" s="157" t="s">
        <v>741</v>
      </c>
      <c r="G264" s="158" t="s">
        <v>190</v>
      </c>
      <c r="H264" s="159">
        <v>2</v>
      </c>
      <c r="I264" s="160"/>
      <c r="J264" s="161">
        <f>ROUND(I264*H264,2)</f>
        <v>0</v>
      </c>
      <c r="K264" s="162"/>
      <c r="L264" s="32"/>
      <c r="M264" s="163" t="s">
        <v>1</v>
      </c>
      <c r="N264" s="164" t="s">
        <v>38</v>
      </c>
      <c r="O264" s="57"/>
      <c r="P264" s="165">
        <f>O264*H264</f>
        <v>0</v>
      </c>
      <c r="Q264" s="165">
        <v>0.4208</v>
      </c>
      <c r="R264" s="165">
        <f>Q264*H264</f>
        <v>0.8416</v>
      </c>
      <c r="S264" s="165">
        <v>0</v>
      </c>
      <c r="T264" s="166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7" t="s">
        <v>132</v>
      </c>
      <c r="AT264" s="167" t="s">
        <v>134</v>
      </c>
      <c r="AU264" s="167" t="s">
        <v>81</v>
      </c>
      <c r="AY264" s="16" t="s">
        <v>133</v>
      </c>
      <c r="BE264" s="168">
        <f>IF(N264="základní",J264,0)</f>
        <v>0</v>
      </c>
      <c r="BF264" s="168">
        <f>IF(N264="snížená",J264,0)</f>
        <v>0</v>
      </c>
      <c r="BG264" s="168">
        <f>IF(N264="zákl. přenesená",J264,0)</f>
        <v>0</v>
      </c>
      <c r="BH264" s="168">
        <f>IF(N264="sníž. přenesená",J264,0)</f>
        <v>0</v>
      </c>
      <c r="BI264" s="168">
        <f>IF(N264="nulová",J264,0)</f>
        <v>0</v>
      </c>
      <c r="BJ264" s="16" t="s">
        <v>81</v>
      </c>
      <c r="BK264" s="168">
        <f>ROUND(I264*H264,2)</f>
        <v>0</v>
      </c>
      <c r="BL264" s="16" t="s">
        <v>132</v>
      </c>
      <c r="BM264" s="167" t="s">
        <v>1146</v>
      </c>
    </row>
    <row r="265" spans="1:65" s="2" customFormat="1" ht="21.75" customHeight="1">
      <c r="A265" s="31"/>
      <c r="B265" s="154"/>
      <c r="C265" s="155" t="s">
        <v>799</v>
      </c>
      <c r="D265" s="155" t="s">
        <v>134</v>
      </c>
      <c r="E265" s="156" t="s">
        <v>744</v>
      </c>
      <c r="F265" s="157" t="s">
        <v>745</v>
      </c>
      <c r="G265" s="158" t="s">
        <v>190</v>
      </c>
      <c r="H265" s="159">
        <v>24</v>
      </c>
      <c r="I265" s="160"/>
      <c r="J265" s="161">
        <f>ROUND(I265*H265,2)</f>
        <v>0</v>
      </c>
      <c r="K265" s="162"/>
      <c r="L265" s="32"/>
      <c r="M265" s="163" t="s">
        <v>1</v>
      </c>
      <c r="N265" s="164" t="s">
        <v>38</v>
      </c>
      <c r="O265" s="57"/>
      <c r="P265" s="165">
        <f>O265*H265</f>
        <v>0</v>
      </c>
      <c r="Q265" s="165">
        <v>0.01298</v>
      </c>
      <c r="R265" s="165">
        <f>Q265*H265</f>
        <v>0.31152</v>
      </c>
      <c r="S265" s="165">
        <v>0.004</v>
      </c>
      <c r="T265" s="166">
        <f>S265*H265</f>
        <v>0.096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67" t="s">
        <v>132</v>
      </c>
      <c r="AT265" s="167" t="s">
        <v>134</v>
      </c>
      <c r="AU265" s="167" t="s">
        <v>81</v>
      </c>
      <c r="AY265" s="16" t="s">
        <v>133</v>
      </c>
      <c r="BE265" s="168">
        <f>IF(N265="základní",J265,0)</f>
        <v>0</v>
      </c>
      <c r="BF265" s="168">
        <f>IF(N265="snížená",J265,0)</f>
        <v>0</v>
      </c>
      <c r="BG265" s="168">
        <f>IF(N265="zákl. přenesená",J265,0)</f>
        <v>0</v>
      </c>
      <c r="BH265" s="168">
        <f>IF(N265="sníž. přenesená",J265,0)</f>
        <v>0</v>
      </c>
      <c r="BI265" s="168">
        <f>IF(N265="nulová",J265,0)</f>
        <v>0</v>
      </c>
      <c r="BJ265" s="16" t="s">
        <v>81</v>
      </c>
      <c r="BK265" s="168">
        <f>ROUND(I265*H265,2)</f>
        <v>0</v>
      </c>
      <c r="BL265" s="16" t="s">
        <v>132</v>
      </c>
      <c r="BM265" s="167" t="s">
        <v>1147</v>
      </c>
    </row>
    <row r="266" spans="2:51" s="12" customFormat="1" ht="12">
      <c r="B266" s="169"/>
      <c r="D266" s="170" t="s">
        <v>139</v>
      </c>
      <c r="E266" s="171" t="s">
        <v>1148</v>
      </c>
      <c r="F266" s="172" t="s">
        <v>1149</v>
      </c>
      <c r="H266" s="173">
        <v>24</v>
      </c>
      <c r="I266" s="174"/>
      <c r="L266" s="169"/>
      <c r="M266" s="175"/>
      <c r="N266" s="176"/>
      <c r="O266" s="176"/>
      <c r="P266" s="176"/>
      <c r="Q266" s="176"/>
      <c r="R266" s="176"/>
      <c r="S266" s="176"/>
      <c r="T266" s="177"/>
      <c r="AT266" s="171" t="s">
        <v>139</v>
      </c>
      <c r="AU266" s="171" t="s">
        <v>81</v>
      </c>
      <c r="AV266" s="12" t="s">
        <v>103</v>
      </c>
      <c r="AW266" s="12" t="s">
        <v>30</v>
      </c>
      <c r="AX266" s="12" t="s">
        <v>81</v>
      </c>
      <c r="AY266" s="171" t="s">
        <v>133</v>
      </c>
    </row>
    <row r="267" spans="2:63" s="11" customFormat="1" ht="25.9" customHeight="1">
      <c r="B267" s="143"/>
      <c r="D267" s="144" t="s">
        <v>72</v>
      </c>
      <c r="E267" s="145" t="s">
        <v>179</v>
      </c>
      <c r="F267" s="145" t="s">
        <v>423</v>
      </c>
      <c r="I267" s="146"/>
      <c r="J267" s="147">
        <f>BK267</f>
        <v>0</v>
      </c>
      <c r="L267" s="143"/>
      <c r="M267" s="148"/>
      <c r="N267" s="149"/>
      <c r="O267" s="149"/>
      <c r="P267" s="150">
        <f>SUM(P268:P337)</f>
        <v>0</v>
      </c>
      <c r="Q267" s="149"/>
      <c r="R267" s="150">
        <f>SUM(R268:R337)</f>
        <v>467.9427456</v>
      </c>
      <c r="S267" s="149"/>
      <c r="T267" s="151">
        <f>SUM(T268:T337)</f>
        <v>105.715</v>
      </c>
      <c r="AR267" s="144" t="s">
        <v>132</v>
      </c>
      <c r="AT267" s="152" t="s">
        <v>72</v>
      </c>
      <c r="AU267" s="152" t="s">
        <v>73</v>
      </c>
      <c r="AY267" s="144" t="s">
        <v>133</v>
      </c>
      <c r="BK267" s="153">
        <f>SUM(BK268:BK337)</f>
        <v>0</v>
      </c>
    </row>
    <row r="268" spans="1:65" s="2" customFormat="1" ht="21.75" customHeight="1">
      <c r="A268" s="31"/>
      <c r="B268" s="154"/>
      <c r="C268" s="155" t="s">
        <v>803</v>
      </c>
      <c r="D268" s="155" t="s">
        <v>134</v>
      </c>
      <c r="E268" s="156" t="s">
        <v>750</v>
      </c>
      <c r="F268" s="157" t="s">
        <v>751</v>
      </c>
      <c r="G268" s="158" t="s">
        <v>137</v>
      </c>
      <c r="H268" s="159">
        <v>10</v>
      </c>
      <c r="I268" s="160"/>
      <c r="J268" s="161">
        <f>ROUND(I268*H268,2)</f>
        <v>0</v>
      </c>
      <c r="K268" s="162"/>
      <c r="L268" s="32"/>
      <c r="M268" s="163" t="s">
        <v>1</v>
      </c>
      <c r="N268" s="164" t="s">
        <v>38</v>
      </c>
      <c r="O268" s="57"/>
      <c r="P268" s="165">
        <f>O268*H268</f>
        <v>0</v>
      </c>
      <c r="Q268" s="165">
        <v>0.00084</v>
      </c>
      <c r="R268" s="165">
        <f>Q268*H268</f>
        <v>0.008400000000000001</v>
      </c>
      <c r="S268" s="165">
        <v>0</v>
      </c>
      <c r="T268" s="166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67" t="s">
        <v>132</v>
      </c>
      <c r="AT268" s="167" t="s">
        <v>134</v>
      </c>
      <c r="AU268" s="167" t="s">
        <v>81</v>
      </c>
      <c r="AY268" s="16" t="s">
        <v>133</v>
      </c>
      <c r="BE268" s="168">
        <f>IF(N268="základní",J268,0)</f>
        <v>0</v>
      </c>
      <c r="BF268" s="168">
        <f>IF(N268="snížená",J268,0)</f>
        <v>0</v>
      </c>
      <c r="BG268" s="168">
        <f>IF(N268="zákl. přenesená",J268,0)</f>
        <v>0</v>
      </c>
      <c r="BH268" s="168">
        <f>IF(N268="sníž. přenesená",J268,0)</f>
        <v>0</v>
      </c>
      <c r="BI268" s="168">
        <f>IF(N268="nulová",J268,0)</f>
        <v>0</v>
      </c>
      <c r="BJ268" s="16" t="s">
        <v>81</v>
      </c>
      <c r="BK268" s="168">
        <f>ROUND(I268*H268,2)</f>
        <v>0</v>
      </c>
      <c r="BL268" s="16" t="s">
        <v>132</v>
      </c>
      <c r="BM268" s="167" t="s">
        <v>1150</v>
      </c>
    </row>
    <row r="269" spans="2:51" s="12" customFormat="1" ht="12">
      <c r="B269" s="169"/>
      <c r="D269" s="170" t="s">
        <v>139</v>
      </c>
      <c r="E269" s="171" t="s">
        <v>1151</v>
      </c>
      <c r="F269" s="172" t="s">
        <v>1152</v>
      </c>
      <c r="H269" s="173">
        <v>10</v>
      </c>
      <c r="I269" s="174"/>
      <c r="L269" s="169"/>
      <c r="M269" s="175"/>
      <c r="N269" s="176"/>
      <c r="O269" s="176"/>
      <c r="P269" s="176"/>
      <c r="Q269" s="176"/>
      <c r="R269" s="176"/>
      <c r="S269" s="176"/>
      <c r="T269" s="177"/>
      <c r="AT269" s="171" t="s">
        <v>139</v>
      </c>
      <c r="AU269" s="171" t="s">
        <v>81</v>
      </c>
      <c r="AV269" s="12" t="s">
        <v>103</v>
      </c>
      <c r="AW269" s="12" t="s">
        <v>30</v>
      </c>
      <c r="AX269" s="12" t="s">
        <v>81</v>
      </c>
      <c r="AY269" s="171" t="s">
        <v>133</v>
      </c>
    </row>
    <row r="270" spans="1:65" s="2" customFormat="1" ht="16.5" customHeight="1">
      <c r="A270" s="31"/>
      <c r="B270" s="154"/>
      <c r="C270" s="193" t="s">
        <v>807</v>
      </c>
      <c r="D270" s="193" t="s">
        <v>137</v>
      </c>
      <c r="E270" s="194" t="s">
        <v>756</v>
      </c>
      <c r="F270" s="195" t="s">
        <v>1153</v>
      </c>
      <c r="G270" s="196" t="s">
        <v>137</v>
      </c>
      <c r="H270" s="197">
        <v>10</v>
      </c>
      <c r="I270" s="198"/>
      <c r="J270" s="199">
        <f>ROUND(I270*H270,2)</f>
        <v>0</v>
      </c>
      <c r="K270" s="200"/>
      <c r="L270" s="201"/>
      <c r="M270" s="202" t="s">
        <v>1</v>
      </c>
      <c r="N270" s="203" t="s">
        <v>38</v>
      </c>
      <c r="O270" s="57"/>
      <c r="P270" s="165">
        <f>O270*H270</f>
        <v>0</v>
      </c>
      <c r="Q270" s="165">
        <v>0.045</v>
      </c>
      <c r="R270" s="165">
        <f>Q270*H270</f>
        <v>0.44999999999999996</v>
      </c>
      <c r="S270" s="165">
        <v>0</v>
      </c>
      <c r="T270" s="166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7" t="s">
        <v>172</v>
      </c>
      <c r="AT270" s="167" t="s">
        <v>137</v>
      </c>
      <c r="AU270" s="167" t="s">
        <v>81</v>
      </c>
      <c r="AY270" s="16" t="s">
        <v>133</v>
      </c>
      <c r="BE270" s="168">
        <f>IF(N270="základní",J270,0)</f>
        <v>0</v>
      </c>
      <c r="BF270" s="168">
        <f>IF(N270="snížená",J270,0)</f>
        <v>0</v>
      </c>
      <c r="BG270" s="168">
        <f>IF(N270="zákl. přenesená",J270,0)</f>
        <v>0</v>
      </c>
      <c r="BH270" s="168">
        <f>IF(N270="sníž. přenesená",J270,0)</f>
        <v>0</v>
      </c>
      <c r="BI270" s="168">
        <f>IF(N270="nulová",J270,0)</f>
        <v>0</v>
      </c>
      <c r="BJ270" s="16" t="s">
        <v>81</v>
      </c>
      <c r="BK270" s="168">
        <f>ROUND(I270*H270,2)</f>
        <v>0</v>
      </c>
      <c r="BL270" s="16" t="s">
        <v>132</v>
      </c>
      <c r="BM270" s="167" t="s">
        <v>1154</v>
      </c>
    </row>
    <row r="271" spans="1:65" s="2" customFormat="1" ht="21.75" customHeight="1">
      <c r="A271" s="31"/>
      <c r="B271" s="154"/>
      <c r="C271" s="155" t="s">
        <v>811</v>
      </c>
      <c r="D271" s="155" t="s">
        <v>134</v>
      </c>
      <c r="E271" s="156" t="s">
        <v>760</v>
      </c>
      <c r="F271" s="157" t="s">
        <v>761</v>
      </c>
      <c r="G271" s="158" t="s">
        <v>762</v>
      </c>
      <c r="H271" s="159">
        <v>316</v>
      </c>
      <c r="I271" s="160"/>
      <c r="J271" s="161">
        <f>ROUND(I271*H271,2)</f>
        <v>0</v>
      </c>
      <c r="K271" s="162"/>
      <c r="L271" s="32"/>
      <c r="M271" s="163" t="s">
        <v>1</v>
      </c>
      <c r="N271" s="164" t="s">
        <v>38</v>
      </c>
      <c r="O271" s="57"/>
      <c r="P271" s="165">
        <f>O271*H271</f>
        <v>0</v>
      </c>
      <c r="Q271" s="165">
        <v>0.0283</v>
      </c>
      <c r="R271" s="165">
        <f>Q271*H271</f>
        <v>8.9428</v>
      </c>
      <c r="S271" s="165">
        <v>0</v>
      </c>
      <c r="T271" s="166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7" t="s">
        <v>485</v>
      </c>
      <c r="AT271" s="167" t="s">
        <v>134</v>
      </c>
      <c r="AU271" s="167" t="s">
        <v>81</v>
      </c>
      <c r="AY271" s="16" t="s">
        <v>133</v>
      </c>
      <c r="BE271" s="168">
        <f>IF(N271="základní",J271,0)</f>
        <v>0</v>
      </c>
      <c r="BF271" s="168">
        <f>IF(N271="snížená",J271,0)</f>
        <v>0</v>
      </c>
      <c r="BG271" s="168">
        <f>IF(N271="zákl. přenesená",J271,0)</f>
        <v>0</v>
      </c>
      <c r="BH271" s="168">
        <f>IF(N271="sníž. přenesená",J271,0)</f>
        <v>0</v>
      </c>
      <c r="BI271" s="168">
        <f>IF(N271="nulová",J271,0)</f>
        <v>0</v>
      </c>
      <c r="BJ271" s="16" t="s">
        <v>81</v>
      </c>
      <c r="BK271" s="168">
        <f>ROUND(I271*H271,2)</f>
        <v>0</v>
      </c>
      <c r="BL271" s="16" t="s">
        <v>485</v>
      </c>
      <c r="BM271" s="167" t="s">
        <v>1155</v>
      </c>
    </row>
    <row r="272" spans="1:65" s="2" customFormat="1" ht="21.75" customHeight="1">
      <c r="A272" s="31"/>
      <c r="B272" s="154"/>
      <c r="C272" s="155" t="s">
        <v>815</v>
      </c>
      <c r="D272" s="155" t="s">
        <v>134</v>
      </c>
      <c r="E272" s="156" t="s">
        <v>1156</v>
      </c>
      <c r="F272" s="157" t="s">
        <v>1157</v>
      </c>
      <c r="G272" s="158" t="s">
        <v>137</v>
      </c>
      <c r="H272" s="159">
        <v>744</v>
      </c>
      <c r="I272" s="160"/>
      <c r="J272" s="161">
        <f>ROUND(I272*H272,2)</f>
        <v>0</v>
      </c>
      <c r="K272" s="162"/>
      <c r="L272" s="32"/>
      <c r="M272" s="163" t="s">
        <v>1</v>
      </c>
      <c r="N272" s="164" t="s">
        <v>38</v>
      </c>
      <c r="O272" s="57"/>
      <c r="P272" s="165">
        <f>O272*H272</f>
        <v>0</v>
      </c>
      <c r="Q272" s="165">
        <v>0.051</v>
      </c>
      <c r="R272" s="165">
        <f>Q272*H272</f>
        <v>37.943999999999996</v>
      </c>
      <c r="S272" s="165">
        <v>0</v>
      </c>
      <c r="T272" s="166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67" t="s">
        <v>132</v>
      </c>
      <c r="AT272" s="167" t="s">
        <v>134</v>
      </c>
      <c r="AU272" s="167" t="s">
        <v>81</v>
      </c>
      <c r="AY272" s="16" t="s">
        <v>133</v>
      </c>
      <c r="BE272" s="168">
        <f>IF(N272="základní",J272,0)</f>
        <v>0</v>
      </c>
      <c r="BF272" s="168">
        <f>IF(N272="snížená",J272,0)</f>
        <v>0</v>
      </c>
      <c r="BG272" s="168">
        <f>IF(N272="zákl. přenesená",J272,0)</f>
        <v>0</v>
      </c>
      <c r="BH272" s="168">
        <f>IF(N272="sníž. přenesená",J272,0)</f>
        <v>0</v>
      </c>
      <c r="BI272" s="168">
        <f>IF(N272="nulová",J272,0)</f>
        <v>0</v>
      </c>
      <c r="BJ272" s="16" t="s">
        <v>81</v>
      </c>
      <c r="BK272" s="168">
        <f>ROUND(I272*H272,2)</f>
        <v>0</v>
      </c>
      <c r="BL272" s="16" t="s">
        <v>132</v>
      </c>
      <c r="BM272" s="167" t="s">
        <v>1158</v>
      </c>
    </row>
    <row r="273" spans="1:65" s="2" customFormat="1" ht="21.75" customHeight="1">
      <c r="A273" s="31"/>
      <c r="B273" s="154"/>
      <c r="C273" s="155" t="s">
        <v>819</v>
      </c>
      <c r="D273" s="155" t="s">
        <v>134</v>
      </c>
      <c r="E273" s="156" t="s">
        <v>765</v>
      </c>
      <c r="F273" s="157" t="s">
        <v>766</v>
      </c>
      <c r="G273" s="158" t="s">
        <v>190</v>
      </c>
      <c r="H273" s="159">
        <v>50</v>
      </c>
      <c r="I273" s="160"/>
      <c r="J273" s="161">
        <f>ROUND(I273*H273,2)</f>
        <v>0</v>
      </c>
      <c r="K273" s="162"/>
      <c r="L273" s="32"/>
      <c r="M273" s="163" t="s">
        <v>1</v>
      </c>
      <c r="N273" s="164" t="s">
        <v>38</v>
      </c>
      <c r="O273" s="57"/>
      <c r="P273" s="165">
        <f>O273*H273</f>
        <v>0</v>
      </c>
      <c r="Q273" s="165">
        <v>0.00036</v>
      </c>
      <c r="R273" s="165">
        <f>Q273*H273</f>
        <v>0.018000000000000002</v>
      </c>
      <c r="S273" s="165">
        <v>0</v>
      </c>
      <c r="T273" s="166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67" t="s">
        <v>132</v>
      </c>
      <c r="AT273" s="167" t="s">
        <v>134</v>
      </c>
      <c r="AU273" s="167" t="s">
        <v>81</v>
      </c>
      <c r="AY273" s="16" t="s">
        <v>133</v>
      </c>
      <c r="BE273" s="168">
        <f>IF(N273="základní",J273,0)</f>
        <v>0</v>
      </c>
      <c r="BF273" s="168">
        <f>IF(N273="snížená",J273,0)</f>
        <v>0</v>
      </c>
      <c r="BG273" s="168">
        <f>IF(N273="zákl. přenesená",J273,0)</f>
        <v>0</v>
      </c>
      <c r="BH273" s="168">
        <f>IF(N273="sníž. přenesená",J273,0)</f>
        <v>0</v>
      </c>
      <c r="BI273" s="168">
        <f>IF(N273="nulová",J273,0)</f>
        <v>0</v>
      </c>
      <c r="BJ273" s="16" t="s">
        <v>81</v>
      </c>
      <c r="BK273" s="168">
        <f>ROUND(I273*H273,2)</f>
        <v>0</v>
      </c>
      <c r="BL273" s="16" t="s">
        <v>132</v>
      </c>
      <c r="BM273" s="167" t="s">
        <v>1159</v>
      </c>
    </row>
    <row r="274" spans="2:51" s="12" customFormat="1" ht="12">
      <c r="B274" s="169"/>
      <c r="D274" s="170" t="s">
        <v>139</v>
      </c>
      <c r="E274" s="171" t="s">
        <v>1160</v>
      </c>
      <c r="F274" s="172" t="s">
        <v>722</v>
      </c>
      <c r="H274" s="173">
        <v>50</v>
      </c>
      <c r="I274" s="174"/>
      <c r="L274" s="169"/>
      <c r="M274" s="175"/>
      <c r="N274" s="176"/>
      <c r="O274" s="176"/>
      <c r="P274" s="176"/>
      <c r="Q274" s="176"/>
      <c r="R274" s="176"/>
      <c r="S274" s="176"/>
      <c r="T274" s="177"/>
      <c r="AT274" s="171" t="s">
        <v>139</v>
      </c>
      <c r="AU274" s="171" t="s">
        <v>81</v>
      </c>
      <c r="AV274" s="12" t="s">
        <v>103</v>
      </c>
      <c r="AW274" s="12" t="s">
        <v>30</v>
      </c>
      <c r="AX274" s="12" t="s">
        <v>81</v>
      </c>
      <c r="AY274" s="171" t="s">
        <v>133</v>
      </c>
    </row>
    <row r="275" spans="1:65" s="2" customFormat="1" ht="16.5" customHeight="1">
      <c r="A275" s="31"/>
      <c r="B275" s="154"/>
      <c r="C275" s="193" t="s">
        <v>823</v>
      </c>
      <c r="D275" s="193" t="s">
        <v>137</v>
      </c>
      <c r="E275" s="194" t="s">
        <v>769</v>
      </c>
      <c r="F275" s="195" t="s">
        <v>770</v>
      </c>
      <c r="G275" s="196" t="s">
        <v>190</v>
      </c>
      <c r="H275" s="197">
        <v>50</v>
      </c>
      <c r="I275" s="198"/>
      <c r="J275" s="199">
        <f>ROUND(I275*H275,2)</f>
        <v>0</v>
      </c>
      <c r="K275" s="200"/>
      <c r="L275" s="201"/>
      <c r="M275" s="202" t="s">
        <v>1</v>
      </c>
      <c r="N275" s="203" t="s">
        <v>38</v>
      </c>
      <c r="O275" s="57"/>
      <c r="P275" s="165">
        <f>O275*H275</f>
        <v>0</v>
      </c>
      <c r="Q275" s="165">
        <v>0.0021</v>
      </c>
      <c r="R275" s="165">
        <f>Q275*H275</f>
        <v>0.105</v>
      </c>
      <c r="S275" s="165">
        <v>0</v>
      </c>
      <c r="T275" s="166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7" t="s">
        <v>172</v>
      </c>
      <c r="AT275" s="167" t="s">
        <v>137</v>
      </c>
      <c r="AU275" s="167" t="s">
        <v>81</v>
      </c>
      <c r="AY275" s="16" t="s">
        <v>133</v>
      </c>
      <c r="BE275" s="168">
        <f>IF(N275="základní",J275,0)</f>
        <v>0</v>
      </c>
      <c r="BF275" s="168">
        <f>IF(N275="snížená",J275,0)</f>
        <v>0</v>
      </c>
      <c r="BG275" s="168">
        <f>IF(N275="zákl. přenesená",J275,0)</f>
        <v>0</v>
      </c>
      <c r="BH275" s="168">
        <f>IF(N275="sníž. přenesená",J275,0)</f>
        <v>0</v>
      </c>
      <c r="BI275" s="168">
        <f>IF(N275="nulová",J275,0)</f>
        <v>0</v>
      </c>
      <c r="BJ275" s="16" t="s">
        <v>81</v>
      </c>
      <c r="BK275" s="168">
        <f>ROUND(I275*H275,2)</f>
        <v>0</v>
      </c>
      <c r="BL275" s="16" t="s">
        <v>132</v>
      </c>
      <c r="BM275" s="167" t="s">
        <v>1161</v>
      </c>
    </row>
    <row r="276" spans="1:65" s="2" customFormat="1" ht="21.75" customHeight="1">
      <c r="A276" s="31"/>
      <c r="B276" s="154"/>
      <c r="C276" s="155" t="s">
        <v>827</v>
      </c>
      <c r="D276" s="155" t="s">
        <v>134</v>
      </c>
      <c r="E276" s="156" t="s">
        <v>773</v>
      </c>
      <c r="F276" s="157" t="s">
        <v>774</v>
      </c>
      <c r="G276" s="158" t="s">
        <v>190</v>
      </c>
      <c r="H276" s="159">
        <v>18</v>
      </c>
      <c r="I276" s="160"/>
      <c r="J276" s="161">
        <f>ROUND(I276*H276,2)</f>
        <v>0</v>
      </c>
      <c r="K276" s="162"/>
      <c r="L276" s="32"/>
      <c r="M276" s="163" t="s">
        <v>1</v>
      </c>
      <c r="N276" s="164" t="s">
        <v>38</v>
      </c>
      <c r="O276" s="57"/>
      <c r="P276" s="165">
        <f>O276*H276</f>
        <v>0</v>
      </c>
      <c r="Q276" s="165">
        <v>0.0007</v>
      </c>
      <c r="R276" s="165">
        <f>Q276*H276</f>
        <v>0.0126</v>
      </c>
      <c r="S276" s="165">
        <v>0</v>
      </c>
      <c r="T276" s="166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67" t="s">
        <v>132</v>
      </c>
      <c r="AT276" s="167" t="s">
        <v>134</v>
      </c>
      <c r="AU276" s="167" t="s">
        <v>81</v>
      </c>
      <c r="AY276" s="16" t="s">
        <v>133</v>
      </c>
      <c r="BE276" s="168">
        <f>IF(N276="základní",J276,0)</f>
        <v>0</v>
      </c>
      <c r="BF276" s="168">
        <f>IF(N276="snížená",J276,0)</f>
        <v>0</v>
      </c>
      <c r="BG276" s="168">
        <f>IF(N276="zákl. přenesená",J276,0)</f>
        <v>0</v>
      </c>
      <c r="BH276" s="168">
        <f>IF(N276="sníž. přenesená",J276,0)</f>
        <v>0</v>
      </c>
      <c r="BI276" s="168">
        <f>IF(N276="nulová",J276,0)</f>
        <v>0</v>
      </c>
      <c r="BJ276" s="16" t="s">
        <v>81</v>
      </c>
      <c r="BK276" s="168">
        <f>ROUND(I276*H276,2)</f>
        <v>0</v>
      </c>
      <c r="BL276" s="16" t="s">
        <v>132</v>
      </c>
      <c r="BM276" s="167" t="s">
        <v>1162</v>
      </c>
    </row>
    <row r="277" spans="2:51" s="12" customFormat="1" ht="12">
      <c r="B277" s="169"/>
      <c r="D277" s="170" t="s">
        <v>139</v>
      </c>
      <c r="E277" s="171" t="s">
        <v>1163</v>
      </c>
      <c r="F277" s="172" t="s">
        <v>1164</v>
      </c>
      <c r="H277" s="173">
        <v>18</v>
      </c>
      <c r="I277" s="174"/>
      <c r="L277" s="169"/>
      <c r="M277" s="175"/>
      <c r="N277" s="176"/>
      <c r="O277" s="176"/>
      <c r="P277" s="176"/>
      <c r="Q277" s="176"/>
      <c r="R277" s="176"/>
      <c r="S277" s="176"/>
      <c r="T277" s="177"/>
      <c r="AT277" s="171" t="s">
        <v>139</v>
      </c>
      <c r="AU277" s="171" t="s">
        <v>81</v>
      </c>
      <c r="AV277" s="12" t="s">
        <v>103</v>
      </c>
      <c r="AW277" s="12" t="s">
        <v>30</v>
      </c>
      <c r="AX277" s="12" t="s">
        <v>73</v>
      </c>
      <c r="AY277" s="171" t="s">
        <v>133</v>
      </c>
    </row>
    <row r="278" spans="2:51" s="12" customFormat="1" ht="12">
      <c r="B278" s="169"/>
      <c r="D278" s="170" t="s">
        <v>139</v>
      </c>
      <c r="E278" s="171" t="s">
        <v>1165</v>
      </c>
      <c r="F278" s="172" t="s">
        <v>1166</v>
      </c>
      <c r="H278" s="173">
        <v>18</v>
      </c>
      <c r="I278" s="174"/>
      <c r="L278" s="169"/>
      <c r="M278" s="175"/>
      <c r="N278" s="176"/>
      <c r="O278" s="176"/>
      <c r="P278" s="176"/>
      <c r="Q278" s="176"/>
      <c r="R278" s="176"/>
      <c r="S278" s="176"/>
      <c r="T278" s="177"/>
      <c r="AT278" s="171" t="s">
        <v>139</v>
      </c>
      <c r="AU278" s="171" t="s">
        <v>81</v>
      </c>
      <c r="AV278" s="12" t="s">
        <v>103</v>
      </c>
      <c r="AW278" s="12" t="s">
        <v>30</v>
      </c>
      <c r="AX278" s="12" t="s">
        <v>81</v>
      </c>
      <c r="AY278" s="171" t="s">
        <v>133</v>
      </c>
    </row>
    <row r="279" spans="1:65" s="2" customFormat="1" ht="16.5" customHeight="1">
      <c r="A279" s="31"/>
      <c r="B279" s="154"/>
      <c r="C279" s="193" t="s">
        <v>831</v>
      </c>
      <c r="D279" s="193" t="s">
        <v>137</v>
      </c>
      <c r="E279" s="194" t="s">
        <v>785</v>
      </c>
      <c r="F279" s="195" t="s">
        <v>1167</v>
      </c>
      <c r="G279" s="196" t="s">
        <v>190</v>
      </c>
      <c r="H279" s="197">
        <v>1</v>
      </c>
      <c r="I279" s="198"/>
      <c r="J279" s="199">
        <f aca="true" t="shared" si="0" ref="J279:J291">ROUND(I279*H279,2)</f>
        <v>0</v>
      </c>
      <c r="K279" s="200"/>
      <c r="L279" s="201"/>
      <c r="M279" s="202" t="s">
        <v>1</v>
      </c>
      <c r="N279" s="203" t="s">
        <v>38</v>
      </c>
      <c r="O279" s="57"/>
      <c r="P279" s="165">
        <f aca="true" t="shared" si="1" ref="P279:P291">O279*H279</f>
        <v>0</v>
      </c>
      <c r="Q279" s="165">
        <v>0.004</v>
      </c>
      <c r="R279" s="165">
        <f aca="true" t="shared" si="2" ref="R279:R291">Q279*H279</f>
        <v>0.004</v>
      </c>
      <c r="S279" s="165">
        <v>0</v>
      </c>
      <c r="T279" s="166">
        <f aca="true" t="shared" si="3" ref="T279:T291"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7" t="s">
        <v>172</v>
      </c>
      <c r="AT279" s="167" t="s">
        <v>137</v>
      </c>
      <c r="AU279" s="167" t="s">
        <v>81</v>
      </c>
      <c r="AY279" s="16" t="s">
        <v>133</v>
      </c>
      <c r="BE279" s="168">
        <f aca="true" t="shared" si="4" ref="BE279:BE291">IF(N279="základní",J279,0)</f>
        <v>0</v>
      </c>
      <c r="BF279" s="168">
        <f aca="true" t="shared" si="5" ref="BF279:BF291">IF(N279="snížená",J279,0)</f>
        <v>0</v>
      </c>
      <c r="BG279" s="168">
        <f aca="true" t="shared" si="6" ref="BG279:BG291">IF(N279="zákl. přenesená",J279,0)</f>
        <v>0</v>
      </c>
      <c r="BH279" s="168">
        <f aca="true" t="shared" si="7" ref="BH279:BH291">IF(N279="sníž. přenesená",J279,0)</f>
        <v>0</v>
      </c>
      <c r="BI279" s="168">
        <f aca="true" t="shared" si="8" ref="BI279:BI291">IF(N279="nulová",J279,0)</f>
        <v>0</v>
      </c>
      <c r="BJ279" s="16" t="s">
        <v>81</v>
      </c>
      <c r="BK279" s="168">
        <f aca="true" t="shared" si="9" ref="BK279:BK291">ROUND(I279*H279,2)</f>
        <v>0</v>
      </c>
      <c r="BL279" s="16" t="s">
        <v>132</v>
      </c>
      <c r="BM279" s="167" t="s">
        <v>1168</v>
      </c>
    </row>
    <row r="280" spans="1:65" s="2" customFormat="1" ht="16.5" customHeight="1">
      <c r="A280" s="31"/>
      <c r="B280" s="154"/>
      <c r="C280" s="193" t="s">
        <v>835</v>
      </c>
      <c r="D280" s="193" t="s">
        <v>137</v>
      </c>
      <c r="E280" s="194" t="s">
        <v>1169</v>
      </c>
      <c r="F280" s="195" t="s">
        <v>1170</v>
      </c>
      <c r="G280" s="196" t="s">
        <v>190</v>
      </c>
      <c r="H280" s="197">
        <v>1</v>
      </c>
      <c r="I280" s="198"/>
      <c r="J280" s="199">
        <f t="shared" si="0"/>
        <v>0</v>
      </c>
      <c r="K280" s="200"/>
      <c r="L280" s="201"/>
      <c r="M280" s="202" t="s">
        <v>1</v>
      </c>
      <c r="N280" s="203" t="s">
        <v>38</v>
      </c>
      <c r="O280" s="57"/>
      <c r="P280" s="165">
        <f t="shared" si="1"/>
        <v>0</v>
      </c>
      <c r="Q280" s="165">
        <v>0.004</v>
      </c>
      <c r="R280" s="165">
        <f t="shared" si="2"/>
        <v>0.004</v>
      </c>
      <c r="S280" s="165">
        <v>0</v>
      </c>
      <c r="T280" s="166">
        <f t="shared" si="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67" t="s">
        <v>172</v>
      </c>
      <c r="AT280" s="167" t="s">
        <v>137</v>
      </c>
      <c r="AU280" s="167" t="s">
        <v>81</v>
      </c>
      <c r="AY280" s="16" t="s">
        <v>133</v>
      </c>
      <c r="BE280" s="168">
        <f t="shared" si="4"/>
        <v>0</v>
      </c>
      <c r="BF280" s="168">
        <f t="shared" si="5"/>
        <v>0</v>
      </c>
      <c r="BG280" s="168">
        <f t="shared" si="6"/>
        <v>0</v>
      </c>
      <c r="BH280" s="168">
        <f t="shared" si="7"/>
        <v>0</v>
      </c>
      <c r="BI280" s="168">
        <f t="shared" si="8"/>
        <v>0</v>
      </c>
      <c r="BJ280" s="16" t="s">
        <v>81</v>
      </c>
      <c r="BK280" s="168">
        <f t="shared" si="9"/>
        <v>0</v>
      </c>
      <c r="BL280" s="16" t="s">
        <v>132</v>
      </c>
      <c r="BM280" s="167" t="s">
        <v>1171</v>
      </c>
    </row>
    <row r="281" spans="1:65" s="2" customFormat="1" ht="16.5" customHeight="1">
      <c r="A281" s="31"/>
      <c r="B281" s="154"/>
      <c r="C281" s="193" t="s">
        <v>651</v>
      </c>
      <c r="D281" s="193" t="s">
        <v>137</v>
      </c>
      <c r="E281" s="194" t="s">
        <v>1172</v>
      </c>
      <c r="F281" s="195" t="s">
        <v>790</v>
      </c>
      <c r="G281" s="196" t="s">
        <v>190</v>
      </c>
      <c r="H281" s="197">
        <v>1</v>
      </c>
      <c r="I281" s="198"/>
      <c r="J281" s="199">
        <f t="shared" si="0"/>
        <v>0</v>
      </c>
      <c r="K281" s="200"/>
      <c r="L281" s="201"/>
      <c r="M281" s="202" t="s">
        <v>1</v>
      </c>
      <c r="N281" s="203" t="s">
        <v>38</v>
      </c>
      <c r="O281" s="57"/>
      <c r="P281" s="165">
        <f t="shared" si="1"/>
        <v>0</v>
      </c>
      <c r="Q281" s="165">
        <v>0.005</v>
      </c>
      <c r="R281" s="165">
        <f t="shared" si="2"/>
        <v>0.005</v>
      </c>
      <c r="S281" s="165">
        <v>0</v>
      </c>
      <c r="T281" s="166">
        <f t="shared" si="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67" t="s">
        <v>172</v>
      </c>
      <c r="AT281" s="167" t="s">
        <v>137</v>
      </c>
      <c r="AU281" s="167" t="s">
        <v>81</v>
      </c>
      <c r="AY281" s="16" t="s">
        <v>133</v>
      </c>
      <c r="BE281" s="168">
        <f t="shared" si="4"/>
        <v>0</v>
      </c>
      <c r="BF281" s="168">
        <f t="shared" si="5"/>
        <v>0</v>
      </c>
      <c r="BG281" s="168">
        <f t="shared" si="6"/>
        <v>0</v>
      </c>
      <c r="BH281" s="168">
        <f t="shared" si="7"/>
        <v>0</v>
      </c>
      <c r="BI281" s="168">
        <f t="shared" si="8"/>
        <v>0</v>
      </c>
      <c r="BJ281" s="16" t="s">
        <v>81</v>
      </c>
      <c r="BK281" s="168">
        <f t="shared" si="9"/>
        <v>0</v>
      </c>
      <c r="BL281" s="16" t="s">
        <v>132</v>
      </c>
      <c r="BM281" s="167" t="s">
        <v>1173</v>
      </c>
    </row>
    <row r="282" spans="1:65" s="2" customFormat="1" ht="16.5" customHeight="1">
      <c r="A282" s="31"/>
      <c r="B282" s="154"/>
      <c r="C282" s="193" t="s">
        <v>489</v>
      </c>
      <c r="D282" s="193" t="s">
        <v>137</v>
      </c>
      <c r="E282" s="194" t="s">
        <v>796</v>
      </c>
      <c r="F282" s="195" t="s">
        <v>797</v>
      </c>
      <c r="G282" s="196" t="s">
        <v>190</v>
      </c>
      <c r="H282" s="197">
        <v>2</v>
      </c>
      <c r="I282" s="198"/>
      <c r="J282" s="199">
        <f t="shared" si="0"/>
        <v>0</v>
      </c>
      <c r="K282" s="200"/>
      <c r="L282" s="201"/>
      <c r="M282" s="202" t="s">
        <v>1</v>
      </c>
      <c r="N282" s="203" t="s">
        <v>38</v>
      </c>
      <c r="O282" s="57"/>
      <c r="P282" s="165">
        <f t="shared" si="1"/>
        <v>0</v>
      </c>
      <c r="Q282" s="165">
        <v>0.008</v>
      </c>
      <c r="R282" s="165">
        <f t="shared" si="2"/>
        <v>0.016</v>
      </c>
      <c r="S282" s="165">
        <v>0</v>
      </c>
      <c r="T282" s="166">
        <f t="shared" si="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67" t="s">
        <v>172</v>
      </c>
      <c r="AT282" s="167" t="s">
        <v>137</v>
      </c>
      <c r="AU282" s="167" t="s">
        <v>81</v>
      </c>
      <c r="AY282" s="16" t="s">
        <v>133</v>
      </c>
      <c r="BE282" s="168">
        <f t="shared" si="4"/>
        <v>0</v>
      </c>
      <c r="BF282" s="168">
        <f t="shared" si="5"/>
        <v>0</v>
      </c>
      <c r="BG282" s="168">
        <f t="shared" si="6"/>
        <v>0</v>
      </c>
      <c r="BH282" s="168">
        <f t="shared" si="7"/>
        <v>0</v>
      </c>
      <c r="BI282" s="168">
        <f t="shared" si="8"/>
        <v>0</v>
      </c>
      <c r="BJ282" s="16" t="s">
        <v>81</v>
      </c>
      <c r="BK282" s="168">
        <f t="shared" si="9"/>
        <v>0</v>
      </c>
      <c r="BL282" s="16" t="s">
        <v>132</v>
      </c>
      <c r="BM282" s="167" t="s">
        <v>1174</v>
      </c>
    </row>
    <row r="283" spans="1:65" s="2" customFormat="1" ht="16.5" customHeight="1">
      <c r="A283" s="31"/>
      <c r="B283" s="154"/>
      <c r="C283" s="193" t="s">
        <v>852</v>
      </c>
      <c r="D283" s="193" t="s">
        <v>137</v>
      </c>
      <c r="E283" s="194" t="s">
        <v>800</v>
      </c>
      <c r="F283" s="195" t="s">
        <v>801</v>
      </c>
      <c r="G283" s="196" t="s">
        <v>190</v>
      </c>
      <c r="H283" s="197">
        <v>2</v>
      </c>
      <c r="I283" s="198"/>
      <c r="J283" s="199">
        <f t="shared" si="0"/>
        <v>0</v>
      </c>
      <c r="K283" s="200"/>
      <c r="L283" s="201"/>
      <c r="M283" s="202" t="s">
        <v>1</v>
      </c>
      <c r="N283" s="203" t="s">
        <v>38</v>
      </c>
      <c r="O283" s="57"/>
      <c r="P283" s="165">
        <f t="shared" si="1"/>
        <v>0</v>
      </c>
      <c r="Q283" s="165">
        <v>0.008</v>
      </c>
      <c r="R283" s="165">
        <f t="shared" si="2"/>
        <v>0.016</v>
      </c>
      <c r="S283" s="165">
        <v>0</v>
      </c>
      <c r="T283" s="166">
        <f t="shared" si="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67" t="s">
        <v>172</v>
      </c>
      <c r="AT283" s="167" t="s">
        <v>137</v>
      </c>
      <c r="AU283" s="167" t="s">
        <v>81</v>
      </c>
      <c r="AY283" s="16" t="s">
        <v>133</v>
      </c>
      <c r="BE283" s="168">
        <f t="shared" si="4"/>
        <v>0</v>
      </c>
      <c r="BF283" s="168">
        <f t="shared" si="5"/>
        <v>0</v>
      </c>
      <c r="BG283" s="168">
        <f t="shared" si="6"/>
        <v>0</v>
      </c>
      <c r="BH283" s="168">
        <f t="shared" si="7"/>
        <v>0</v>
      </c>
      <c r="BI283" s="168">
        <f t="shared" si="8"/>
        <v>0</v>
      </c>
      <c r="BJ283" s="16" t="s">
        <v>81</v>
      </c>
      <c r="BK283" s="168">
        <f t="shared" si="9"/>
        <v>0</v>
      </c>
      <c r="BL283" s="16" t="s">
        <v>132</v>
      </c>
      <c r="BM283" s="167" t="s">
        <v>1175</v>
      </c>
    </row>
    <row r="284" spans="1:65" s="2" customFormat="1" ht="16.5" customHeight="1">
      <c r="A284" s="31"/>
      <c r="B284" s="154"/>
      <c r="C284" s="193" t="s">
        <v>858</v>
      </c>
      <c r="D284" s="193" t="s">
        <v>137</v>
      </c>
      <c r="E284" s="194" t="s">
        <v>804</v>
      </c>
      <c r="F284" s="195" t="s">
        <v>1176</v>
      </c>
      <c r="G284" s="196" t="s">
        <v>190</v>
      </c>
      <c r="H284" s="197">
        <v>4</v>
      </c>
      <c r="I284" s="198"/>
      <c r="J284" s="199">
        <f t="shared" si="0"/>
        <v>0</v>
      </c>
      <c r="K284" s="200"/>
      <c r="L284" s="201"/>
      <c r="M284" s="202" t="s">
        <v>1</v>
      </c>
      <c r="N284" s="203" t="s">
        <v>38</v>
      </c>
      <c r="O284" s="57"/>
      <c r="P284" s="165">
        <f t="shared" si="1"/>
        <v>0</v>
      </c>
      <c r="Q284" s="165">
        <v>0.004</v>
      </c>
      <c r="R284" s="165">
        <f t="shared" si="2"/>
        <v>0.016</v>
      </c>
      <c r="S284" s="165">
        <v>0</v>
      </c>
      <c r="T284" s="166">
        <f t="shared" si="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67" t="s">
        <v>172</v>
      </c>
      <c r="AT284" s="167" t="s">
        <v>137</v>
      </c>
      <c r="AU284" s="167" t="s">
        <v>81</v>
      </c>
      <c r="AY284" s="16" t="s">
        <v>133</v>
      </c>
      <c r="BE284" s="168">
        <f t="shared" si="4"/>
        <v>0</v>
      </c>
      <c r="BF284" s="168">
        <f t="shared" si="5"/>
        <v>0</v>
      </c>
      <c r="BG284" s="168">
        <f t="shared" si="6"/>
        <v>0</v>
      </c>
      <c r="BH284" s="168">
        <f t="shared" si="7"/>
        <v>0</v>
      </c>
      <c r="BI284" s="168">
        <f t="shared" si="8"/>
        <v>0</v>
      </c>
      <c r="BJ284" s="16" t="s">
        <v>81</v>
      </c>
      <c r="BK284" s="168">
        <f t="shared" si="9"/>
        <v>0</v>
      </c>
      <c r="BL284" s="16" t="s">
        <v>132</v>
      </c>
      <c r="BM284" s="167" t="s">
        <v>1177</v>
      </c>
    </row>
    <row r="285" spans="1:65" s="2" customFormat="1" ht="16.5" customHeight="1">
      <c r="A285" s="31"/>
      <c r="B285" s="154"/>
      <c r="C285" s="193" t="s">
        <v>864</v>
      </c>
      <c r="D285" s="193" t="s">
        <v>137</v>
      </c>
      <c r="E285" s="194" t="s">
        <v>1178</v>
      </c>
      <c r="F285" s="195" t="s">
        <v>805</v>
      </c>
      <c r="G285" s="196" t="s">
        <v>190</v>
      </c>
      <c r="H285" s="197">
        <v>1</v>
      </c>
      <c r="I285" s="198"/>
      <c r="J285" s="199">
        <f t="shared" si="0"/>
        <v>0</v>
      </c>
      <c r="K285" s="200"/>
      <c r="L285" s="201"/>
      <c r="M285" s="202" t="s">
        <v>1</v>
      </c>
      <c r="N285" s="203" t="s">
        <v>38</v>
      </c>
      <c r="O285" s="57"/>
      <c r="P285" s="165">
        <f t="shared" si="1"/>
        <v>0</v>
      </c>
      <c r="Q285" s="165">
        <v>0.004</v>
      </c>
      <c r="R285" s="165">
        <f t="shared" si="2"/>
        <v>0.004</v>
      </c>
      <c r="S285" s="165">
        <v>0</v>
      </c>
      <c r="T285" s="166">
        <f t="shared" si="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67" t="s">
        <v>172</v>
      </c>
      <c r="AT285" s="167" t="s">
        <v>137</v>
      </c>
      <c r="AU285" s="167" t="s">
        <v>81</v>
      </c>
      <c r="AY285" s="16" t="s">
        <v>133</v>
      </c>
      <c r="BE285" s="168">
        <f t="shared" si="4"/>
        <v>0</v>
      </c>
      <c r="BF285" s="168">
        <f t="shared" si="5"/>
        <v>0</v>
      </c>
      <c r="BG285" s="168">
        <f t="shared" si="6"/>
        <v>0</v>
      </c>
      <c r="BH285" s="168">
        <f t="shared" si="7"/>
        <v>0</v>
      </c>
      <c r="BI285" s="168">
        <f t="shared" si="8"/>
        <v>0</v>
      </c>
      <c r="BJ285" s="16" t="s">
        <v>81</v>
      </c>
      <c r="BK285" s="168">
        <f t="shared" si="9"/>
        <v>0</v>
      </c>
      <c r="BL285" s="16" t="s">
        <v>132</v>
      </c>
      <c r="BM285" s="167" t="s">
        <v>1179</v>
      </c>
    </row>
    <row r="286" spans="1:65" s="2" customFormat="1" ht="16.5" customHeight="1">
      <c r="A286" s="31"/>
      <c r="B286" s="154"/>
      <c r="C286" s="193" t="s">
        <v>874</v>
      </c>
      <c r="D286" s="193" t="s">
        <v>137</v>
      </c>
      <c r="E286" s="194" t="s">
        <v>1180</v>
      </c>
      <c r="F286" s="195" t="s">
        <v>1181</v>
      </c>
      <c r="G286" s="196" t="s">
        <v>190</v>
      </c>
      <c r="H286" s="197">
        <v>2</v>
      </c>
      <c r="I286" s="198"/>
      <c r="J286" s="199">
        <f t="shared" si="0"/>
        <v>0</v>
      </c>
      <c r="K286" s="200"/>
      <c r="L286" s="201"/>
      <c r="M286" s="202" t="s">
        <v>1</v>
      </c>
      <c r="N286" s="203" t="s">
        <v>38</v>
      </c>
      <c r="O286" s="57"/>
      <c r="P286" s="165">
        <f t="shared" si="1"/>
        <v>0</v>
      </c>
      <c r="Q286" s="165">
        <v>0.005</v>
      </c>
      <c r="R286" s="165">
        <f t="shared" si="2"/>
        <v>0.01</v>
      </c>
      <c r="S286" s="165">
        <v>0</v>
      </c>
      <c r="T286" s="166">
        <f t="shared" si="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67" t="s">
        <v>172</v>
      </c>
      <c r="AT286" s="167" t="s">
        <v>137</v>
      </c>
      <c r="AU286" s="167" t="s">
        <v>81</v>
      </c>
      <c r="AY286" s="16" t="s">
        <v>133</v>
      </c>
      <c r="BE286" s="168">
        <f t="shared" si="4"/>
        <v>0</v>
      </c>
      <c r="BF286" s="168">
        <f t="shared" si="5"/>
        <v>0</v>
      </c>
      <c r="BG286" s="168">
        <f t="shared" si="6"/>
        <v>0</v>
      </c>
      <c r="BH286" s="168">
        <f t="shared" si="7"/>
        <v>0</v>
      </c>
      <c r="BI286" s="168">
        <f t="shared" si="8"/>
        <v>0</v>
      </c>
      <c r="BJ286" s="16" t="s">
        <v>81</v>
      </c>
      <c r="BK286" s="168">
        <f t="shared" si="9"/>
        <v>0</v>
      </c>
      <c r="BL286" s="16" t="s">
        <v>132</v>
      </c>
      <c r="BM286" s="167" t="s">
        <v>1182</v>
      </c>
    </row>
    <row r="287" spans="1:65" s="2" customFormat="1" ht="16.5" customHeight="1">
      <c r="A287" s="31"/>
      <c r="B287" s="154"/>
      <c r="C287" s="193" t="s">
        <v>883</v>
      </c>
      <c r="D287" s="193" t="s">
        <v>137</v>
      </c>
      <c r="E287" s="194" t="s">
        <v>1183</v>
      </c>
      <c r="F287" s="195" t="s">
        <v>1184</v>
      </c>
      <c r="G287" s="196" t="s">
        <v>190</v>
      </c>
      <c r="H287" s="197">
        <v>2</v>
      </c>
      <c r="I287" s="198"/>
      <c r="J287" s="199">
        <f t="shared" si="0"/>
        <v>0</v>
      </c>
      <c r="K287" s="200"/>
      <c r="L287" s="201"/>
      <c r="M287" s="202" t="s">
        <v>1</v>
      </c>
      <c r="N287" s="203" t="s">
        <v>38</v>
      </c>
      <c r="O287" s="57"/>
      <c r="P287" s="165">
        <f t="shared" si="1"/>
        <v>0</v>
      </c>
      <c r="Q287" s="165">
        <v>0.006</v>
      </c>
      <c r="R287" s="165">
        <f t="shared" si="2"/>
        <v>0.012</v>
      </c>
      <c r="S287" s="165">
        <v>0</v>
      </c>
      <c r="T287" s="166">
        <f t="shared" si="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67" t="s">
        <v>172</v>
      </c>
      <c r="AT287" s="167" t="s">
        <v>137</v>
      </c>
      <c r="AU287" s="167" t="s">
        <v>81</v>
      </c>
      <c r="AY287" s="16" t="s">
        <v>133</v>
      </c>
      <c r="BE287" s="168">
        <f t="shared" si="4"/>
        <v>0</v>
      </c>
      <c r="BF287" s="168">
        <f t="shared" si="5"/>
        <v>0</v>
      </c>
      <c r="BG287" s="168">
        <f t="shared" si="6"/>
        <v>0</v>
      </c>
      <c r="BH287" s="168">
        <f t="shared" si="7"/>
        <v>0</v>
      </c>
      <c r="BI287" s="168">
        <f t="shared" si="8"/>
        <v>0</v>
      </c>
      <c r="BJ287" s="16" t="s">
        <v>81</v>
      </c>
      <c r="BK287" s="168">
        <f t="shared" si="9"/>
        <v>0</v>
      </c>
      <c r="BL287" s="16" t="s">
        <v>132</v>
      </c>
      <c r="BM287" s="167" t="s">
        <v>1185</v>
      </c>
    </row>
    <row r="288" spans="1:65" s="2" customFormat="1" ht="16.5" customHeight="1">
      <c r="A288" s="31"/>
      <c r="B288" s="154"/>
      <c r="C288" s="193" t="s">
        <v>889</v>
      </c>
      <c r="D288" s="193" t="s">
        <v>137</v>
      </c>
      <c r="E288" s="194" t="s">
        <v>1186</v>
      </c>
      <c r="F288" s="195" t="s">
        <v>813</v>
      </c>
      <c r="G288" s="196" t="s">
        <v>190</v>
      </c>
      <c r="H288" s="197">
        <v>2</v>
      </c>
      <c r="I288" s="198"/>
      <c r="J288" s="199">
        <f t="shared" si="0"/>
        <v>0</v>
      </c>
      <c r="K288" s="200"/>
      <c r="L288" s="201"/>
      <c r="M288" s="202" t="s">
        <v>1</v>
      </c>
      <c r="N288" s="203" t="s">
        <v>38</v>
      </c>
      <c r="O288" s="57"/>
      <c r="P288" s="165">
        <f t="shared" si="1"/>
        <v>0</v>
      </c>
      <c r="Q288" s="165">
        <v>0.006</v>
      </c>
      <c r="R288" s="165">
        <f t="shared" si="2"/>
        <v>0.012</v>
      </c>
      <c r="S288" s="165">
        <v>0</v>
      </c>
      <c r="T288" s="166">
        <f t="shared" si="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7" t="s">
        <v>172</v>
      </c>
      <c r="AT288" s="167" t="s">
        <v>137</v>
      </c>
      <c r="AU288" s="167" t="s">
        <v>81</v>
      </c>
      <c r="AY288" s="16" t="s">
        <v>133</v>
      </c>
      <c r="BE288" s="168">
        <f t="shared" si="4"/>
        <v>0</v>
      </c>
      <c r="BF288" s="168">
        <f t="shared" si="5"/>
        <v>0</v>
      </c>
      <c r="BG288" s="168">
        <f t="shared" si="6"/>
        <v>0</v>
      </c>
      <c r="BH288" s="168">
        <f t="shared" si="7"/>
        <v>0</v>
      </c>
      <c r="BI288" s="168">
        <f t="shared" si="8"/>
        <v>0</v>
      </c>
      <c r="BJ288" s="16" t="s">
        <v>81</v>
      </c>
      <c r="BK288" s="168">
        <f t="shared" si="9"/>
        <v>0</v>
      </c>
      <c r="BL288" s="16" t="s">
        <v>132</v>
      </c>
      <c r="BM288" s="167" t="s">
        <v>1187</v>
      </c>
    </row>
    <row r="289" spans="1:65" s="2" customFormat="1" ht="21.75" customHeight="1">
      <c r="A289" s="31"/>
      <c r="B289" s="154"/>
      <c r="C289" s="155" t="s">
        <v>895</v>
      </c>
      <c r="D289" s="155" t="s">
        <v>134</v>
      </c>
      <c r="E289" s="156" t="s">
        <v>816</v>
      </c>
      <c r="F289" s="157" t="s">
        <v>817</v>
      </c>
      <c r="G289" s="158" t="s">
        <v>190</v>
      </c>
      <c r="H289" s="159">
        <v>20</v>
      </c>
      <c r="I289" s="160"/>
      <c r="J289" s="161">
        <f t="shared" si="0"/>
        <v>0</v>
      </c>
      <c r="K289" s="162"/>
      <c r="L289" s="32"/>
      <c r="M289" s="163" t="s">
        <v>1</v>
      </c>
      <c r="N289" s="164" t="s">
        <v>38</v>
      </c>
      <c r="O289" s="57"/>
      <c r="P289" s="165">
        <f t="shared" si="1"/>
        <v>0</v>
      </c>
      <c r="Q289" s="165">
        <v>0.14564</v>
      </c>
      <c r="R289" s="165">
        <f t="shared" si="2"/>
        <v>2.9128</v>
      </c>
      <c r="S289" s="165">
        <v>0</v>
      </c>
      <c r="T289" s="166">
        <f t="shared" si="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67" t="s">
        <v>132</v>
      </c>
      <c r="AT289" s="167" t="s">
        <v>134</v>
      </c>
      <c r="AU289" s="167" t="s">
        <v>81</v>
      </c>
      <c r="AY289" s="16" t="s">
        <v>133</v>
      </c>
      <c r="BE289" s="168">
        <f t="shared" si="4"/>
        <v>0</v>
      </c>
      <c r="BF289" s="168">
        <f t="shared" si="5"/>
        <v>0</v>
      </c>
      <c r="BG289" s="168">
        <f t="shared" si="6"/>
        <v>0</v>
      </c>
      <c r="BH289" s="168">
        <f t="shared" si="7"/>
        <v>0</v>
      </c>
      <c r="BI289" s="168">
        <f t="shared" si="8"/>
        <v>0</v>
      </c>
      <c r="BJ289" s="16" t="s">
        <v>81</v>
      </c>
      <c r="BK289" s="168">
        <f t="shared" si="9"/>
        <v>0</v>
      </c>
      <c r="BL289" s="16" t="s">
        <v>132</v>
      </c>
      <c r="BM289" s="167" t="s">
        <v>1188</v>
      </c>
    </row>
    <row r="290" spans="1:65" s="2" customFormat="1" ht="21.75" customHeight="1">
      <c r="A290" s="31"/>
      <c r="B290" s="154"/>
      <c r="C290" s="155" t="s">
        <v>901</v>
      </c>
      <c r="D290" s="155" t="s">
        <v>134</v>
      </c>
      <c r="E290" s="156" t="s">
        <v>820</v>
      </c>
      <c r="F290" s="157" t="s">
        <v>821</v>
      </c>
      <c r="G290" s="158" t="s">
        <v>190</v>
      </c>
      <c r="H290" s="159">
        <v>16</v>
      </c>
      <c r="I290" s="160"/>
      <c r="J290" s="161">
        <f t="shared" si="0"/>
        <v>0</v>
      </c>
      <c r="K290" s="162"/>
      <c r="L290" s="32"/>
      <c r="M290" s="163" t="s">
        <v>1</v>
      </c>
      <c r="N290" s="164" t="s">
        <v>38</v>
      </c>
      <c r="O290" s="57"/>
      <c r="P290" s="165">
        <f t="shared" si="1"/>
        <v>0</v>
      </c>
      <c r="Q290" s="165">
        <v>0.11241</v>
      </c>
      <c r="R290" s="165">
        <f t="shared" si="2"/>
        <v>1.79856</v>
      </c>
      <c r="S290" s="165">
        <v>0</v>
      </c>
      <c r="T290" s="166">
        <f t="shared" si="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67" t="s">
        <v>132</v>
      </c>
      <c r="AT290" s="167" t="s">
        <v>134</v>
      </c>
      <c r="AU290" s="167" t="s">
        <v>81</v>
      </c>
      <c r="AY290" s="16" t="s">
        <v>133</v>
      </c>
      <c r="BE290" s="168">
        <f t="shared" si="4"/>
        <v>0</v>
      </c>
      <c r="BF290" s="168">
        <f t="shared" si="5"/>
        <v>0</v>
      </c>
      <c r="BG290" s="168">
        <f t="shared" si="6"/>
        <v>0</v>
      </c>
      <c r="BH290" s="168">
        <f t="shared" si="7"/>
        <v>0</v>
      </c>
      <c r="BI290" s="168">
        <f t="shared" si="8"/>
        <v>0</v>
      </c>
      <c r="BJ290" s="16" t="s">
        <v>81</v>
      </c>
      <c r="BK290" s="168">
        <f t="shared" si="9"/>
        <v>0</v>
      </c>
      <c r="BL290" s="16" t="s">
        <v>132</v>
      </c>
      <c r="BM290" s="167" t="s">
        <v>1189</v>
      </c>
    </row>
    <row r="291" spans="1:65" s="2" customFormat="1" ht="16.5" customHeight="1">
      <c r="A291" s="31"/>
      <c r="B291" s="154"/>
      <c r="C291" s="193" t="s">
        <v>910</v>
      </c>
      <c r="D291" s="193" t="s">
        <v>137</v>
      </c>
      <c r="E291" s="194" t="s">
        <v>824</v>
      </c>
      <c r="F291" s="195" t="s">
        <v>825</v>
      </c>
      <c r="G291" s="196" t="s">
        <v>190</v>
      </c>
      <c r="H291" s="197">
        <v>16</v>
      </c>
      <c r="I291" s="198"/>
      <c r="J291" s="199">
        <f t="shared" si="0"/>
        <v>0</v>
      </c>
      <c r="K291" s="200"/>
      <c r="L291" s="201"/>
      <c r="M291" s="202" t="s">
        <v>1</v>
      </c>
      <c r="N291" s="203" t="s">
        <v>38</v>
      </c>
      <c r="O291" s="57"/>
      <c r="P291" s="165">
        <f t="shared" si="1"/>
        <v>0</v>
      </c>
      <c r="Q291" s="165">
        <v>0.0061</v>
      </c>
      <c r="R291" s="165">
        <f t="shared" si="2"/>
        <v>0.0976</v>
      </c>
      <c r="S291" s="165">
        <v>0</v>
      </c>
      <c r="T291" s="166">
        <f t="shared" si="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67" t="s">
        <v>172</v>
      </c>
      <c r="AT291" s="167" t="s">
        <v>137</v>
      </c>
      <c r="AU291" s="167" t="s">
        <v>81</v>
      </c>
      <c r="AY291" s="16" t="s">
        <v>133</v>
      </c>
      <c r="BE291" s="168">
        <f t="shared" si="4"/>
        <v>0</v>
      </c>
      <c r="BF291" s="168">
        <f t="shared" si="5"/>
        <v>0</v>
      </c>
      <c r="BG291" s="168">
        <f t="shared" si="6"/>
        <v>0</v>
      </c>
      <c r="BH291" s="168">
        <f t="shared" si="7"/>
        <v>0</v>
      </c>
      <c r="BI291" s="168">
        <f t="shared" si="8"/>
        <v>0</v>
      </c>
      <c r="BJ291" s="16" t="s">
        <v>81</v>
      </c>
      <c r="BK291" s="168">
        <f t="shared" si="9"/>
        <v>0</v>
      </c>
      <c r="BL291" s="16" t="s">
        <v>132</v>
      </c>
      <c r="BM291" s="167" t="s">
        <v>1190</v>
      </c>
    </row>
    <row r="292" spans="2:51" s="12" customFormat="1" ht="12">
      <c r="B292" s="169"/>
      <c r="D292" s="170" t="s">
        <v>139</v>
      </c>
      <c r="E292" s="171" t="s">
        <v>869</v>
      </c>
      <c r="F292" s="172" t="s">
        <v>230</v>
      </c>
      <c r="H292" s="173">
        <v>16</v>
      </c>
      <c r="I292" s="174"/>
      <c r="L292" s="169"/>
      <c r="M292" s="175"/>
      <c r="N292" s="176"/>
      <c r="O292" s="176"/>
      <c r="P292" s="176"/>
      <c r="Q292" s="176"/>
      <c r="R292" s="176"/>
      <c r="S292" s="176"/>
      <c r="T292" s="177"/>
      <c r="AT292" s="171" t="s">
        <v>139</v>
      </c>
      <c r="AU292" s="171" t="s">
        <v>81</v>
      </c>
      <c r="AV292" s="12" t="s">
        <v>103</v>
      </c>
      <c r="AW292" s="12" t="s">
        <v>30</v>
      </c>
      <c r="AX292" s="12" t="s">
        <v>81</v>
      </c>
      <c r="AY292" s="171" t="s">
        <v>133</v>
      </c>
    </row>
    <row r="293" spans="1:65" s="2" customFormat="1" ht="16.5" customHeight="1">
      <c r="A293" s="31"/>
      <c r="B293" s="154"/>
      <c r="C293" s="193" t="s">
        <v>918</v>
      </c>
      <c r="D293" s="193" t="s">
        <v>137</v>
      </c>
      <c r="E293" s="194" t="s">
        <v>828</v>
      </c>
      <c r="F293" s="195" t="s">
        <v>829</v>
      </c>
      <c r="G293" s="196" t="s">
        <v>190</v>
      </c>
      <c r="H293" s="197">
        <v>16</v>
      </c>
      <c r="I293" s="198"/>
      <c r="J293" s="199">
        <f>ROUND(I293*H293,2)</f>
        <v>0</v>
      </c>
      <c r="K293" s="200"/>
      <c r="L293" s="201"/>
      <c r="M293" s="202" t="s">
        <v>1</v>
      </c>
      <c r="N293" s="203" t="s">
        <v>38</v>
      </c>
      <c r="O293" s="57"/>
      <c r="P293" s="165">
        <f>O293*H293</f>
        <v>0</v>
      </c>
      <c r="Q293" s="165">
        <v>0.003</v>
      </c>
      <c r="R293" s="165">
        <f>Q293*H293</f>
        <v>0.048</v>
      </c>
      <c r="S293" s="165">
        <v>0</v>
      </c>
      <c r="T293" s="166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67" t="s">
        <v>172</v>
      </c>
      <c r="AT293" s="167" t="s">
        <v>137</v>
      </c>
      <c r="AU293" s="167" t="s">
        <v>81</v>
      </c>
      <c r="AY293" s="16" t="s">
        <v>133</v>
      </c>
      <c r="BE293" s="168">
        <f>IF(N293="základní",J293,0)</f>
        <v>0</v>
      </c>
      <c r="BF293" s="168">
        <f>IF(N293="snížená",J293,0)</f>
        <v>0</v>
      </c>
      <c r="BG293" s="168">
        <f>IF(N293="zákl. přenesená",J293,0)</f>
        <v>0</v>
      </c>
      <c r="BH293" s="168">
        <f>IF(N293="sníž. přenesená",J293,0)</f>
        <v>0</v>
      </c>
      <c r="BI293" s="168">
        <f>IF(N293="nulová",J293,0)</f>
        <v>0</v>
      </c>
      <c r="BJ293" s="16" t="s">
        <v>81</v>
      </c>
      <c r="BK293" s="168">
        <f>ROUND(I293*H293,2)</f>
        <v>0</v>
      </c>
      <c r="BL293" s="16" t="s">
        <v>132</v>
      </c>
      <c r="BM293" s="167" t="s">
        <v>1191</v>
      </c>
    </row>
    <row r="294" spans="1:65" s="2" customFormat="1" ht="16.5" customHeight="1">
      <c r="A294" s="31"/>
      <c r="B294" s="154"/>
      <c r="C294" s="193" t="s">
        <v>924</v>
      </c>
      <c r="D294" s="193" t="s">
        <v>137</v>
      </c>
      <c r="E294" s="194" t="s">
        <v>832</v>
      </c>
      <c r="F294" s="195" t="s">
        <v>833</v>
      </c>
      <c r="G294" s="196" t="s">
        <v>190</v>
      </c>
      <c r="H294" s="197">
        <v>16</v>
      </c>
      <c r="I294" s="198"/>
      <c r="J294" s="199">
        <f>ROUND(I294*H294,2)</f>
        <v>0</v>
      </c>
      <c r="K294" s="200"/>
      <c r="L294" s="201"/>
      <c r="M294" s="202" t="s">
        <v>1</v>
      </c>
      <c r="N294" s="203" t="s">
        <v>38</v>
      </c>
      <c r="O294" s="57"/>
      <c r="P294" s="165">
        <f>O294*H294</f>
        <v>0</v>
      </c>
      <c r="Q294" s="165">
        <v>0.0001</v>
      </c>
      <c r="R294" s="165">
        <f>Q294*H294</f>
        <v>0.0016</v>
      </c>
      <c r="S294" s="165">
        <v>0</v>
      </c>
      <c r="T294" s="166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67" t="s">
        <v>172</v>
      </c>
      <c r="AT294" s="167" t="s">
        <v>137</v>
      </c>
      <c r="AU294" s="167" t="s">
        <v>81</v>
      </c>
      <c r="AY294" s="16" t="s">
        <v>133</v>
      </c>
      <c r="BE294" s="168">
        <f>IF(N294="základní",J294,0)</f>
        <v>0</v>
      </c>
      <c r="BF294" s="168">
        <f>IF(N294="snížená",J294,0)</f>
        <v>0</v>
      </c>
      <c r="BG294" s="168">
        <f>IF(N294="zákl. přenesená",J294,0)</f>
        <v>0</v>
      </c>
      <c r="BH294" s="168">
        <f>IF(N294="sníž. přenesená",J294,0)</f>
        <v>0</v>
      </c>
      <c r="BI294" s="168">
        <f>IF(N294="nulová",J294,0)</f>
        <v>0</v>
      </c>
      <c r="BJ294" s="16" t="s">
        <v>81</v>
      </c>
      <c r="BK294" s="168">
        <f>ROUND(I294*H294,2)</f>
        <v>0</v>
      </c>
      <c r="BL294" s="16" t="s">
        <v>132</v>
      </c>
      <c r="BM294" s="167" t="s">
        <v>1192</v>
      </c>
    </row>
    <row r="295" spans="1:65" s="2" customFormat="1" ht="16.5" customHeight="1">
      <c r="A295" s="31"/>
      <c r="B295" s="154"/>
      <c r="C295" s="193" t="s">
        <v>935</v>
      </c>
      <c r="D295" s="193" t="s">
        <v>137</v>
      </c>
      <c r="E295" s="194" t="s">
        <v>836</v>
      </c>
      <c r="F295" s="195" t="s">
        <v>837</v>
      </c>
      <c r="G295" s="196" t="s">
        <v>190</v>
      </c>
      <c r="H295" s="197">
        <v>36</v>
      </c>
      <c r="I295" s="198"/>
      <c r="J295" s="199">
        <f>ROUND(I295*H295,2)</f>
        <v>0</v>
      </c>
      <c r="K295" s="200"/>
      <c r="L295" s="201"/>
      <c r="M295" s="202" t="s">
        <v>1</v>
      </c>
      <c r="N295" s="203" t="s">
        <v>38</v>
      </c>
      <c r="O295" s="57"/>
      <c r="P295" s="165">
        <f>O295*H295</f>
        <v>0</v>
      </c>
      <c r="Q295" s="165">
        <v>0.00035</v>
      </c>
      <c r="R295" s="165">
        <f>Q295*H295</f>
        <v>0.0126</v>
      </c>
      <c r="S295" s="165">
        <v>0</v>
      </c>
      <c r="T295" s="166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67" t="s">
        <v>172</v>
      </c>
      <c r="AT295" s="167" t="s">
        <v>137</v>
      </c>
      <c r="AU295" s="167" t="s">
        <v>81</v>
      </c>
      <c r="AY295" s="16" t="s">
        <v>133</v>
      </c>
      <c r="BE295" s="168">
        <f>IF(N295="základní",J295,0)</f>
        <v>0</v>
      </c>
      <c r="BF295" s="168">
        <f>IF(N295="snížená",J295,0)</f>
        <v>0</v>
      </c>
      <c r="BG295" s="168">
        <f>IF(N295="zákl. přenesená",J295,0)</f>
        <v>0</v>
      </c>
      <c r="BH295" s="168">
        <f>IF(N295="sníž. přenesená",J295,0)</f>
        <v>0</v>
      </c>
      <c r="BI295" s="168">
        <f>IF(N295="nulová",J295,0)</f>
        <v>0</v>
      </c>
      <c r="BJ295" s="16" t="s">
        <v>81</v>
      </c>
      <c r="BK295" s="168">
        <f>ROUND(I295*H295,2)</f>
        <v>0</v>
      </c>
      <c r="BL295" s="16" t="s">
        <v>132</v>
      </c>
      <c r="BM295" s="167" t="s">
        <v>1193</v>
      </c>
    </row>
    <row r="296" spans="1:65" s="2" customFormat="1" ht="21.75" customHeight="1">
      <c r="A296" s="31"/>
      <c r="B296" s="154"/>
      <c r="C296" s="155" t="s">
        <v>945</v>
      </c>
      <c r="D296" s="155" t="s">
        <v>134</v>
      </c>
      <c r="E296" s="156" t="s">
        <v>839</v>
      </c>
      <c r="F296" s="157" t="s">
        <v>840</v>
      </c>
      <c r="G296" s="158" t="s">
        <v>137</v>
      </c>
      <c r="H296" s="159">
        <v>5736</v>
      </c>
      <c r="I296" s="160"/>
      <c r="J296" s="161">
        <f>ROUND(I296*H296,2)</f>
        <v>0</v>
      </c>
      <c r="K296" s="162"/>
      <c r="L296" s="32"/>
      <c r="M296" s="163" t="s">
        <v>1</v>
      </c>
      <c r="N296" s="164" t="s">
        <v>38</v>
      </c>
      <c r="O296" s="57"/>
      <c r="P296" s="165">
        <f>O296*H296</f>
        <v>0</v>
      </c>
      <c r="Q296" s="165">
        <v>8E-05</v>
      </c>
      <c r="R296" s="165">
        <f>Q296*H296</f>
        <v>0.45888</v>
      </c>
      <c r="S296" s="165">
        <v>0</v>
      </c>
      <c r="T296" s="166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67" t="s">
        <v>132</v>
      </c>
      <c r="AT296" s="167" t="s">
        <v>134</v>
      </c>
      <c r="AU296" s="167" t="s">
        <v>81</v>
      </c>
      <c r="AY296" s="16" t="s">
        <v>133</v>
      </c>
      <c r="BE296" s="168">
        <f>IF(N296="základní",J296,0)</f>
        <v>0</v>
      </c>
      <c r="BF296" s="168">
        <f>IF(N296="snížená",J296,0)</f>
        <v>0</v>
      </c>
      <c r="BG296" s="168">
        <f>IF(N296="zákl. přenesená",J296,0)</f>
        <v>0</v>
      </c>
      <c r="BH296" s="168">
        <f>IF(N296="sníž. přenesená",J296,0)</f>
        <v>0</v>
      </c>
      <c r="BI296" s="168">
        <f>IF(N296="nulová",J296,0)</f>
        <v>0</v>
      </c>
      <c r="BJ296" s="16" t="s">
        <v>81</v>
      </c>
      <c r="BK296" s="168">
        <f>ROUND(I296*H296,2)</f>
        <v>0</v>
      </c>
      <c r="BL296" s="16" t="s">
        <v>132</v>
      </c>
      <c r="BM296" s="167" t="s">
        <v>1194</v>
      </c>
    </row>
    <row r="297" spans="2:51" s="12" customFormat="1" ht="12">
      <c r="B297" s="169"/>
      <c r="D297" s="170" t="s">
        <v>139</v>
      </c>
      <c r="E297" s="171" t="s">
        <v>899</v>
      </c>
      <c r="F297" s="172" t="s">
        <v>1195</v>
      </c>
      <c r="H297" s="173">
        <v>3824</v>
      </c>
      <c r="I297" s="174"/>
      <c r="L297" s="169"/>
      <c r="M297" s="175"/>
      <c r="N297" s="176"/>
      <c r="O297" s="176"/>
      <c r="P297" s="176"/>
      <c r="Q297" s="176"/>
      <c r="R297" s="176"/>
      <c r="S297" s="176"/>
      <c r="T297" s="177"/>
      <c r="AT297" s="171" t="s">
        <v>139</v>
      </c>
      <c r="AU297" s="171" t="s">
        <v>81</v>
      </c>
      <c r="AV297" s="12" t="s">
        <v>103</v>
      </c>
      <c r="AW297" s="12" t="s">
        <v>30</v>
      </c>
      <c r="AX297" s="12" t="s">
        <v>73</v>
      </c>
      <c r="AY297" s="171" t="s">
        <v>133</v>
      </c>
    </row>
    <row r="298" spans="2:51" s="12" customFormat="1" ht="12">
      <c r="B298" s="169"/>
      <c r="D298" s="170" t="s">
        <v>139</v>
      </c>
      <c r="E298" s="171" t="s">
        <v>964</v>
      </c>
      <c r="F298" s="172" t="s">
        <v>1196</v>
      </c>
      <c r="H298" s="173">
        <v>1912</v>
      </c>
      <c r="I298" s="174"/>
      <c r="L298" s="169"/>
      <c r="M298" s="175"/>
      <c r="N298" s="176"/>
      <c r="O298" s="176"/>
      <c r="P298" s="176"/>
      <c r="Q298" s="176"/>
      <c r="R298" s="176"/>
      <c r="S298" s="176"/>
      <c r="T298" s="177"/>
      <c r="AT298" s="171" t="s">
        <v>139</v>
      </c>
      <c r="AU298" s="171" t="s">
        <v>81</v>
      </c>
      <c r="AV298" s="12" t="s">
        <v>103</v>
      </c>
      <c r="AW298" s="12" t="s">
        <v>30</v>
      </c>
      <c r="AX298" s="12" t="s">
        <v>73</v>
      </c>
      <c r="AY298" s="171" t="s">
        <v>133</v>
      </c>
    </row>
    <row r="299" spans="2:51" s="12" customFormat="1" ht="12">
      <c r="B299" s="169"/>
      <c r="D299" s="170" t="s">
        <v>139</v>
      </c>
      <c r="E299" s="171" t="s">
        <v>1197</v>
      </c>
      <c r="F299" s="172" t="s">
        <v>1198</v>
      </c>
      <c r="H299" s="173">
        <v>5736</v>
      </c>
      <c r="I299" s="174"/>
      <c r="L299" s="169"/>
      <c r="M299" s="175"/>
      <c r="N299" s="176"/>
      <c r="O299" s="176"/>
      <c r="P299" s="176"/>
      <c r="Q299" s="176"/>
      <c r="R299" s="176"/>
      <c r="S299" s="176"/>
      <c r="T299" s="177"/>
      <c r="AT299" s="171" t="s">
        <v>139</v>
      </c>
      <c r="AU299" s="171" t="s">
        <v>81</v>
      </c>
      <c r="AV299" s="12" t="s">
        <v>103</v>
      </c>
      <c r="AW299" s="12" t="s">
        <v>30</v>
      </c>
      <c r="AX299" s="12" t="s">
        <v>81</v>
      </c>
      <c r="AY299" s="171" t="s">
        <v>133</v>
      </c>
    </row>
    <row r="300" spans="1:65" s="2" customFormat="1" ht="21.75" customHeight="1">
      <c r="A300" s="31"/>
      <c r="B300" s="154"/>
      <c r="C300" s="155" t="s">
        <v>949</v>
      </c>
      <c r="D300" s="155" t="s">
        <v>134</v>
      </c>
      <c r="E300" s="156" t="s">
        <v>847</v>
      </c>
      <c r="F300" s="157" t="s">
        <v>848</v>
      </c>
      <c r="G300" s="158" t="s">
        <v>137</v>
      </c>
      <c r="H300" s="159">
        <v>350</v>
      </c>
      <c r="I300" s="160"/>
      <c r="J300" s="161">
        <f>ROUND(I300*H300,2)</f>
        <v>0</v>
      </c>
      <c r="K300" s="162"/>
      <c r="L300" s="32"/>
      <c r="M300" s="163" t="s">
        <v>1</v>
      </c>
      <c r="N300" s="164" t="s">
        <v>38</v>
      </c>
      <c r="O300" s="57"/>
      <c r="P300" s="165">
        <f>O300*H300</f>
        <v>0</v>
      </c>
      <c r="Q300" s="165">
        <v>0.08088</v>
      </c>
      <c r="R300" s="165">
        <f>Q300*H300</f>
        <v>28.307999999999996</v>
      </c>
      <c r="S300" s="165">
        <v>0</v>
      </c>
      <c r="T300" s="166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67" t="s">
        <v>132</v>
      </c>
      <c r="AT300" s="167" t="s">
        <v>134</v>
      </c>
      <c r="AU300" s="167" t="s">
        <v>81</v>
      </c>
      <c r="AY300" s="16" t="s">
        <v>133</v>
      </c>
      <c r="BE300" s="168">
        <f>IF(N300="základní",J300,0)</f>
        <v>0</v>
      </c>
      <c r="BF300" s="168">
        <f>IF(N300="snížená",J300,0)</f>
        <v>0</v>
      </c>
      <c r="BG300" s="168">
        <f>IF(N300="zákl. přenesená",J300,0)</f>
        <v>0</v>
      </c>
      <c r="BH300" s="168">
        <f>IF(N300="sníž. přenesená",J300,0)</f>
        <v>0</v>
      </c>
      <c r="BI300" s="168">
        <f>IF(N300="nulová",J300,0)</f>
        <v>0</v>
      </c>
      <c r="BJ300" s="16" t="s">
        <v>81</v>
      </c>
      <c r="BK300" s="168">
        <f>ROUND(I300*H300,2)</f>
        <v>0</v>
      </c>
      <c r="BL300" s="16" t="s">
        <v>132</v>
      </c>
      <c r="BM300" s="167" t="s">
        <v>1199</v>
      </c>
    </row>
    <row r="301" spans="2:51" s="12" customFormat="1" ht="12">
      <c r="B301" s="169"/>
      <c r="D301" s="170" t="s">
        <v>139</v>
      </c>
      <c r="E301" s="171" t="s">
        <v>905</v>
      </c>
      <c r="F301" s="172" t="s">
        <v>1200</v>
      </c>
      <c r="H301" s="173">
        <v>350</v>
      </c>
      <c r="I301" s="174"/>
      <c r="L301" s="169"/>
      <c r="M301" s="175"/>
      <c r="N301" s="176"/>
      <c r="O301" s="176"/>
      <c r="P301" s="176"/>
      <c r="Q301" s="176"/>
      <c r="R301" s="176"/>
      <c r="S301" s="176"/>
      <c r="T301" s="177"/>
      <c r="AT301" s="171" t="s">
        <v>139</v>
      </c>
      <c r="AU301" s="171" t="s">
        <v>81</v>
      </c>
      <c r="AV301" s="12" t="s">
        <v>103</v>
      </c>
      <c r="AW301" s="12" t="s">
        <v>30</v>
      </c>
      <c r="AX301" s="12" t="s">
        <v>81</v>
      </c>
      <c r="AY301" s="171" t="s">
        <v>133</v>
      </c>
    </row>
    <row r="302" spans="1:65" s="2" customFormat="1" ht="16.5" customHeight="1">
      <c r="A302" s="31"/>
      <c r="B302" s="154"/>
      <c r="C302" s="193" t="s">
        <v>955</v>
      </c>
      <c r="D302" s="193" t="s">
        <v>137</v>
      </c>
      <c r="E302" s="194" t="s">
        <v>853</v>
      </c>
      <c r="F302" s="195" t="s">
        <v>854</v>
      </c>
      <c r="G302" s="196" t="s">
        <v>137</v>
      </c>
      <c r="H302" s="197">
        <v>707</v>
      </c>
      <c r="I302" s="198"/>
      <c r="J302" s="199">
        <f>ROUND(I302*H302,2)</f>
        <v>0</v>
      </c>
      <c r="K302" s="200"/>
      <c r="L302" s="201"/>
      <c r="M302" s="202" t="s">
        <v>1</v>
      </c>
      <c r="N302" s="203" t="s">
        <v>38</v>
      </c>
      <c r="O302" s="57"/>
      <c r="P302" s="165">
        <f>O302*H302</f>
        <v>0</v>
      </c>
      <c r="Q302" s="165">
        <v>0.046</v>
      </c>
      <c r="R302" s="165">
        <f>Q302*H302</f>
        <v>32.522</v>
      </c>
      <c r="S302" s="165">
        <v>0</v>
      </c>
      <c r="T302" s="166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67" t="s">
        <v>172</v>
      </c>
      <c r="AT302" s="167" t="s">
        <v>137</v>
      </c>
      <c r="AU302" s="167" t="s">
        <v>81</v>
      </c>
      <c r="AY302" s="16" t="s">
        <v>133</v>
      </c>
      <c r="BE302" s="168">
        <f>IF(N302="základní",J302,0)</f>
        <v>0</v>
      </c>
      <c r="BF302" s="168">
        <f>IF(N302="snížená",J302,0)</f>
        <v>0</v>
      </c>
      <c r="BG302" s="168">
        <f>IF(N302="zákl. přenesená",J302,0)</f>
        <v>0</v>
      </c>
      <c r="BH302" s="168">
        <f>IF(N302="sníž. přenesená",J302,0)</f>
        <v>0</v>
      </c>
      <c r="BI302" s="168">
        <f>IF(N302="nulová",J302,0)</f>
        <v>0</v>
      </c>
      <c r="BJ302" s="16" t="s">
        <v>81</v>
      </c>
      <c r="BK302" s="168">
        <f>ROUND(I302*H302,2)</f>
        <v>0</v>
      </c>
      <c r="BL302" s="16" t="s">
        <v>132</v>
      </c>
      <c r="BM302" s="167" t="s">
        <v>1201</v>
      </c>
    </row>
    <row r="303" spans="2:51" s="12" customFormat="1" ht="12">
      <c r="B303" s="169"/>
      <c r="D303" s="170" t="s">
        <v>139</v>
      </c>
      <c r="E303" s="171" t="s">
        <v>914</v>
      </c>
      <c r="F303" s="172" t="s">
        <v>1202</v>
      </c>
      <c r="H303" s="173">
        <v>707</v>
      </c>
      <c r="I303" s="174"/>
      <c r="L303" s="169"/>
      <c r="M303" s="175"/>
      <c r="N303" s="176"/>
      <c r="O303" s="176"/>
      <c r="P303" s="176"/>
      <c r="Q303" s="176"/>
      <c r="R303" s="176"/>
      <c r="S303" s="176"/>
      <c r="T303" s="177"/>
      <c r="AT303" s="171" t="s">
        <v>139</v>
      </c>
      <c r="AU303" s="171" t="s">
        <v>81</v>
      </c>
      <c r="AV303" s="12" t="s">
        <v>103</v>
      </c>
      <c r="AW303" s="12" t="s">
        <v>30</v>
      </c>
      <c r="AX303" s="12" t="s">
        <v>81</v>
      </c>
      <c r="AY303" s="171" t="s">
        <v>133</v>
      </c>
    </row>
    <row r="304" spans="1:65" s="2" customFormat="1" ht="21.75" customHeight="1">
      <c r="A304" s="31"/>
      <c r="B304" s="154"/>
      <c r="C304" s="155" t="s">
        <v>1203</v>
      </c>
      <c r="D304" s="155" t="s">
        <v>134</v>
      </c>
      <c r="E304" s="156" t="s">
        <v>1204</v>
      </c>
      <c r="F304" s="157" t="s">
        <v>1205</v>
      </c>
      <c r="G304" s="158" t="s">
        <v>137</v>
      </c>
      <c r="H304" s="159">
        <v>173</v>
      </c>
      <c r="I304" s="160"/>
      <c r="J304" s="161">
        <f>ROUND(I304*H304,2)</f>
        <v>0</v>
      </c>
      <c r="K304" s="162"/>
      <c r="L304" s="32"/>
      <c r="M304" s="163" t="s">
        <v>1</v>
      </c>
      <c r="N304" s="164" t="s">
        <v>38</v>
      </c>
      <c r="O304" s="57"/>
      <c r="P304" s="165">
        <f>O304*H304</f>
        <v>0</v>
      </c>
      <c r="Q304" s="165">
        <v>0.1554</v>
      </c>
      <c r="R304" s="165">
        <f>Q304*H304</f>
        <v>26.884200000000003</v>
      </c>
      <c r="S304" s="165">
        <v>0</v>
      </c>
      <c r="T304" s="166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67" t="s">
        <v>132</v>
      </c>
      <c r="AT304" s="167" t="s">
        <v>134</v>
      </c>
      <c r="AU304" s="167" t="s">
        <v>81</v>
      </c>
      <c r="AY304" s="16" t="s">
        <v>133</v>
      </c>
      <c r="BE304" s="168">
        <f>IF(N304="základní",J304,0)</f>
        <v>0</v>
      </c>
      <c r="BF304" s="168">
        <f>IF(N304="snížená",J304,0)</f>
        <v>0</v>
      </c>
      <c r="BG304" s="168">
        <f>IF(N304="zákl. přenesená",J304,0)</f>
        <v>0</v>
      </c>
      <c r="BH304" s="168">
        <f>IF(N304="sníž. přenesená",J304,0)</f>
        <v>0</v>
      </c>
      <c r="BI304" s="168">
        <f>IF(N304="nulová",J304,0)</f>
        <v>0</v>
      </c>
      <c r="BJ304" s="16" t="s">
        <v>81</v>
      </c>
      <c r="BK304" s="168">
        <f>ROUND(I304*H304,2)</f>
        <v>0</v>
      </c>
      <c r="BL304" s="16" t="s">
        <v>132</v>
      </c>
      <c r="BM304" s="167" t="s">
        <v>1206</v>
      </c>
    </row>
    <row r="305" spans="2:51" s="12" customFormat="1" ht="12">
      <c r="B305" s="169"/>
      <c r="D305" s="170" t="s">
        <v>139</v>
      </c>
      <c r="E305" s="171" t="s">
        <v>922</v>
      </c>
      <c r="F305" s="172" t="s">
        <v>1207</v>
      </c>
      <c r="H305" s="173">
        <v>173</v>
      </c>
      <c r="I305" s="174"/>
      <c r="L305" s="169"/>
      <c r="M305" s="175"/>
      <c r="N305" s="176"/>
      <c r="O305" s="176"/>
      <c r="P305" s="176"/>
      <c r="Q305" s="176"/>
      <c r="R305" s="176"/>
      <c r="S305" s="176"/>
      <c r="T305" s="177"/>
      <c r="AT305" s="171" t="s">
        <v>139</v>
      </c>
      <c r="AU305" s="171" t="s">
        <v>81</v>
      </c>
      <c r="AV305" s="12" t="s">
        <v>103</v>
      </c>
      <c r="AW305" s="12" t="s">
        <v>30</v>
      </c>
      <c r="AX305" s="12" t="s">
        <v>81</v>
      </c>
      <c r="AY305" s="171" t="s">
        <v>133</v>
      </c>
    </row>
    <row r="306" spans="1:65" s="2" customFormat="1" ht="16.5" customHeight="1">
      <c r="A306" s="31"/>
      <c r="B306" s="154"/>
      <c r="C306" s="193" t="s">
        <v>1208</v>
      </c>
      <c r="D306" s="193" t="s">
        <v>137</v>
      </c>
      <c r="E306" s="194" t="s">
        <v>1209</v>
      </c>
      <c r="F306" s="195" t="s">
        <v>1210</v>
      </c>
      <c r="G306" s="196" t="s">
        <v>137</v>
      </c>
      <c r="H306" s="197">
        <v>174.73</v>
      </c>
      <c r="I306" s="198"/>
      <c r="J306" s="199">
        <f>ROUND(I306*H306,2)</f>
        <v>0</v>
      </c>
      <c r="K306" s="200"/>
      <c r="L306" s="201"/>
      <c r="M306" s="202" t="s">
        <v>1</v>
      </c>
      <c r="N306" s="203" t="s">
        <v>38</v>
      </c>
      <c r="O306" s="57"/>
      <c r="P306" s="165">
        <f>O306*H306</f>
        <v>0</v>
      </c>
      <c r="Q306" s="165">
        <v>0.081</v>
      </c>
      <c r="R306" s="165">
        <f>Q306*H306</f>
        <v>14.153129999999999</v>
      </c>
      <c r="S306" s="165">
        <v>0</v>
      </c>
      <c r="T306" s="166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67" t="s">
        <v>172</v>
      </c>
      <c r="AT306" s="167" t="s">
        <v>137</v>
      </c>
      <c r="AU306" s="167" t="s">
        <v>81</v>
      </c>
      <c r="AY306" s="16" t="s">
        <v>133</v>
      </c>
      <c r="BE306" s="168">
        <f>IF(N306="základní",J306,0)</f>
        <v>0</v>
      </c>
      <c r="BF306" s="168">
        <f>IF(N306="snížená",J306,0)</f>
        <v>0</v>
      </c>
      <c r="BG306" s="168">
        <f>IF(N306="zákl. přenesená",J306,0)</f>
        <v>0</v>
      </c>
      <c r="BH306" s="168">
        <f>IF(N306="sníž. přenesená",J306,0)</f>
        <v>0</v>
      </c>
      <c r="BI306" s="168">
        <f>IF(N306="nulová",J306,0)</f>
        <v>0</v>
      </c>
      <c r="BJ306" s="16" t="s">
        <v>81</v>
      </c>
      <c r="BK306" s="168">
        <f>ROUND(I306*H306,2)</f>
        <v>0</v>
      </c>
      <c r="BL306" s="16" t="s">
        <v>132</v>
      </c>
      <c r="BM306" s="167" t="s">
        <v>1211</v>
      </c>
    </row>
    <row r="307" spans="2:51" s="12" customFormat="1" ht="12">
      <c r="B307" s="169"/>
      <c r="D307" s="170" t="s">
        <v>139</v>
      </c>
      <c r="E307" s="171" t="s">
        <v>928</v>
      </c>
      <c r="F307" s="172" t="s">
        <v>1212</v>
      </c>
      <c r="H307" s="173">
        <v>174.73</v>
      </c>
      <c r="I307" s="174"/>
      <c r="L307" s="169"/>
      <c r="M307" s="175"/>
      <c r="N307" s="176"/>
      <c r="O307" s="176"/>
      <c r="P307" s="176"/>
      <c r="Q307" s="176"/>
      <c r="R307" s="176"/>
      <c r="S307" s="176"/>
      <c r="T307" s="177"/>
      <c r="AT307" s="171" t="s">
        <v>139</v>
      </c>
      <c r="AU307" s="171" t="s">
        <v>81</v>
      </c>
      <c r="AV307" s="12" t="s">
        <v>103</v>
      </c>
      <c r="AW307" s="12" t="s">
        <v>30</v>
      </c>
      <c r="AX307" s="12" t="s">
        <v>81</v>
      </c>
      <c r="AY307" s="171" t="s">
        <v>133</v>
      </c>
    </row>
    <row r="308" spans="1:65" s="2" customFormat="1" ht="21.75" customHeight="1">
      <c r="A308" s="31"/>
      <c r="B308" s="154"/>
      <c r="C308" s="155" t="s">
        <v>1213</v>
      </c>
      <c r="D308" s="155" t="s">
        <v>134</v>
      </c>
      <c r="E308" s="156" t="s">
        <v>865</v>
      </c>
      <c r="F308" s="157" t="s">
        <v>866</v>
      </c>
      <c r="G308" s="158" t="s">
        <v>190</v>
      </c>
      <c r="H308" s="159">
        <v>6</v>
      </c>
      <c r="I308" s="160"/>
      <c r="J308" s="161">
        <f>ROUND(I308*H308,2)</f>
        <v>0</v>
      </c>
      <c r="K308" s="162"/>
      <c r="L308" s="32"/>
      <c r="M308" s="163" t="s">
        <v>1</v>
      </c>
      <c r="N308" s="164" t="s">
        <v>38</v>
      </c>
      <c r="O308" s="57"/>
      <c r="P308" s="165">
        <f>O308*H308</f>
        <v>0</v>
      </c>
      <c r="Q308" s="165">
        <v>9.895</v>
      </c>
      <c r="R308" s="165">
        <f>Q308*H308</f>
        <v>59.37</v>
      </c>
      <c r="S308" s="165">
        <v>0</v>
      </c>
      <c r="T308" s="166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67" t="s">
        <v>132</v>
      </c>
      <c r="AT308" s="167" t="s">
        <v>134</v>
      </c>
      <c r="AU308" s="167" t="s">
        <v>81</v>
      </c>
      <c r="AY308" s="16" t="s">
        <v>133</v>
      </c>
      <c r="BE308" s="168">
        <f>IF(N308="základní",J308,0)</f>
        <v>0</v>
      </c>
      <c r="BF308" s="168">
        <f>IF(N308="snížená",J308,0)</f>
        <v>0</v>
      </c>
      <c r="BG308" s="168">
        <f>IF(N308="zákl. přenesená",J308,0)</f>
        <v>0</v>
      </c>
      <c r="BH308" s="168">
        <f>IF(N308="sníž. přenesená",J308,0)</f>
        <v>0</v>
      </c>
      <c r="BI308" s="168">
        <f>IF(N308="nulová",J308,0)</f>
        <v>0</v>
      </c>
      <c r="BJ308" s="16" t="s">
        <v>81</v>
      </c>
      <c r="BK308" s="168">
        <f>ROUND(I308*H308,2)</f>
        <v>0</v>
      </c>
      <c r="BL308" s="16" t="s">
        <v>132</v>
      </c>
      <c r="BM308" s="167" t="s">
        <v>1214</v>
      </c>
    </row>
    <row r="309" spans="2:51" s="12" customFormat="1" ht="22.5">
      <c r="B309" s="169"/>
      <c r="D309" s="170" t="s">
        <v>139</v>
      </c>
      <c r="E309" s="171" t="s">
        <v>966</v>
      </c>
      <c r="F309" s="172" t="s">
        <v>1215</v>
      </c>
      <c r="H309" s="173">
        <v>6</v>
      </c>
      <c r="I309" s="174"/>
      <c r="L309" s="169"/>
      <c r="M309" s="175"/>
      <c r="N309" s="176"/>
      <c r="O309" s="176"/>
      <c r="P309" s="176"/>
      <c r="Q309" s="176"/>
      <c r="R309" s="176"/>
      <c r="S309" s="176"/>
      <c r="T309" s="177"/>
      <c r="AT309" s="171" t="s">
        <v>139</v>
      </c>
      <c r="AU309" s="171" t="s">
        <v>81</v>
      </c>
      <c r="AV309" s="12" t="s">
        <v>103</v>
      </c>
      <c r="AW309" s="12" t="s">
        <v>30</v>
      </c>
      <c r="AX309" s="12" t="s">
        <v>81</v>
      </c>
      <c r="AY309" s="171" t="s">
        <v>133</v>
      </c>
    </row>
    <row r="310" spans="1:65" s="2" customFormat="1" ht="21.75" customHeight="1">
      <c r="A310" s="31"/>
      <c r="B310" s="154"/>
      <c r="C310" s="155" t="s">
        <v>1216</v>
      </c>
      <c r="D310" s="155" t="s">
        <v>134</v>
      </c>
      <c r="E310" s="156" t="s">
        <v>1217</v>
      </c>
      <c r="F310" s="157" t="s">
        <v>1218</v>
      </c>
      <c r="G310" s="158" t="s">
        <v>137</v>
      </c>
      <c r="H310" s="159">
        <v>14</v>
      </c>
      <c r="I310" s="160"/>
      <c r="J310" s="161">
        <f>ROUND(I310*H310,2)</f>
        <v>0</v>
      </c>
      <c r="K310" s="162"/>
      <c r="L310" s="32"/>
      <c r="M310" s="163" t="s">
        <v>1</v>
      </c>
      <c r="N310" s="164" t="s">
        <v>38</v>
      </c>
      <c r="O310" s="57"/>
      <c r="P310" s="165">
        <f>O310*H310</f>
        <v>0</v>
      </c>
      <c r="Q310" s="165">
        <v>0.58897</v>
      </c>
      <c r="R310" s="165">
        <f>Q310*H310</f>
        <v>8.24558</v>
      </c>
      <c r="S310" s="165">
        <v>0</v>
      </c>
      <c r="T310" s="166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67" t="s">
        <v>132</v>
      </c>
      <c r="AT310" s="167" t="s">
        <v>134</v>
      </c>
      <c r="AU310" s="167" t="s">
        <v>81</v>
      </c>
      <c r="AY310" s="16" t="s">
        <v>133</v>
      </c>
      <c r="BE310" s="168">
        <f>IF(N310="základní",J310,0)</f>
        <v>0</v>
      </c>
      <c r="BF310" s="168">
        <f>IF(N310="snížená",J310,0)</f>
        <v>0</v>
      </c>
      <c r="BG310" s="168">
        <f>IF(N310="zákl. přenesená",J310,0)</f>
        <v>0</v>
      </c>
      <c r="BH310" s="168">
        <f>IF(N310="sníž. přenesená",J310,0)</f>
        <v>0</v>
      </c>
      <c r="BI310" s="168">
        <f>IF(N310="nulová",J310,0)</f>
        <v>0</v>
      </c>
      <c r="BJ310" s="16" t="s">
        <v>81</v>
      </c>
      <c r="BK310" s="168">
        <f>ROUND(I310*H310,2)</f>
        <v>0</v>
      </c>
      <c r="BL310" s="16" t="s">
        <v>132</v>
      </c>
      <c r="BM310" s="167" t="s">
        <v>1219</v>
      </c>
    </row>
    <row r="311" spans="2:51" s="12" customFormat="1" ht="12">
      <c r="B311" s="169"/>
      <c r="D311" s="170" t="s">
        <v>139</v>
      </c>
      <c r="E311" s="171" t="s">
        <v>1220</v>
      </c>
      <c r="F311" s="172" t="s">
        <v>1221</v>
      </c>
      <c r="H311" s="173">
        <v>14</v>
      </c>
      <c r="I311" s="174"/>
      <c r="L311" s="169"/>
      <c r="M311" s="175"/>
      <c r="N311" s="176"/>
      <c r="O311" s="176"/>
      <c r="P311" s="176"/>
      <c r="Q311" s="176"/>
      <c r="R311" s="176"/>
      <c r="S311" s="176"/>
      <c r="T311" s="177"/>
      <c r="AT311" s="171" t="s">
        <v>139</v>
      </c>
      <c r="AU311" s="171" t="s">
        <v>81</v>
      </c>
      <c r="AV311" s="12" t="s">
        <v>103</v>
      </c>
      <c r="AW311" s="12" t="s">
        <v>30</v>
      </c>
      <c r="AX311" s="12" t="s">
        <v>81</v>
      </c>
      <c r="AY311" s="171" t="s">
        <v>133</v>
      </c>
    </row>
    <row r="312" spans="1:65" s="2" customFormat="1" ht="21.75" customHeight="1">
      <c r="A312" s="31"/>
      <c r="B312" s="154"/>
      <c r="C312" s="193" t="s">
        <v>1222</v>
      </c>
      <c r="D312" s="193" t="s">
        <v>137</v>
      </c>
      <c r="E312" s="194" t="s">
        <v>1223</v>
      </c>
      <c r="F312" s="195" t="s">
        <v>1224</v>
      </c>
      <c r="G312" s="196" t="s">
        <v>137</v>
      </c>
      <c r="H312" s="197">
        <v>14.14</v>
      </c>
      <c r="I312" s="198"/>
      <c r="J312" s="199">
        <f>ROUND(I312*H312,2)</f>
        <v>0</v>
      </c>
      <c r="K312" s="200"/>
      <c r="L312" s="201"/>
      <c r="M312" s="202" t="s">
        <v>1</v>
      </c>
      <c r="N312" s="203" t="s">
        <v>38</v>
      </c>
      <c r="O312" s="57"/>
      <c r="P312" s="165">
        <f>O312*H312</f>
        <v>0</v>
      </c>
      <c r="Q312" s="165">
        <v>0.23</v>
      </c>
      <c r="R312" s="165">
        <f>Q312*H312</f>
        <v>3.2522</v>
      </c>
      <c r="S312" s="165">
        <v>0</v>
      </c>
      <c r="T312" s="166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67" t="s">
        <v>172</v>
      </c>
      <c r="AT312" s="167" t="s">
        <v>137</v>
      </c>
      <c r="AU312" s="167" t="s">
        <v>81</v>
      </c>
      <c r="AY312" s="16" t="s">
        <v>133</v>
      </c>
      <c r="BE312" s="168">
        <f>IF(N312="základní",J312,0)</f>
        <v>0</v>
      </c>
      <c r="BF312" s="168">
        <f>IF(N312="snížená",J312,0)</f>
        <v>0</v>
      </c>
      <c r="BG312" s="168">
        <f>IF(N312="zákl. přenesená",J312,0)</f>
        <v>0</v>
      </c>
      <c r="BH312" s="168">
        <f>IF(N312="sníž. přenesená",J312,0)</f>
        <v>0</v>
      </c>
      <c r="BI312" s="168">
        <f>IF(N312="nulová",J312,0)</f>
        <v>0</v>
      </c>
      <c r="BJ312" s="16" t="s">
        <v>81</v>
      </c>
      <c r="BK312" s="168">
        <f>ROUND(I312*H312,2)</f>
        <v>0</v>
      </c>
      <c r="BL312" s="16" t="s">
        <v>132</v>
      </c>
      <c r="BM312" s="167" t="s">
        <v>1225</v>
      </c>
    </row>
    <row r="313" spans="2:51" s="12" customFormat="1" ht="12">
      <c r="B313" s="169"/>
      <c r="D313" s="170" t="s">
        <v>139</v>
      </c>
      <c r="E313" s="171" t="s">
        <v>1226</v>
      </c>
      <c r="F313" s="172" t="s">
        <v>1227</v>
      </c>
      <c r="H313" s="173">
        <v>14.14</v>
      </c>
      <c r="I313" s="174"/>
      <c r="L313" s="169"/>
      <c r="M313" s="175"/>
      <c r="N313" s="176"/>
      <c r="O313" s="176"/>
      <c r="P313" s="176"/>
      <c r="Q313" s="176"/>
      <c r="R313" s="176"/>
      <c r="S313" s="176"/>
      <c r="T313" s="177"/>
      <c r="AT313" s="171" t="s">
        <v>139</v>
      </c>
      <c r="AU313" s="171" t="s">
        <v>81</v>
      </c>
      <c r="AV313" s="12" t="s">
        <v>103</v>
      </c>
      <c r="AW313" s="12" t="s">
        <v>30</v>
      </c>
      <c r="AX313" s="12" t="s">
        <v>81</v>
      </c>
      <c r="AY313" s="171" t="s">
        <v>133</v>
      </c>
    </row>
    <row r="314" spans="1:65" s="2" customFormat="1" ht="21.75" customHeight="1">
      <c r="A314" s="31"/>
      <c r="B314" s="154"/>
      <c r="C314" s="155" t="s">
        <v>1228</v>
      </c>
      <c r="D314" s="155" t="s">
        <v>134</v>
      </c>
      <c r="E314" s="156" t="s">
        <v>1229</v>
      </c>
      <c r="F314" s="157" t="s">
        <v>1230</v>
      </c>
      <c r="G314" s="158" t="s">
        <v>137</v>
      </c>
      <c r="H314" s="159">
        <v>10</v>
      </c>
      <c r="I314" s="160"/>
      <c r="J314" s="161">
        <f>ROUND(I314*H314,2)</f>
        <v>0</v>
      </c>
      <c r="K314" s="162"/>
      <c r="L314" s="32"/>
      <c r="M314" s="163" t="s">
        <v>1</v>
      </c>
      <c r="N314" s="164" t="s">
        <v>38</v>
      </c>
      <c r="O314" s="57"/>
      <c r="P314" s="165">
        <f>O314*H314</f>
        <v>0</v>
      </c>
      <c r="Q314" s="165">
        <v>0.61348</v>
      </c>
      <c r="R314" s="165">
        <f>Q314*H314</f>
        <v>6.1348</v>
      </c>
      <c r="S314" s="165">
        <v>0</v>
      </c>
      <c r="T314" s="166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67" t="s">
        <v>132</v>
      </c>
      <c r="AT314" s="167" t="s">
        <v>134</v>
      </c>
      <c r="AU314" s="167" t="s">
        <v>81</v>
      </c>
      <c r="AY314" s="16" t="s">
        <v>133</v>
      </c>
      <c r="BE314" s="168">
        <f>IF(N314="základní",J314,0)</f>
        <v>0</v>
      </c>
      <c r="BF314" s="168">
        <f>IF(N314="snížená",J314,0)</f>
        <v>0</v>
      </c>
      <c r="BG314" s="168">
        <f>IF(N314="zákl. přenesená",J314,0)</f>
        <v>0</v>
      </c>
      <c r="BH314" s="168">
        <f>IF(N314="sníž. přenesená",J314,0)</f>
        <v>0</v>
      </c>
      <c r="BI314" s="168">
        <f>IF(N314="nulová",J314,0)</f>
        <v>0</v>
      </c>
      <c r="BJ314" s="16" t="s">
        <v>81</v>
      </c>
      <c r="BK314" s="168">
        <f>ROUND(I314*H314,2)</f>
        <v>0</v>
      </c>
      <c r="BL314" s="16" t="s">
        <v>132</v>
      </c>
      <c r="BM314" s="167" t="s">
        <v>1231</v>
      </c>
    </row>
    <row r="315" spans="2:51" s="12" customFormat="1" ht="12">
      <c r="B315" s="169"/>
      <c r="D315" s="170" t="s">
        <v>139</v>
      </c>
      <c r="E315" s="171" t="s">
        <v>1232</v>
      </c>
      <c r="F315" s="172" t="s">
        <v>1233</v>
      </c>
      <c r="H315" s="173">
        <v>10</v>
      </c>
      <c r="I315" s="174"/>
      <c r="L315" s="169"/>
      <c r="M315" s="175"/>
      <c r="N315" s="176"/>
      <c r="O315" s="176"/>
      <c r="P315" s="176"/>
      <c r="Q315" s="176"/>
      <c r="R315" s="176"/>
      <c r="S315" s="176"/>
      <c r="T315" s="177"/>
      <c r="AT315" s="171" t="s">
        <v>139</v>
      </c>
      <c r="AU315" s="171" t="s">
        <v>81</v>
      </c>
      <c r="AV315" s="12" t="s">
        <v>103</v>
      </c>
      <c r="AW315" s="12" t="s">
        <v>30</v>
      </c>
      <c r="AX315" s="12" t="s">
        <v>81</v>
      </c>
      <c r="AY315" s="171" t="s">
        <v>133</v>
      </c>
    </row>
    <row r="316" spans="1:65" s="2" customFormat="1" ht="21.75" customHeight="1">
      <c r="A316" s="31"/>
      <c r="B316" s="154"/>
      <c r="C316" s="193" t="s">
        <v>1234</v>
      </c>
      <c r="D316" s="193" t="s">
        <v>137</v>
      </c>
      <c r="E316" s="194" t="s">
        <v>1235</v>
      </c>
      <c r="F316" s="195" t="s">
        <v>1236</v>
      </c>
      <c r="G316" s="196" t="s">
        <v>137</v>
      </c>
      <c r="H316" s="197">
        <v>10.1</v>
      </c>
      <c r="I316" s="198"/>
      <c r="J316" s="199">
        <f>ROUND(I316*H316,2)</f>
        <v>0</v>
      </c>
      <c r="K316" s="200"/>
      <c r="L316" s="201"/>
      <c r="M316" s="202" t="s">
        <v>1</v>
      </c>
      <c r="N316" s="203" t="s">
        <v>38</v>
      </c>
      <c r="O316" s="57"/>
      <c r="P316" s="165">
        <f>O316*H316</f>
        <v>0</v>
      </c>
      <c r="Q316" s="165">
        <v>0.32</v>
      </c>
      <c r="R316" s="165">
        <f>Q316*H316</f>
        <v>3.2319999999999998</v>
      </c>
      <c r="S316" s="165">
        <v>0</v>
      </c>
      <c r="T316" s="166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67" t="s">
        <v>172</v>
      </c>
      <c r="AT316" s="167" t="s">
        <v>137</v>
      </c>
      <c r="AU316" s="167" t="s">
        <v>81</v>
      </c>
      <c r="AY316" s="16" t="s">
        <v>133</v>
      </c>
      <c r="BE316" s="168">
        <f>IF(N316="základní",J316,0)</f>
        <v>0</v>
      </c>
      <c r="BF316" s="168">
        <f>IF(N316="snížená",J316,0)</f>
        <v>0</v>
      </c>
      <c r="BG316" s="168">
        <f>IF(N316="zákl. přenesená",J316,0)</f>
        <v>0</v>
      </c>
      <c r="BH316" s="168">
        <f>IF(N316="sníž. přenesená",J316,0)</f>
        <v>0</v>
      </c>
      <c r="BI316" s="168">
        <f>IF(N316="nulová",J316,0)</f>
        <v>0</v>
      </c>
      <c r="BJ316" s="16" t="s">
        <v>81</v>
      </c>
      <c r="BK316" s="168">
        <f>ROUND(I316*H316,2)</f>
        <v>0</v>
      </c>
      <c r="BL316" s="16" t="s">
        <v>132</v>
      </c>
      <c r="BM316" s="167" t="s">
        <v>1237</v>
      </c>
    </row>
    <row r="317" spans="2:51" s="12" customFormat="1" ht="12">
      <c r="B317" s="169"/>
      <c r="D317" s="170" t="s">
        <v>139</v>
      </c>
      <c r="E317" s="171" t="s">
        <v>686</v>
      </c>
      <c r="F317" s="172" t="s">
        <v>1238</v>
      </c>
      <c r="H317" s="173">
        <v>10.1</v>
      </c>
      <c r="I317" s="174"/>
      <c r="L317" s="169"/>
      <c r="M317" s="175"/>
      <c r="N317" s="176"/>
      <c r="O317" s="176"/>
      <c r="P317" s="176"/>
      <c r="Q317" s="176"/>
      <c r="R317" s="176"/>
      <c r="S317" s="176"/>
      <c r="T317" s="177"/>
      <c r="AT317" s="171" t="s">
        <v>139</v>
      </c>
      <c r="AU317" s="171" t="s">
        <v>81</v>
      </c>
      <c r="AV317" s="12" t="s">
        <v>103</v>
      </c>
      <c r="AW317" s="12" t="s">
        <v>30</v>
      </c>
      <c r="AX317" s="12" t="s">
        <v>81</v>
      </c>
      <c r="AY317" s="171" t="s">
        <v>133</v>
      </c>
    </row>
    <row r="318" spans="1:65" s="2" customFormat="1" ht="21.75" customHeight="1">
      <c r="A318" s="31"/>
      <c r="B318" s="154"/>
      <c r="C318" s="155" t="s">
        <v>457</v>
      </c>
      <c r="D318" s="155" t="s">
        <v>134</v>
      </c>
      <c r="E318" s="156" t="s">
        <v>875</v>
      </c>
      <c r="F318" s="157" t="s">
        <v>876</v>
      </c>
      <c r="G318" s="158" t="s">
        <v>137</v>
      </c>
      <c r="H318" s="159">
        <v>54</v>
      </c>
      <c r="I318" s="160"/>
      <c r="J318" s="161">
        <f>ROUND(I318*H318,2)</f>
        <v>0</v>
      </c>
      <c r="K318" s="162"/>
      <c r="L318" s="32"/>
      <c r="M318" s="163" t="s">
        <v>1</v>
      </c>
      <c r="N318" s="164" t="s">
        <v>38</v>
      </c>
      <c r="O318" s="57"/>
      <c r="P318" s="165">
        <f>O318*H318</f>
        <v>0</v>
      </c>
      <c r="Q318" s="165">
        <v>0.88535</v>
      </c>
      <c r="R318" s="165">
        <f>Q318*H318</f>
        <v>47.8089</v>
      </c>
      <c r="S318" s="165">
        <v>0</v>
      </c>
      <c r="T318" s="166">
        <f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67" t="s">
        <v>132</v>
      </c>
      <c r="AT318" s="167" t="s">
        <v>134</v>
      </c>
      <c r="AU318" s="167" t="s">
        <v>81</v>
      </c>
      <c r="AY318" s="16" t="s">
        <v>133</v>
      </c>
      <c r="BE318" s="168">
        <f>IF(N318="základní",J318,0)</f>
        <v>0</v>
      </c>
      <c r="BF318" s="168">
        <f>IF(N318="snížená",J318,0)</f>
        <v>0</v>
      </c>
      <c r="BG318" s="168">
        <f>IF(N318="zákl. přenesená",J318,0)</f>
        <v>0</v>
      </c>
      <c r="BH318" s="168">
        <f>IF(N318="sníž. přenesená",J318,0)</f>
        <v>0</v>
      </c>
      <c r="BI318" s="168">
        <f>IF(N318="nulová",J318,0)</f>
        <v>0</v>
      </c>
      <c r="BJ318" s="16" t="s">
        <v>81</v>
      </c>
      <c r="BK318" s="168">
        <f>ROUND(I318*H318,2)</f>
        <v>0</v>
      </c>
      <c r="BL318" s="16" t="s">
        <v>132</v>
      </c>
      <c r="BM318" s="167" t="s">
        <v>1239</v>
      </c>
    </row>
    <row r="319" spans="2:51" s="12" customFormat="1" ht="12">
      <c r="B319" s="169"/>
      <c r="D319" s="170" t="s">
        <v>139</v>
      </c>
      <c r="E319" s="171" t="s">
        <v>1240</v>
      </c>
      <c r="F319" s="172" t="s">
        <v>1241</v>
      </c>
      <c r="H319" s="173">
        <v>54</v>
      </c>
      <c r="I319" s="174"/>
      <c r="L319" s="169"/>
      <c r="M319" s="175"/>
      <c r="N319" s="176"/>
      <c r="O319" s="176"/>
      <c r="P319" s="176"/>
      <c r="Q319" s="176"/>
      <c r="R319" s="176"/>
      <c r="S319" s="176"/>
      <c r="T319" s="177"/>
      <c r="AT319" s="171" t="s">
        <v>139</v>
      </c>
      <c r="AU319" s="171" t="s">
        <v>81</v>
      </c>
      <c r="AV319" s="12" t="s">
        <v>103</v>
      </c>
      <c r="AW319" s="12" t="s">
        <v>30</v>
      </c>
      <c r="AX319" s="12" t="s">
        <v>81</v>
      </c>
      <c r="AY319" s="171" t="s">
        <v>133</v>
      </c>
    </row>
    <row r="320" spans="1:65" s="2" customFormat="1" ht="21.75" customHeight="1">
      <c r="A320" s="31"/>
      <c r="B320" s="154"/>
      <c r="C320" s="193" t="s">
        <v>1242</v>
      </c>
      <c r="D320" s="193" t="s">
        <v>137</v>
      </c>
      <c r="E320" s="194" t="s">
        <v>1243</v>
      </c>
      <c r="F320" s="195" t="s">
        <v>1244</v>
      </c>
      <c r="G320" s="196" t="s">
        <v>137</v>
      </c>
      <c r="H320" s="197">
        <v>54.54</v>
      </c>
      <c r="I320" s="198"/>
      <c r="J320" s="199">
        <f>ROUND(I320*H320,2)</f>
        <v>0</v>
      </c>
      <c r="K320" s="200"/>
      <c r="L320" s="201"/>
      <c r="M320" s="202" t="s">
        <v>1</v>
      </c>
      <c r="N320" s="203" t="s">
        <v>38</v>
      </c>
      <c r="O320" s="57"/>
      <c r="P320" s="165">
        <f>O320*H320</f>
        <v>0</v>
      </c>
      <c r="Q320" s="165">
        <v>0.6988</v>
      </c>
      <c r="R320" s="165">
        <f>Q320*H320</f>
        <v>38.112552</v>
      </c>
      <c r="S320" s="165">
        <v>0</v>
      </c>
      <c r="T320" s="166">
        <f>S320*H320</f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67" t="s">
        <v>172</v>
      </c>
      <c r="AT320" s="167" t="s">
        <v>137</v>
      </c>
      <c r="AU320" s="167" t="s">
        <v>81</v>
      </c>
      <c r="AY320" s="16" t="s">
        <v>133</v>
      </c>
      <c r="BE320" s="168">
        <f>IF(N320="základní",J320,0)</f>
        <v>0</v>
      </c>
      <c r="BF320" s="168">
        <f>IF(N320="snížená",J320,0)</f>
        <v>0</v>
      </c>
      <c r="BG320" s="168">
        <f>IF(N320="zákl. přenesená",J320,0)</f>
        <v>0</v>
      </c>
      <c r="BH320" s="168">
        <f>IF(N320="sníž. přenesená",J320,0)</f>
        <v>0</v>
      </c>
      <c r="BI320" s="168">
        <f>IF(N320="nulová",J320,0)</f>
        <v>0</v>
      </c>
      <c r="BJ320" s="16" t="s">
        <v>81</v>
      </c>
      <c r="BK320" s="168">
        <f>ROUND(I320*H320,2)</f>
        <v>0</v>
      </c>
      <c r="BL320" s="16" t="s">
        <v>132</v>
      </c>
      <c r="BM320" s="167" t="s">
        <v>1245</v>
      </c>
    </row>
    <row r="321" spans="2:51" s="12" customFormat="1" ht="12">
      <c r="B321" s="169"/>
      <c r="D321" s="170" t="s">
        <v>139</v>
      </c>
      <c r="E321" s="171" t="s">
        <v>695</v>
      </c>
      <c r="F321" s="172" t="s">
        <v>1246</v>
      </c>
      <c r="H321" s="173">
        <v>54.54</v>
      </c>
      <c r="I321" s="174"/>
      <c r="L321" s="169"/>
      <c r="M321" s="175"/>
      <c r="N321" s="176"/>
      <c r="O321" s="176"/>
      <c r="P321" s="176"/>
      <c r="Q321" s="176"/>
      <c r="R321" s="176"/>
      <c r="S321" s="176"/>
      <c r="T321" s="177"/>
      <c r="AT321" s="171" t="s">
        <v>139</v>
      </c>
      <c r="AU321" s="171" t="s">
        <v>81</v>
      </c>
      <c r="AV321" s="12" t="s">
        <v>103</v>
      </c>
      <c r="AW321" s="12" t="s">
        <v>30</v>
      </c>
      <c r="AX321" s="12" t="s">
        <v>81</v>
      </c>
      <c r="AY321" s="171" t="s">
        <v>133</v>
      </c>
    </row>
    <row r="322" spans="1:65" s="2" customFormat="1" ht="16.5" customHeight="1">
      <c r="A322" s="31"/>
      <c r="B322" s="154"/>
      <c r="C322" s="155" t="s">
        <v>1247</v>
      </c>
      <c r="D322" s="155" t="s">
        <v>134</v>
      </c>
      <c r="E322" s="156" t="s">
        <v>902</v>
      </c>
      <c r="F322" s="157" t="s">
        <v>903</v>
      </c>
      <c r="G322" s="158" t="s">
        <v>505</v>
      </c>
      <c r="H322" s="159">
        <v>54.88</v>
      </c>
      <c r="I322" s="160"/>
      <c r="J322" s="161">
        <f>ROUND(I322*H322,2)</f>
        <v>0</v>
      </c>
      <c r="K322" s="162"/>
      <c r="L322" s="32"/>
      <c r="M322" s="163" t="s">
        <v>1</v>
      </c>
      <c r="N322" s="164" t="s">
        <v>38</v>
      </c>
      <c r="O322" s="57"/>
      <c r="P322" s="165">
        <f>O322*H322</f>
        <v>0</v>
      </c>
      <c r="Q322" s="165">
        <v>2.26672</v>
      </c>
      <c r="R322" s="165">
        <f>Q322*H322</f>
        <v>124.3975936</v>
      </c>
      <c r="S322" s="165">
        <v>0</v>
      </c>
      <c r="T322" s="166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67" t="s">
        <v>132</v>
      </c>
      <c r="AT322" s="167" t="s">
        <v>134</v>
      </c>
      <c r="AU322" s="167" t="s">
        <v>81</v>
      </c>
      <c r="AY322" s="16" t="s">
        <v>133</v>
      </c>
      <c r="BE322" s="168">
        <f>IF(N322="základní",J322,0)</f>
        <v>0</v>
      </c>
      <c r="BF322" s="168">
        <f>IF(N322="snížená",J322,0)</f>
        <v>0</v>
      </c>
      <c r="BG322" s="168">
        <f>IF(N322="zákl. přenesená",J322,0)</f>
        <v>0</v>
      </c>
      <c r="BH322" s="168">
        <f>IF(N322="sníž. přenesená",J322,0)</f>
        <v>0</v>
      </c>
      <c r="BI322" s="168">
        <f>IF(N322="nulová",J322,0)</f>
        <v>0</v>
      </c>
      <c r="BJ322" s="16" t="s">
        <v>81</v>
      </c>
      <c r="BK322" s="168">
        <f>ROUND(I322*H322,2)</f>
        <v>0</v>
      </c>
      <c r="BL322" s="16" t="s">
        <v>132</v>
      </c>
      <c r="BM322" s="167" t="s">
        <v>1248</v>
      </c>
    </row>
    <row r="323" spans="2:51" s="12" customFormat="1" ht="12">
      <c r="B323" s="169"/>
      <c r="D323" s="170" t="s">
        <v>139</v>
      </c>
      <c r="E323" s="171" t="s">
        <v>1249</v>
      </c>
      <c r="F323" s="172" t="s">
        <v>1250</v>
      </c>
      <c r="H323" s="173">
        <v>4.48</v>
      </c>
      <c r="I323" s="174"/>
      <c r="L323" s="169"/>
      <c r="M323" s="175"/>
      <c r="N323" s="176"/>
      <c r="O323" s="176"/>
      <c r="P323" s="176"/>
      <c r="Q323" s="176"/>
      <c r="R323" s="176"/>
      <c r="S323" s="176"/>
      <c r="T323" s="177"/>
      <c r="AT323" s="171" t="s">
        <v>139</v>
      </c>
      <c r="AU323" s="171" t="s">
        <v>81</v>
      </c>
      <c r="AV323" s="12" t="s">
        <v>103</v>
      </c>
      <c r="AW323" s="12" t="s">
        <v>30</v>
      </c>
      <c r="AX323" s="12" t="s">
        <v>73</v>
      </c>
      <c r="AY323" s="171" t="s">
        <v>133</v>
      </c>
    </row>
    <row r="324" spans="2:51" s="12" customFormat="1" ht="12">
      <c r="B324" s="169"/>
      <c r="D324" s="170" t="s">
        <v>139</v>
      </c>
      <c r="E324" s="171" t="s">
        <v>968</v>
      </c>
      <c r="F324" s="172" t="s">
        <v>1251</v>
      </c>
      <c r="H324" s="173">
        <v>4.5</v>
      </c>
      <c r="I324" s="174"/>
      <c r="L324" s="169"/>
      <c r="M324" s="175"/>
      <c r="N324" s="176"/>
      <c r="O324" s="176"/>
      <c r="P324" s="176"/>
      <c r="Q324" s="176"/>
      <c r="R324" s="176"/>
      <c r="S324" s="176"/>
      <c r="T324" s="177"/>
      <c r="AT324" s="171" t="s">
        <v>139</v>
      </c>
      <c r="AU324" s="171" t="s">
        <v>81</v>
      </c>
      <c r="AV324" s="12" t="s">
        <v>103</v>
      </c>
      <c r="AW324" s="12" t="s">
        <v>30</v>
      </c>
      <c r="AX324" s="12" t="s">
        <v>73</v>
      </c>
      <c r="AY324" s="171" t="s">
        <v>133</v>
      </c>
    </row>
    <row r="325" spans="2:51" s="12" customFormat="1" ht="12">
      <c r="B325" s="169"/>
      <c r="D325" s="170" t="s">
        <v>139</v>
      </c>
      <c r="E325" s="171" t="s">
        <v>970</v>
      </c>
      <c r="F325" s="172" t="s">
        <v>1252</v>
      </c>
      <c r="H325" s="173">
        <v>45.9</v>
      </c>
      <c r="I325" s="174"/>
      <c r="L325" s="169"/>
      <c r="M325" s="175"/>
      <c r="N325" s="176"/>
      <c r="O325" s="176"/>
      <c r="P325" s="176"/>
      <c r="Q325" s="176"/>
      <c r="R325" s="176"/>
      <c r="S325" s="176"/>
      <c r="T325" s="177"/>
      <c r="AT325" s="171" t="s">
        <v>139</v>
      </c>
      <c r="AU325" s="171" t="s">
        <v>81</v>
      </c>
      <c r="AV325" s="12" t="s">
        <v>103</v>
      </c>
      <c r="AW325" s="12" t="s">
        <v>30</v>
      </c>
      <c r="AX325" s="12" t="s">
        <v>73</v>
      </c>
      <c r="AY325" s="171" t="s">
        <v>133</v>
      </c>
    </row>
    <row r="326" spans="2:51" s="12" customFormat="1" ht="12">
      <c r="B326" s="169"/>
      <c r="D326" s="170" t="s">
        <v>139</v>
      </c>
      <c r="E326" s="171" t="s">
        <v>1253</v>
      </c>
      <c r="F326" s="172" t="s">
        <v>1254</v>
      </c>
      <c r="H326" s="173">
        <v>54.88</v>
      </c>
      <c r="I326" s="174"/>
      <c r="L326" s="169"/>
      <c r="M326" s="175"/>
      <c r="N326" s="176"/>
      <c r="O326" s="176"/>
      <c r="P326" s="176"/>
      <c r="Q326" s="176"/>
      <c r="R326" s="176"/>
      <c r="S326" s="176"/>
      <c r="T326" s="177"/>
      <c r="AT326" s="171" t="s">
        <v>139</v>
      </c>
      <c r="AU326" s="171" t="s">
        <v>81</v>
      </c>
      <c r="AV326" s="12" t="s">
        <v>103</v>
      </c>
      <c r="AW326" s="12" t="s">
        <v>30</v>
      </c>
      <c r="AX326" s="12" t="s">
        <v>81</v>
      </c>
      <c r="AY326" s="171" t="s">
        <v>133</v>
      </c>
    </row>
    <row r="327" spans="1:65" s="2" customFormat="1" ht="16.5" customHeight="1">
      <c r="A327" s="31"/>
      <c r="B327" s="154"/>
      <c r="C327" s="155" t="s">
        <v>1255</v>
      </c>
      <c r="D327" s="155" t="s">
        <v>134</v>
      </c>
      <c r="E327" s="156" t="s">
        <v>911</v>
      </c>
      <c r="F327" s="157" t="s">
        <v>912</v>
      </c>
      <c r="G327" s="158" t="s">
        <v>137</v>
      </c>
      <c r="H327" s="159">
        <v>180</v>
      </c>
      <c r="I327" s="160"/>
      <c r="J327" s="161">
        <f>ROUND(I327*H327,2)</f>
        <v>0</v>
      </c>
      <c r="K327" s="162"/>
      <c r="L327" s="32"/>
      <c r="M327" s="163" t="s">
        <v>1</v>
      </c>
      <c r="N327" s="164" t="s">
        <v>38</v>
      </c>
      <c r="O327" s="57"/>
      <c r="P327" s="165">
        <f>O327*H327</f>
        <v>0</v>
      </c>
      <c r="Q327" s="165">
        <v>1E-05</v>
      </c>
      <c r="R327" s="165">
        <f>Q327*H327</f>
        <v>0.0018000000000000002</v>
      </c>
      <c r="S327" s="165">
        <v>0</v>
      </c>
      <c r="T327" s="166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67" t="s">
        <v>132</v>
      </c>
      <c r="AT327" s="167" t="s">
        <v>134</v>
      </c>
      <c r="AU327" s="167" t="s">
        <v>81</v>
      </c>
      <c r="AY327" s="16" t="s">
        <v>133</v>
      </c>
      <c r="BE327" s="168">
        <f>IF(N327="základní",J327,0)</f>
        <v>0</v>
      </c>
      <c r="BF327" s="168">
        <f>IF(N327="snížená",J327,0)</f>
        <v>0</v>
      </c>
      <c r="BG327" s="168">
        <f>IF(N327="zákl. přenesená",J327,0)</f>
        <v>0</v>
      </c>
      <c r="BH327" s="168">
        <f>IF(N327="sníž. přenesená",J327,0)</f>
        <v>0</v>
      </c>
      <c r="BI327" s="168">
        <f>IF(N327="nulová",J327,0)</f>
        <v>0</v>
      </c>
      <c r="BJ327" s="16" t="s">
        <v>81</v>
      </c>
      <c r="BK327" s="168">
        <f>ROUND(I327*H327,2)</f>
        <v>0</v>
      </c>
      <c r="BL327" s="16" t="s">
        <v>132</v>
      </c>
      <c r="BM327" s="167" t="s">
        <v>1256</v>
      </c>
    </row>
    <row r="328" spans="2:51" s="12" customFormat="1" ht="12">
      <c r="B328" s="169"/>
      <c r="D328" s="170" t="s">
        <v>139</v>
      </c>
      <c r="E328" s="171" t="s">
        <v>706</v>
      </c>
      <c r="F328" s="172" t="s">
        <v>1257</v>
      </c>
      <c r="H328" s="173">
        <v>120</v>
      </c>
      <c r="I328" s="174"/>
      <c r="L328" s="169"/>
      <c r="M328" s="175"/>
      <c r="N328" s="176"/>
      <c r="O328" s="176"/>
      <c r="P328" s="176"/>
      <c r="Q328" s="176"/>
      <c r="R328" s="176"/>
      <c r="S328" s="176"/>
      <c r="T328" s="177"/>
      <c r="AT328" s="171" t="s">
        <v>139</v>
      </c>
      <c r="AU328" s="171" t="s">
        <v>81</v>
      </c>
      <c r="AV328" s="12" t="s">
        <v>103</v>
      </c>
      <c r="AW328" s="12" t="s">
        <v>30</v>
      </c>
      <c r="AX328" s="12" t="s">
        <v>73</v>
      </c>
      <c r="AY328" s="171" t="s">
        <v>133</v>
      </c>
    </row>
    <row r="329" spans="2:51" s="12" customFormat="1" ht="12">
      <c r="B329" s="169"/>
      <c r="D329" s="170" t="s">
        <v>139</v>
      </c>
      <c r="E329" s="171" t="s">
        <v>474</v>
      </c>
      <c r="F329" s="172" t="s">
        <v>768</v>
      </c>
      <c r="H329" s="173">
        <v>60</v>
      </c>
      <c r="I329" s="174"/>
      <c r="L329" s="169"/>
      <c r="M329" s="175"/>
      <c r="N329" s="176"/>
      <c r="O329" s="176"/>
      <c r="P329" s="176"/>
      <c r="Q329" s="176"/>
      <c r="R329" s="176"/>
      <c r="S329" s="176"/>
      <c r="T329" s="177"/>
      <c r="AT329" s="171" t="s">
        <v>139</v>
      </c>
      <c r="AU329" s="171" t="s">
        <v>81</v>
      </c>
      <c r="AV329" s="12" t="s">
        <v>103</v>
      </c>
      <c r="AW329" s="12" t="s">
        <v>30</v>
      </c>
      <c r="AX329" s="12" t="s">
        <v>73</v>
      </c>
      <c r="AY329" s="171" t="s">
        <v>133</v>
      </c>
    </row>
    <row r="330" spans="2:51" s="12" customFormat="1" ht="12">
      <c r="B330" s="169"/>
      <c r="D330" s="170" t="s">
        <v>139</v>
      </c>
      <c r="E330" s="171" t="s">
        <v>709</v>
      </c>
      <c r="F330" s="172" t="s">
        <v>710</v>
      </c>
      <c r="H330" s="173">
        <v>180</v>
      </c>
      <c r="I330" s="174"/>
      <c r="L330" s="169"/>
      <c r="M330" s="175"/>
      <c r="N330" s="176"/>
      <c r="O330" s="176"/>
      <c r="P330" s="176"/>
      <c r="Q330" s="176"/>
      <c r="R330" s="176"/>
      <c r="S330" s="176"/>
      <c r="T330" s="177"/>
      <c r="AT330" s="171" t="s">
        <v>139</v>
      </c>
      <c r="AU330" s="171" t="s">
        <v>81</v>
      </c>
      <c r="AV330" s="12" t="s">
        <v>103</v>
      </c>
      <c r="AW330" s="12" t="s">
        <v>30</v>
      </c>
      <c r="AX330" s="12" t="s">
        <v>81</v>
      </c>
      <c r="AY330" s="171" t="s">
        <v>133</v>
      </c>
    </row>
    <row r="331" spans="1:65" s="2" customFormat="1" ht="21.75" customHeight="1">
      <c r="A331" s="31"/>
      <c r="B331" s="154"/>
      <c r="C331" s="155" t="s">
        <v>1258</v>
      </c>
      <c r="D331" s="155" t="s">
        <v>134</v>
      </c>
      <c r="E331" s="156" t="s">
        <v>1259</v>
      </c>
      <c r="F331" s="157" t="s">
        <v>1260</v>
      </c>
      <c r="G331" s="158" t="s">
        <v>137</v>
      </c>
      <c r="H331" s="159">
        <v>115</v>
      </c>
      <c r="I331" s="160"/>
      <c r="J331" s="161">
        <f>ROUND(I331*H331,2)</f>
        <v>0</v>
      </c>
      <c r="K331" s="162"/>
      <c r="L331" s="32"/>
      <c r="M331" s="163" t="s">
        <v>1</v>
      </c>
      <c r="N331" s="164" t="s">
        <v>38</v>
      </c>
      <c r="O331" s="57"/>
      <c r="P331" s="165">
        <f>O331*H331</f>
        <v>0</v>
      </c>
      <c r="Q331" s="165">
        <v>0.13096</v>
      </c>
      <c r="R331" s="165">
        <f>Q331*H331</f>
        <v>15.0604</v>
      </c>
      <c r="S331" s="165">
        <v>0</v>
      </c>
      <c r="T331" s="166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67" t="s">
        <v>132</v>
      </c>
      <c r="AT331" s="167" t="s">
        <v>134</v>
      </c>
      <c r="AU331" s="167" t="s">
        <v>81</v>
      </c>
      <c r="AY331" s="16" t="s">
        <v>133</v>
      </c>
      <c r="BE331" s="168">
        <f>IF(N331="základní",J331,0)</f>
        <v>0</v>
      </c>
      <c r="BF331" s="168">
        <f>IF(N331="snížená",J331,0)</f>
        <v>0</v>
      </c>
      <c r="BG331" s="168">
        <f>IF(N331="zákl. přenesená",J331,0)</f>
        <v>0</v>
      </c>
      <c r="BH331" s="168">
        <f>IF(N331="sníž. přenesená",J331,0)</f>
        <v>0</v>
      </c>
      <c r="BI331" s="168">
        <f>IF(N331="nulová",J331,0)</f>
        <v>0</v>
      </c>
      <c r="BJ331" s="16" t="s">
        <v>81</v>
      </c>
      <c r="BK331" s="168">
        <f>ROUND(I331*H331,2)</f>
        <v>0</v>
      </c>
      <c r="BL331" s="16" t="s">
        <v>132</v>
      </c>
      <c r="BM331" s="167" t="s">
        <v>1261</v>
      </c>
    </row>
    <row r="332" spans="2:51" s="12" customFormat="1" ht="12">
      <c r="B332" s="169"/>
      <c r="D332" s="170" t="s">
        <v>139</v>
      </c>
      <c r="E332" s="171" t="s">
        <v>1262</v>
      </c>
      <c r="F332" s="172" t="s">
        <v>1263</v>
      </c>
      <c r="H332" s="173">
        <v>115</v>
      </c>
      <c r="I332" s="174"/>
      <c r="L332" s="169"/>
      <c r="M332" s="175"/>
      <c r="N332" s="176"/>
      <c r="O332" s="176"/>
      <c r="P332" s="176"/>
      <c r="Q332" s="176"/>
      <c r="R332" s="176"/>
      <c r="S332" s="176"/>
      <c r="T332" s="177"/>
      <c r="AT332" s="171" t="s">
        <v>139</v>
      </c>
      <c r="AU332" s="171" t="s">
        <v>81</v>
      </c>
      <c r="AV332" s="12" t="s">
        <v>103</v>
      </c>
      <c r="AW332" s="12" t="s">
        <v>30</v>
      </c>
      <c r="AX332" s="12" t="s">
        <v>81</v>
      </c>
      <c r="AY332" s="171" t="s">
        <v>133</v>
      </c>
    </row>
    <row r="333" spans="1:65" s="2" customFormat="1" ht="16.5" customHeight="1">
      <c r="A333" s="31"/>
      <c r="B333" s="154"/>
      <c r="C333" s="193" t="s">
        <v>1264</v>
      </c>
      <c r="D333" s="193" t="s">
        <v>137</v>
      </c>
      <c r="E333" s="194" t="s">
        <v>1265</v>
      </c>
      <c r="F333" s="195" t="s">
        <v>1266</v>
      </c>
      <c r="G333" s="196" t="s">
        <v>137</v>
      </c>
      <c r="H333" s="197">
        <v>116.15</v>
      </c>
      <c r="I333" s="198"/>
      <c r="J333" s="199">
        <f>ROUND(I333*H333,2)</f>
        <v>0</v>
      </c>
      <c r="K333" s="200"/>
      <c r="L333" s="201"/>
      <c r="M333" s="202" t="s">
        <v>1</v>
      </c>
      <c r="N333" s="203" t="s">
        <v>38</v>
      </c>
      <c r="O333" s="57"/>
      <c r="P333" s="165">
        <f>O333*H333</f>
        <v>0</v>
      </c>
      <c r="Q333" s="165">
        <v>0.065</v>
      </c>
      <c r="R333" s="165">
        <f>Q333*H333</f>
        <v>7.54975</v>
      </c>
      <c r="S333" s="165">
        <v>0</v>
      </c>
      <c r="T333" s="166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67" t="s">
        <v>172</v>
      </c>
      <c r="AT333" s="167" t="s">
        <v>137</v>
      </c>
      <c r="AU333" s="167" t="s">
        <v>81</v>
      </c>
      <c r="AY333" s="16" t="s">
        <v>133</v>
      </c>
      <c r="BE333" s="168">
        <f>IF(N333="základní",J333,0)</f>
        <v>0</v>
      </c>
      <c r="BF333" s="168">
        <f>IF(N333="snížená",J333,0)</f>
        <v>0</v>
      </c>
      <c r="BG333" s="168">
        <f>IF(N333="zákl. přenesená",J333,0)</f>
        <v>0</v>
      </c>
      <c r="BH333" s="168">
        <f>IF(N333="sníž. přenesená",J333,0)</f>
        <v>0</v>
      </c>
      <c r="BI333" s="168">
        <f>IF(N333="nulová",J333,0)</f>
        <v>0</v>
      </c>
      <c r="BJ333" s="16" t="s">
        <v>81</v>
      </c>
      <c r="BK333" s="168">
        <f>ROUND(I333*H333,2)</f>
        <v>0</v>
      </c>
      <c r="BL333" s="16" t="s">
        <v>132</v>
      </c>
      <c r="BM333" s="167" t="s">
        <v>1267</v>
      </c>
    </row>
    <row r="334" spans="2:51" s="12" customFormat="1" ht="12">
      <c r="B334" s="169"/>
      <c r="D334" s="170" t="s">
        <v>139</v>
      </c>
      <c r="E334" s="171" t="s">
        <v>718</v>
      </c>
      <c r="F334" s="172" t="s">
        <v>1268</v>
      </c>
      <c r="H334" s="173">
        <v>116.15</v>
      </c>
      <c r="I334" s="174"/>
      <c r="L334" s="169"/>
      <c r="M334" s="175"/>
      <c r="N334" s="176"/>
      <c r="O334" s="176"/>
      <c r="P334" s="176"/>
      <c r="Q334" s="176"/>
      <c r="R334" s="176"/>
      <c r="S334" s="176"/>
      <c r="T334" s="177"/>
      <c r="AT334" s="171" t="s">
        <v>139</v>
      </c>
      <c r="AU334" s="171" t="s">
        <v>81</v>
      </c>
      <c r="AV334" s="12" t="s">
        <v>103</v>
      </c>
      <c r="AW334" s="12" t="s">
        <v>30</v>
      </c>
      <c r="AX334" s="12" t="s">
        <v>81</v>
      </c>
      <c r="AY334" s="171" t="s">
        <v>133</v>
      </c>
    </row>
    <row r="335" spans="1:65" s="2" customFormat="1" ht="21.75" customHeight="1">
      <c r="A335" s="31"/>
      <c r="B335" s="154"/>
      <c r="C335" s="155" t="s">
        <v>1269</v>
      </c>
      <c r="D335" s="155" t="s">
        <v>134</v>
      </c>
      <c r="E335" s="156" t="s">
        <v>919</v>
      </c>
      <c r="F335" s="157" t="s">
        <v>920</v>
      </c>
      <c r="G335" s="158" t="s">
        <v>137</v>
      </c>
      <c r="H335" s="159">
        <v>1089</v>
      </c>
      <c r="I335" s="160"/>
      <c r="J335" s="161">
        <f>ROUND(I335*H335,2)</f>
        <v>0</v>
      </c>
      <c r="K335" s="162"/>
      <c r="L335" s="32"/>
      <c r="M335" s="163" t="s">
        <v>1</v>
      </c>
      <c r="N335" s="164" t="s">
        <v>38</v>
      </c>
      <c r="O335" s="57"/>
      <c r="P335" s="165">
        <f>O335*H335</f>
        <v>0</v>
      </c>
      <c r="Q335" s="165">
        <v>0</v>
      </c>
      <c r="R335" s="165">
        <f>Q335*H335</f>
        <v>0</v>
      </c>
      <c r="S335" s="165">
        <v>0.097</v>
      </c>
      <c r="T335" s="166">
        <f>S335*H335</f>
        <v>105.63300000000001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67" t="s">
        <v>132</v>
      </c>
      <c r="AT335" s="167" t="s">
        <v>134</v>
      </c>
      <c r="AU335" s="167" t="s">
        <v>81</v>
      </c>
      <c r="AY335" s="16" t="s">
        <v>133</v>
      </c>
      <c r="BE335" s="168">
        <f>IF(N335="základní",J335,0)</f>
        <v>0</v>
      </c>
      <c r="BF335" s="168">
        <f>IF(N335="snížená",J335,0)</f>
        <v>0</v>
      </c>
      <c r="BG335" s="168">
        <f>IF(N335="zákl. přenesená",J335,0)</f>
        <v>0</v>
      </c>
      <c r="BH335" s="168">
        <f>IF(N335="sníž. přenesená",J335,0)</f>
        <v>0</v>
      </c>
      <c r="BI335" s="168">
        <f>IF(N335="nulová",J335,0)</f>
        <v>0</v>
      </c>
      <c r="BJ335" s="16" t="s">
        <v>81</v>
      </c>
      <c r="BK335" s="168">
        <f>ROUND(I335*H335,2)</f>
        <v>0</v>
      </c>
      <c r="BL335" s="16" t="s">
        <v>132</v>
      </c>
      <c r="BM335" s="167" t="s">
        <v>1270</v>
      </c>
    </row>
    <row r="336" spans="2:51" s="12" customFormat="1" ht="12">
      <c r="B336" s="169"/>
      <c r="D336" s="170" t="s">
        <v>139</v>
      </c>
      <c r="E336" s="171" t="s">
        <v>1271</v>
      </c>
      <c r="F336" s="172" t="s">
        <v>1272</v>
      </c>
      <c r="H336" s="173">
        <v>1089</v>
      </c>
      <c r="I336" s="174"/>
      <c r="L336" s="169"/>
      <c r="M336" s="175"/>
      <c r="N336" s="176"/>
      <c r="O336" s="176"/>
      <c r="P336" s="176"/>
      <c r="Q336" s="176"/>
      <c r="R336" s="176"/>
      <c r="S336" s="176"/>
      <c r="T336" s="177"/>
      <c r="AT336" s="171" t="s">
        <v>139</v>
      </c>
      <c r="AU336" s="171" t="s">
        <v>81</v>
      </c>
      <c r="AV336" s="12" t="s">
        <v>103</v>
      </c>
      <c r="AW336" s="12" t="s">
        <v>30</v>
      </c>
      <c r="AX336" s="12" t="s">
        <v>81</v>
      </c>
      <c r="AY336" s="171" t="s">
        <v>133</v>
      </c>
    </row>
    <row r="337" spans="1:65" s="2" customFormat="1" ht="21.75" customHeight="1">
      <c r="A337" s="31"/>
      <c r="B337" s="154"/>
      <c r="C337" s="155" t="s">
        <v>1273</v>
      </c>
      <c r="D337" s="155" t="s">
        <v>134</v>
      </c>
      <c r="E337" s="156" t="s">
        <v>1274</v>
      </c>
      <c r="F337" s="157" t="s">
        <v>1275</v>
      </c>
      <c r="G337" s="158" t="s">
        <v>190</v>
      </c>
      <c r="H337" s="159">
        <v>1</v>
      </c>
      <c r="I337" s="160"/>
      <c r="J337" s="161">
        <f>ROUND(I337*H337,2)</f>
        <v>0</v>
      </c>
      <c r="K337" s="162"/>
      <c r="L337" s="32"/>
      <c r="M337" s="163" t="s">
        <v>1</v>
      </c>
      <c r="N337" s="164" t="s">
        <v>38</v>
      </c>
      <c r="O337" s="57"/>
      <c r="P337" s="165">
        <f>O337*H337</f>
        <v>0</v>
      </c>
      <c r="Q337" s="165">
        <v>0</v>
      </c>
      <c r="R337" s="165">
        <f>Q337*H337</f>
        <v>0</v>
      </c>
      <c r="S337" s="165">
        <v>0.082</v>
      </c>
      <c r="T337" s="166">
        <f>S337*H337</f>
        <v>0.082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67" t="s">
        <v>132</v>
      </c>
      <c r="AT337" s="167" t="s">
        <v>134</v>
      </c>
      <c r="AU337" s="167" t="s">
        <v>81</v>
      </c>
      <c r="AY337" s="16" t="s">
        <v>133</v>
      </c>
      <c r="BE337" s="168">
        <f>IF(N337="základní",J337,0)</f>
        <v>0</v>
      </c>
      <c r="BF337" s="168">
        <f>IF(N337="snížená",J337,0)</f>
        <v>0</v>
      </c>
      <c r="BG337" s="168">
        <f>IF(N337="zákl. přenesená",J337,0)</f>
        <v>0</v>
      </c>
      <c r="BH337" s="168">
        <f>IF(N337="sníž. přenesená",J337,0)</f>
        <v>0</v>
      </c>
      <c r="BI337" s="168">
        <f>IF(N337="nulová",J337,0)</f>
        <v>0</v>
      </c>
      <c r="BJ337" s="16" t="s">
        <v>81</v>
      </c>
      <c r="BK337" s="168">
        <f>ROUND(I337*H337,2)</f>
        <v>0</v>
      </c>
      <c r="BL337" s="16" t="s">
        <v>132</v>
      </c>
      <c r="BM337" s="167" t="s">
        <v>1276</v>
      </c>
    </row>
    <row r="338" spans="2:63" s="11" customFormat="1" ht="25.9" customHeight="1">
      <c r="B338" s="143"/>
      <c r="D338" s="144" t="s">
        <v>72</v>
      </c>
      <c r="E338" s="145" t="s">
        <v>434</v>
      </c>
      <c r="F338" s="145" t="s">
        <v>435</v>
      </c>
      <c r="I338" s="146"/>
      <c r="J338" s="147">
        <f>BK338</f>
        <v>0</v>
      </c>
      <c r="L338" s="143"/>
      <c r="M338" s="148"/>
      <c r="N338" s="149"/>
      <c r="O338" s="149"/>
      <c r="P338" s="150">
        <f>SUM(P339:P358)</f>
        <v>0</v>
      </c>
      <c r="Q338" s="149"/>
      <c r="R338" s="150">
        <f>SUM(R339:R358)</f>
        <v>0</v>
      </c>
      <c r="S338" s="149"/>
      <c r="T338" s="151">
        <f>SUM(T339:T358)</f>
        <v>0</v>
      </c>
      <c r="AR338" s="144" t="s">
        <v>132</v>
      </c>
      <c r="AT338" s="152" t="s">
        <v>72</v>
      </c>
      <c r="AU338" s="152" t="s">
        <v>73</v>
      </c>
      <c r="AY338" s="144" t="s">
        <v>133</v>
      </c>
      <c r="BK338" s="153">
        <f>SUM(BK339:BK358)</f>
        <v>0</v>
      </c>
    </row>
    <row r="339" spans="1:65" s="2" customFormat="1" ht="16.5" customHeight="1">
      <c r="A339" s="31"/>
      <c r="B339" s="154"/>
      <c r="C339" s="155" t="s">
        <v>1277</v>
      </c>
      <c r="D339" s="155" t="s">
        <v>134</v>
      </c>
      <c r="E339" s="156" t="s">
        <v>925</v>
      </c>
      <c r="F339" s="157" t="s">
        <v>926</v>
      </c>
      <c r="G339" s="158" t="s">
        <v>439</v>
      </c>
      <c r="H339" s="159">
        <v>1404.772</v>
      </c>
      <c r="I339" s="160"/>
      <c r="J339" s="161">
        <f>ROUND(I339*H339,2)</f>
        <v>0</v>
      </c>
      <c r="K339" s="162"/>
      <c r="L339" s="32"/>
      <c r="M339" s="163" t="s">
        <v>1</v>
      </c>
      <c r="N339" s="164" t="s">
        <v>38</v>
      </c>
      <c r="O339" s="57"/>
      <c r="P339" s="165">
        <f>O339*H339</f>
        <v>0</v>
      </c>
      <c r="Q339" s="165">
        <v>0</v>
      </c>
      <c r="R339" s="165">
        <f>Q339*H339</f>
        <v>0</v>
      </c>
      <c r="S339" s="165">
        <v>0</v>
      </c>
      <c r="T339" s="166">
        <f>S339*H339</f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67" t="s">
        <v>132</v>
      </c>
      <c r="AT339" s="167" t="s">
        <v>134</v>
      </c>
      <c r="AU339" s="167" t="s">
        <v>81</v>
      </c>
      <c r="AY339" s="16" t="s">
        <v>133</v>
      </c>
      <c r="BE339" s="168">
        <f>IF(N339="základní",J339,0)</f>
        <v>0</v>
      </c>
      <c r="BF339" s="168">
        <f>IF(N339="snížená",J339,0)</f>
        <v>0</v>
      </c>
      <c r="BG339" s="168">
        <f>IF(N339="zákl. přenesená",J339,0)</f>
        <v>0</v>
      </c>
      <c r="BH339" s="168">
        <f>IF(N339="sníž. přenesená",J339,0)</f>
        <v>0</v>
      </c>
      <c r="BI339" s="168">
        <f>IF(N339="nulová",J339,0)</f>
        <v>0</v>
      </c>
      <c r="BJ339" s="16" t="s">
        <v>81</v>
      </c>
      <c r="BK339" s="168">
        <f>ROUND(I339*H339,2)</f>
        <v>0</v>
      </c>
      <c r="BL339" s="16" t="s">
        <v>132</v>
      </c>
      <c r="BM339" s="167" t="s">
        <v>1278</v>
      </c>
    </row>
    <row r="340" spans="2:51" s="12" customFormat="1" ht="12">
      <c r="B340" s="169"/>
      <c r="D340" s="170" t="s">
        <v>139</v>
      </c>
      <c r="E340" s="171" t="s">
        <v>1279</v>
      </c>
      <c r="F340" s="172" t="s">
        <v>1280</v>
      </c>
      <c r="H340" s="173">
        <v>1299.139</v>
      </c>
      <c r="I340" s="174"/>
      <c r="L340" s="169"/>
      <c r="M340" s="175"/>
      <c r="N340" s="176"/>
      <c r="O340" s="176"/>
      <c r="P340" s="176"/>
      <c r="Q340" s="176"/>
      <c r="R340" s="176"/>
      <c r="S340" s="176"/>
      <c r="T340" s="177"/>
      <c r="AT340" s="171" t="s">
        <v>139</v>
      </c>
      <c r="AU340" s="171" t="s">
        <v>81</v>
      </c>
      <c r="AV340" s="12" t="s">
        <v>103</v>
      </c>
      <c r="AW340" s="12" t="s">
        <v>30</v>
      </c>
      <c r="AX340" s="12" t="s">
        <v>73</v>
      </c>
      <c r="AY340" s="171" t="s">
        <v>133</v>
      </c>
    </row>
    <row r="341" spans="2:51" s="12" customFormat="1" ht="12">
      <c r="B341" s="169"/>
      <c r="D341" s="170" t="s">
        <v>139</v>
      </c>
      <c r="E341" s="171" t="s">
        <v>1</v>
      </c>
      <c r="F341" s="172" t="s">
        <v>1281</v>
      </c>
      <c r="H341" s="173">
        <v>2326.709</v>
      </c>
      <c r="I341" s="174"/>
      <c r="L341" s="169"/>
      <c r="M341" s="175"/>
      <c r="N341" s="176"/>
      <c r="O341" s="176"/>
      <c r="P341" s="176"/>
      <c r="Q341" s="176"/>
      <c r="R341" s="176"/>
      <c r="S341" s="176"/>
      <c r="T341" s="177"/>
      <c r="AT341" s="171" t="s">
        <v>139</v>
      </c>
      <c r="AU341" s="171" t="s">
        <v>81</v>
      </c>
      <c r="AV341" s="12" t="s">
        <v>103</v>
      </c>
      <c r="AW341" s="12" t="s">
        <v>30</v>
      </c>
      <c r="AX341" s="12" t="s">
        <v>73</v>
      </c>
      <c r="AY341" s="171" t="s">
        <v>133</v>
      </c>
    </row>
    <row r="342" spans="2:51" s="12" customFormat="1" ht="12">
      <c r="B342" s="169"/>
      <c r="D342" s="170" t="s">
        <v>139</v>
      </c>
      <c r="E342" s="171" t="s">
        <v>1</v>
      </c>
      <c r="F342" s="172" t="s">
        <v>1282</v>
      </c>
      <c r="H342" s="173">
        <v>2608.76</v>
      </c>
      <c r="I342" s="174"/>
      <c r="L342" s="169"/>
      <c r="M342" s="175"/>
      <c r="N342" s="176"/>
      <c r="O342" s="176"/>
      <c r="P342" s="176"/>
      <c r="Q342" s="176"/>
      <c r="R342" s="176"/>
      <c r="S342" s="176"/>
      <c r="T342" s="177"/>
      <c r="AT342" s="171" t="s">
        <v>139</v>
      </c>
      <c r="AU342" s="171" t="s">
        <v>81</v>
      </c>
      <c r="AV342" s="12" t="s">
        <v>103</v>
      </c>
      <c r="AW342" s="12" t="s">
        <v>30</v>
      </c>
      <c r="AX342" s="12" t="s">
        <v>73</v>
      </c>
      <c r="AY342" s="171" t="s">
        <v>133</v>
      </c>
    </row>
    <row r="343" spans="2:51" s="12" customFormat="1" ht="12">
      <c r="B343" s="169"/>
      <c r="D343" s="170" t="s">
        <v>139</v>
      </c>
      <c r="E343" s="171" t="s">
        <v>972</v>
      </c>
      <c r="F343" s="172" t="s">
        <v>1283</v>
      </c>
      <c r="H343" s="173">
        <v>105.633</v>
      </c>
      <c r="I343" s="174"/>
      <c r="L343" s="169"/>
      <c r="M343" s="175"/>
      <c r="N343" s="176"/>
      <c r="O343" s="176"/>
      <c r="P343" s="176"/>
      <c r="Q343" s="176"/>
      <c r="R343" s="176"/>
      <c r="S343" s="176"/>
      <c r="T343" s="177"/>
      <c r="AT343" s="171" t="s">
        <v>139</v>
      </c>
      <c r="AU343" s="171" t="s">
        <v>81</v>
      </c>
      <c r="AV343" s="12" t="s">
        <v>103</v>
      </c>
      <c r="AW343" s="12" t="s">
        <v>30</v>
      </c>
      <c r="AX343" s="12" t="s">
        <v>73</v>
      </c>
      <c r="AY343" s="171" t="s">
        <v>133</v>
      </c>
    </row>
    <row r="344" spans="2:51" s="12" customFormat="1" ht="12">
      <c r="B344" s="169"/>
      <c r="D344" s="170" t="s">
        <v>139</v>
      </c>
      <c r="E344" s="171" t="s">
        <v>1284</v>
      </c>
      <c r="F344" s="172" t="s">
        <v>1285</v>
      </c>
      <c r="H344" s="173">
        <v>1404.772</v>
      </c>
      <c r="I344" s="174"/>
      <c r="L344" s="169"/>
      <c r="M344" s="175"/>
      <c r="N344" s="176"/>
      <c r="O344" s="176"/>
      <c r="P344" s="176"/>
      <c r="Q344" s="176"/>
      <c r="R344" s="176"/>
      <c r="S344" s="176"/>
      <c r="T344" s="177"/>
      <c r="AT344" s="171" t="s">
        <v>139</v>
      </c>
      <c r="AU344" s="171" t="s">
        <v>81</v>
      </c>
      <c r="AV344" s="12" t="s">
        <v>103</v>
      </c>
      <c r="AW344" s="12" t="s">
        <v>30</v>
      </c>
      <c r="AX344" s="12" t="s">
        <v>81</v>
      </c>
      <c r="AY344" s="171" t="s">
        <v>133</v>
      </c>
    </row>
    <row r="345" spans="1:65" s="2" customFormat="1" ht="21.75" customHeight="1">
      <c r="A345" s="31"/>
      <c r="B345" s="154"/>
      <c r="C345" s="155" t="s">
        <v>1286</v>
      </c>
      <c r="D345" s="155" t="s">
        <v>134</v>
      </c>
      <c r="E345" s="156" t="s">
        <v>936</v>
      </c>
      <c r="F345" s="157" t="s">
        <v>937</v>
      </c>
      <c r="G345" s="158" t="s">
        <v>439</v>
      </c>
      <c r="H345" s="159">
        <v>70634.134</v>
      </c>
      <c r="I345" s="160"/>
      <c r="J345" s="161">
        <f>ROUND(I345*H345,2)</f>
        <v>0</v>
      </c>
      <c r="K345" s="162"/>
      <c r="L345" s="32"/>
      <c r="M345" s="163" t="s">
        <v>1</v>
      </c>
      <c r="N345" s="164" t="s">
        <v>38</v>
      </c>
      <c r="O345" s="57"/>
      <c r="P345" s="165">
        <f>O345*H345</f>
        <v>0</v>
      </c>
      <c r="Q345" s="165">
        <v>0</v>
      </c>
      <c r="R345" s="165">
        <f>Q345*H345</f>
        <v>0</v>
      </c>
      <c r="S345" s="165">
        <v>0</v>
      </c>
      <c r="T345" s="166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67" t="s">
        <v>132</v>
      </c>
      <c r="AT345" s="167" t="s">
        <v>134</v>
      </c>
      <c r="AU345" s="167" t="s">
        <v>81</v>
      </c>
      <c r="AY345" s="16" t="s">
        <v>133</v>
      </c>
      <c r="BE345" s="168">
        <f>IF(N345="základní",J345,0)</f>
        <v>0</v>
      </c>
      <c r="BF345" s="168">
        <f>IF(N345="snížená",J345,0)</f>
        <v>0</v>
      </c>
      <c r="BG345" s="168">
        <f>IF(N345="zákl. přenesená",J345,0)</f>
        <v>0</v>
      </c>
      <c r="BH345" s="168">
        <f>IF(N345="sníž. přenesená",J345,0)</f>
        <v>0</v>
      </c>
      <c r="BI345" s="168">
        <f>IF(N345="nulová",J345,0)</f>
        <v>0</v>
      </c>
      <c r="BJ345" s="16" t="s">
        <v>81</v>
      </c>
      <c r="BK345" s="168">
        <f>ROUND(I345*H345,2)</f>
        <v>0</v>
      </c>
      <c r="BL345" s="16" t="s">
        <v>132</v>
      </c>
      <c r="BM345" s="167" t="s">
        <v>1287</v>
      </c>
    </row>
    <row r="346" spans="2:51" s="12" customFormat="1" ht="12">
      <c r="B346" s="169"/>
      <c r="D346" s="170" t="s">
        <v>139</v>
      </c>
      <c r="E346" s="171" t="s">
        <v>1</v>
      </c>
      <c r="F346" s="172" t="s">
        <v>1288</v>
      </c>
      <c r="H346" s="173">
        <v>11692.251</v>
      </c>
      <c r="I346" s="174"/>
      <c r="L346" s="169"/>
      <c r="M346" s="175"/>
      <c r="N346" s="176"/>
      <c r="O346" s="176"/>
      <c r="P346" s="176"/>
      <c r="Q346" s="176"/>
      <c r="R346" s="176"/>
      <c r="S346" s="176"/>
      <c r="T346" s="177"/>
      <c r="AT346" s="171" t="s">
        <v>139</v>
      </c>
      <c r="AU346" s="171" t="s">
        <v>81</v>
      </c>
      <c r="AV346" s="12" t="s">
        <v>103</v>
      </c>
      <c r="AW346" s="12" t="s">
        <v>30</v>
      </c>
      <c r="AX346" s="12" t="s">
        <v>73</v>
      </c>
      <c r="AY346" s="171" t="s">
        <v>133</v>
      </c>
    </row>
    <row r="347" spans="2:51" s="12" customFormat="1" ht="12">
      <c r="B347" s="169"/>
      <c r="D347" s="170" t="s">
        <v>139</v>
      </c>
      <c r="E347" s="171" t="s">
        <v>1</v>
      </c>
      <c r="F347" s="172" t="s">
        <v>1289</v>
      </c>
      <c r="H347" s="173">
        <v>20940.381</v>
      </c>
      <c r="I347" s="174"/>
      <c r="L347" s="169"/>
      <c r="M347" s="175"/>
      <c r="N347" s="176"/>
      <c r="O347" s="176"/>
      <c r="P347" s="176"/>
      <c r="Q347" s="176"/>
      <c r="R347" s="176"/>
      <c r="S347" s="176"/>
      <c r="T347" s="177"/>
      <c r="AT347" s="171" t="s">
        <v>139</v>
      </c>
      <c r="AU347" s="171" t="s">
        <v>81</v>
      </c>
      <c r="AV347" s="12" t="s">
        <v>103</v>
      </c>
      <c r="AW347" s="12" t="s">
        <v>30</v>
      </c>
      <c r="AX347" s="12" t="s">
        <v>73</v>
      </c>
      <c r="AY347" s="171" t="s">
        <v>133</v>
      </c>
    </row>
    <row r="348" spans="2:51" s="12" customFormat="1" ht="12">
      <c r="B348" s="169"/>
      <c r="D348" s="170" t="s">
        <v>139</v>
      </c>
      <c r="E348" s="171" t="s">
        <v>1</v>
      </c>
      <c r="F348" s="172" t="s">
        <v>1290</v>
      </c>
      <c r="H348" s="173">
        <v>36522.64</v>
      </c>
      <c r="I348" s="174"/>
      <c r="L348" s="169"/>
      <c r="M348" s="175"/>
      <c r="N348" s="176"/>
      <c r="O348" s="176"/>
      <c r="P348" s="176"/>
      <c r="Q348" s="176"/>
      <c r="R348" s="176"/>
      <c r="S348" s="176"/>
      <c r="T348" s="177"/>
      <c r="AT348" s="171" t="s">
        <v>139</v>
      </c>
      <c r="AU348" s="171" t="s">
        <v>81</v>
      </c>
      <c r="AV348" s="12" t="s">
        <v>103</v>
      </c>
      <c r="AW348" s="12" t="s">
        <v>30</v>
      </c>
      <c r="AX348" s="12" t="s">
        <v>73</v>
      </c>
      <c r="AY348" s="171" t="s">
        <v>133</v>
      </c>
    </row>
    <row r="349" spans="2:51" s="12" customFormat="1" ht="12">
      <c r="B349" s="169"/>
      <c r="D349" s="170" t="s">
        <v>139</v>
      </c>
      <c r="E349" s="171" t="s">
        <v>1</v>
      </c>
      <c r="F349" s="172" t="s">
        <v>1291</v>
      </c>
      <c r="H349" s="173">
        <v>1478.862</v>
      </c>
      <c r="I349" s="174"/>
      <c r="L349" s="169"/>
      <c r="M349" s="175"/>
      <c r="N349" s="176"/>
      <c r="O349" s="176"/>
      <c r="P349" s="176"/>
      <c r="Q349" s="176"/>
      <c r="R349" s="176"/>
      <c r="S349" s="176"/>
      <c r="T349" s="177"/>
      <c r="AT349" s="171" t="s">
        <v>139</v>
      </c>
      <c r="AU349" s="171" t="s">
        <v>81</v>
      </c>
      <c r="AV349" s="12" t="s">
        <v>103</v>
      </c>
      <c r="AW349" s="12" t="s">
        <v>30</v>
      </c>
      <c r="AX349" s="12" t="s">
        <v>73</v>
      </c>
      <c r="AY349" s="171" t="s">
        <v>133</v>
      </c>
    </row>
    <row r="350" spans="2:51" s="14" customFormat="1" ht="12">
      <c r="B350" s="204"/>
      <c r="D350" s="170" t="s">
        <v>139</v>
      </c>
      <c r="E350" s="205" t="s">
        <v>1</v>
      </c>
      <c r="F350" s="206" t="s">
        <v>551</v>
      </c>
      <c r="H350" s="207">
        <v>70634.134</v>
      </c>
      <c r="I350" s="208"/>
      <c r="L350" s="204"/>
      <c r="M350" s="209"/>
      <c r="N350" s="210"/>
      <c r="O350" s="210"/>
      <c r="P350" s="210"/>
      <c r="Q350" s="210"/>
      <c r="R350" s="210"/>
      <c r="S350" s="210"/>
      <c r="T350" s="211"/>
      <c r="AT350" s="205" t="s">
        <v>139</v>
      </c>
      <c r="AU350" s="205" t="s">
        <v>81</v>
      </c>
      <c r="AV350" s="14" t="s">
        <v>132</v>
      </c>
      <c r="AW350" s="14" t="s">
        <v>30</v>
      </c>
      <c r="AX350" s="14" t="s">
        <v>81</v>
      </c>
      <c r="AY350" s="205" t="s">
        <v>133</v>
      </c>
    </row>
    <row r="351" spans="1:65" s="2" customFormat="1" ht="21.75" customHeight="1">
      <c r="A351" s="31"/>
      <c r="B351" s="154"/>
      <c r="C351" s="155" t="s">
        <v>1292</v>
      </c>
      <c r="D351" s="155" t="s">
        <v>134</v>
      </c>
      <c r="E351" s="156" t="s">
        <v>946</v>
      </c>
      <c r="F351" s="157" t="s">
        <v>947</v>
      </c>
      <c r="G351" s="158" t="s">
        <v>439</v>
      </c>
      <c r="H351" s="159">
        <v>3625.848</v>
      </c>
      <c r="I351" s="160"/>
      <c r="J351" s="161">
        <f>ROUND(I351*H351,2)</f>
        <v>0</v>
      </c>
      <c r="K351" s="162"/>
      <c r="L351" s="32"/>
      <c r="M351" s="163" t="s">
        <v>1</v>
      </c>
      <c r="N351" s="164" t="s">
        <v>38</v>
      </c>
      <c r="O351" s="57"/>
      <c r="P351" s="165">
        <f>O351*H351</f>
        <v>0</v>
      </c>
      <c r="Q351" s="165">
        <v>0</v>
      </c>
      <c r="R351" s="165">
        <f>Q351*H351</f>
        <v>0</v>
      </c>
      <c r="S351" s="165">
        <v>0</v>
      </c>
      <c r="T351" s="166">
        <f>S351*H351</f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67" t="s">
        <v>132</v>
      </c>
      <c r="AT351" s="167" t="s">
        <v>134</v>
      </c>
      <c r="AU351" s="167" t="s">
        <v>81</v>
      </c>
      <c r="AY351" s="16" t="s">
        <v>133</v>
      </c>
      <c r="BE351" s="168">
        <f>IF(N351="základní",J351,0)</f>
        <v>0</v>
      </c>
      <c r="BF351" s="168">
        <f>IF(N351="snížená",J351,0)</f>
        <v>0</v>
      </c>
      <c r="BG351" s="168">
        <f>IF(N351="zákl. přenesená",J351,0)</f>
        <v>0</v>
      </c>
      <c r="BH351" s="168">
        <f>IF(N351="sníž. přenesená",J351,0)</f>
        <v>0</v>
      </c>
      <c r="BI351" s="168">
        <f>IF(N351="nulová",J351,0)</f>
        <v>0</v>
      </c>
      <c r="BJ351" s="16" t="s">
        <v>81</v>
      </c>
      <c r="BK351" s="168">
        <f>ROUND(I351*H351,2)</f>
        <v>0</v>
      </c>
      <c r="BL351" s="16" t="s">
        <v>132</v>
      </c>
      <c r="BM351" s="167" t="s">
        <v>1293</v>
      </c>
    </row>
    <row r="352" spans="2:51" s="12" customFormat="1" ht="12">
      <c r="B352" s="169"/>
      <c r="D352" s="170" t="s">
        <v>139</v>
      </c>
      <c r="E352" s="171" t="s">
        <v>1</v>
      </c>
      <c r="F352" s="172" t="s">
        <v>1280</v>
      </c>
      <c r="H352" s="173">
        <v>1299.139</v>
      </c>
      <c r="I352" s="174"/>
      <c r="L352" s="169"/>
      <c r="M352" s="175"/>
      <c r="N352" s="176"/>
      <c r="O352" s="176"/>
      <c r="P352" s="176"/>
      <c r="Q352" s="176"/>
      <c r="R352" s="176"/>
      <c r="S352" s="176"/>
      <c r="T352" s="177"/>
      <c r="AT352" s="171" t="s">
        <v>139</v>
      </c>
      <c r="AU352" s="171" t="s">
        <v>81</v>
      </c>
      <c r="AV352" s="12" t="s">
        <v>103</v>
      </c>
      <c r="AW352" s="12" t="s">
        <v>30</v>
      </c>
      <c r="AX352" s="12" t="s">
        <v>73</v>
      </c>
      <c r="AY352" s="171" t="s">
        <v>133</v>
      </c>
    </row>
    <row r="353" spans="2:51" s="12" customFormat="1" ht="12">
      <c r="B353" s="169"/>
      <c r="D353" s="170" t="s">
        <v>139</v>
      </c>
      <c r="E353" s="171" t="s">
        <v>1</v>
      </c>
      <c r="F353" s="172" t="s">
        <v>1281</v>
      </c>
      <c r="H353" s="173">
        <v>2326.709</v>
      </c>
      <c r="I353" s="174"/>
      <c r="L353" s="169"/>
      <c r="M353" s="175"/>
      <c r="N353" s="176"/>
      <c r="O353" s="176"/>
      <c r="P353" s="176"/>
      <c r="Q353" s="176"/>
      <c r="R353" s="176"/>
      <c r="S353" s="176"/>
      <c r="T353" s="177"/>
      <c r="AT353" s="171" t="s">
        <v>139</v>
      </c>
      <c r="AU353" s="171" t="s">
        <v>81</v>
      </c>
      <c r="AV353" s="12" t="s">
        <v>103</v>
      </c>
      <c r="AW353" s="12" t="s">
        <v>30</v>
      </c>
      <c r="AX353" s="12" t="s">
        <v>73</v>
      </c>
      <c r="AY353" s="171" t="s">
        <v>133</v>
      </c>
    </row>
    <row r="354" spans="2:51" s="14" customFormat="1" ht="12">
      <c r="B354" s="204"/>
      <c r="D354" s="170" t="s">
        <v>139</v>
      </c>
      <c r="E354" s="205" t="s">
        <v>1</v>
      </c>
      <c r="F354" s="206" t="s">
        <v>551</v>
      </c>
      <c r="H354" s="207">
        <v>3625.848</v>
      </c>
      <c r="I354" s="208"/>
      <c r="L354" s="204"/>
      <c r="M354" s="209"/>
      <c r="N354" s="210"/>
      <c r="O354" s="210"/>
      <c r="P354" s="210"/>
      <c r="Q354" s="210"/>
      <c r="R354" s="210"/>
      <c r="S354" s="210"/>
      <c r="T354" s="211"/>
      <c r="AT354" s="205" t="s">
        <v>139</v>
      </c>
      <c r="AU354" s="205" t="s">
        <v>81</v>
      </c>
      <c r="AV354" s="14" t="s">
        <v>132</v>
      </c>
      <c r="AW354" s="14" t="s">
        <v>30</v>
      </c>
      <c r="AX354" s="14" t="s">
        <v>81</v>
      </c>
      <c r="AY354" s="205" t="s">
        <v>133</v>
      </c>
    </row>
    <row r="355" spans="1:65" s="2" customFormat="1" ht="21.75" customHeight="1">
      <c r="A355" s="31"/>
      <c r="B355" s="154"/>
      <c r="C355" s="155" t="s">
        <v>1294</v>
      </c>
      <c r="D355" s="155" t="s">
        <v>134</v>
      </c>
      <c r="E355" s="156" t="s">
        <v>950</v>
      </c>
      <c r="F355" s="157" t="s">
        <v>951</v>
      </c>
      <c r="G355" s="158" t="s">
        <v>439</v>
      </c>
      <c r="H355" s="159">
        <v>2714.393</v>
      </c>
      <c r="I355" s="160"/>
      <c r="J355" s="161">
        <f>ROUND(I355*H355,2)</f>
        <v>0</v>
      </c>
      <c r="K355" s="162"/>
      <c r="L355" s="32"/>
      <c r="M355" s="163" t="s">
        <v>1</v>
      </c>
      <c r="N355" s="164" t="s">
        <v>38</v>
      </c>
      <c r="O355" s="57"/>
      <c r="P355" s="165">
        <f>O355*H355</f>
        <v>0</v>
      </c>
      <c r="Q355" s="165">
        <v>0</v>
      </c>
      <c r="R355" s="165">
        <f>Q355*H355</f>
        <v>0</v>
      </c>
      <c r="S355" s="165">
        <v>0</v>
      </c>
      <c r="T355" s="166">
        <f>S355*H355</f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67" t="s">
        <v>132</v>
      </c>
      <c r="AT355" s="167" t="s">
        <v>134</v>
      </c>
      <c r="AU355" s="167" t="s">
        <v>81</v>
      </c>
      <c r="AY355" s="16" t="s">
        <v>133</v>
      </c>
      <c r="BE355" s="168">
        <f>IF(N355="základní",J355,0)</f>
        <v>0</v>
      </c>
      <c r="BF355" s="168">
        <f>IF(N355="snížená",J355,0)</f>
        <v>0</v>
      </c>
      <c r="BG355" s="168">
        <f>IF(N355="zákl. přenesená",J355,0)</f>
        <v>0</v>
      </c>
      <c r="BH355" s="168">
        <f>IF(N355="sníž. přenesená",J355,0)</f>
        <v>0</v>
      </c>
      <c r="BI355" s="168">
        <f>IF(N355="nulová",J355,0)</f>
        <v>0</v>
      </c>
      <c r="BJ355" s="16" t="s">
        <v>81</v>
      </c>
      <c r="BK355" s="168">
        <f>ROUND(I355*H355,2)</f>
        <v>0</v>
      </c>
      <c r="BL355" s="16" t="s">
        <v>132</v>
      </c>
      <c r="BM355" s="167" t="s">
        <v>1295</v>
      </c>
    </row>
    <row r="356" spans="2:51" s="12" customFormat="1" ht="12">
      <c r="B356" s="169"/>
      <c r="D356" s="170" t="s">
        <v>139</v>
      </c>
      <c r="E356" s="171" t="s">
        <v>1</v>
      </c>
      <c r="F356" s="172" t="s">
        <v>1282</v>
      </c>
      <c r="H356" s="173">
        <v>2608.76</v>
      </c>
      <c r="I356" s="174"/>
      <c r="L356" s="169"/>
      <c r="M356" s="175"/>
      <c r="N356" s="176"/>
      <c r="O356" s="176"/>
      <c r="P356" s="176"/>
      <c r="Q356" s="176"/>
      <c r="R356" s="176"/>
      <c r="S356" s="176"/>
      <c r="T356" s="177"/>
      <c r="AT356" s="171" t="s">
        <v>139</v>
      </c>
      <c r="AU356" s="171" t="s">
        <v>81</v>
      </c>
      <c r="AV356" s="12" t="s">
        <v>103</v>
      </c>
      <c r="AW356" s="12" t="s">
        <v>30</v>
      </c>
      <c r="AX356" s="12" t="s">
        <v>73</v>
      </c>
      <c r="AY356" s="171" t="s">
        <v>133</v>
      </c>
    </row>
    <row r="357" spans="2:51" s="12" customFormat="1" ht="12">
      <c r="B357" s="169"/>
      <c r="D357" s="170" t="s">
        <v>139</v>
      </c>
      <c r="E357" s="171" t="s">
        <v>1</v>
      </c>
      <c r="F357" s="172" t="s">
        <v>1283</v>
      </c>
      <c r="H357" s="173">
        <v>105.633</v>
      </c>
      <c r="I357" s="174"/>
      <c r="L357" s="169"/>
      <c r="M357" s="175"/>
      <c r="N357" s="176"/>
      <c r="O357" s="176"/>
      <c r="P357" s="176"/>
      <c r="Q357" s="176"/>
      <c r="R357" s="176"/>
      <c r="S357" s="176"/>
      <c r="T357" s="177"/>
      <c r="AT357" s="171" t="s">
        <v>139</v>
      </c>
      <c r="AU357" s="171" t="s">
        <v>81</v>
      </c>
      <c r="AV357" s="12" t="s">
        <v>103</v>
      </c>
      <c r="AW357" s="12" t="s">
        <v>30</v>
      </c>
      <c r="AX357" s="12" t="s">
        <v>73</v>
      </c>
      <c r="AY357" s="171" t="s">
        <v>133</v>
      </c>
    </row>
    <row r="358" spans="2:51" s="14" customFormat="1" ht="12">
      <c r="B358" s="204"/>
      <c r="D358" s="170" t="s">
        <v>139</v>
      </c>
      <c r="E358" s="205" t="s">
        <v>1</v>
      </c>
      <c r="F358" s="206" t="s">
        <v>551</v>
      </c>
      <c r="H358" s="207">
        <v>2714.393</v>
      </c>
      <c r="I358" s="208"/>
      <c r="L358" s="204"/>
      <c r="M358" s="209"/>
      <c r="N358" s="210"/>
      <c r="O358" s="210"/>
      <c r="P358" s="210"/>
      <c r="Q358" s="210"/>
      <c r="R358" s="210"/>
      <c r="S358" s="210"/>
      <c r="T358" s="211"/>
      <c r="AT358" s="205" t="s">
        <v>139</v>
      </c>
      <c r="AU358" s="205" t="s">
        <v>81</v>
      </c>
      <c r="AV358" s="14" t="s">
        <v>132</v>
      </c>
      <c r="AW358" s="14" t="s">
        <v>30</v>
      </c>
      <c r="AX358" s="14" t="s">
        <v>81</v>
      </c>
      <c r="AY358" s="205" t="s">
        <v>133</v>
      </c>
    </row>
    <row r="359" spans="2:63" s="11" customFormat="1" ht="25.9" customHeight="1">
      <c r="B359" s="143"/>
      <c r="D359" s="144" t="s">
        <v>72</v>
      </c>
      <c r="E359" s="145" t="s">
        <v>953</v>
      </c>
      <c r="F359" s="145" t="s">
        <v>954</v>
      </c>
      <c r="I359" s="146"/>
      <c r="J359" s="147">
        <f>BK359</f>
        <v>0</v>
      </c>
      <c r="L359" s="143"/>
      <c r="M359" s="148"/>
      <c r="N359" s="149"/>
      <c r="O359" s="149"/>
      <c r="P359" s="150">
        <f>P360</f>
        <v>0</v>
      </c>
      <c r="Q359" s="149"/>
      <c r="R359" s="150">
        <f>R360</f>
        <v>0</v>
      </c>
      <c r="S359" s="149"/>
      <c r="T359" s="151">
        <f>T360</f>
        <v>0</v>
      </c>
      <c r="AR359" s="144" t="s">
        <v>132</v>
      </c>
      <c r="AT359" s="152" t="s">
        <v>72</v>
      </c>
      <c r="AU359" s="152" t="s">
        <v>73</v>
      </c>
      <c r="AY359" s="144" t="s">
        <v>133</v>
      </c>
      <c r="BK359" s="153">
        <f>BK360</f>
        <v>0</v>
      </c>
    </row>
    <row r="360" spans="1:65" s="2" customFormat="1" ht="21.75" customHeight="1">
      <c r="A360" s="31"/>
      <c r="B360" s="154"/>
      <c r="C360" s="155" t="s">
        <v>1296</v>
      </c>
      <c r="D360" s="155" t="s">
        <v>134</v>
      </c>
      <c r="E360" s="156" t="s">
        <v>956</v>
      </c>
      <c r="F360" s="157" t="s">
        <v>957</v>
      </c>
      <c r="G360" s="158" t="s">
        <v>439</v>
      </c>
      <c r="H360" s="159">
        <v>6190.076</v>
      </c>
      <c r="I360" s="160"/>
      <c r="J360" s="161">
        <f>ROUND(I360*H360,2)</f>
        <v>0</v>
      </c>
      <c r="K360" s="162"/>
      <c r="L360" s="32"/>
      <c r="M360" s="185" t="s">
        <v>1</v>
      </c>
      <c r="N360" s="186" t="s">
        <v>38</v>
      </c>
      <c r="O360" s="187"/>
      <c r="P360" s="188">
        <f>O360*H360</f>
        <v>0</v>
      </c>
      <c r="Q360" s="188">
        <v>0</v>
      </c>
      <c r="R360" s="188">
        <f>Q360*H360</f>
        <v>0</v>
      </c>
      <c r="S360" s="188">
        <v>0</v>
      </c>
      <c r="T360" s="189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67" t="s">
        <v>132</v>
      </c>
      <c r="AT360" s="167" t="s">
        <v>134</v>
      </c>
      <c r="AU360" s="167" t="s">
        <v>81</v>
      </c>
      <c r="AY360" s="16" t="s">
        <v>133</v>
      </c>
      <c r="BE360" s="168">
        <f>IF(N360="základní",J360,0)</f>
        <v>0</v>
      </c>
      <c r="BF360" s="168">
        <f>IF(N360="snížená",J360,0)</f>
        <v>0</v>
      </c>
      <c r="BG360" s="168">
        <f>IF(N360="zákl. přenesená",J360,0)</f>
        <v>0</v>
      </c>
      <c r="BH360" s="168">
        <f>IF(N360="sníž. přenesená",J360,0)</f>
        <v>0</v>
      </c>
      <c r="BI360" s="168">
        <f>IF(N360="nulová",J360,0)</f>
        <v>0</v>
      </c>
      <c r="BJ360" s="16" t="s">
        <v>81</v>
      </c>
      <c r="BK360" s="168">
        <f>ROUND(I360*H360,2)</f>
        <v>0</v>
      </c>
      <c r="BL360" s="16" t="s">
        <v>132</v>
      </c>
      <c r="BM360" s="167" t="s">
        <v>1297</v>
      </c>
    </row>
    <row r="361" spans="1:31" s="2" customFormat="1" ht="6.95" customHeight="1">
      <c r="A361" s="31"/>
      <c r="B361" s="46"/>
      <c r="C361" s="47"/>
      <c r="D361" s="47"/>
      <c r="E361" s="47"/>
      <c r="F361" s="47"/>
      <c r="G361" s="47"/>
      <c r="H361" s="47"/>
      <c r="I361" s="120"/>
      <c r="J361" s="47"/>
      <c r="K361" s="47"/>
      <c r="L361" s="32"/>
      <c r="M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</row>
  </sheetData>
  <autoFilter ref="C125:K36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2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95</v>
      </c>
      <c r="AZ2" s="93" t="s">
        <v>142</v>
      </c>
      <c r="BA2" s="93" t="s">
        <v>142</v>
      </c>
      <c r="BB2" s="93" t="s">
        <v>1</v>
      </c>
      <c r="BC2" s="93" t="s">
        <v>352</v>
      </c>
      <c r="BD2" s="93" t="s">
        <v>103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83</v>
      </c>
      <c r="AZ3" s="93" t="s">
        <v>155</v>
      </c>
      <c r="BA3" s="93" t="s">
        <v>155</v>
      </c>
      <c r="BB3" s="93" t="s">
        <v>1</v>
      </c>
      <c r="BC3" s="93" t="s">
        <v>103</v>
      </c>
      <c r="BD3" s="93" t="s">
        <v>103</v>
      </c>
    </row>
    <row r="4" spans="2:56" s="1" customFormat="1" ht="24.95" customHeight="1">
      <c r="B4" s="19"/>
      <c r="D4" s="20" t="s">
        <v>105</v>
      </c>
      <c r="I4" s="92"/>
      <c r="L4" s="19"/>
      <c r="M4" s="95" t="s">
        <v>10</v>
      </c>
      <c r="AT4" s="16" t="s">
        <v>3</v>
      </c>
      <c r="AZ4" s="93" t="s">
        <v>298</v>
      </c>
      <c r="BA4" s="93" t="s">
        <v>298</v>
      </c>
      <c r="BB4" s="93" t="s">
        <v>1</v>
      </c>
      <c r="BC4" s="93" t="s">
        <v>103</v>
      </c>
      <c r="BD4" s="93" t="s">
        <v>103</v>
      </c>
    </row>
    <row r="5" spans="2:56" s="1" customFormat="1" ht="6.95" customHeight="1">
      <c r="B5" s="19"/>
      <c r="I5" s="92"/>
      <c r="L5" s="19"/>
      <c r="AZ5" s="93" t="s">
        <v>1298</v>
      </c>
      <c r="BA5" s="93" t="s">
        <v>1298</v>
      </c>
      <c r="BB5" s="93" t="s">
        <v>1</v>
      </c>
      <c r="BC5" s="93" t="s">
        <v>103</v>
      </c>
      <c r="BD5" s="93" t="s">
        <v>103</v>
      </c>
    </row>
    <row r="6" spans="2:56" s="1" customFormat="1" ht="12" customHeight="1">
      <c r="B6" s="19"/>
      <c r="D6" s="26" t="s">
        <v>16</v>
      </c>
      <c r="I6" s="92"/>
      <c r="L6" s="19"/>
      <c r="AZ6" s="93" t="s">
        <v>236</v>
      </c>
      <c r="BA6" s="93" t="s">
        <v>236</v>
      </c>
      <c r="BB6" s="93" t="s">
        <v>1</v>
      </c>
      <c r="BC6" s="93" t="s">
        <v>1299</v>
      </c>
      <c r="BD6" s="93" t="s">
        <v>103</v>
      </c>
    </row>
    <row r="7" spans="2:56" s="1" customFormat="1" ht="16.5" customHeight="1">
      <c r="B7" s="19"/>
      <c r="E7" s="260" t="str">
        <f>'Rekapitulace stavby'!K6</f>
        <v>Modernizace sil.II/315 Hrádek - Ústí nad Orlicí</v>
      </c>
      <c r="F7" s="261"/>
      <c r="G7" s="261"/>
      <c r="H7" s="261"/>
      <c r="I7" s="92"/>
      <c r="L7" s="19"/>
      <c r="AZ7" s="93" t="s">
        <v>1300</v>
      </c>
      <c r="BA7" s="93" t="s">
        <v>1300</v>
      </c>
      <c r="BB7" s="93" t="s">
        <v>1</v>
      </c>
      <c r="BC7" s="93" t="s">
        <v>1301</v>
      </c>
      <c r="BD7" s="93" t="s">
        <v>103</v>
      </c>
    </row>
    <row r="8" spans="1:56" s="2" customFormat="1" ht="12" customHeight="1">
      <c r="A8" s="31"/>
      <c r="B8" s="32"/>
      <c r="C8" s="31"/>
      <c r="D8" s="26" t="s">
        <v>106</v>
      </c>
      <c r="E8" s="31"/>
      <c r="F8" s="31"/>
      <c r="G8" s="31"/>
      <c r="H8" s="31"/>
      <c r="I8" s="96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Z8" s="93" t="s">
        <v>1302</v>
      </c>
      <c r="BA8" s="93" t="s">
        <v>1302</v>
      </c>
      <c r="BB8" s="93" t="s">
        <v>1</v>
      </c>
      <c r="BC8" s="93" t="s">
        <v>1303</v>
      </c>
      <c r="BD8" s="93" t="s">
        <v>103</v>
      </c>
    </row>
    <row r="9" spans="1:56" s="2" customFormat="1" ht="16.5" customHeight="1">
      <c r="A9" s="31"/>
      <c r="B9" s="32"/>
      <c r="C9" s="31"/>
      <c r="D9" s="31"/>
      <c r="E9" s="250" t="s">
        <v>1304</v>
      </c>
      <c r="F9" s="259"/>
      <c r="G9" s="259"/>
      <c r="H9" s="259"/>
      <c r="I9" s="96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Z9" s="93" t="s">
        <v>1305</v>
      </c>
      <c r="BA9" s="93" t="s">
        <v>1305</v>
      </c>
      <c r="BB9" s="93" t="s">
        <v>1</v>
      </c>
      <c r="BC9" s="93" t="s">
        <v>858</v>
      </c>
      <c r="BD9" s="93" t="s">
        <v>103</v>
      </c>
    </row>
    <row r="10" spans="1:56" s="2" customFormat="1" ht="12">
      <c r="A10" s="31"/>
      <c r="B10" s="32"/>
      <c r="C10" s="31"/>
      <c r="D10" s="31"/>
      <c r="E10" s="31"/>
      <c r="F10" s="31"/>
      <c r="G10" s="31"/>
      <c r="H10" s="31"/>
      <c r="I10" s="96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Z10" s="93" t="s">
        <v>1306</v>
      </c>
      <c r="BA10" s="93" t="s">
        <v>1306</v>
      </c>
      <c r="BB10" s="93" t="s">
        <v>1</v>
      </c>
      <c r="BC10" s="93" t="s">
        <v>1307</v>
      </c>
      <c r="BD10" s="93" t="s">
        <v>103</v>
      </c>
    </row>
    <row r="11" spans="1:5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7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Z11" s="93" t="s">
        <v>1308</v>
      </c>
      <c r="BA11" s="93" t="s">
        <v>1308</v>
      </c>
      <c r="BB11" s="93" t="s">
        <v>1</v>
      </c>
      <c r="BC11" s="93" t="s">
        <v>1309</v>
      </c>
      <c r="BD11" s="93" t="s">
        <v>103</v>
      </c>
    </row>
    <row r="12" spans="1:5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7" t="s">
        <v>22</v>
      </c>
      <c r="J12" s="54" t="str">
        <f>'Rekapitulace stavby'!AN8</f>
        <v>28. 4. 2020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Z12" s="93" t="s">
        <v>1310</v>
      </c>
      <c r="BA12" s="93" t="s">
        <v>1310</v>
      </c>
      <c r="BB12" s="93" t="s">
        <v>1</v>
      </c>
      <c r="BC12" s="93" t="s">
        <v>1311</v>
      </c>
      <c r="BD12" s="93" t="s">
        <v>103</v>
      </c>
    </row>
    <row r="13" spans="1:5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6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Z13" s="93" t="s">
        <v>1312</v>
      </c>
      <c r="BA13" s="93" t="s">
        <v>1312</v>
      </c>
      <c r="BB13" s="93" t="s">
        <v>1</v>
      </c>
      <c r="BC13" s="93" t="s">
        <v>1313</v>
      </c>
      <c r="BD13" s="93" t="s">
        <v>103</v>
      </c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7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7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6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7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'Rekapitulace stavby'!E14</f>
        <v>Vyplň údaj</v>
      </c>
      <c r="F18" s="232"/>
      <c r="G18" s="232"/>
      <c r="H18" s="232"/>
      <c r="I18" s="97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6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7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7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6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7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7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6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6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236" t="s">
        <v>1</v>
      </c>
      <c r="F27" s="236"/>
      <c r="G27" s="236"/>
      <c r="H27" s="23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6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2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33</v>
      </c>
      <c r="E30" s="31"/>
      <c r="F30" s="31"/>
      <c r="G30" s="31"/>
      <c r="H30" s="31"/>
      <c r="I30" s="96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2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4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5" t="s">
        <v>37</v>
      </c>
      <c r="E33" s="26" t="s">
        <v>38</v>
      </c>
      <c r="F33" s="106">
        <f>ROUND((SUM(BE117:BE166)),2)</f>
        <v>0</v>
      </c>
      <c r="G33" s="31"/>
      <c r="H33" s="31"/>
      <c r="I33" s="107">
        <v>0.21</v>
      </c>
      <c r="J33" s="106">
        <f>ROUND(((SUM(BE117:BE166))*I33),2)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6">
        <f>ROUND((SUM(BF117:BF166)),2)</f>
        <v>0</v>
      </c>
      <c r="G34" s="31"/>
      <c r="H34" s="31"/>
      <c r="I34" s="107">
        <v>0.15</v>
      </c>
      <c r="J34" s="106">
        <f>ROUND(((SUM(BF117:BF166))*I34),2)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6">
        <f>ROUND((SUM(BG117:BG166)),2)</f>
        <v>0</v>
      </c>
      <c r="G35" s="31"/>
      <c r="H35" s="31"/>
      <c r="I35" s="107">
        <v>0.21</v>
      </c>
      <c r="J35" s="10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6">
        <f>ROUND((SUM(BH117:BH166)),2)</f>
        <v>0</v>
      </c>
      <c r="G36" s="31"/>
      <c r="H36" s="31"/>
      <c r="I36" s="107">
        <v>0.15</v>
      </c>
      <c r="J36" s="10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6">
        <f>ROUND((SUM(BI117:BI166)),2)</f>
        <v>0</v>
      </c>
      <c r="G37" s="31"/>
      <c r="H37" s="31"/>
      <c r="I37" s="107">
        <v>0</v>
      </c>
      <c r="J37" s="10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6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8"/>
      <c r="D39" s="109" t="s">
        <v>43</v>
      </c>
      <c r="E39" s="59"/>
      <c r="F39" s="59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6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5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6" t="s">
        <v>49</v>
      </c>
      <c r="G61" s="44" t="s">
        <v>48</v>
      </c>
      <c r="H61" s="34"/>
      <c r="I61" s="117"/>
      <c r="J61" s="118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9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6" t="s">
        <v>49</v>
      </c>
      <c r="G76" s="44" t="s">
        <v>48</v>
      </c>
      <c r="H76" s="34"/>
      <c r="I76" s="117"/>
      <c r="J76" s="118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20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1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108</v>
      </c>
      <c r="D82" s="31"/>
      <c r="E82" s="31"/>
      <c r="F82" s="31"/>
      <c r="G82" s="31"/>
      <c r="H82" s="31"/>
      <c r="I82" s="96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6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6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0" t="str">
        <f>E7</f>
        <v>Modernizace sil.II/315 Hrádek - Ústí nad Orlicí</v>
      </c>
      <c r="F85" s="261"/>
      <c r="G85" s="261"/>
      <c r="H85" s="261"/>
      <c r="I85" s="96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106</v>
      </c>
      <c r="D86" s="31"/>
      <c r="E86" s="31"/>
      <c r="F86" s="31"/>
      <c r="G86" s="31"/>
      <c r="H86" s="31"/>
      <c r="I86" s="96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50" t="str">
        <f>E9</f>
        <v>SO 111 - Trvalé dopravní značení</v>
      </c>
      <c r="F87" s="259"/>
      <c r="G87" s="259"/>
      <c r="H87" s="259"/>
      <c r="I87" s="96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6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7" t="s">
        <v>22</v>
      </c>
      <c r="J89" s="54" t="str">
        <f>IF(J12="","",J12)</f>
        <v>28. 4. 2020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6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7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7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6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2" t="s">
        <v>109</v>
      </c>
      <c r="D94" s="108"/>
      <c r="E94" s="108"/>
      <c r="F94" s="108"/>
      <c r="G94" s="108"/>
      <c r="H94" s="108"/>
      <c r="I94" s="123"/>
      <c r="J94" s="124" t="s">
        <v>110</v>
      </c>
      <c r="K94" s="108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6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5" t="s">
        <v>111</v>
      </c>
      <c r="D96" s="31"/>
      <c r="E96" s="31"/>
      <c r="F96" s="31"/>
      <c r="G96" s="31"/>
      <c r="H96" s="31"/>
      <c r="I96" s="96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83</v>
      </c>
    </row>
    <row r="97" spans="2:12" s="9" customFormat="1" ht="24.95" customHeight="1">
      <c r="B97" s="126"/>
      <c r="D97" s="127" t="s">
        <v>268</v>
      </c>
      <c r="E97" s="128"/>
      <c r="F97" s="128"/>
      <c r="G97" s="128"/>
      <c r="H97" s="128"/>
      <c r="I97" s="129"/>
      <c r="J97" s="130">
        <f>J118</f>
        <v>0</v>
      </c>
      <c r="L97" s="126"/>
    </row>
    <row r="98" spans="1:31" s="2" customFormat="1" ht="21.75" customHeight="1">
      <c r="A98" s="31"/>
      <c r="B98" s="32"/>
      <c r="C98" s="31"/>
      <c r="D98" s="31"/>
      <c r="E98" s="31"/>
      <c r="F98" s="31"/>
      <c r="G98" s="31"/>
      <c r="H98" s="31"/>
      <c r="I98" s="96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120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121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117</v>
      </c>
      <c r="D104" s="31"/>
      <c r="E104" s="31"/>
      <c r="F104" s="31"/>
      <c r="G104" s="31"/>
      <c r="H104" s="31"/>
      <c r="I104" s="96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96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96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60" t="str">
        <f>E7</f>
        <v>Modernizace sil.II/315 Hrádek - Ústí nad Orlicí</v>
      </c>
      <c r="F107" s="261"/>
      <c r="G107" s="261"/>
      <c r="H107" s="261"/>
      <c r="I107" s="96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106</v>
      </c>
      <c r="D108" s="31"/>
      <c r="E108" s="31"/>
      <c r="F108" s="31"/>
      <c r="G108" s="31"/>
      <c r="H108" s="31"/>
      <c r="I108" s="96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50" t="str">
        <f>E9</f>
        <v>SO 111 - Trvalé dopravní značení</v>
      </c>
      <c r="F109" s="259"/>
      <c r="G109" s="259"/>
      <c r="H109" s="259"/>
      <c r="I109" s="96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96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97" t="s">
        <v>22</v>
      </c>
      <c r="J111" s="54" t="str">
        <f>IF(J12="","",J12)</f>
        <v>28. 4. 2020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6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24</v>
      </c>
      <c r="D113" s="31"/>
      <c r="E113" s="31"/>
      <c r="F113" s="24" t="str">
        <f>E15</f>
        <v xml:space="preserve"> </v>
      </c>
      <c r="G113" s="31"/>
      <c r="H113" s="31"/>
      <c r="I113" s="97" t="s">
        <v>29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27</v>
      </c>
      <c r="D114" s="31"/>
      <c r="E114" s="31"/>
      <c r="F114" s="24" t="str">
        <f>IF(E18="","",E18)</f>
        <v>Vyplň údaj</v>
      </c>
      <c r="G114" s="31"/>
      <c r="H114" s="31"/>
      <c r="I114" s="97" t="s">
        <v>31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96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0" customFormat="1" ht="29.25" customHeight="1">
      <c r="A116" s="131"/>
      <c r="B116" s="132"/>
      <c r="C116" s="133" t="s">
        <v>118</v>
      </c>
      <c r="D116" s="134" t="s">
        <v>58</v>
      </c>
      <c r="E116" s="134" t="s">
        <v>54</v>
      </c>
      <c r="F116" s="134" t="s">
        <v>55</v>
      </c>
      <c r="G116" s="134" t="s">
        <v>119</v>
      </c>
      <c r="H116" s="134" t="s">
        <v>120</v>
      </c>
      <c r="I116" s="135" t="s">
        <v>121</v>
      </c>
      <c r="J116" s="136" t="s">
        <v>110</v>
      </c>
      <c r="K116" s="137" t="s">
        <v>122</v>
      </c>
      <c r="L116" s="138"/>
      <c r="M116" s="61" t="s">
        <v>1</v>
      </c>
      <c r="N116" s="62" t="s">
        <v>37</v>
      </c>
      <c r="O116" s="62" t="s">
        <v>123</v>
      </c>
      <c r="P116" s="62" t="s">
        <v>124</v>
      </c>
      <c r="Q116" s="62" t="s">
        <v>125</v>
      </c>
      <c r="R116" s="62" t="s">
        <v>126</v>
      </c>
      <c r="S116" s="62" t="s">
        <v>127</v>
      </c>
      <c r="T116" s="63" t="s">
        <v>128</v>
      </c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</row>
    <row r="117" spans="1:63" s="2" customFormat="1" ht="22.9" customHeight="1">
      <c r="A117" s="31"/>
      <c r="B117" s="32"/>
      <c r="C117" s="68" t="s">
        <v>129</v>
      </c>
      <c r="D117" s="31"/>
      <c r="E117" s="31"/>
      <c r="F117" s="31"/>
      <c r="G117" s="31"/>
      <c r="H117" s="31"/>
      <c r="I117" s="96"/>
      <c r="J117" s="139">
        <f>BK117</f>
        <v>0</v>
      </c>
      <c r="K117" s="31"/>
      <c r="L117" s="32"/>
      <c r="M117" s="64"/>
      <c r="N117" s="55"/>
      <c r="O117" s="65"/>
      <c r="P117" s="140">
        <f>P118</f>
        <v>0</v>
      </c>
      <c r="Q117" s="65"/>
      <c r="R117" s="140">
        <f>R118</f>
        <v>4.3739707999999995</v>
      </c>
      <c r="S117" s="65"/>
      <c r="T117" s="141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72</v>
      </c>
      <c r="AU117" s="16" t="s">
        <v>83</v>
      </c>
      <c r="BK117" s="142">
        <f>BK118</f>
        <v>0</v>
      </c>
    </row>
    <row r="118" spans="2:63" s="11" customFormat="1" ht="25.9" customHeight="1">
      <c r="B118" s="143"/>
      <c r="D118" s="144" t="s">
        <v>72</v>
      </c>
      <c r="E118" s="145" t="s">
        <v>179</v>
      </c>
      <c r="F118" s="145" t="s">
        <v>423</v>
      </c>
      <c r="I118" s="146"/>
      <c r="J118" s="147">
        <f>BK118</f>
        <v>0</v>
      </c>
      <c r="L118" s="143"/>
      <c r="M118" s="148"/>
      <c r="N118" s="149"/>
      <c r="O118" s="149"/>
      <c r="P118" s="150">
        <f>SUM(P119:P166)</f>
        <v>0</v>
      </c>
      <c r="Q118" s="149"/>
      <c r="R118" s="150">
        <f>SUM(R119:R166)</f>
        <v>4.3739707999999995</v>
      </c>
      <c r="S118" s="149"/>
      <c r="T118" s="151">
        <f>SUM(T119:T166)</f>
        <v>0</v>
      </c>
      <c r="AR118" s="144" t="s">
        <v>132</v>
      </c>
      <c r="AT118" s="152" t="s">
        <v>72</v>
      </c>
      <c r="AU118" s="152" t="s">
        <v>73</v>
      </c>
      <c r="AY118" s="144" t="s">
        <v>133</v>
      </c>
      <c r="BK118" s="153">
        <f>SUM(BK119:BK166)</f>
        <v>0</v>
      </c>
    </row>
    <row r="119" spans="1:65" s="2" customFormat="1" ht="21.75" customHeight="1">
      <c r="A119" s="31"/>
      <c r="B119" s="154"/>
      <c r="C119" s="155" t="s">
        <v>81</v>
      </c>
      <c r="D119" s="155" t="s">
        <v>134</v>
      </c>
      <c r="E119" s="156" t="s">
        <v>773</v>
      </c>
      <c r="F119" s="157" t="s">
        <v>774</v>
      </c>
      <c r="G119" s="158" t="s">
        <v>190</v>
      </c>
      <c r="H119" s="159">
        <v>33</v>
      </c>
      <c r="I119" s="160"/>
      <c r="J119" s="161">
        <f>ROUND(I119*H119,2)</f>
        <v>0</v>
      </c>
      <c r="K119" s="162"/>
      <c r="L119" s="32"/>
      <c r="M119" s="163" t="s">
        <v>1</v>
      </c>
      <c r="N119" s="164" t="s">
        <v>38</v>
      </c>
      <c r="O119" s="57"/>
      <c r="P119" s="165">
        <f>O119*H119</f>
        <v>0</v>
      </c>
      <c r="Q119" s="165">
        <v>0.0007</v>
      </c>
      <c r="R119" s="165">
        <f>Q119*H119</f>
        <v>0.0231</v>
      </c>
      <c r="S119" s="165">
        <v>0</v>
      </c>
      <c r="T119" s="166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7" t="s">
        <v>132</v>
      </c>
      <c r="AT119" s="167" t="s">
        <v>134</v>
      </c>
      <c r="AU119" s="167" t="s">
        <v>81</v>
      </c>
      <c r="AY119" s="16" t="s">
        <v>133</v>
      </c>
      <c r="BE119" s="168">
        <f>IF(N119="základní",J119,0)</f>
        <v>0</v>
      </c>
      <c r="BF119" s="168">
        <f>IF(N119="snížená",J119,0)</f>
        <v>0</v>
      </c>
      <c r="BG119" s="168">
        <f>IF(N119="zákl. přenesená",J119,0)</f>
        <v>0</v>
      </c>
      <c r="BH119" s="168">
        <f>IF(N119="sníž. přenesená",J119,0)</f>
        <v>0</v>
      </c>
      <c r="BI119" s="168">
        <f>IF(N119="nulová",J119,0)</f>
        <v>0</v>
      </c>
      <c r="BJ119" s="16" t="s">
        <v>81</v>
      </c>
      <c r="BK119" s="168">
        <f>ROUND(I119*H119,2)</f>
        <v>0</v>
      </c>
      <c r="BL119" s="16" t="s">
        <v>132</v>
      </c>
      <c r="BM119" s="167" t="s">
        <v>1314</v>
      </c>
    </row>
    <row r="120" spans="2:51" s="13" customFormat="1" ht="12">
      <c r="B120" s="178"/>
      <c r="D120" s="170" t="s">
        <v>139</v>
      </c>
      <c r="E120" s="179" t="s">
        <v>1</v>
      </c>
      <c r="F120" s="180" t="s">
        <v>1315</v>
      </c>
      <c r="H120" s="179" t="s">
        <v>1</v>
      </c>
      <c r="I120" s="181"/>
      <c r="L120" s="178"/>
      <c r="M120" s="182"/>
      <c r="N120" s="183"/>
      <c r="O120" s="183"/>
      <c r="P120" s="183"/>
      <c r="Q120" s="183"/>
      <c r="R120" s="183"/>
      <c r="S120" s="183"/>
      <c r="T120" s="184"/>
      <c r="AT120" s="179" t="s">
        <v>139</v>
      </c>
      <c r="AU120" s="179" t="s">
        <v>81</v>
      </c>
      <c r="AV120" s="13" t="s">
        <v>81</v>
      </c>
      <c r="AW120" s="13" t="s">
        <v>30</v>
      </c>
      <c r="AX120" s="13" t="s">
        <v>73</v>
      </c>
      <c r="AY120" s="179" t="s">
        <v>133</v>
      </c>
    </row>
    <row r="121" spans="2:51" s="12" customFormat="1" ht="12">
      <c r="B121" s="169"/>
      <c r="D121" s="170" t="s">
        <v>139</v>
      </c>
      <c r="E121" s="171" t="s">
        <v>140</v>
      </c>
      <c r="F121" s="172" t="s">
        <v>777</v>
      </c>
      <c r="H121" s="173">
        <v>13</v>
      </c>
      <c r="I121" s="174"/>
      <c r="L121" s="169"/>
      <c r="M121" s="175"/>
      <c r="N121" s="176"/>
      <c r="O121" s="176"/>
      <c r="P121" s="176"/>
      <c r="Q121" s="176"/>
      <c r="R121" s="176"/>
      <c r="S121" s="176"/>
      <c r="T121" s="177"/>
      <c r="AT121" s="171" t="s">
        <v>139</v>
      </c>
      <c r="AU121" s="171" t="s">
        <v>81</v>
      </c>
      <c r="AV121" s="12" t="s">
        <v>103</v>
      </c>
      <c r="AW121" s="12" t="s">
        <v>30</v>
      </c>
      <c r="AX121" s="12" t="s">
        <v>73</v>
      </c>
      <c r="AY121" s="171" t="s">
        <v>133</v>
      </c>
    </row>
    <row r="122" spans="2:51" s="13" customFormat="1" ht="12">
      <c r="B122" s="178"/>
      <c r="D122" s="170" t="s">
        <v>139</v>
      </c>
      <c r="E122" s="179" t="s">
        <v>1</v>
      </c>
      <c r="F122" s="180" t="s">
        <v>1316</v>
      </c>
      <c r="H122" s="179" t="s">
        <v>1</v>
      </c>
      <c r="I122" s="181"/>
      <c r="L122" s="178"/>
      <c r="M122" s="182"/>
      <c r="N122" s="183"/>
      <c r="O122" s="183"/>
      <c r="P122" s="183"/>
      <c r="Q122" s="183"/>
      <c r="R122" s="183"/>
      <c r="S122" s="183"/>
      <c r="T122" s="184"/>
      <c r="AT122" s="179" t="s">
        <v>139</v>
      </c>
      <c r="AU122" s="179" t="s">
        <v>81</v>
      </c>
      <c r="AV122" s="13" t="s">
        <v>81</v>
      </c>
      <c r="AW122" s="13" t="s">
        <v>30</v>
      </c>
      <c r="AX122" s="13" t="s">
        <v>73</v>
      </c>
      <c r="AY122" s="179" t="s">
        <v>133</v>
      </c>
    </row>
    <row r="123" spans="2:51" s="12" customFormat="1" ht="12">
      <c r="B123" s="169"/>
      <c r="D123" s="170" t="s">
        <v>139</v>
      </c>
      <c r="E123" s="171" t="s">
        <v>142</v>
      </c>
      <c r="F123" s="172" t="s">
        <v>1317</v>
      </c>
      <c r="H123" s="173">
        <v>20</v>
      </c>
      <c r="I123" s="174"/>
      <c r="L123" s="169"/>
      <c r="M123" s="175"/>
      <c r="N123" s="176"/>
      <c r="O123" s="176"/>
      <c r="P123" s="176"/>
      <c r="Q123" s="176"/>
      <c r="R123" s="176"/>
      <c r="S123" s="176"/>
      <c r="T123" s="177"/>
      <c r="AT123" s="171" t="s">
        <v>139</v>
      </c>
      <c r="AU123" s="171" t="s">
        <v>81</v>
      </c>
      <c r="AV123" s="12" t="s">
        <v>103</v>
      </c>
      <c r="AW123" s="12" t="s">
        <v>30</v>
      </c>
      <c r="AX123" s="12" t="s">
        <v>73</v>
      </c>
      <c r="AY123" s="171" t="s">
        <v>133</v>
      </c>
    </row>
    <row r="124" spans="2:51" s="12" customFormat="1" ht="12">
      <c r="B124" s="169"/>
      <c r="D124" s="170" t="s">
        <v>139</v>
      </c>
      <c r="E124" s="171" t="s">
        <v>496</v>
      </c>
      <c r="F124" s="172" t="s">
        <v>497</v>
      </c>
      <c r="H124" s="173">
        <v>33</v>
      </c>
      <c r="I124" s="174"/>
      <c r="L124" s="169"/>
      <c r="M124" s="175"/>
      <c r="N124" s="176"/>
      <c r="O124" s="176"/>
      <c r="P124" s="176"/>
      <c r="Q124" s="176"/>
      <c r="R124" s="176"/>
      <c r="S124" s="176"/>
      <c r="T124" s="177"/>
      <c r="AT124" s="171" t="s">
        <v>139</v>
      </c>
      <c r="AU124" s="171" t="s">
        <v>81</v>
      </c>
      <c r="AV124" s="12" t="s">
        <v>103</v>
      </c>
      <c r="AW124" s="12" t="s">
        <v>30</v>
      </c>
      <c r="AX124" s="12" t="s">
        <v>81</v>
      </c>
      <c r="AY124" s="171" t="s">
        <v>133</v>
      </c>
    </row>
    <row r="125" spans="1:65" s="2" customFormat="1" ht="16.5" customHeight="1">
      <c r="A125" s="31"/>
      <c r="B125" s="154"/>
      <c r="C125" s="193" t="s">
        <v>103</v>
      </c>
      <c r="D125" s="193" t="s">
        <v>137</v>
      </c>
      <c r="E125" s="194" t="s">
        <v>1318</v>
      </c>
      <c r="F125" s="195" t="s">
        <v>1319</v>
      </c>
      <c r="G125" s="196" t="s">
        <v>190</v>
      </c>
      <c r="H125" s="197">
        <v>1</v>
      </c>
      <c r="I125" s="198"/>
      <c r="J125" s="199">
        <f>ROUND(I125*H125,2)</f>
        <v>0</v>
      </c>
      <c r="K125" s="200"/>
      <c r="L125" s="201"/>
      <c r="M125" s="202" t="s">
        <v>1</v>
      </c>
      <c r="N125" s="203" t="s">
        <v>38</v>
      </c>
      <c r="O125" s="57"/>
      <c r="P125" s="165">
        <f>O125*H125</f>
        <v>0</v>
      </c>
      <c r="Q125" s="165">
        <v>0.006</v>
      </c>
      <c r="R125" s="165">
        <f>Q125*H125</f>
        <v>0.006</v>
      </c>
      <c r="S125" s="165">
        <v>0</v>
      </c>
      <c r="T125" s="166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7" t="s">
        <v>172</v>
      </c>
      <c r="AT125" s="167" t="s">
        <v>137</v>
      </c>
      <c r="AU125" s="167" t="s">
        <v>81</v>
      </c>
      <c r="AY125" s="16" t="s">
        <v>133</v>
      </c>
      <c r="BE125" s="168">
        <f>IF(N125="základní",J125,0)</f>
        <v>0</v>
      </c>
      <c r="BF125" s="168">
        <f>IF(N125="snížená",J125,0)</f>
        <v>0</v>
      </c>
      <c r="BG125" s="168">
        <f>IF(N125="zákl. přenesená",J125,0)</f>
        <v>0</v>
      </c>
      <c r="BH125" s="168">
        <f>IF(N125="sníž. přenesená",J125,0)</f>
        <v>0</v>
      </c>
      <c r="BI125" s="168">
        <f>IF(N125="nulová",J125,0)</f>
        <v>0</v>
      </c>
      <c r="BJ125" s="16" t="s">
        <v>81</v>
      </c>
      <c r="BK125" s="168">
        <f>ROUND(I125*H125,2)</f>
        <v>0</v>
      </c>
      <c r="BL125" s="16" t="s">
        <v>132</v>
      </c>
      <c r="BM125" s="167" t="s">
        <v>1320</v>
      </c>
    </row>
    <row r="126" spans="2:51" s="12" customFormat="1" ht="12">
      <c r="B126" s="169"/>
      <c r="D126" s="170" t="s">
        <v>139</v>
      </c>
      <c r="E126" s="171" t="s">
        <v>280</v>
      </c>
      <c r="F126" s="172" t="s">
        <v>1321</v>
      </c>
      <c r="H126" s="173">
        <v>1</v>
      </c>
      <c r="I126" s="174"/>
      <c r="L126" s="169"/>
      <c r="M126" s="175"/>
      <c r="N126" s="176"/>
      <c r="O126" s="176"/>
      <c r="P126" s="176"/>
      <c r="Q126" s="176"/>
      <c r="R126" s="176"/>
      <c r="S126" s="176"/>
      <c r="T126" s="177"/>
      <c r="AT126" s="171" t="s">
        <v>139</v>
      </c>
      <c r="AU126" s="171" t="s">
        <v>81</v>
      </c>
      <c r="AV126" s="12" t="s">
        <v>103</v>
      </c>
      <c r="AW126" s="12" t="s">
        <v>30</v>
      </c>
      <c r="AX126" s="12" t="s">
        <v>81</v>
      </c>
      <c r="AY126" s="171" t="s">
        <v>133</v>
      </c>
    </row>
    <row r="127" spans="1:65" s="2" customFormat="1" ht="16.5" customHeight="1">
      <c r="A127" s="31"/>
      <c r="B127" s="154"/>
      <c r="C127" s="193" t="s">
        <v>147</v>
      </c>
      <c r="D127" s="193" t="s">
        <v>137</v>
      </c>
      <c r="E127" s="194" t="s">
        <v>1322</v>
      </c>
      <c r="F127" s="195" t="s">
        <v>1323</v>
      </c>
      <c r="G127" s="196" t="s">
        <v>190</v>
      </c>
      <c r="H127" s="197">
        <v>1</v>
      </c>
      <c r="I127" s="198"/>
      <c r="J127" s="199">
        <f>ROUND(I127*H127,2)</f>
        <v>0</v>
      </c>
      <c r="K127" s="200"/>
      <c r="L127" s="201"/>
      <c r="M127" s="202" t="s">
        <v>1</v>
      </c>
      <c r="N127" s="203" t="s">
        <v>38</v>
      </c>
      <c r="O127" s="57"/>
      <c r="P127" s="165">
        <f>O127*H127</f>
        <v>0</v>
      </c>
      <c r="Q127" s="165">
        <v>0.006</v>
      </c>
      <c r="R127" s="165">
        <f>Q127*H127</f>
        <v>0.006</v>
      </c>
      <c r="S127" s="165">
        <v>0</v>
      </c>
      <c r="T127" s="166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7" t="s">
        <v>172</v>
      </c>
      <c r="AT127" s="167" t="s">
        <v>137</v>
      </c>
      <c r="AU127" s="167" t="s">
        <v>81</v>
      </c>
      <c r="AY127" s="16" t="s">
        <v>133</v>
      </c>
      <c r="BE127" s="168">
        <f>IF(N127="základní",J127,0)</f>
        <v>0</v>
      </c>
      <c r="BF127" s="168">
        <f>IF(N127="snížená",J127,0)</f>
        <v>0</v>
      </c>
      <c r="BG127" s="168">
        <f>IF(N127="zákl. přenesená",J127,0)</f>
        <v>0</v>
      </c>
      <c r="BH127" s="168">
        <f>IF(N127="sníž. přenesená",J127,0)</f>
        <v>0</v>
      </c>
      <c r="BI127" s="168">
        <f>IF(N127="nulová",J127,0)</f>
        <v>0</v>
      </c>
      <c r="BJ127" s="16" t="s">
        <v>81</v>
      </c>
      <c r="BK127" s="168">
        <f>ROUND(I127*H127,2)</f>
        <v>0</v>
      </c>
      <c r="BL127" s="16" t="s">
        <v>132</v>
      </c>
      <c r="BM127" s="167" t="s">
        <v>1324</v>
      </c>
    </row>
    <row r="128" spans="2:51" s="12" customFormat="1" ht="12">
      <c r="B128" s="169"/>
      <c r="D128" s="170" t="s">
        <v>139</v>
      </c>
      <c r="E128" s="171" t="s">
        <v>288</v>
      </c>
      <c r="F128" s="172" t="s">
        <v>1325</v>
      </c>
      <c r="H128" s="173">
        <v>1</v>
      </c>
      <c r="I128" s="174"/>
      <c r="L128" s="169"/>
      <c r="M128" s="175"/>
      <c r="N128" s="176"/>
      <c r="O128" s="176"/>
      <c r="P128" s="176"/>
      <c r="Q128" s="176"/>
      <c r="R128" s="176"/>
      <c r="S128" s="176"/>
      <c r="T128" s="177"/>
      <c r="AT128" s="171" t="s">
        <v>139</v>
      </c>
      <c r="AU128" s="171" t="s">
        <v>81</v>
      </c>
      <c r="AV128" s="12" t="s">
        <v>103</v>
      </c>
      <c r="AW128" s="12" t="s">
        <v>30</v>
      </c>
      <c r="AX128" s="12" t="s">
        <v>81</v>
      </c>
      <c r="AY128" s="171" t="s">
        <v>133</v>
      </c>
    </row>
    <row r="129" spans="1:65" s="2" customFormat="1" ht="21.75" customHeight="1">
      <c r="A129" s="31"/>
      <c r="B129" s="154"/>
      <c r="C129" s="193" t="s">
        <v>132</v>
      </c>
      <c r="D129" s="193" t="s">
        <v>137</v>
      </c>
      <c r="E129" s="194" t="s">
        <v>1326</v>
      </c>
      <c r="F129" s="195" t="s">
        <v>1327</v>
      </c>
      <c r="G129" s="196" t="s">
        <v>190</v>
      </c>
      <c r="H129" s="197">
        <v>8</v>
      </c>
      <c r="I129" s="198"/>
      <c r="J129" s="199">
        <f>ROUND(I129*H129,2)</f>
        <v>0</v>
      </c>
      <c r="K129" s="200"/>
      <c r="L129" s="201"/>
      <c r="M129" s="202" t="s">
        <v>1</v>
      </c>
      <c r="N129" s="203" t="s">
        <v>38</v>
      </c>
      <c r="O129" s="57"/>
      <c r="P129" s="165">
        <f>O129*H129</f>
        <v>0</v>
      </c>
      <c r="Q129" s="165">
        <v>0.004</v>
      </c>
      <c r="R129" s="165">
        <f>Q129*H129</f>
        <v>0.032</v>
      </c>
      <c r="S129" s="165">
        <v>0</v>
      </c>
      <c r="T129" s="16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7" t="s">
        <v>172</v>
      </c>
      <c r="AT129" s="167" t="s">
        <v>137</v>
      </c>
      <c r="AU129" s="167" t="s">
        <v>81</v>
      </c>
      <c r="AY129" s="16" t="s">
        <v>133</v>
      </c>
      <c r="BE129" s="168">
        <f>IF(N129="základní",J129,0)</f>
        <v>0</v>
      </c>
      <c r="BF129" s="168">
        <f>IF(N129="snížená",J129,0)</f>
        <v>0</v>
      </c>
      <c r="BG129" s="168">
        <f>IF(N129="zákl. přenesená",J129,0)</f>
        <v>0</v>
      </c>
      <c r="BH129" s="168">
        <f>IF(N129="sníž. přenesená",J129,0)</f>
        <v>0</v>
      </c>
      <c r="BI129" s="168">
        <f>IF(N129="nulová",J129,0)</f>
        <v>0</v>
      </c>
      <c r="BJ129" s="16" t="s">
        <v>81</v>
      </c>
      <c r="BK129" s="168">
        <f>ROUND(I129*H129,2)</f>
        <v>0</v>
      </c>
      <c r="BL129" s="16" t="s">
        <v>132</v>
      </c>
      <c r="BM129" s="167" t="s">
        <v>1328</v>
      </c>
    </row>
    <row r="130" spans="2:51" s="12" customFormat="1" ht="12">
      <c r="B130" s="169"/>
      <c r="D130" s="170" t="s">
        <v>139</v>
      </c>
      <c r="E130" s="171" t="s">
        <v>154</v>
      </c>
      <c r="F130" s="172" t="s">
        <v>1329</v>
      </c>
      <c r="H130" s="173">
        <v>2</v>
      </c>
      <c r="I130" s="174"/>
      <c r="L130" s="169"/>
      <c r="M130" s="175"/>
      <c r="N130" s="176"/>
      <c r="O130" s="176"/>
      <c r="P130" s="176"/>
      <c r="Q130" s="176"/>
      <c r="R130" s="176"/>
      <c r="S130" s="176"/>
      <c r="T130" s="177"/>
      <c r="AT130" s="171" t="s">
        <v>139</v>
      </c>
      <c r="AU130" s="171" t="s">
        <v>81</v>
      </c>
      <c r="AV130" s="12" t="s">
        <v>103</v>
      </c>
      <c r="AW130" s="12" t="s">
        <v>30</v>
      </c>
      <c r="AX130" s="12" t="s">
        <v>73</v>
      </c>
      <c r="AY130" s="171" t="s">
        <v>133</v>
      </c>
    </row>
    <row r="131" spans="2:51" s="12" customFormat="1" ht="12">
      <c r="B131" s="169"/>
      <c r="D131" s="170" t="s">
        <v>139</v>
      </c>
      <c r="E131" s="171" t="s">
        <v>155</v>
      </c>
      <c r="F131" s="172" t="s">
        <v>1330</v>
      </c>
      <c r="H131" s="173">
        <v>2</v>
      </c>
      <c r="I131" s="174"/>
      <c r="L131" s="169"/>
      <c r="M131" s="175"/>
      <c r="N131" s="176"/>
      <c r="O131" s="176"/>
      <c r="P131" s="176"/>
      <c r="Q131" s="176"/>
      <c r="R131" s="176"/>
      <c r="S131" s="176"/>
      <c r="T131" s="177"/>
      <c r="AT131" s="171" t="s">
        <v>139</v>
      </c>
      <c r="AU131" s="171" t="s">
        <v>81</v>
      </c>
      <c r="AV131" s="12" t="s">
        <v>103</v>
      </c>
      <c r="AW131" s="12" t="s">
        <v>30</v>
      </c>
      <c r="AX131" s="12" t="s">
        <v>73</v>
      </c>
      <c r="AY131" s="171" t="s">
        <v>133</v>
      </c>
    </row>
    <row r="132" spans="2:51" s="12" customFormat="1" ht="12">
      <c r="B132" s="169"/>
      <c r="D132" s="170" t="s">
        <v>139</v>
      </c>
      <c r="E132" s="171" t="s">
        <v>298</v>
      </c>
      <c r="F132" s="172" t="s">
        <v>1331</v>
      </c>
      <c r="H132" s="173">
        <v>2</v>
      </c>
      <c r="I132" s="174"/>
      <c r="L132" s="169"/>
      <c r="M132" s="175"/>
      <c r="N132" s="176"/>
      <c r="O132" s="176"/>
      <c r="P132" s="176"/>
      <c r="Q132" s="176"/>
      <c r="R132" s="176"/>
      <c r="S132" s="176"/>
      <c r="T132" s="177"/>
      <c r="AT132" s="171" t="s">
        <v>139</v>
      </c>
      <c r="AU132" s="171" t="s">
        <v>81</v>
      </c>
      <c r="AV132" s="12" t="s">
        <v>103</v>
      </c>
      <c r="AW132" s="12" t="s">
        <v>30</v>
      </c>
      <c r="AX132" s="12" t="s">
        <v>73</v>
      </c>
      <c r="AY132" s="171" t="s">
        <v>133</v>
      </c>
    </row>
    <row r="133" spans="2:51" s="12" customFormat="1" ht="12">
      <c r="B133" s="169"/>
      <c r="D133" s="170" t="s">
        <v>139</v>
      </c>
      <c r="E133" s="171" t="s">
        <v>1298</v>
      </c>
      <c r="F133" s="172" t="s">
        <v>1332</v>
      </c>
      <c r="H133" s="173">
        <v>2</v>
      </c>
      <c r="I133" s="174"/>
      <c r="L133" s="169"/>
      <c r="M133" s="175"/>
      <c r="N133" s="176"/>
      <c r="O133" s="176"/>
      <c r="P133" s="176"/>
      <c r="Q133" s="176"/>
      <c r="R133" s="176"/>
      <c r="S133" s="176"/>
      <c r="T133" s="177"/>
      <c r="AT133" s="171" t="s">
        <v>139</v>
      </c>
      <c r="AU133" s="171" t="s">
        <v>81</v>
      </c>
      <c r="AV133" s="12" t="s">
        <v>103</v>
      </c>
      <c r="AW133" s="12" t="s">
        <v>30</v>
      </c>
      <c r="AX133" s="12" t="s">
        <v>73</v>
      </c>
      <c r="AY133" s="171" t="s">
        <v>133</v>
      </c>
    </row>
    <row r="134" spans="2:51" s="12" customFormat="1" ht="12">
      <c r="B134" s="169"/>
      <c r="D134" s="170" t="s">
        <v>139</v>
      </c>
      <c r="E134" s="171" t="s">
        <v>1333</v>
      </c>
      <c r="F134" s="172" t="s">
        <v>1334</v>
      </c>
      <c r="H134" s="173">
        <v>8</v>
      </c>
      <c r="I134" s="174"/>
      <c r="L134" s="169"/>
      <c r="M134" s="175"/>
      <c r="N134" s="176"/>
      <c r="O134" s="176"/>
      <c r="P134" s="176"/>
      <c r="Q134" s="176"/>
      <c r="R134" s="176"/>
      <c r="S134" s="176"/>
      <c r="T134" s="177"/>
      <c r="AT134" s="171" t="s">
        <v>139</v>
      </c>
      <c r="AU134" s="171" t="s">
        <v>81</v>
      </c>
      <c r="AV134" s="12" t="s">
        <v>103</v>
      </c>
      <c r="AW134" s="12" t="s">
        <v>30</v>
      </c>
      <c r="AX134" s="12" t="s">
        <v>81</v>
      </c>
      <c r="AY134" s="171" t="s">
        <v>133</v>
      </c>
    </row>
    <row r="135" spans="1:65" s="2" customFormat="1" ht="16.5" customHeight="1">
      <c r="A135" s="31"/>
      <c r="B135" s="154"/>
      <c r="C135" s="193" t="s">
        <v>157</v>
      </c>
      <c r="D135" s="193" t="s">
        <v>137</v>
      </c>
      <c r="E135" s="194" t="s">
        <v>1335</v>
      </c>
      <c r="F135" s="195" t="s">
        <v>1336</v>
      </c>
      <c r="G135" s="196" t="s">
        <v>190</v>
      </c>
      <c r="H135" s="197">
        <v>4</v>
      </c>
      <c r="I135" s="198"/>
      <c r="J135" s="199">
        <f>ROUND(I135*H135,2)</f>
        <v>0</v>
      </c>
      <c r="K135" s="200"/>
      <c r="L135" s="201"/>
      <c r="M135" s="202" t="s">
        <v>1</v>
      </c>
      <c r="N135" s="203" t="s">
        <v>38</v>
      </c>
      <c r="O135" s="57"/>
      <c r="P135" s="165">
        <f>O135*H135</f>
        <v>0</v>
      </c>
      <c r="Q135" s="165">
        <v>0.004</v>
      </c>
      <c r="R135" s="165">
        <f>Q135*H135</f>
        <v>0.016</v>
      </c>
      <c r="S135" s="165">
        <v>0</v>
      </c>
      <c r="T135" s="166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7" t="s">
        <v>172</v>
      </c>
      <c r="AT135" s="167" t="s">
        <v>137</v>
      </c>
      <c r="AU135" s="167" t="s">
        <v>81</v>
      </c>
      <c r="AY135" s="16" t="s">
        <v>133</v>
      </c>
      <c r="BE135" s="168">
        <f>IF(N135="základní",J135,0)</f>
        <v>0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16" t="s">
        <v>81</v>
      </c>
      <c r="BK135" s="168">
        <f>ROUND(I135*H135,2)</f>
        <v>0</v>
      </c>
      <c r="BL135" s="16" t="s">
        <v>132</v>
      </c>
      <c r="BM135" s="167" t="s">
        <v>1337</v>
      </c>
    </row>
    <row r="136" spans="2:51" s="12" customFormat="1" ht="12">
      <c r="B136" s="169"/>
      <c r="D136" s="170" t="s">
        <v>139</v>
      </c>
      <c r="E136" s="171" t="s">
        <v>161</v>
      </c>
      <c r="F136" s="172" t="s">
        <v>1338</v>
      </c>
      <c r="H136" s="173">
        <v>4</v>
      </c>
      <c r="I136" s="174"/>
      <c r="L136" s="169"/>
      <c r="M136" s="175"/>
      <c r="N136" s="176"/>
      <c r="O136" s="176"/>
      <c r="P136" s="176"/>
      <c r="Q136" s="176"/>
      <c r="R136" s="176"/>
      <c r="S136" s="176"/>
      <c r="T136" s="177"/>
      <c r="AT136" s="171" t="s">
        <v>139</v>
      </c>
      <c r="AU136" s="171" t="s">
        <v>81</v>
      </c>
      <c r="AV136" s="12" t="s">
        <v>103</v>
      </c>
      <c r="AW136" s="12" t="s">
        <v>30</v>
      </c>
      <c r="AX136" s="12" t="s">
        <v>81</v>
      </c>
      <c r="AY136" s="171" t="s">
        <v>133</v>
      </c>
    </row>
    <row r="137" spans="1:65" s="2" customFormat="1" ht="21.75" customHeight="1">
      <c r="A137" s="31"/>
      <c r="B137" s="154"/>
      <c r="C137" s="193" t="s">
        <v>164</v>
      </c>
      <c r="D137" s="193" t="s">
        <v>137</v>
      </c>
      <c r="E137" s="194" t="s">
        <v>1339</v>
      </c>
      <c r="F137" s="195" t="s">
        <v>1340</v>
      </c>
      <c r="G137" s="196" t="s">
        <v>190</v>
      </c>
      <c r="H137" s="197">
        <v>2</v>
      </c>
      <c r="I137" s="198"/>
      <c r="J137" s="199">
        <f>ROUND(I137*H137,2)</f>
        <v>0</v>
      </c>
      <c r="K137" s="200"/>
      <c r="L137" s="201"/>
      <c r="M137" s="202" t="s">
        <v>1</v>
      </c>
      <c r="N137" s="203" t="s">
        <v>38</v>
      </c>
      <c r="O137" s="57"/>
      <c r="P137" s="165">
        <f>O137*H137</f>
        <v>0</v>
      </c>
      <c r="Q137" s="165">
        <v>0.0016</v>
      </c>
      <c r="R137" s="165">
        <f>Q137*H137</f>
        <v>0.0032</v>
      </c>
      <c r="S137" s="165">
        <v>0</v>
      </c>
      <c r="T137" s="166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7" t="s">
        <v>172</v>
      </c>
      <c r="AT137" s="167" t="s">
        <v>137</v>
      </c>
      <c r="AU137" s="167" t="s">
        <v>81</v>
      </c>
      <c r="AY137" s="16" t="s">
        <v>133</v>
      </c>
      <c r="BE137" s="168">
        <f>IF(N137="základní",J137,0)</f>
        <v>0</v>
      </c>
      <c r="BF137" s="168">
        <f>IF(N137="snížená",J137,0)</f>
        <v>0</v>
      </c>
      <c r="BG137" s="168">
        <f>IF(N137="zákl. přenesená",J137,0)</f>
        <v>0</v>
      </c>
      <c r="BH137" s="168">
        <f>IF(N137="sníž. přenesená",J137,0)</f>
        <v>0</v>
      </c>
      <c r="BI137" s="168">
        <f>IF(N137="nulová",J137,0)</f>
        <v>0</v>
      </c>
      <c r="BJ137" s="16" t="s">
        <v>81</v>
      </c>
      <c r="BK137" s="168">
        <f>ROUND(I137*H137,2)</f>
        <v>0</v>
      </c>
      <c r="BL137" s="16" t="s">
        <v>132</v>
      </c>
      <c r="BM137" s="167" t="s">
        <v>1341</v>
      </c>
    </row>
    <row r="138" spans="2:51" s="12" customFormat="1" ht="12">
      <c r="B138" s="169"/>
      <c r="D138" s="170" t="s">
        <v>139</v>
      </c>
      <c r="E138" s="171" t="s">
        <v>307</v>
      </c>
      <c r="F138" s="172" t="s">
        <v>1342</v>
      </c>
      <c r="H138" s="173">
        <v>2</v>
      </c>
      <c r="I138" s="174"/>
      <c r="L138" s="169"/>
      <c r="M138" s="175"/>
      <c r="N138" s="176"/>
      <c r="O138" s="176"/>
      <c r="P138" s="176"/>
      <c r="Q138" s="176"/>
      <c r="R138" s="176"/>
      <c r="S138" s="176"/>
      <c r="T138" s="177"/>
      <c r="AT138" s="171" t="s">
        <v>139</v>
      </c>
      <c r="AU138" s="171" t="s">
        <v>81</v>
      </c>
      <c r="AV138" s="12" t="s">
        <v>103</v>
      </c>
      <c r="AW138" s="12" t="s">
        <v>30</v>
      </c>
      <c r="AX138" s="12" t="s">
        <v>81</v>
      </c>
      <c r="AY138" s="171" t="s">
        <v>133</v>
      </c>
    </row>
    <row r="139" spans="1:65" s="2" customFormat="1" ht="16.5" customHeight="1">
      <c r="A139" s="31"/>
      <c r="B139" s="154"/>
      <c r="C139" s="193" t="s">
        <v>168</v>
      </c>
      <c r="D139" s="193" t="s">
        <v>137</v>
      </c>
      <c r="E139" s="194" t="s">
        <v>808</v>
      </c>
      <c r="F139" s="195" t="s">
        <v>1343</v>
      </c>
      <c r="G139" s="196" t="s">
        <v>190</v>
      </c>
      <c r="H139" s="197">
        <v>2</v>
      </c>
      <c r="I139" s="198"/>
      <c r="J139" s="199">
        <f>ROUND(I139*H139,2)</f>
        <v>0</v>
      </c>
      <c r="K139" s="200"/>
      <c r="L139" s="201"/>
      <c r="M139" s="202" t="s">
        <v>1</v>
      </c>
      <c r="N139" s="203" t="s">
        <v>38</v>
      </c>
      <c r="O139" s="57"/>
      <c r="P139" s="165">
        <f>O139*H139</f>
        <v>0</v>
      </c>
      <c r="Q139" s="165">
        <v>0.006</v>
      </c>
      <c r="R139" s="165">
        <f>Q139*H139</f>
        <v>0.012</v>
      </c>
      <c r="S139" s="165">
        <v>0</v>
      </c>
      <c r="T139" s="16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7" t="s">
        <v>172</v>
      </c>
      <c r="AT139" s="167" t="s">
        <v>137</v>
      </c>
      <c r="AU139" s="167" t="s">
        <v>81</v>
      </c>
      <c r="AY139" s="16" t="s">
        <v>133</v>
      </c>
      <c r="BE139" s="168">
        <f>IF(N139="základní",J139,0)</f>
        <v>0</v>
      </c>
      <c r="BF139" s="168">
        <f>IF(N139="snížená",J139,0)</f>
        <v>0</v>
      </c>
      <c r="BG139" s="168">
        <f>IF(N139="zákl. přenesená",J139,0)</f>
        <v>0</v>
      </c>
      <c r="BH139" s="168">
        <f>IF(N139="sníž. přenesená",J139,0)</f>
        <v>0</v>
      </c>
      <c r="BI139" s="168">
        <f>IF(N139="nulová",J139,0)</f>
        <v>0</v>
      </c>
      <c r="BJ139" s="16" t="s">
        <v>81</v>
      </c>
      <c r="BK139" s="168">
        <f>ROUND(I139*H139,2)</f>
        <v>0</v>
      </c>
      <c r="BL139" s="16" t="s">
        <v>132</v>
      </c>
      <c r="BM139" s="167" t="s">
        <v>1344</v>
      </c>
    </row>
    <row r="140" spans="2:51" s="12" customFormat="1" ht="12">
      <c r="B140" s="169"/>
      <c r="D140" s="170" t="s">
        <v>139</v>
      </c>
      <c r="E140" s="171" t="s">
        <v>312</v>
      </c>
      <c r="F140" s="172" t="s">
        <v>1345</v>
      </c>
      <c r="H140" s="173">
        <v>2</v>
      </c>
      <c r="I140" s="174"/>
      <c r="L140" s="169"/>
      <c r="M140" s="175"/>
      <c r="N140" s="176"/>
      <c r="O140" s="176"/>
      <c r="P140" s="176"/>
      <c r="Q140" s="176"/>
      <c r="R140" s="176"/>
      <c r="S140" s="176"/>
      <c r="T140" s="177"/>
      <c r="AT140" s="171" t="s">
        <v>139</v>
      </c>
      <c r="AU140" s="171" t="s">
        <v>81</v>
      </c>
      <c r="AV140" s="12" t="s">
        <v>103</v>
      </c>
      <c r="AW140" s="12" t="s">
        <v>30</v>
      </c>
      <c r="AX140" s="12" t="s">
        <v>81</v>
      </c>
      <c r="AY140" s="171" t="s">
        <v>133</v>
      </c>
    </row>
    <row r="141" spans="1:65" s="2" customFormat="1" ht="21.75" customHeight="1">
      <c r="A141" s="31"/>
      <c r="B141" s="154"/>
      <c r="C141" s="193" t="s">
        <v>172</v>
      </c>
      <c r="D141" s="193" t="s">
        <v>137</v>
      </c>
      <c r="E141" s="194" t="s">
        <v>1346</v>
      </c>
      <c r="F141" s="195" t="s">
        <v>1347</v>
      </c>
      <c r="G141" s="196" t="s">
        <v>190</v>
      </c>
      <c r="H141" s="197">
        <v>6</v>
      </c>
      <c r="I141" s="198"/>
      <c r="J141" s="199">
        <f>ROUND(I141*H141,2)</f>
        <v>0</v>
      </c>
      <c r="K141" s="200"/>
      <c r="L141" s="201"/>
      <c r="M141" s="202" t="s">
        <v>1</v>
      </c>
      <c r="N141" s="203" t="s">
        <v>38</v>
      </c>
      <c r="O141" s="57"/>
      <c r="P141" s="165">
        <f>O141*H141</f>
        <v>0</v>
      </c>
      <c r="Q141" s="165">
        <v>0.006</v>
      </c>
      <c r="R141" s="165">
        <f>Q141*H141</f>
        <v>0.036000000000000004</v>
      </c>
      <c r="S141" s="165">
        <v>0</v>
      </c>
      <c r="T141" s="16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172</v>
      </c>
      <c r="AT141" s="167" t="s">
        <v>137</v>
      </c>
      <c r="AU141" s="167" t="s">
        <v>81</v>
      </c>
      <c r="AY141" s="16" t="s">
        <v>133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6" t="s">
        <v>81</v>
      </c>
      <c r="BK141" s="168">
        <f>ROUND(I141*H141,2)</f>
        <v>0</v>
      </c>
      <c r="BL141" s="16" t="s">
        <v>132</v>
      </c>
      <c r="BM141" s="167" t="s">
        <v>1348</v>
      </c>
    </row>
    <row r="142" spans="2:51" s="12" customFormat="1" ht="12">
      <c r="B142" s="169"/>
      <c r="D142" s="170" t="s">
        <v>139</v>
      </c>
      <c r="E142" s="171" t="s">
        <v>176</v>
      </c>
      <c r="F142" s="172" t="s">
        <v>1349</v>
      </c>
      <c r="H142" s="173">
        <v>6</v>
      </c>
      <c r="I142" s="174"/>
      <c r="L142" s="169"/>
      <c r="M142" s="175"/>
      <c r="N142" s="176"/>
      <c r="O142" s="176"/>
      <c r="P142" s="176"/>
      <c r="Q142" s="176"/>
      <c r="R142" s="176"/>
      <c r="S142" s="176"/>
      <c r="T142" s="177"/>
      <c r="AT142" s="171" t="s">
        <v>139</v>
      </c>
      <c r="AU142" s="171" t="s">
        <v>81</v>
      </c>
      <c r="AV142" s="12" t="s">
        <v>103</v>
      </c>
      <c r="AW142" s="12" t="s">
        <v>30</v>
      </c>
      <c r="AX142" s="12" t="s">
        <v>81</v>
      </c>
      <c r="AY142" s="171" t="s">
        <v>133</v>
      </c>
    </row>
    <row r="143" spans="1:65" s="2" customFormat="1" ht="16.5" customHeight="1">
      <c r="A143" s="31"/>
      <c r="B143" s="154"/>
      <c r="C143" s="193" t="s">
        <v>179</v>
      </c>
      <c r="D143" s="193" t="s">
        <v>137</v>
      </c>
      <c r="E143" s="194" t="s">
        <v>1350</v>
      </c>
      <c r="F143" s="195" t="s">
        <v>1336</v>
      </c>
      <c r="G143" s="196" t="s">
        <v>190</v>
      </c>
      <c r="H143" s="197">
        <v>5</v>
      </c>
      <c r="I143" s="198"/>
      <c r="J143" s="199">
        <f>ROUND(I143*H143,2)</f>
        <v>0</v>
      </c>
      <c r="K143" s="200"/>
      <c r="L143" s="201"/>
      <c r="M143" s="202" t="s">
        <v>1</v>
      </c>
      <c r="N143" s="203" t="s">
        <v>38</v>
      </c>
      <c r="O143" s="57"/>
      <c r="P143" s="165">
        <f>O143*H143</f>
        <v>0</v>
      </c>
      <c r="Q143" s="165">
        <v>0.004</v>
      </c>
      <c r="R143" s="165">
        <f>Q143*H143</f>
        <v>0.02</v>
      </c>
      <c r="S143" s="165">
        <v>0</v>
      </c>
      <c r="T143" s="166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7" t="s">
        <v>172</v>
      </c>
      <c r="AT143" s="167" t="s">
        <v>137</v>
      </c>
      <c r="AU143" s="167" t="s">
        <v>81</v>
      </c>
      <c r="AY143" s="16" t="s">
        <v>133</v>
      </c>
      <c r="BE143" s="168">
        <f>IF(N143="základní",J143,0)</f>
        <v>0</v>
      </c>
      <c r="BF143" s="168">
        <f>IF(N143="snížená",J143,0)</f>
        <v>0</v>
      </c>
      <c r="BG143" s="168">
        <f>IF(N143="zákl. přenesená",J143,0)</f>
        <v>0</v>
      </c>
      <c r="BH143" s="168">
        <f>IF(N143="sníž. přenesená",J143,0)</f>
        <v>0</v>
      </c>
      <c r="BI143" s="168">
        <f>IF(N143="nulová",J143,0)</f>
        <v>0</v>
      </c>
      <c r="BJ143" s="16" t="s">
        <v>81</v>
      </c>
      <c r="BK143" s="168">
        <f>ROUND(I143*H143,2)</f>
        <v>0</v>
      </c>
      <c r="BL143" s="16" t="s">
        <v>132</v>
      </c>
      <c r="BM143" s="167" t="s">
        <v>1351</v>
      </c>
    </row>
    <row r="144" spans="2:51" s="12" customFormat="1" ht="12">
      <c r="B144" s="169"/>
      <c r="D144" s="170" t="s">
        <v>139</v>
      </c>
      <c r="E144" s="171" t="s">
        <v>183</v>
      </c>
      <c r="F144" s="172" t="s">
        <v>1352</v>
      </c>
      <c r="H144" s="173">
        <v>5</v>
      </c>
      <c r="I144" s="174"/>
      <c r="L144" s="169"/>
      <c r="M144" s="175"/>
      <c r="N144" s="176"/>
      <c r="O144" s="176"/>
      <c r="P144" s="176"/>
      <c r="Q144" s="176"/>
      <c r="R144" s="176"/>
      <c r="S144" s="176"/>
      <c r="T144" s="177"/>
      <c r="AT144" s="171" t="s">
        <v>139</v>
      </c>
      <c r="AU144" s="171" t="s">
        <v>81</v>
      </c>
      <c r="AV144" s="12" t="s">
        <v>103</v>
      </c>
      <c r="AW144" s="12" t="s">
        <v>30</v>
      </c>
      <c r="AX144" s="12" t="s">
        <v>81</v>
      </c>
      <c r="AY144" s="171" t="s">
        <v>133</v>
      </c>
    </row>
    <row r="145" spans="1:65" s="2" customFormat="1" ht="21.75" customHeight="1">
      <c r="A145" s="31"/>
      <c r="B145" s="154"/>
      <c r="C145" s="193" t="s">
        <v>187</v>
      </c>
      <c r="D145" s="193" t="s">
        <v>137</v>
      </c>
      <c r="E145" s="194" t="s">
        <v>1353</v>
      </c>
      <c r="F145" s="195" t="s">
        <v>1354</v>
      </c>
      <c r="G145" s="196" t="s">
        <v>190</v>
      </c>
      <c r="H145" s="197">
        <v>4</v>
      </c>
      <c r="I145" s="198"/>
      <c r="J145" s="199">
        <f>ROUND(I145*H145,2)</f>
        <v>0</v>
      </c>
      <c r="K145" s="200"/>
      <c r="L145" s="201"/>
      <c r="M145" s="202" t="s">
        <v>1</v>
      </c>
      <c r="N145" s="203" t="s">
        <v>38</v>
      </c>
      <c r="O145" s="57"/>
      <c r="P145" s="165">
        <f>O145*H145</f>
        <v>0</v>
      </c>
      <c r="Q145" s="165">
        <v>0.0014</v>
      </c>
      <c r="R145" s="165">
        <f>Q145*H145</f>
        <v>0.0056</v>
      </c>
      <c r="S145" s="165">
        <v>0</v>
      </c>
      <c r="T145" s="16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7" t="s">
        <v>172</v>
      </c>
      <c r="AT145" s="167" t="s">
        <v>137</v>
      </c>
      <c r="AU145" s="167" t="s">
        <v>81</v>
      </c>
      <c r="AY145" s="16" t="s">
        <v>133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6" t="s">
        <v>81</v>
      </c>
      <c r="BK145" s="168">
        <f>ROUND(I145*H145,2)</f>
        <v>0</v>
      </c>
      <c r="BL145" s="16" t="s">
        <v>132</v>
      </c>
      <c r="BM145" s="167" t="s">
        <v>1355</v>
      </c>
    </row>
    <row r="146" spans="2:51" s="12" customFormat="1" ht="12">
      <c r="B146" s="169"/>
      <c r="D146" s="170" t="s">
        <v>139</v>
      </c>
      <c r="E146" s="171" t="s">
        <v>1009</v>
      </c>
      <c r="F146" s="172" t="s">
        <v>1356</v>
      </c>
      <c r="H146" s="173">
        <v>4</v>
      </c>
      <c r="I146" s="174"/>
      <c r="L146" s="169"/>
      <c r="M146" s="175"/>
      <c r="N146" s="176"/>
      <c r="O146" s="176"/>
      <c r="P146" s="176"/>
      <c r="Q146" s="176"/>
      <c r="R146" s="176"/>
      <c r="S146" s="176"/>
      <c r="T146" s="177"/>
      <c r="AT146" s="171" t="s">
        <v>139</v>
      </c>
      <c r="AU146" s="171" t="s">
        <v>81</v>
      </c>
      <c r="AV146" s="12" t="s">
        <v>103</v>
      </c>
      <c r="AW146" s="12" t="s">
        <v>30</v>
      </c>
      <c r="AX146" s="12" t="s">
        <v>81</v>
      </c>
      <c r="AY146" s="171" t="s">
        <v>133</v>
      </c>
    </row>
    <row r="147" spans="1:65" s="2" customFormat="1" ht="21.75" customHeight="1">
      <c r="A147" s="31"/>
      <c r="B147" s="154"/>
      <c r="C147" s="155" t="s">
        <v>194</v>
      </c>
      <c r="D147" s="155" t="s">
        <v>134</v>
      </c>
      <c r="E147" s="156" t="s">
        <v>820</v>
      </c>
      <c r="F147" s="157" t="s">
        <v>821</v>
      </c>
      <c r="G147" s="158" t="s">
        <v>190</v>
      </c>
      <c r="H147" s="159">
        <v>29</v>
      </c>
      <c r="I147" s="160"/>
      <c r="J147" s="161">
        <f aca="true" t="shared" si="0" ref="J147:J152">ROUND(I147*H147,2)</f>
        <v>0</v>
      </c>
      <c r="K147" s="162"/>
      <c r="L147" s="32"/>
      <c r="M147" s="163" t="s">
        <v>1</v>
      </c>
      <c r="N147" s="164" t="s">
        <v>38</v>
      </c>
      <c r="O147" s="57"/>
      <c r="P147" s="165">
        <f aca="true" t="shared" si="1" ref="P147:P152">O147*H147</f>
        <v>0</v>
      </c>
      <c r="Q147" s="165">
        <v>0.11241</v>
      </c>
      <c r="R147" s="165">
        <f aca="true" t="shared" si="2" ref="R147:R152">Q147*H147</f>
        <v>3.25989</v>
      </c>
      <c r="S147" s="165">
        <v>0</v>
      </c>
      <c r="T147" s="166">
        <f aca="true" t="shared" si="3" ref="T147:T152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7" t="s">
        <v>132</v>
      </c>
      <c r="AT147" s="167" t="s">
        <v>134</v>
      </c>
      <c r="AU147" s="167" t="s">
        <v>81</v>
      </c>
      <c r="AY147" s="16" t="s">
        <v>133</v>
      </c>
      <c r="BE147" s="168">
        <f aca="true" t="shared" si="4" ref="BE147:BE152">IF(N147="základní",J147,0)</f>
        <v>0</v>
      </c>
      <c r="BF147" s="168">
        <f aca="true" t="shared" si="5" ref="BF147:BF152">IF(N147="snížená",J147,0)</f>
        <v>0</v>
      </c>
      <c r="BG147" s="168">
        <f aca="true" t="shared" si="6" ref="BG147:BG152">IF(N147="zákl. přenesená",J147,0)</f>
        <v>0</v>
      </c>
      <c r="BH147" s="168">
        <f aca="true" t="shared" si="7" ref="BH147:BH152">IF(N147="sníž. přenesená",J147,0)</f>
        <v>0</v>
      </c>
      <c r="BI147" s="168">
        <f aca="true" t="shared" si="8" ref="BI147:BI152">IF(N147="nulová",J147,0)</f>
        <v>0</v>
      </c>
      <c r="BJ147" s="16" t="s">
        <v>81</v>
      </c>
      <c r="BK147" s="168">
        <f aca="true" t="shared" si="9" ref="BK147:BK152">ROUND(I147*H147,2)</f>
        <v>0</v>
      </c>
      <c r="BL147" s="16" t="s">
        <v>132</v>
      </c>
      <c r="BM147" s="167" t="s">
        <v>1357</v>
      </c>
    </row>
    <row r="148" spans="1:65" s="2" customFormat="1" ht="16.5" customHeight="1">
      <c r="A148" s="31"/>
      <c r="B148" s="154"/>
      <c r="C148" s="193" t="s">
        <v>201</v>
      </c>
      <c r="D148" s="193" t="s">
        <v>137</v>
      </c>
      <c r="E148" s="194" t="s">
        <v>824</v>
      </c>
      <c r="F148" s="195" t="s">
        <v>825</v>
      </c>
      <c r="G148" s="196" t="s">
        <v>190</v>
      </c>
      <c r="H148" s="197">
        <v>29</v>
      </c>
      <c r="I148" s="198"/>
      <c r="J148" s="199">
        <f t="shared" si="0"/>
        <v>0</v>
      </c>
      <c r="K148" s="200"/>
      <c r="L148" s="201"/>
      <c r="M148" s="202" t="s">
        <v>1</v>
      </c>
      <c r="N148" s="203" t="s">
        <v>38</v>
      </c>
      <c r="O148" s="57"/>
      <c r="P148" s="165">
        <f t="shared" si="1"/>
        <v>0</v>
      </c>
      <c r="Q148" s="165">
        <v>0.0061</v>
      </c>
      <c r="R148" s="165">
        <f t="shared" si="2"/>
        <v>0.1769</v>
      </c>
      <c r="S148" s="165">
        <v>0</v>
      </c>
      <c r="T148" s="166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7" t="s">
        <v>172</v>
      </c>
      <c r="AT148" s="167" t="s">
        <v>137</v>
      </c>
      <c r="AU148" s="167" t="s">
        <v>81</v>
      </c>
      <c r="AY148" s="16" t="s">
        <v>133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6" t="s">
        <v>81</v>
      </c>
      <c r="BK148" s="168">
        <f t="shared" si="9"/>
        <v>0</v>
      </c>
      <c r="BL148" s="16" t="s">
        <v>132</v>
      </c>
      <c r="BM148" s="167" t="s">
        <v>1358</v>
      </c>
    </row>
    <row r="149" spans="1:65" s="2" customFormat="1" ht="16.5" customHeight="1">
      <c r="A149" s="31"/>
      <c r="B149" s="154"/>
      <c r="C149" s="193" t="s">
        <v>209</v>
      </c>
      <c r="D149" s="193" t="s">
        <v>137</v>
      </c>
      <c r="E149" s="194" t="s">
        <v>828</v>
      </c>
      <c r="F149" s="195" t="s">
        <v>829</v>
      </c>
      <c r="G149" s="196" t="s">
        <v>190</v>
      </c>
      <c r="H149" s="197">
        <v>29</v>
      </c>
      <c r="I149" s="198"/>
      <c r="J149" s="199">
        <f t="shared" si="0"/>
        <v>0</v>
      </c>
      <c r="K149" s="200"/>
      <c r="L149" s="201"/>
      <c r="M149" s="202" t="s">
        <v>1</v>
      </c>
      <c r="N149" s="203" t="s">
        <v>38</v>
      </c>
      <c r="O149" s="57"/>
      <c r="P149" s="165">
        <f t="shared" si="1"/>
        <v>0</v>
      </c>
      <c r="Q149" s="165">
        <v>0.003</v>
      </c>
      <c r="R149" s="165">
        <f t="shared" si="2"/>
        <v>0.08700000000000001</v>
      </c>
      <c r="S149" s="165">
        <v>0</v>
      </c>
      <c r="T149" s="166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7" t="s">
        <v>172</v>
      </c>
      <c r="AT149" s="167" t="s">
        <v>137</v>
      </c>
      <c r="AU149" s="167" t="s">
        <v>81</v>
      </c>
      <c r="AY149" s="16" t="s">
        <v>133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6" t="s">
        <v>81</v>
      </c>
      <c r="BK149" s="168">
        <f t="shared" si="9"/>
        <v>0</v>
      </c>
      <c r="BL149" s="16" t="s">
        <v>132</v>
      </c>
      <c r="BM149" s="167" t="s">
        <v>1359</v>
      </c>
    </row>
    <row r="150" spans="1:65" s="2" customFormat="1" ht="16.5" customHeight="1">
      <c r="A150" s="31"/>
      <c r="B150" s="154"/>
      <c r="C150" s="193" t="s">
        <v>217</v>
      </c>
      <c r="D150" s="193" t="s">
        <v>137</v>
      </c>
      <c r="E150" s="194" t="s">
        <v>832</v>
      </c>
      <c r="F150" s="195" t="s">
        <v>833</v>
      </c>
      <c r="G150" s="196" t="s">
        <v>190</v>
      </c>
      <c r="H150" s="197">
        <v>29</v>
      </c>
      <c r="I150" s="198"/>
      <c r="J150" s="199">
        <f t="shared" si="0"/>
        <v>0</v>
      </c>
      <c r="K150" s="200"/>
      <c r="L150" s="201"/>
      <c r="M150" s="202" t="s">
        <v>1</v>
      </c>
      <c r="N150" s="203" t="s">
        <v>38</v>
      </c>
      <c r="O150" s="57"/>
      <c r="P150" s="165">
        <f t="shared" si="1"/>
        <v>0</v>
      </c>
      <c r="Q150" s="165">
        <v>0.0001</v>
      </c>
      <c r="R150" s="165">
        <f t="shared" si="2"/>
        <v>0.0029000000000000002</v>
      </c>
      <c r="S150" s="165">
        <v>0</v>
      </c>
      <c r="T150" s="16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7" t="s">
        <v>172</v>
      </c>
      <c r="AT150" s="167" t="s">
        <v>137</v>
      </c>
      <c r="AU150" s="167" t="s">
        <v>81</v>
      </c>
      <c r="AY150" s="16" t="s">
        <v>133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6" t="s">
        <v>81</v>
      </c>
      <c r="BK150" s="168">
        <f t="shared" si="9"/>
        <v>0</v>
      </c>
      <c r="BL150" s="16" t="s">
        <v>132</v>
      </c>
      <c r="BM150" s="167" t="s">
        <v>1360</v>
      </c>
    </row>
    <row r="151" spans="1:65" s="2" customFormat="1" ht="16.5" customHeight="1">
      <c r="A151" s="31"/>
      <c r="B151" s="154"/>
      <c r="C151" s="193" t="s">
        <v>8</v>
      </c>
      <c r="D151" s="193" t="s">
        <v>137</v>
      </c>
      <c r="E151" s="194" t="s">
        <v>836</v>
      </c>
      <c r="F151" s="195" t="s">
        <v>837</v>
      </c>
      <c r="G151" s="196" t="s">
        <v>190</v>
      </c>
      <c r="H151" s="197">
        <v>66</v>
      </c>
      <c r="I151" s="198"/>
      <c r="J151" s="199">
        <f t="shared" si="0"/>
        <v>0</v>
      </c>
      <c r="K151" s="200"/>
      <c r="L151" s="201"/>
      <c r="M151" s="202" t="s">
        <v>1</v>
      </c>
      <c r="N151" s="203" t="s">
        <v>38</v>
      </c>
      <c r="O151" s="57"/>
      <c r="P151" s="165">
        <f t="shared" si="1"/>
        <v>0</v>
      </c>
      <c r="Q151" s="165">
        <v>0.00035</v>
      </c>
      <c r="R151" s="165">
        <f t="shared" si="2"/>
        <v>0.0231</v>
      </c>
      <c r="S151" s="165">
        <v>0</v>
      </c>
      <c r="T151" s="16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7" t="s">
        <v>172</v>
      </c>
      <c r="AT151" s="167" t="s">
        <v>137</v>
      </c>
      <c r="AU151" s="167" t="s">
        <v>81</v>
      </c>
      <c r="AY151" s="16" t="s">
        <v>133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6" t="s">
        <v>81</v>
      </c>
      <c r="BK151" s="168">
        <f t="shared" si="9"/>
        <v>0</v>
      </c>
      <c r="BL151" s="16" t="s">
        <v>132</v>
      </c>
      <c r="BM151" s="167" t="s">
        <v>1361</v>
      </c>
    </row>
    <row r="152" spans="1:65" s="2" customFormat="1" ht="21.75" customHeight="1">
      <c r="A152" s="31"/>
      <c r="B152" s="154"/>
      <c r="C152" s="155" t="s">
        <v>230</v>
      </c>
      <c r="D152" s="155" t="s">
        <v>134</v>
      </c>
      <c r="E152" s="156" t="s">
        <v>839</v>
      </c>
      <c r="F152" s="157" t="s">
        <v>840</v>
      </c>
      <c r="G152" s="158" t="s">
        <v>137</v>
      </c>
      <c r="H152" s="159">
        <v>8303.51</v>
      </c>
      <c r="I152" s="160"/>
      <c r="J152" s="161">
        <f t="shared" si="0"/>
        <v>0</v>
      </c>
      <c r="K152" s="162"/>
      <c r="L152" s="32"/>
      <c r="M152" s="163" t="s">
        <v>1</v>
      </c>
      <c r="N152" s="164" t="s">
        <v>38</v>
      </c>
      <c r="O152" s="57"/>
      <c r="P152" s="165">
        <f t="shared" si="1"/>
        <v>0</v>
      </c>
      <c r="Q152" s="165">
        <v>8E-05</v>
      </c>
      <c r="R152" s="165">
        <f t="shared" si="2"/>
        <v>0.6642808000000001</v>
      </c>
      <c r="S152" s="165">
        <v>0</v>
      </c>
      <c r="T152" s="16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7" t="s">
        <v>132</v>
      </c>
      <c r="AT152" s="167" t="s">
        <v>134</v>
      </c>
      <c r="AU152" s="167" t="s">
        <v>81</v>
      </c>
      <c r="AY152" s="16" t="s">
        <v>133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6" t="s">
        <v>81</v>
      </c>
      <c r="BK152" s="168">
        <f t="shared" si="9"/>
        <v>0</v>
      </c>
      <c r="BL152" s="16" t="s">
        <v>132</v>
      </c>
      <c r="BM152" s="167" t="s">
        <v>1362</v>
      </c>
    </row>
    <row r="153" spans="2:51" s="13" customFormat="1" ht="12">
      <c r="B153" s="178"/>
      <c r="D153" s="170" t="s">
        <v>139</v>
      </c>
      <c r="E153" s="179" t="s">
        <v>1</v>
      </c>
      <c r="F153" s="180" t="s">
        <v>1315</v>
      </c>
      <c r="H153" s="179" t="s">
        <v>1</v>
      </c>
      <c r="I153" s="181"/>
      <c r="L153" s="178"/>
      <c r="M153" s="182"/>
      <c r="N153" s="183"/>
      <c r="O153" s="183"/>
      <c r="P153" s="183"/>
      <c r="Q153" s="183"/>
      <c r="R153" s="183"/>
      <c r="S153" s="183"/>
      <c r="T153" s="184"/>
      <c r="AT153" s="179" t="s">
        <v>139</v>
      </c>
      <c r="AU153" s="179" t="s">
        <v>81</v>
      </c>
      <c r="AV153" s="13" t="s">
        <v>81</v>
      </c>
      <c r="AW153" s="13" t="s">
        <v>30</v>
      </c>
      <c r="AX153" s="13" t="s">
        <v>73</v>
      </c>
      <c r="AY153" s="179" t="s">
        <v>133</v>
      </c>
    </row>
    <row r="154" spans="2:51" s="12" customFormat="1" ht="12">
      <c r="B154" s="169"/>
      <c r="D154" s="170" t="s">
        <v>139</v>
      </c>
      <c r="E154" s="171" t="s">
        <v>234</v>
      </c>
      <c r="F154" s="172" t="s">
        <v>1363</v>
      </c>
      <c r="H154" s="173">
        <v>2530</v>
      </c>
      <c r="I154" s="174"/>
      <c r="L154" s="169"/>
      <c r="M154" s="175"/>
      <c r="N154" s="176"/>
      <c r="O154" s="176"/>
      <c r="P154" s="176"/>
      <c r="Q154" s="176"/>
      <c r="R154" s="176"/>
      <c r="S154" s="176"/>
      <c r="T154" s="177"/>
      <c r="AT154" s="171" t="s">
        <v>139</v>
      </c>
      <c r="AU154" s="171" t="s">
        <v>81</v>
      </c>
      <c r="AV154" s="12" t="s">
        <v>103</v>
      </c>
      <c r="AW154" s="12" t="s">
        <v>30</v>
      </c>
      <c r="AX154" s="12" t="s">
        <v>73</v>
      </c>
      <c r="AY154" s="171" t="s">
        <v>133</v>
      </c>
    </row>
    <row r="155" spans="2:51" s="12" customFormat="1" ht="12">
      <c r="B155" s="169"/>
      <c r="D155" s="170" t="s">
        <v>139</v>
      </c>
      <c r="E155" s="171" t="s">
        <v>236</v>
      </c>
      <c r="F155" s="172" t="s">
        <v>1364</v>
      </c>
      <c r="H155" s="173">
        <v>450</v>
      </c>
      <c r="I155" s="174"/>
      <c r="L155" s="169"/>
      <c r="M155" s="175"/>
      <c r="N155" s="176"/>
      <c r="O155" s="176"/>
      <c r="P155" s="176"/>
      <c r="Q155" s="176"/>
      <c r="R155" s="176"/>
      <c r="S155" s="176"/>
      <c r="T155" s="177"/>
      <c r="AT155" s="171" t="s">
        <v>139</v>
      </c>
      <c r="AU155" s="171" t="s">
        <v>81</v>
      </c>
      <c r="AV155" s="12" t="s">
        <v>103</v>
      </c>
      <c r="AW155" s="12" t="s">
        <v>30</v>
      </c>
      <c r="AX155" s="12" t="s">
        <v>73</v>
      </c>
      <c r="AY155" s="171" t="s">
        <v>133</v>
      </c>
    </row>
    <row r="156" spans="2:51" s="12" customFormat="1" ht="12">
      <c r="B156" s="169"/>
      <c r="D156" s="170" t="s">
        <v>139</v>
      </c>
      <c r="E156" s="171" t="s">
        <v>1300</v>
      </c>
      <c r="F156" s="172" t="s">
        <v>1365</v>
      </c>
      <c r="H156" s="173">
        <v>176.55</v>
      </c>
      <c r="I156" s="174"/>
      <c r="L156" s="169"/>
      <c r="M156" s="175"/>
      <c r="N156" s="176"/>
      <c r="O156" s="176"/>
      <c r="P156" s="176"/>
      <c r="Q156" s="176"/>
      <c r="R156" s="176"/>
      <c r="S156" s="176"/>
      <c r="T156" s="177"/>
      <c r="AT156" s="171" t="s">
        <v>139</v>
      </c>
      <c r="AU156" s="171" t="s">
        <v>81</v>
      </c>
      <c r="AV156" s="12" t="s">
        <v>103</v>
      </c>
      <c r="AW156" s="12" t="s">
        <v>30</v>
      </c>
      <c r="AX156" s="12" t="s">
        <v>73</v>
      </c>
      <c r="AY156" s="171" t="s">
        <v>133</v>
      </c>
    </row>
    <row r="157" spans="2:51" s="12" customFormat="1" ht="12">
      <c r="B157" s="169"/>
      <c r="D157" s="170" t="s">
        <v>139</v>
      </c>
      <c r="E157" s="171" t="s">
        <v>1302</v>
      </c>
      <c r="F157" s="172" t="s">
        <v>1366</v>
      </c>
      <c r="H157" s="173">
        <v>140</v>
      </c>
      <c r="I157" s="174"/>
      <c r="L157" s="169"/>
      <c r="M157" s="175"/>
      <c r="N157" s="176"/>
      <c r="O157" s="176"/>
      <c r="P157" s="176"/>
      <c r="Q157" s="176"/>
      <c r="R157" s="176"/>
      <c r="S157" s="176"/>
      <c r="T157" s="177"/>
      <c r="AT157" s="171" t="s">
        <v>139</v>
      </c>
      <c r="AU157" s="171" t="s">
        <v>81</v>
      </c>
      <c r="AV157" s="12" t="s">
        <v>103</v>
      </c>
      <c r="AW157" s="12" t="s">
        <v>30</v>
      </c>
      <c r="AX157" s="12" t="s">
        <v>73</v>
      </c>
      <c r="AY157" s="171" t="s">
        <v>133</v>
      </c>
    </row>
    <row r="158" spans="2:51" s="12" customFormat="1" ht="12">
      <c r="B158" s="169"/>
      <c r="D158" s="170" t="s">
        <v>139</v>
      </c>
      <c r="E158" s="171" t="s">
        <v>1305</v>
      </c>
      <c r="F158" s="172" t="s">
        <v>1367</v>
      </c>
      <c r="H158" s="173">
        <v>80</v>
      </c>
      <c r="I158" s="174"/>
      <c r="L158" s="169"/>
      <c r="M158" s="175"/>
      <c r="N158" s="176"/>
      <c r="O158" s="176"/>
      <c r="P158" s="176"/>
      <c r="Q158" s="176"/>
      <c r="R158" s="176"/>
      <c r="S158" s="176"/>
      <c r="T158" s="177"/>
      <c r="AT158" s="171" t="s">
        <v>139</v>
      </c>
      <c r="AU158" s="171" t="s">
        <v>81</v>
      </c>
      <c r="AV158" s="12" t="s">
        <v>103</v>
      </c>
      <c r="AW158" s="12" t="s">
        <v>30</v>
      </c>
      <c r="AX158" s="12" t="s">
        <v>73</v>
      </c>
      <c r="AY158" s="171" t="s">
        <v>133</v>
      </c>
    </row>
    <row r="159" spans="2:51" s="12" customFormat="1" ht="12">
      <c r="B159" s="169"/>
      <c r="D159" s="170" t="s">
        <v>139</v>
      </c>
      <c r="E159" s="171" t="s">
        <v>1368</v>
      </c>
      <c r="F159" s="172" t="s">
        <v>1369</v>
      </c>
      <c r="H159" s="173">
        <v>3376.55</v>
      </c>
      <c r="I159" s="174"/>
      <c r="L159" s="169"/>
      <c r="M159" s="175"/>
      <c r="N159" s="176"/>
      <c r="O159" s="176"/>
      <c r="P159" s="176"/>
      <c r="Q159" s="176"/>
      <c r="R159" s="176"/>
      <c r="S159" s="176"/>
      <c r="T159" s="177"/>
      <c r="AT159" s="171" t="s">
        <v>139</v>
      </c>
      <c r="AU159" s="171" t="s">
        <v>81</v>
      </c>
      <c r="AV159" s="12" t="s">
        <v>103</v>
      </c>
      <c r="AW159" s="12" t="s">
        <v>30</v>
      </c>
      <c r="AX159" s="12" t="s">
        <v>73</v>
      </c>
      <c r="AY159" s="171" t="s">
        <v>133</v>
      </c>
    </row>
    <row r="160" spans="2:51" s="13" customFormat="1" ht="12">
      <c r="B160" s="178"/>
      <c r="D160" s="170" t="s">
        <v>139</v>
      </c>
      <c r="E160" s="179" t="s">
        <v>1</v>
      </c>
      <c r="F160" s="180" t="s">
        <v>1370</v>
      </c>
      <c r="H160" s="179" t="s">
        <v>1</v>
      </c>
      <c r="I160" s="181"/>
      <c r="L160" s="178"/>
      <c r="M160" s="182"/>
      <c r="N160" s="183"/>
      <c r="O160" s="183"/>
      <c r="P160" s="183"/>
      <c r="Q160" s="183"/>
      <c r="R160" s="183"/>
      <c r="S160" s="183"/>
      <c r="T160" s="184"/>
      <c r="AT160" s="179" t="s">
        <v>139</v>
      </c>
      <c r="AU160" s="179" t="s">
        <v>81</v>
      </c>
      <c r="AV160" s="13" t="s">
        <v>81</v>
      </c>
      <c r="AW160" s="13" t="s">
        <v>30</v>
      </c>
      <c r="AX160" s="13" t="s">
        <v>73</v>
      </c>
      <c r="AY160" s="179" t="s">
        <v>133</v>
      </c>
    </row>
    <row r="161" spans="2:51" s="12" customFormat="1" ht="12">
      <c r="B161" s="169"/>
      <c r="D161" s="170" t="s">
        <v>139</v>
      </c>
      <c r="E161" s="171" t="s">
        <v>1306</v>
      </c>
      <c r="F161" s="172" t="s">
        <v>1371</v>
      </c>
      <c r="H161" s="173">
        <v>3624</v>
      </c>
      <c r="I161" s="174"/>
      <c r="L161" s="169"/>
      <c r="M161" s="175"/>
      <c r="N161" s="176"/>
      <c r="O161" s="176"/>
      <c r="P161" s="176"/>
      <c r="Q161" s="176"/>
      <c r="R161" s="176"/>
      <c r="S161" s="176"/>
      <c r="T161" s="177"/>
      <c r="AT161" s="171" t="s">
        <v>139</v>
      </c>
      <c r="AU161" s="171" t="s">
        <v>81</v>
      </c>
      <c r="AV161" s="12" t="s">
        <v>103</v>
      </c>
      <c r="AW161" s="12" t="s">
        <v>30</v>
      </c>
      <c r="AX161" s="12" t="s">
        <v>73</v>
      </c>
      <c r="AY161" s="171" t="s">
        <v>133</v>
      </c>
    </row>
    <row r="162" spans="2:51" s="12" customFormat="1" ht="12">
      <c r="B162" s="169"/>
      <c r="D162" s="170" t="s">
        <v>139</v>
      </c>
      <c r="E162" s="171" t="s">
        <v>1308</v>
      </c>
      <c r="F162" s="172" t="s">
        <v>1372</v>
      </c>
      <c r="H162" s="173">
        <v>900</v>
      </c>
      <c r="I162" s="174"/>
      <c r="L162" s="169"/>
      <c r="M162" s="175"/>
      <c r="N162" s="176"/>
      <c r="O162" s="176"/>
      <c r="P162" s="176"/>
      <c r="Q162" s="176"/>
      <c r="R162" s="176"/>
      <c r="S162" s="176"/>
      <c r="T162" s="177"/>
      <c r="AT162" s="171" t="s">
        <v>139</v>
      </c>
      <c r="AU162" s="171" t="s">
        <v>81</v>
      </c>
      <c r="AV162" s="12" t="s">
        <v>103</v>
      </c>
      <c r="AW162" s="12" t="s">
        <v>30</v>
      </c>
      <c r="AX162" s="12" t="s">
        <v>73</v>
      </c>
      <c r="AY162" s="171" t="s">
        <v>133</v>
      </c>
    </row>
    <row r="163" spans="2:51" s="12" customFormat="1" ht="12">
      <c r="B163" s="169"/>
      <c r="D163" s="170" t="s">
        <v>139</v>
      </c>
      <c r="E163" s="171" t="s">
        <v>1310</v>
      </c>
      <c r="F163" s="172" t="s">
        <v>1373</v>
      </c>
      <c r="H163" s="173">
        <v>102.96</v>
      </c>
      <c r="I163" s="174"/>
      <c r="L163" s="169"/>
      <c r="M163" s="175"/>
      <c r="N163" s="176"/>
      <c r="O163" s="176"/>
      <c r="P163" s="176"/>
      <c r="Q163" s="176"/>
      <c r="R163" s="176"/>
      <c r="S163" s="176"/>
      <c r="T163" s="177"/>
      <c r="AT163" s="171" t="s">
        <v>139</v>
      </c>
      <c r="AU163" s="171" t="s">
        <v>81</v>
      </c>
      <c r="AV163" s="12" t="s">
        <v>103</v>
      </c>
      <c r="AW163" s="12" t="s">
        <v>30</v>
      </c>
      <c r="AX163" s="12" t="s">
        <v>73</v>
      </c>
      <c r="AY163" s="171" t="s">
        <v>133</v>
      </c>
    </row>
    <row r="164" spans="2:51" s="12" customFormat="1" ht="12">
      <c r="B164" s="169"/>
      <c r="D164" s="170" t="s">
        <v>139</v>
      </c>
      <c r="E164" s="171" t="s">
        <v>1312</v>
      </c>
      <c r="F164" s="172" t="s">
        <v>1374</v>
      </c>
      <c r="H164" s="173">
        <v>300</v>
      </c>
      <c r="I164" s="174"/>
      <c r="L164" s="169"/>
      <c r="M164" s="175"/>
      <c r="N164" s="176"/>
      <c r="O164" s="176"/>
      <c r="P164" s="176"/>
      <c r="Q164" s="176"/>
      <c r="R164" s="176"/>
      <c r="S164" s="176"/>
      <c r="T164" s="177"/>
      <c r="AT164" s="171" t="s">
        <v>139</v>
      </c>
      <c r="AU164" s="171" t="s">
        <v>81</v>
      </c>
      <c r="AV164" s="12" t="s">
        <v>103</v>
      </c>
      <c r="AW164" s="12" t="s">
        <v>30</v>
      </c>
      <c r="AX164" s="12" t="s">
        <v>73</v>
      </c>
      <c r="AY164" s="171" t="s">
        <v>133</v>
      </c>
    </row>
    <row r="165" spans="2:51" s="12" customFormat="1" ht="12">
      <c r="B165" s="169"/>
      <c r="D165" s="170" t="s">
        <v>139</v>
      </c>
      <c r="E165" s="171" t="s">
        <v>1375</v>
      </c>
      <c r="F165" s="172" t="s">
        <v>1376</v>
      </c>
      <c r="H165" s="173">
        <v>4926.96</v>
      </c>
      <c r="I165" s="174"/>
      <c r="L165" s="169"/>
      <c r="M165" s="175"/>
      <c r="N165" s="176"/>
      <c r="O165" s="176"/>
      <c r="P165" s="176"/>
      <c r="Q165" s="176"/>
      <c r="R165" s="176"/>
      <c r="S165" s="176"/>
      <c r="T165" s="177"/>
      <c r="AT165" s="171" t="s">
        <v>139</v>
      </c>
      <c r="AU165" s="171" t="s">
        <v>81</v>
      </c>
      <c r="AV165" s="12" t="s">
        <v>103</v>
      </c>
      <c r="AW165" s="12" t="s">
        <v>30</v>
      </c>
      <c r="AX165" s="12" t="s">
        <v>73</v>
      </c>
      <c r="AY165" s="171" t="s">
        <v>133</v>
      </c>
    </row>
    <row r="166" spans="2:51" s="12" customFormat="1" ht="12">
      <c r="B166" s="169"/>
      <c r="D166" s="170" t="s">
        <v>139</v>
      </c>
      <c r="E166" s="171" t="s">
        <v>1377</v>
      </c>
      <c r="F166" s="172" t="s">
        <v>1378</v>
      </c>
      <c r="H166" s="173">
        <v>8303.51</v>
      </c>
      <c r="I166" s="174"/>
      <c r="L166" s="169"/>
      <c r="M166" s="190"/>
      <c r="N166" s="191"/>
      <c r="O166" s="191"/>
      <c r="P166" s="191"/>
      <c r="Q166" s="191"/>
      <c r="R166" s="191"/>
      <c r="S166" s="191"/>
      <c r="T166" s="192"/>
      <c r="AT166" s="171" t="s">
        <v>139</v>
      </c>
      <c r="AU166" s="171" t="s">
        <v>81</v>
      </c>
      <c r="AV166" s="12" t="s">
        <v>103</v>
      </c>
      <c r="AW166" s="12" t="s">
        <v>30</v>
      </c>
      <c r="AX166" s="12" t="s">
        <v>81</v>
      </c>
      <c r="AY166" s="171" t="s">
        <v>133</v>
      </c>
    </row>
    <row r="167" spans="1:31" s="2" customFormat="1" ht="6.95" customHeight="1">
      <c r="A167" s="31"/>
      <c r="B167" s="46"/>
      <c r="C167" s="47"/>
      <c r="D167" s="47"/>
      <c r="E167" s="47"/>
      <c r="F167" s="47"/>
      <c r="G167" s="47"/>
      <c r="H167" s="47"/>
      <c r="I167" s="120"/>
      <c r="J167" s="47"/>
      <c r="K167" s="47"/>
      <c r="L167" s="32"/>
      <c r="M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</row>
  </sheetData>
  <autoFilter ref="C116:K16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2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98</v>
      </c>
      <c r="AZ2" s="93" t="s">
        <v>142</v>
      </c>
      <c r="BA2" s="93" t="s">
        <v>142</v>
      </c>
      <c r="BB2" s="93" t="s">
        <v>1</v>
      </c>
      <c r="BC2" s="93" t="s">
        <v>393</v>
      </c>
      <c r="BD2" s="93" t="s">
        <v>103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83</v>
      </c>
      <c r="AZ3" s="93" t="s">
        <v>456</v>
      </c>
      <c r="BA3" s="93" t="s">
        <v>456</v>
      </c>
      <c r="BB3" s="93" t="s">
        <v>1</v>
      </c>
      <c r="BC3" s="93" t="s">
        <v>201</v>
      </c>
      <c r="BD3" s="93" t="s">
        <v>103</v>
      </c>
    </row>
    <row r="4" spans="2:56" s="1" customFormat="1" ht="24.95" customHeight="1">
      <c r="B4" s="19"/>
      <c r="D4" s="20" t="s">
        <v>105</v>
      </c>
      <c r="I4" s="92"/>
      <c r="L4" s="19"/>
      <c r="M4" s="95" t="s">
        <v>10</v>
      </c>
      <c r="AT4" s="16" t="s">
        <v>3</v>
      </c>
      <c r="AZ4" s="93" t="s">
        <v>525</v>
      </c>
      <c r="BA4" s="93" t="s">
        <v>525</v>
      </c>
      <c r="BB4" s="93" t="s">
        <v>1</v>
      </c>
      <c r="BC4" s="93" t="s">
        <v>260</v>
      </c>
      <c r="BD4" s="93" t="s">
        <v>103</v>
      </c>
    </row>
    <row r="5" spans="2:56" s="1" customFormat="1" ht="6.95" customHeight="1">
      <c r="B5" s="19"/>
      <c r="I5" s="92"/>
      <c r="L5" s="19"/>
      <c r="AZ5" s="93" t="s">
        <v>1379</v>
      </c>
      <c r="BA5" s="93" t="s">
        <v>1379</v>
      </c>
      <c r="BB5" s="93" t="s">
        <v>1</v>
      </c>
      <c r="BC5" s="93" t="s">
        <v>81</v>
      </c>
      <c r="BD5" s="93" t="s">
        <v>103</v>
      </c>
    </row>
    <row r="6" spans="2:56" s="1" customFormat="1" ht="12" customHeight="1">
      <c r="B6" s="19"/>
      <c r="D6" s="26" t="s">
        <v>16</v>
      </c>
      <c r="I6" s="92"/>
      <c r="L6" s="19"/>
      <c r="AZ6" s="93" t="s">
        <v>1380</v>
      </c>
      <c r="BA6" s="93" t="s">
        <v>1380</v>
      </c>
      <c r="BB6" s="93" t="s">
        <v>1</v>
      </c>
      <c r="BC6" s="93" t="s">
        <v>103</v>
      </c>
      <c r="BD6" s="93" t="s">
        <v>103</v>
      </c>
    </row>
    <row r="7" spans="2:56" s="1" customFormat="1" ht="16.5" customHeight="1">
      <c r="B7" s="19"/>
      <c r="E7" s="260" t="str">
        <f>'Rekapitulace stavby'!K6</f>
        <v>Modernizace sil.II/315 Hrádek - Ústí nad Orlicí</v>
      </c>
      <c r="F7" s="261"/>
      <c r="G7" s="261"/>
      <c r="H7" s="261"/>
      <c r="I7" s="92"/>
      <c r="L7" s="19"/>
      <c r="AZ7" s="93" t="s">
        <v>1381</v>
      </c>
      <c r="BA7" s="93" t="s">
        <v>1381</v>
      </c>
      <c r="BB7" s="93" t="s">
        <v>1</v>
      </c>
      <c r="BC7" s="93" t="s">
        <v>81</v>
      </c>
      <c r="BD7" s="93" t="s">
        <v>103</v>
      </c>
    </row>
    <row r="8" spans="1:31" s="2" customFormat="1" ht="12" customHeight="1">
      <c r="A8" s="31"/>
      <c r="B8" s="32"/>
      <c r="C8" s="31"/>
      <c r="D8" s="26" t="s">
        <v>106</v>
      </c>
      <c r="E8" s="31"/>
      <c r="F8" s="31"/>
      <c r="G8" s="31"/>
      <c r="H8" s="31"/>
      <c r="I8" s="96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1382</v>
      </c>
      <c r="F9" s="259"/>
      <c r="G9" s="259"/>
      <c r="H9" s="259"/>
      <c r="I9" s="96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6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7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7" t="s">
        <v>22</v>
      </c>
      <c r="J12" s="54" t="str">
        <f>'Rekapitulace stavby'!AN8</f>
        <v>28. 4. 2020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6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7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7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6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7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'Rekapitulace stavby'!E14</f>
        <v>Vyplň údaj</v>
      </c>
      <c r="F18" s="232"/>
      <c r="G18" s="232"/>
      <c r="H18" s="232"/>
      <c r="I18" s="97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6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7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7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6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7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7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6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6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236" t="s">
        <v>1</v>
      </c>
      <c r="F27" s="236"/>
      <c r="G27" s="236"/>
      <c r="H27" s="23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6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2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33</v>
      </c>
      <c r="E30" s="31"/>
      <c r="F30" s="31"/>
      <c r="G30" s="31"/>
      <c r="H30" s="31"/>
      <c r="I30" s="96"/>
      <c r="J30" s="70">
        <f>ROUND(J119,2)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2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4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5" t="s">
        <v>37</v>
      </c>
      <c r="E33" s="26" t="s">
        <v>38</v>
      </c>
      <c r="F33" s="106">
        <f>ROUND((SUM(BE119:BE176)),2)</f>
        <v>0</v>
      </c>
      <c r="G33" s="31"/>
      <c r="H33" s="31"/>
      <c r="I33" s="107">
        <v>0.21</v>
      </c>
      <c r="J33" s="106">
        <f>ROUND(((SUM(BE119:BE176))*I33),2)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6">
        <f>ROUND((SUM(BF119:BF176)),2)</f>
        <v>0</v>
      </c>
      <c r="G34" s="31"/>
      <c r="H34" s="31"/>
      <c r="I34" s="107">
        <v>0.15</v>
      </c>
      <c r="J34" s="106">
        <f>ROUND(((SUM(BF119:BF176))*I34),2)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6">
        <f>ROUND((SUM(BG119:BG176)),2)</f>
        <v>0</v>
      </c>
      <c r="G35" s="31"/>
      <c r="H35" s="31"/>
      <c r="I35" s="107">
        <v>0.21</v>
      </c>
      <c r="J35" s="10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6">
        <f>ROUND((SUM(BH119:BH176)),2)</f>
        <v>0</v>
      </c>
      <c r="G36" s="31"/>
      <c r="H36" s="31"/>
      <c r="I36" s="107">
        <v>0.15</v>
      </c>
      <c r="J36" s="10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6">
        <f>ROUND((SUM(BI119:BI176)),2)</f>
        <v>0</v>
      </c>
      <c r="G37" s="31"/>
      <c r="H37" s="31"/>
      <c r="I37" s="107">
        <v>0</v>
      </c>
      <c r="J37" s="10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6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8"/>
      <c r="D39" s="109" t="s">
        <v>43</v>
      </c>
      <c r="E39" s="59"/>
      <c r="F39" s="59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6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5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6" t="s">
        <v>49</v>
      </c>
      <c r="G61" s="44" t="s">
        <v>48</v>
      </c>
      <c r="H61" s="34"/>
      <c r="I61" s="117"/>
      <c r="J61" s="118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9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6" t="s">
        <v>49</v>
      </c>
      <c r="G76" s="44" t="s">
        <v>48</v>
      </c>
      <c r="H76" s="34"/>
      <c r="I76" s="117"/>
      <c r="J76" s="118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20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1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108</v>
      </c>
      <c r="D82" s="31"/>
      <c r="E82" s="31"/>
      <c r="F82" s="31"/>
      <c r="G82" s="31"/>
      <c r="H82" s="31"/>
      <c r="I82" s="96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6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6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0" t="str">
        <f>E7</f>
        <v>Modernizace sil.II/315 Hrádek - Ústí nad Orlicí</v>
      </c>
      <c r="F85" s="261"/>
      <c r="G85" s="261"/>
      <c r="H85" s="261"/>
      <c r="I85" s="96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106</v>
      </c>
      <c r="D86" s="31"/>
      <c r="E86" s="31"/>
      <c r="F86" s="31"/>
      <c r="G86" s="31"/>
      <c r="H86" s="31"/>
      <c r="I86" s="96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50" t="str">
        <f>E9</f>
        <v>SO 112 - Zabezpečení provozu</v>
      </c>
      <c r="F87" s="259"/>
      <c r="G87" s="259"/>
      <c r="H87" s="259"/>
      <c r="I87" s="96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6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7" t="s">
        <v>22</v>
      </c>
      <c r="J89" s="54" t="str">
        <f>IF(J12="","",J12)</f>
        <v>28. 4. 2020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6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7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7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6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2" t="s">
        <v>109</v>
      </c>
      <c r="D94" s="108"/>
      <c r="E94" s="108"/>
      <c r="F94" s="108"/>
      <c r="G94" s="108"/>
      <c r="H94" s="108"/>
      <c r="I94" s="123"/>
      <c r="J94" s="124" t="s">
        <v>110</v>
      </c>
      <c r="K94" s="108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6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5" t="s">
        <v>111</v>
      </c>
      <c r="D96" s="31"/>
      <c r="E96" s="31"/>
      <c r="F96" s="31"/>
      <c r="G96" s="31"/>
      <c r="H96" s="31"/>
      <c r="I96" s="96"/>
      <c r="J96" s="70">
        <f>J119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83</v>
      </c>
    </row>
    <row r="97" spans="2:12" s="9" customFormat="1" ht="24.95" customHeight="1">
      <c r="B97" s="126"/>
      <c r="D97" s="127" t="s">
        <v>478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2:12" s="9" customFormat="1" ht="24.95" customHeight="1">
      <c r="B98" s="126"/>
      <c r="D98" s="127" t="s">
        <v>268</v>
      </c>
      <c r="E98" s="128"/>
      <c r="F98" s="128"/>
      <c r="G98" s="128"/>
      <c r="H98" s="128"/>
      <c r="I98" s="129"/>
      <c r="J98" s="130">
        <f>J128</f>
        <v>0</v>
      </c>
      <c r="L98" s="126"/>
    </row>
    <row r="99" spans="2:12" s="9" customFormat="1" ht="24.95" customHeight="1">
      <c r="B99" s="126"/>
      <c r="D99" s="127" t="s">
        <v>481</v>
      </c>
      <c r="E99" s="128"/>
      <c r="F99" s="128"/>
      <c r="G99" s="128"/>
      <c r="H99" s="128"/>
      <c r="I99" s="129"/>
      <c r="J99" s="130">
        <f>J175</f>
        <v>0</v>
      </c>
      <c r="L99" s="126"/>
    </row>
    <row r="100" spans="1:31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96"/>
      <c r="J100" s="31"/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46"/>
      <c r="C101" s="47"/>
      <c r="D101" s="47"/>
      <c r="E101" s="47"/>
      <c r="F101" s="47"/>
      <c r="G101" s="47"/>
      <c r="H101" s="47"/>
      <c r="I101" s="120"/>
      <c r="J101" s="47"/>
      <c r="K101" s="47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48"/>
      <c r="C105" s="49"/>
      <c r="D105" s="49"/>
      <c r="E105" s="49"/>
      <c r="F105" s="49"/>
      <c r="G105" s="49"/>
      <c r="H105" s="49"/>
      <c r="I105" s="121"/>
      <c r="J105" s="49"/>
      <c r="K105" s="49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117</v>
      </c>
      <c r="D106" s="31"/>
      <c r="E106" s="31"/>
      <c r="F106" s="31"/>
      <c r="G106" s="31"/>
      <c r="H106" s="31"/>
      <c r="I106" s="96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96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1"/>
      <c r="E108" s="31"/>
      <c r="F108" s="31"/>
      <c r="G108" s="31"/>
      <c r="H108" s="31"/>
      <c r="I108" s="96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60" t="str">
        <f>E7</f>
        <v>Modernizace sil.II/315 Hrádek - Ústí nad Orlicí</v>
      </c>
      <c r="F109" s="261"/>
      <c r="G109" s="261"/>
      <c r="H109" s="261"/>
      <c r="I109" s="96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106</v>
      </c>
      <c r="D110" s="31"/>
      <c r="E110" s="31"/>
      <c r="F110" s="31"/>
      <c r="G110" s="31"/>
      <c r="H110" s="31"/>
      <c r="I110" s="96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0" t="str">
        <f>E9</f>
        <v>SO 112 - Zabezpečení provozu</v>
      </c>
      <c r="F111" s="259"/>
      <c r="G111" s="259"/>
      <c r="H111" s="259"/>
      <c r="I111" s="96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6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1"/>
      <c r="E113" s="31"/>
      <c r="F113" s="24" t="str">
        <f>F12</f>
        <v xml:space="preserve"> </v>
      </c>
      <c r="G113" s="31"/>
      <c r="H113" s="31"/>
      <c r="I113" s="97" t="s">
        <v>22</v>
      </c>
      <c r="J113" s="54" t="str">
        <f>IF(J12="","",J12)</f>
        <v>28. 4. 2020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6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1"/>
      <c r="E115" s="31"/>
      <c r="F115" s="24" t="str">
        <f>E15</f>
        <v xml:space="preserve"> </v>
      </c>
      <c r="G115" s="31"/>
      <c r="H115" s="31"/>
      <c r="I115" s="97" t="s">
        <v>29</v>
      </c>
      <c r="J115" s="29" t="str">
        <f>E21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27</v>
      </c>
      <c r="D116" s="31"/>
      <c r="E116" s="31"/>
      <c r="F116" s="24" t="str">
        <f>IF(E18="","",E18)</f>
        <v>Vyplň údaj</v>
      </c>
      <c r="G116" s="31"/>
      <c r="H116" s="31"/>
      <c r="I116" s="97" t="s">
        <v>31</v>
      </c>
      <c r="J116" s="29" t="str">
        <f>E24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1"/>
      <c r="D117" s="31"/>
      <c r="E117" s="31"/>
      <c r="F117" s="31"/>
      <c r="G117" s="31"/>
      <c r="H117" s="31"/>
      <c r="I117" s="96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0" customFormat="1" ht="29.25" customHeight="1">
      <c r="A118" s="131"/>
      <c r="B118" s="132"/>
      <c r="C118" s="133" t="s">
        <v>118</v>
      </c>
      <c r="D118" s="134" t="s">
        <v>58</v>
      </c>
      <c r="E118" s="134" t="s">
        <v>54</v>
      </c>
      <c r="F118" s="134" t="s">
        <v>55</v>
      </c>
      <c r="G118" s="134" t="s">
        <v>119</v>
      </c>
      <c r="H118" s="134" t="s">
        <v>120</v>
      </c>
      <c r="I118" s="135" t="s">
        <v>121</v>
      </c>
      <c r="J118" s="136" t="s">
        <v>110</v>
      </c>
      <c r="K118" s="137" t="s">
        <v>122</v>
      </c>
      <c r="L118" s="138"/>
      <c r="M118" s="61" t="s">
        <v>1</v>
      </c>
      <c r="N118" s="62" t="s">
        <v>37</v>
      </c>
      <c r="O118" s="62" t="s">
        <v>123</v>
      </c>
      <c r="P118" s="62" t="s">
        <v>124</v>
      </c>
      <c r="Q118" s="62" t="s">
        <v>125</v>
      </c>
      <c r="R118" s="62" t="s">
        <v>126</v>
      </c>
      <c r="S118" s="62" t="s">
        <v>127</v>
      </c>
      <c r="T118" s="63" t="s">
        <v>128</v>
      </c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</row>
    <row r="119" spans="1:63" s="2" customFormat="1" ht="22.9" customHeight="1">
      <c r="A119" s="31"/>
      <c r="B119" s="32"/>
      <c r="C119" s="68" t="s">
        <v>129</v>
      </c>
      <c r="D119" s="31"/>
      <c r="E119" s="31"/>
      <c r="F119" s="31"/>
      <c r="G119" s="31"/>
      <c r="H119" s="31"/>
      <c r="I119" s="96"/>
      <c r="J119" s="139">
        <f>BK119</f>
        <v>0</v>
      </c>
      <c r="K119" s="31"/>
      <c r="L119" s="32"/>
      <c r="M119" s="64"/>
      <c r="N119" s="55"/>
      <c r="O119" s="65"/>
      <c r="P119" s="140">
        <f>P120+P128+P175</f>
        <v>0</v>
      </c>
      <c r="Q119" s="65"/>
      <c r="R119" s="140">
        <f>R120+R128+R175</f>
        <v>16.9125</v>
      </c>
      <c r="S119" s="65"/>
      <c r="T119" s="141">
        <f>T120+T128+T175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72</v>
      </c>
      <c r="AU119" s="16" t="s">
        <v>83</v>
      </c>
      <c r="BK119" s="142">
        <f>BK120+BK128+BK175</f>
        <v>0</v>
      </c>
    </row>
    <row r="120" spans="2:63" s="11" customFormat="1" ht="25.9" customHeight="1">
      <c r="B120" s="143"/>
      <c r="D120" s="144" t="s">
        <v>72</v>
      </c>
      <c r="E120" s="145" t="s">
        <v>157</v>
      </c>
      <c r="F120" s="145" t="s">
        <v>623</v>
      </c>
      <c r="I120" s="146"/>
      <c r="J120" s="147">
        <f>BK120</f>
        <v>0</v>
      </c>
      <c r="L120" s="143"/>
      <c r="M120" s="148"/>
      <c r="N120" s="149"/>
      <c r="O120" s="149"/>
      <c r="P120" s="150">
        <f>SUM(P121:P127)</f>
        <v>0</v>
      </c>
      <c r="Q120" s="149"/>
      <c r="R120" s="150">
        <f>SUM(R121:R127)</f>
        <v>16.9125</v>
      </c>
      <c r="S120" s="149"/>
      <c r="T120" s="151">
        <f>SUM(T121:T127)</f>
        <v>0</v>
      </c>
      <c r="AR120" s="144" t="s">
        <v>132</v>
      </c>
      <c r="AT120" s="152" t="s">
        <v>72</v>
      </c>
      <c r="AU120" s="152" t="s">
        <v>73</v>
      </c>
      <c r="AY120" s="144" t="s">
        <v>133</v>
      </c>
      <c r="BK120" s="153">
        <f>SUM(BK121:BK127)</f>
        <v>0</v>
      </c>
    </row>
    <row r="121" spans="1:65" s="2" customFormat="1" ht="16.5" customHeight="1">
      <c r="A121" s="31"/>
      <c r="B121" s="154"/>
      <c r="C121" s="155" t="s">
        <v>81</v>
      </c>
      <c r="D121" s="155" t="s">
        <v>134</v>
      </c>
      <c r="E121" s="156" t="s">
        <v>1383</v>
      </c>
      <c r="F121" s="157" t="s">
        <v>1384</v>
      </c>
      <c r="G121" s="158" t="s">
        <v>273</v>
      </c>
      <c r="H121" s="159">
        <v>30</v>
      </c>
      <c r="I121" s="160"/>
      <c r="J121" s="161">
        <f>ROUND(I121*H121,2)</f>
        <v>0</v>
      </c>
      <c r="K121" s="162"/>
      <c r="L121" s="32"/>
      <c r="M121" s="163" t="s">
        <v>1</v>
      </c>
      <c r="N121" s="164" t="s">
        <v>38</v>
      </c>
      <c r="O121" s="57"/>
      <c r="P121" s="165">
        <f>O121*H121</f>
        <v>0</v>
      </c>
      <c r="Q121" s="165">
        <v>0.19695</v>
      </c>
      <c r="R121" s="165">
        <f>Q121*H121</f>
        <v>5.908499999999999</v>
      </c>
      <c r="S121" s="165">
        <v>0</v>
      </c>
      <c r="T121" s="166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7" t="s">
        <v>132</v>
      </c>
      <c r="AT121" s="167" t="s">
        <v>134</v>
      </c>
      <c r="AU121" s="167" t="s">
        <v>81</v>
      </c>
      <c r="AY121" s="16" t="s">
        <v>133</v>
      </c>
      <c r="BE121" s="168">
        <f>IF(N121="základní",J121,0)</f>
        <v>0</v>
      </c>
      <c r="BF121" s="168">
        <f>IF(N121="snížená",J121,0)</f>
        <v>0</v>
      </c>
      <c r="BG121" s="168">
        <f>IF(N121="zákl. přenesená",J121,0)</f>
        <v>0</v>
      </c>
      <c r="BH121" s="168">
        <f>IF(N121="sníž. přenesená",J121,0)</f>
        <v>0</v>
      </c>
      <c r="BI121" s="168">
        <f>IF(N121="nulová",J121,0)</f>
        <v>0</v>
      </c>
      <c r="BJ121" s="16" t="s">
        <v>81</v>
      </c>
      <c r="BK121" s="168">
        <f>ROUND(I121*H121,2)</f>
        <v>0</v>
      </c>
      <c r="BL121" s="16" t="s">
        <v>132</v>
      </c>
      <c r="BM121" s="167" t="s">
        <v>1385</v>
      </c>
    </row>
    <row r="122" spans="2:51" s="12" customFormat="1" ht="12">
      <c r="B122" s="169"/>
      <c r="D122" s="170" t="s">
        <v>139</v>
      </c>
      <c r="E122" s="171" t="s">
        <v>140</v>
      </c>
      <c r="F122" s="172" t="s">
        <v>1386</v>
      </c>
      <c r="H122" s="173">
        <v>30</v>
      </c>
      <c r="I122" s="174"/>
      <c r="L122" s="169"/>
      <c r="M122" s="175"/>
      <c r="N122" s="176"/>
      <c r="O122" s="176"/>
      <c r="P122" s="176"/>
      <c r="Q122" s="176"/>
      <c r="R122" s="176"/>
      <c r="S122" s="176"/>
      <c r="T122" s="177"/>
      <c r="AT122" s="171" t="s">
        <v>139</v>
      </c>
      <c r="AU122" s="171" t="s">
        <v>81</v>
      </c>
      <c r="AV122" s="12" t="s">
        <v>103</v>
      </c>
      <c r="AW122" s="12" t="s">
        <v>30</v>
      </c>
      <c r="AX122" s="12" t="s">
        <v>73</v>
      </c>
      <c r="AY122" s="171" t="s">
        <v>133</v>
      </c>
    </row>
    <row r="123" spans="2:51" s="12" customFormat="1" ht="12">
      <c r="B123" s="169"/>
      <c r="D123" s="170" t="s">
        <v>139</v>
      </c>
      <c r="E123" s="171" t="s">
        <v>142</v>
      </c>
      <c r="F123" s="172" t="s">
        <v>143</v>
      </c>
      <c r="H123" s="173">
        <v>30</v>
      </c>
      <c r="I123" s="174"/>
      <c r="L123" s="169"/>
      <c r="M123" s="175"/>
      <c r="N123" s="176"/>
      <c r="O123" s="176"/>
      <c r="P123" s="176"/>
      <c r="Q123" s="176"/>
      <c r="R123" s="176"/>
      <c r="S123" s="176"/>
      <c r="T123" s="177"/>
      <c r="AT123" s="171" t="s">
        <v>139</v>
      </c>
      <c r="AU123" s="171" t="s">
        <v>81</v>
      </c>
      <c r="AV123" s="12" t="s">
        <v>103</v>
      </c>
      <c r="AW123" s="12" t="s">
        <v>30</v>
      </c>
      <c r="AX123" s="12" t="s">
        <v>81</v>
      </c>
      <c r="AY123" s="171" t="s">
        <v>133</v>
      </c>
    </row>
    <row r="124" spans="1:65" s="2" customFormat="1" ht="21.75" customHeight="1">
      <c r="A124" s="31"/>
      <c r="B124" s="154"/>
      <c r="C124" s="155" t="s">
        <v>103</v>
      </c>
      <c r="D124" s="155" t="s">
        <v>134</v>
      </c>
      <c r="E124" s="156" t="s">
        <v>1387</v>
      </c>
      <c r="F124" s="157" t="s">
        <v>1388</v>
      </c>
      <c r="G124" s="158" t="s">
        <v>273</v>
      </c>
      <c r="H124" s="159">
        <v>24</v>
      </c>
      <c r="I124" s="160"/>
      <c r="J124" s="161">
        <f>ROUND(I124*H124,2)</f>
        <v>0</v>
      </c>
      <c r="K124" s="162"/>
      <c r="L124" s="32"/>
      <c r="M124" s="163" t="s">
        <v>1</v>
      </c>
      <c r="N124" s="164" t="s">
        <v>38</v>
      </c>
      <c r="O124" s="57"/>
      <c r="P124" s="165">
        <f>O124*H124</f>
        <v>0</v>
      </c>
      <c r="Q124" s="165">
        <v>0.0835</v>
      </c>
      <c r="R124" s="165">
        <f>Q124*H124</f>
        <v>2.004</v>
      </c>
      <c r="S124" s="165">
        <v>0</v>
      </c>
      <c r="T124" s="166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7" t="s">
        <v>132</v>
      </c>
      <c r="AT124" s="167" t="s">
        <v>134</v>
      </c>
      <c r="AU124" s="167" t="s">
        <v>81</v>
      </c>
      <c r="AY124" s="16" t="s">
        <v>133</v>
      </c>
      <c r="BE124" s="168">
        <f>IF(N124="základní",J124,0)</f>
        <v>0</v>
      </c>
      <c r="BF124" s="168">
        <f>IF(N124="snížená",J124,0)</f>
        <v>0</v>
      </c>
      <c r="BG124" s="168">
        <f>IF(N124="zákl. přenesená",J124,0)</f>
        <v>0</v>
      </c>
      <c r="BH124" s="168">
        <f>IF(N124="sníž. přenesená",J124,0)</f>
        <v>0</v>
      </c>
      <c r="BI124" s="168">
        <f>IF(N124="nulová",J124,0)</f>
        <v>0</v>
      </c>
      <c r="BJ124" s="16" t="s">
        <v>81</v>
      </c>
      <c r="BK124" s="168">
        <f>ROUND(I124*H124,2)</f>
        <v>0</v>
      </c>
      <c r="BL124" s="16" t="s">
        <v>132</v>
      </c>
      <c r="BM124" s="167" t="s">
        <v>1389</v>
      </c>
    </row>
    <row r="125" spans="2:51" s="12" customFormat="1" ht="22.5">
      <c r="B125" s="169"/>
      <c r="D125" s="170" t="s">
        <v>139</v>
      </c>
      <c r="E125" s="171" t="s">
        <v>280</v>
      </c>
      <c r="F125" s="172" t="s">
        <v>1390</v>
      </c>
      <c r="H125" s="173">
        <v>24</v>
      </c>
      <c r="I125" s="174"/>
      <c r="L125" s="169"/>
      <c r="M125" s="175"/>
      <c r="N125" s="176"/>
      <c r="O125" s="176"/>
      <c r="P125" s="176"/>
      <c r="Q125" s="176"/>
      <c r="R125" s="176"/>
      <c r="S125" s="176"/>
      <c r="T125" s="177"/>
      <c r="AT125" s="171" t="s">
        <v>139</v>
      </c>
      <c r="AU125" s="171" t="s">
        <v>81</v>
      </c>
      <c r="AV125" s="12" t="s">
        <v>103</v>
      </c>
      <c r="AW125" s="12" t="s">
        <v>30</v>
      </c>
      <c r="AX125" s="12" t="s">
        <v>73</v>
      </c>
      <c r="AY125" s="171" t="s">
        <v>133</v>
      </c>
    </row>
    <row r="126" spans="2:51" s="12" customFormat="1" ht="12">
      <c r="B126" s="169"/>
      <c r="D126" s="170" t="s">
        <v>139</v>
      </c>
      <c r="E126" s="171" t="s">
        <v>259</v>
      </c>
      <c r="F126" s="172" t="s">
        <v>1391</v>
      </c>
      <c r="H126" s="173">
        <v>24</v>
      </c>
      <c r="I126" s="174"/>
      <c r="L126" s="169"/>
      <c r="M126" s="175"/>
      <c r="N126" s="176"/>
      <c r="O126" s="176"/>
      <c r="P126" s="176"/>
      <c r="Q126" s="176"/>
      <c r="R126" s="176"/>
      <c r="S126" s="176"/>
      <c r="T126" s="177"/>
      <c r="AT126" s="171" t="s">
        <v>139</v>
      </c>
      <c r="AU126" s="171" t="s">
        <v>81</v>
      </c>
      <c r="AV126" s="12" t="s">
        <v>103</v>
      </c>
      <c r="AW126" s="12" t="s">
        <v>30</v>
      </c>
      <c r="AX126" s="12" t="s">
        <v>81</v>
      </c>
      <c r="AY126" s="171" t="s">
        <v>133</v>
      </c>
    </row>
    <row r="127" spans="1:65" s="2" customFormat="1" ht="16.5" customHeight="1">
      <c r="A127" s="31"/>
      <c r="B127" s="154"/>
      <c r="C127" s="193" t="s">
        <v>147</v>
      </c>
      <c r="D127" s="193" t="s">
        <v>137</v>
      </c>
      <c r="E127" s="194" t="s">
        <v>1392</v>
      </c>
      <c r="F127" s="195" t="s">
        <v>1393</v>
      </c>
      <c r="G127" s="196" t="s">
        <v>190</v>
      </c>
      <c r="H127" s="197">
        <v>12</v>
      </c>
      <c r="I127" s="198"/>
      <c r="J127" s="199">
        <f>ROUND(I127*H127,2)</f>
        <v>0</v>
      </c>
      <c r="K127" s="200"/>
      <c r="L127" s="201"/>
      <c r="M127" s="202" t="s">
        <v>1</v>
      </c>
      <c r="N127" s="203" t="s">
        <v>38</v>
      </c>
      <c r="O127" s="57"/>
      <c r="P127" s="165">
        <f>O127*H127</f>
        <v>0</v>
      </c>
      <c r="Q127" s="165">
        <v>0.75</v>
      </c>
      <c r="R127" s="165">
        <f>Q127*H127</f>
        <v>9</v>
      </c>
      <c r="S127" s="165">
        <v>0</v>
      </c>
      <c r="T127" s="166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7" t="s">
        <v>172</v>
      </c>
      <c r="AT127" s="167" t="s">
        <v>137</v>
      </c>
      <c r="AU127" s="167" t="s">
        <v>81</v>
      </c>
      <c r="AY127" s="16" t="s">
        <v>133</v>
      </c>
      <c r="BE127" s="168">
        <f>IF(N127="základní",J127,0)</f>
        <v>0</v>
      </c>
      <c r="BF127" s="168">
        <f>IF(N127="snížená",J127,0)</f>
        <v>0</v>
      </c>
      <c r="BG127" s="168">
        <f>IF(N127="zákl. přenesená",J127,0)</f>
        <v>0</v>
      </c>
      <c r="BH127" s="168">
        <f>IF(N127="sníž. přenesená",J127,0)</f>
        <v>0</v>
      </c>
      <c r="BI127" s="168">
        <f>IF(N127="nulová",J127,0)</f>
        <v>0</v>
      </c>
      <c r="BJ127" s="16" t="s">
        <v>81</v>
      </c>
      <c r="BK127" s="168">
        <f>ROUND(I127*H127,2)</f>
        <v>0</v>
      </c>
      <c r="BL127" s="16" t="s">
        <v>132</v>
      </c>
      <c r="BM127" s="167" t="s">
        <v>1394</v>
      </c>
    </row>
    <row r="128" spans="2:63" s="11" customFormat="1" ht="25.9" customHeight="1">
      <c r="B128" s="143"/>
      <c r="D128" s="144" t="s">
        <v>72</v>
      </c>
      <c r="E128" s="145" t="s">
        <v>179</v>
      </c>
      <c r="F128" s="145" t="s">
        <v>423</v>
      </c>
      <c r="I128" s="146"/>
      <c r="J128" s="147">
        <f>BK128</f>
        <v>0</v>
      </c>
      <c r="L128" s="143"/>
      <c r="M128" s="148"/>
      <c r="N128" s="149"/>
      <c r="O128" s="149"/>
      <c r="P128" s="150">
        <f>SUM(P129:P174)</f>
        <v>0</v>
      </c>
      <c r="Q128" s="149"/>
      <c r="R128" s="150">
        <f>SUM(R129:R174)</f>
        <v>0</v>
      </c>
      <c r="S128" s="149"/>
      <c r="T128" s="151">
        <f>SUM(T129:T174)</f>
        <v>0</v>
      </c>
      <c r="AR128" s="144" t="s">
        <v>132</v>
      </c>
      <c r="AT128" s="152" t="s">
        <v>72</v>
      </c>
      <c r="AU128" s="152" t="s">
        <v>73</v>
      </c>
      <c r="AY128" s="144" t="s">
        <v>133</v>
      </c>
      <c r="BK128" s="153">
        <f>SUM(BK129:BK174)</f>
        <v>0</v>
      </c>
    </row>
    <row r="129" spans="1:65" s="2" customFormat="1" ht="21.75" customHeight="1">
      <c r="A129" s="31"/>
      <c r="B129" s="154"/>
      <c r="C129" s="155" t="s">
        <v>132</v>
      </c>
      <c r="D129" s="155" t="s">
        <v>134</v>
      </c>
      <c r="E129" s="156" t="s">
        <v>1395</v>
      </c>
      <c r="F129" s="157" t="s">
        <v>1396</v>
      </c>
      <c r="G129" s="158" t="s">
        <v>190</v>
      </c>
      <c r="H129" s="159">
        <v>4</v>
      </c>
      <c r="I129" s="160"/>
      <c r="J129" s="161">
        <f>ROUND(I129*H129,2)</f>
        <v>0</v>
      </c>
      <c r="K129" s="162"/>
      <c r="L129" s="32"/>
      <c r="M129" s="163" t="s">
        <v>1</v>
      </c>
      <c r="N129" s="164" t="s">
        <v>38</v>
      </c>
      <c r="O129" s="57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7" t="s">
        <v>132</v>
      </c>
      <c r="AT129" s="167" t="s">
        <v>134</v>
      </c>
      <c r="AU129" s="167" t="s">
        <v>81</v>
      </c>
      <c r="AY129" s="16" t="s">
        <v>133</v>
      </c>
      <c r="BE129" s="168">
        <f>IF(N129="základní",J129,0)</f>
        <v>0</v>
      </c>
      <c r="BF129" s="168">
        <f>IF(N129="snížená",J129,0)</f>
        <v>0</v>
      </c>
      <c r="BG129" s="168">
        <f>IF(N129="zákl. přenesená",J129,0)</f>
        <v>0</v>
      </c>
      <c r="BH129" s="168">
        <f>IF(N129="sníž. přenesená",J129,0)</f>
        <v>0</v>
      </c>
      <c r="BI129" s="168">
        <f>IF(N129="nulová",J129,0)</f>
        <v>0</v>
      </c>
      <c r="BJ129" s="16" t="s">
        <v>81</v>
      </c>
      <c r="BK129" s="168">
        <f>ROUND(I129*H129,2)</f>
        <v>0</v>
      </c>
      <c r="BL129" s="16" t="s">
        <v>132</v>
      </c>
      <c r="BM129" s="167" t="s">
        <v>1397</v>
      </c>
    </row>
    <row r="130" spans="2:51" s="12" customFormat="1" ht="22.5">
      <c r="B130" s="169"/>
      <c r="D130" s="170" t="s">
        <v>139</v>
      </c>
      <c r="E130" s="171" t="s">
        <v>154</v>
      </c>
      <c r="F130" s="172" t="s">
        <v>1398</v>
      </c>
      <c r="H130" s="173">
        <v>4</v>
      </c>
      <c r="I130" s="174"/>
      <c r="L130" s="169"/>
      <c r="M130" s="175"/>
      <c r="N130" s="176"/>
      <c r="O130" s="176"/>
      <c r="P130" s="176"/>
      <c r="Q130" s="176"/>
      <c r="R130" s="176"/>
      <c r="S130" s="176"/>
      <c r="T130" s="177"/>
      <c r="AT130" s="171" t="s">
        <v>139</v>
      </c>
      <c r="AU130" s="171" t="s">
        <v>81</v>
      </c>
      <c r="AV130" s="12" t="s">
        <v>103</v>
      </c>
      <c r="AW130" s="12" t="s">
        <v>30</v>
      </c>
      <c r="AX130" s="12" t="s">
        <v>73</v>
      </c>
      <c r="AY130" s="171" t="s">
        <v>133</v>
      </c>
    </row>
    <row r="131" spans="2:51" s="12" customFormat="1" ht="12">
      <c r="B131" s="169"/>
      <c r="D131" s="170" t="s">
        <v>139</v>
      </c>
      <c r="E131" s="171" t="s">
        <v>155</v>
      </c>
      <c r="F131" s="172" t="s">
        <v>156</v>
      </c>
      <c r="H131" s="173">
        <v>4</v>
      </c>
      <c r="I131" s="174"/>
      <c r="L131" s="169"/>
      <c r="M131" s="175"/>
      <c r="N131" s="176"/>
      <c r="O131" s="176"/>
      <c r="P131" s="176"/>
      <c r="Q131" s="176"/>
      <c r="R131" s="176"/>
      <c r="S131" s="176"/>
      <c r="T131" s="177"/>
      <c r="AT131" s="171" t="s">
        <v>139</v>
      </c>
      <c r="AU131" s="171" t="s">
        <v>81</v>
      </c>
      <c r="AV131" s="12" t="s">
        <v>103</v>
      </c>
      <c r="AW131" s="12" t="s">
        <v>30</v>
      </c>
      <c r="AX131" s="12" t="s">
        <v>81</v>
      </c>
      <c r="AY131" s="171" t="s">
        <v>133</v>
      </c>
    </row>
    <row r="132" spans="1:65" s="2" customFormat="1" ht="21.75" customHeight="1">
      <c r="A132" s="31"/>
      <c r="B132" s="154"/>
      <c r="C132" s="155" t="s">
        <v>157</v>
      </c>
      <c r="D132" s="155" t="s">
        <v>134</v>
      </c>
      <c r="E132" s="156" t="s">
        <v>1399</v>
      </c>
      <c r="F132" s="157" t="s">
        <v>1400</v>
      </c>
      <c r="G132" s="158" t="s">
        <v>190</v>
      </c>
      <c r="H132" s="159">
        <v>1200</v>
      </c>
      <c r="I132" s="160"/>
      <c r="J132" s="161">
        <f>ROUND(I132*H132,2)</f>
        <v>0</v>
      </c>
      <c r="K132" s="162"/>
      <c r="L132" s="32"/>
      <c r="M132" s="163" t="s">
        <v>1</v>
      </c>
      <c r="N132" s="164" t="s">
        <v>38</v>
      </c>
      <c r="O132" s="57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7" t="s">
        <v>132</v>
      </c>
      <c r="AT132" s="167" t="s">
        <v>134</v>
      </c>
      <c r="AU132" s="167" t="s">
        <v>81</v>
      </c>
      <c r="AY132" s="16" t="s">
        <v>133</v>
      </c>
      <c r="BE132" s="168">
        <f>IF(N132="základní",J132,0)</f>
        <v>0</v>
      </c>
      <c r="BF132" s="168">
        <f>IF(N132="snížená",J132,0)</f>
        <v>0</v>
      </c>
      <c r="BG132" s="168">
        <f>IF(N132="zákl. přenesená",J132,0)</f>
        <v>0</v>
      </c>
      <c r="BH132" s="168">
        <f>IF(N132="sníž. přenesená",J132,0)</f>
        <v>0</v>
      </c>
      <c r="BI132" s="168">
        <f>IF(N132="nulová",J132,0)</f>
        <v>0</v>
      </c>
      <c r="BJ132" s="16" t="s">
        <v>81</v>
      </c>
      <c r="BK132" s="168">
        <f>ROUND(I132*H132,2)</f>
        <v>0</v>
      </c>
      <c r="BL132" s="16" t="s">
        <v>132</v>
      </c>
      <c r="BM132" s="167" t="s">
        <v>1401</v>
      </c>
    </row>
    <row r="133" spans="2:51" s="12" customFormat="1" ht="12">
      <c r="B133" s="169"/>
      <c r="D133" s="170" t="s">
        <v>139</v>
      </c>
      <c r="E133" s="171" t="s">
        <v>161</v>
      </c>
      <c r="F133" s="172" t="s">
        <v>1402</v>
      </c>
      <c r="H133" s="173">
        <v>1200</v>
      </c>
      <c r="I133" s="174"/>
      <c r="L133" s="169"/>
      <c r="M133" s="175"/>
      <c r="N133" s="176"/>
      <c r="O133" s="176"/>
      <c r="P133" s="176"/>
      <c r="Q133" s="176"/>
      <c r="R133" s="176"/>
      <c r="S133" s="176"/>
      <c r="T133" s="177"/>
      <c r="AT133" s="171" t="s">
        <v>139</v>
      </c>
      <c r="AU133" s="171" t="s">
        <v>81</v>
      </c>
      <c r="AV133" s="12" t="s">
        <v>103</v>
      </c>
      <c r="AW133" s="12" t="s">
        <v>30</v>
      </c>
      <c r="AX133" s="12" t="s">
        <v>73</v>
      </c>
      <c r="AY133" s="171" t="s">
        <v>133</v>
      </c>
    </row>
    <row r="134" spans="2:51" s="12" customFormat="1" ht="12">
      <c r="B134" s="169"/>
      <c r="D134" s="170" t="s">
        <v>139</v>
      </c>
      <c r="E134" s="171" t="s">
        <v>162</v>
      </c>
      <c r="F134" s="172" t="s">
        <v>163</v>
      </c>
      <c r="H134" s="173">
        <v>1200</v>
      </c>
      <c r="I134" s="174"/>
      <c r="L134" s="169"/>
      <c r="M134" s="175"/>
      <c r="N134" s="176"/>
      <c r="O134" s="176"/>
      <c r="P134" s="176"/>
      <c r="Q134" s="176"/>
      <c r="R134" s="176"/>
      <c r="S134" s="176"/>
      <c r="T134" s="177"/>
      <c r="AT134" s="171" t="s">
        <v>139</v>
      </c>
      <c r="AU134" s="171" t="s">
        <v>81</v>
      </c>
      <c r="AV134" s="12" t="s">
        <v>103</v>
      </c>
      <c r="AW134" s="12" t="s">
        <v>30</v>
      </c>
      <c r="AX134" s="12" t="s">
        <v>81</v>
      </c>
      <c r="AY134" s="171" t="s">
        <v>133</v>
      </c>
    </row>
    <row r="135" spans="1:65" s="2" customFormat="1" ht="21.75" customHeight="1">
      <c r="A135" s="31"/>
      <c r="B135" s="154"/>
      <c r="C135" s="155" t="s">
        <v>164</v>
      </c>
      <c r="D135" s="155" t="s">
        <v>134</v>
      </c>
      <c r="E135" s="156" t="s">
        <v>1403</v>
      </c>
      <c r="F135" s="157" t="s">
        <v>1404</v>
      </c>
      <c r="G135" s="158" t="s">
        <v>190</v>
      </c>
      <c r="H135" s="159">
        <v>46</v>
      </c>
      <c r="I135" s="160"/>
      <c r="J135" s="161">
        <f>ROUND(I135*H135,2)</f>
        <v>0</v>
      </c>
      <c r="K135" s="162"/>
      <c r="L135" s="32"/>
      <c r="M135" s="163" t="s">
        <v>1</v>
      </c>
      <c r="N135" s="164" t="s">
        <v>38</v>
      </c>
      <c r="O135" s="57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7" t="s">
        <v>132</v>
      </c>
      <c r="AT135" s="167" t="s">
        <v>134</v>
      </c>
      <c r="AU135" s="167" t="s">
        <v>81</v>
      </c>
      <c r="AY135" s="16" t="s">
        <v>133</v>
      </c>
      <c r="BE135" s="168">
        <f>IF(N135="základní",J135,0)</f>
        <v>0</v>
      </c>
      <c r="BF135" s="168">
        <f>IF(N135="snížená",J135,0)</f>
        <v>0</v>
      </c>
      <c r="BG135" s="168">
        <f>IF(N135="zákl. přenesená",J135,0)</f>
        <v>0</v>
      </c>
      <c r="BH135" s="168">
        <f>IF(N135="sníž. přenesená",J135,0)</f>
        <v>0</v>
      </c>
      <c r="BI135" s="168">
        <f>IF(N135="nulová",J135,0)</f>
        <v>0</v>
      </c>
      <c r="BJ135" s="16" t="s">
        <v>81</v>
      </c>
      <c r="BK135" s="168">
        <f>ROUND(I135*H135,2)</f>
        <v>0</v>
      </c>
      <c r="BL135" s="16" t="s">
        <v>132</v>
      </c>
      <c r="BM135" s="167" t="s">
        <v>1405</v>
      </c>
    </row>
    <row r="136" spans="2:51" s="12" customFormat="1" ht="12">
      <c r="B136" s="169"/>
      <c r="D136" s="170" t="s">
        <v>139</v>
      </c>
      <c r="E136" s="171" t="s">
        <v>307</v>
      </c>
      <c r="F136" s="172" t="s">
        <v>1406</v>
      </c>
      <c r="H136" s="173">
        <v>6</v>
      </c>
      <c r="I136" s="174"/>
      <c r="L136" s="169"/>
      <c r="M136" s="175"/>
      <c r="N136" s="176"/>
      <c r="O136" s="176"/>
      <c r="P136" s="176"/>
      <c r="Q136" s="176"/>
      <c r="R136" s="176"/>
      <c r="S136" s="176"/>
      <c r="T136" s="177"/>
      <c r="AT136" s="171" t="s">
        <v>139</v>
      </c>
      <c r="AU136" s="171" t="s">
        <v>81</v>
      </c>
      <c r="AV136" s="12" t="s">
        <v>103</v>
      </c>
      <c r="AW136" s="12" t="s">
        <v>30</v>
      </c>
      <c r="AX136" s="12" t="s">
        <v>73</v>
      </c>
      <c r="AY136" s="171" t="s">
        <v>133</v>
      </c>
    </row>
    <row r="137" spans="2:51" s="12" customFormat="1" ht="12">
      <c r="B137" s="169"/>
      <c r="D137" s="170" t="s">
        <v>139</v>
      </c>
      <c r="E137" s="171" t="s">
        <v>456</v>
      </c>
      <c r="F137" s="172" t="s">
        <v>1407</v>
      </c>
      <c r="H137" s="173">
        <v>12</v>
      </c>
      <c r="I137" s="174"/>
      <c r="L137" s="169"/>
      <c r="M137" s="175"/>
      <c r="N137" s="176"/>
      <c r="O137" s="176"/>
      <c r="P137" s="176"/>
      <c r="Q137" s="176"/>
      <c r="R137" s="176"/>
      <c r="S137" s="176"/>
      <c r="T137" s="177"/>
      <c r="AT137" s="171" t="s">
        <v>139</v>
      </c>
      <c r="AU137" s="171" t="s">
        <v>81</v>
      </c>
      <c r="AV137" s="12" t="s">
        <v>103</v>
      </c>
      <c r="AW137" s="12" t="s">
        <v>30</v>
      </c>
      <c r="AX137" s="12" t="s">
        <v>73</v>
      </c>
      <c r="AY137" s="171" t="s">
        <v>133</v>
      </c>
    </row>
    <row r="138" spans="2:51" s="12" customFormat="1" ht="12">
      <c r="B138" s="169"/>
      <c r="D138" s="170" t="s">
        <v>139</v>
      </c>
      <c r="E138" s="171" t="s">
        <v>525</v>
      </c>
      <c r="F138" s="172" t="s">
        <v>1408</v>
      </c>
      <c r="H138" s="173">
        <v>24</v>
      </c>
      <c r="I138" s="174"/>
      <c r="L138" s="169"/>
      <c r="M138" s="175"/>
      <c r="N138" s="176"/>
      <c r="O138" s="176"/>
      <c r="P138" s="176"/>
      <c r="Q138" s="176"/>
      <c r="R138" s="176"/>
      <c r="S138" s="176"/>
      <c r="T138" s="177"/>
      <c r="AT138" s="171" t="s">
        <v>139</v>
      </c>
      <c r="AU138" s="171" t="s">
        <v>81</v>
      </c>
      <c r="AV138" s="12" t="s">
        <v>103</v>
      </c>
      <c r="AW138" s="12" t="s">
        <v>30</v>
      </c>
      <c r="AX138" s="12" t="s">
        <v>73</v>
      </c>
      <c r="AY138" s="171" t="s">
        <v>133</v>
      </c>
    </row>
    <row r="139" spans="2:51" s="12" customFormat="1" ht="12">
      <c r="B139" s="169"/>
      <c r="D139" s="170" t="s">
        <v>139</v>
      </c>
      <c r="E139" s="171" t="s">
        <v>1379</v>
      </c>
      <c r="F139" s="172" t="s">
        <v>1409</v>
      </c>
      <c r="H139" s="173">
        <v>1</v>
      </c>
      <c r="I139" s="174"/>
      <c r="L139" s="169"/>
      <c r="M139" s="175"/>
      <c r="N139" s="176"/>
      <c r="O139" s="176"/>
      <c r="P139" s="176"/>
      <c r="Q139" s="176"/>
      <c r="R139" s="176"/>
      <c r="S139" s="176"/>
      <c r="T139" s="177"/>
      <c r="AT139" s="171" t="s">
        <v>139</v>
      </c>
      <c r="AU139" s="171" t="s">
        <v>81</v>
      </c>
      <c r="AV139" s="12" t="s">
        <v>103</v>
      </c>
      <c r="AW139" s="12" t="s">
        <v>30</v>
      </c>
      <c r="AX139" s="12" t="s">
        <v>73</v>
      </c>
      <c r="AY139" s="171" t="s">
        <v>133</v>
      </c>
    </row>
    <row r="140" spans="2:51" s="12" customFormat="1" ht="12">
      <c r="B140" s="169"/>
      <c r="D140" s="170" t="s">
        <v>139</v>
      </c>
      <c r="E140" s="171" t="s">
        <v>1380</v>
      </c>
      <c r="F140" s="172" t="s">
        <v>1410</v>
      </c>
      <c r="H140" s="173">
        <v>2</v>
      </c>
      <c r="I140" s="174"/>
      <c r="L140" s="169"/>
      <c r="M140" s="175"/>
      <c r="N140" s="176"/>
      <c r="O140" s="176"/>
      <c r="P140" s="176"/>
      <c r="Q140" s="176"/>
      <c r="R140" s="176"/>
      <c r="S140" s="176"/>
      <c r="T140" s="177"/>
      <c r="AT140" s="171" t="s">
        <v>139</v>
      </c>
      <c r="AU140" s="171" t="s">
        <v>81</v>
      </c>
      <c r="AV140" s="12" t="s">
        <v>103</v>
      </c>
      <c r="AW140" s="12" t="s">
        <v>30</v>
      </c>
      <c r="AX140" s="12" t="s">
        <v>73</v>
      </c>
      <c r="AY140" s="171" t="s">
        <v>133</v>
      </c>
    </row>
    <row r="141" spans="2:51" s="12" customFormat="1" ht="12">
      <c r="B141" s="169"/>
      <c r="D141" s="170" t="s">
        <v>139</v>
      </c>
      <c r="E141" s="171" t="s">
        <v>1381</v>
      </c>
      <c r="F141" s="172" t="s">
        <v>1411</v>
      </c>
      <c r="H141" s="173">
        <v>1</v>
      </c>
      <c r="I141" s="174"/>
      <c r="L141" s="169"/>
      <c r="M141" s="175"/>
      <c r="N141" s="176"/>
      <c r="O141" s="176"/>
      <c r="P141" s="176"/>
      <c r="Q141" s="176"/>
      <c r="R141" s="176"/>
      <c r="S141" s="176"/>
      <c r="T141" s="177"/>
      <c r="AT141" s="171" t="s">
        <v>139</v>
      </c>
      <c r="AU141" s="171" t="s">
        <v>81</v>
      </c>
      <c r="AV141" s="12" t="s">
        <v>103</v>
      </c>
      <c r="AW141" s="12" t="s">
        <v>30</v>
      </c>
      <c r="AX141" s="12" t="s">
        <v>73</v>
      </c>
      <c r="AY141" s="171" t="s">
        <v>133</v>
      </c>
    </row>
    <row r="142" spans="2:51" s="13" customFormat="1" ht="12">
      <c r="B142" s="178"/>
      <c r="D142" s="170" t="s">
        <v>139</v>
      </c>
      <c r="E142" s="179" t="s">
        <v>1</v>
      </c>
      <c r="F142" s="180" t="s">
        <v>1412</v>
      </c>
      <c r="H142" s="179" t="s">
        <v>1</v>
      </c>
      <c r="I142" s="181"/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139</v>
      </c>
      <c r="AU142" s="179" t="s">
        <v>81</v>
      </c>
      <c r="AV142" s="13" t="s">
        <v>81</v>
      </c>
      <c r="AW142" s="13" t="s">
        <v>30</v>
      </c>
      <c r="AX142" s="13" t="s">
        <v>73</v>
      </c>
      <c r="AY142" s="179" t="s">
        <v>133</v>
      </c>
    </row>
    <row r="143" spans="2:51" s="12" customFormat="1" ht="12">
      <c r="B143" s="169"/>
      <c r="D143" s="170" t="s">
        <v>139</v>
      </c>
      <c r="E143" s="171" t="s">
        <v>1413</v>
      </c>
      <c r="F143" s="172" t="s">
        <v>1414</v>
      </c>
      <c r="H143" s="173">
        <v>46</v>
      </c>
      <c r="I143" s="174"/>
      <c r="L143" s="169"/>
      <c r="M143" s="175"/>
      <c r="N143" s="176"/>
      <c r="O143" s="176"/>
      <c r="P143" s="176"/>
      <c r="Q143" s="176"/>
      <c r="R143" s="176"/>
      <c r="S143" s="176"/>
      <c r="T143" s="177"/>
      <c r="AT143" s="171" t="s">
        <v>139</v>
      </c>
      <c r="AU143" s="171" t="s">
        <v>81</v>
      </c>
      <c r="AV143" s="12" t="s">
        <v>103</v>
      </c>
      <c r="AW143" s="12" t="s">
        <v>30</v>
      </c>
      <c r="AX143" s="12" t="s">
        <v>81</v>
      </c>
      <c r="AY143" s="171" t="s">
        <v>133</v>
      </c>
    </row>
    <row r="144" spans="1:65" s="2" customFormat="1" ht="21.75" customHeight="1">
      <c r="A144" s="31"/>
      <c r="B144" s="154"/>
      <c r="C144" s="155" t="s">
        <v>168</v>
      </c>
      <c r="D144" s="155" t="s">
        <v>134</v>
      </c>
      <c r="E144" s="156" t="s">
        <v>1415</v>
      </c>
      <c r="F144" s="157" t="s">
        <v>1416</v>
      </c>
      <c r="G144" s="158" t="s">
        <v>190</v>
      </c>
      <c r="H144" s="159">
        <v>13800</v>
      </c>
      <c r="I144" s="160"/>
      <c r="J144" s="161">
        <f>ROUND(I144*H144,2)</f>
        <v>0</v>
      </c>
      <c r="K144" s="162"/>
      <c r="L144" s="32"/>
      <c r="M144" s="163" t="s">
        <v>1</v>
      </c>
      <c r="N144" s="164" t="s">
        <v>38</v>
      </c>
      <c r="O144" s="57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7" t="s">
        <v>132</v>
      </c>
      <c r="AT144" s="167" t="s">
        <v>134</v>
      </c>
      <c r="AU144" s="167" t="s">
        <v>81</v>
      </c>
      <c r="AY144" s="16" t="s">
        <v>133</v>
      </c>
      <c r="BE144" s="168">
        <f>IF(N144="základní",J144,0)</f>
        <v>0</v>
      </c>
      <c r="BF144" s="168">
        <f>IF(N144="snížená",J144,0)</f>
        <v>0</v>
      </c>
      <c r="BG144" s="168">
        <f>IF(N144="zákl. přenesená",J144,0)</f>
        <v>0</v>
      </c>
      <c r="BH144" s="168">
        <f>IF(N144="sníž. přenesená",J144,0)</f>
        <v>0</v>
      </c>
      <c r="BI144" s="168">
        <f>IF(N144="nulová",J144,0)</f>
        <v>0</v>
      </c>
      <c r="BJ144" s="16" t="s">
        <v>81</v>
      </c>
      <c r="BK144" s="168">
        <f>ROUND(I144*H144,2)</f>
        <v>0</v>
      </c>
      <c r="BL144" s="16" t="s">
        <v>132</v>
      </c>
      <c r="BM144" s="167" t="s">
        <v>1417</v>
      </c>
    </row>
    <row r="145" spans="2:51" s="12" customFormat="1" ht="12">
      <c r="B145" s="169"/>
      <c r="D145" s="170" t="s">
        <v>139</v>
      </c>
      <c r="E145" s="171" t="s">
        <v>312</v>
      </c>
      <c r="F145" s="172" t="s">
        <v>1418</v>
      </c>
      <c r="H145" s="173">
        <v>13800</v>
      </c>
      <c r="I145" s="174"/>
      <c r="L145" s="169"/>
      <c r="M145" s="175"/>
      <c r="N145" s="176"/>
      <c r="O145" s="176"/>
      <c r="P145" s="176"/>
      <c r="Q145" s="176"/>
      <c r="R145" s="176"/>
      <c r="S145" s="176"/>
      <c r="T145" s="177"/>
      <c r="AT145" s="171" t="s">
        <v>139</v>
      </c>
      <c r="AU145" s="171" t="s">
        <v>81</v>
      </c>
      <c r="AV145" s="12" t="s">
        <v>103</v>
      </c>
      <c r="AW145" s="12" t="s">
        <v>30</v>
      </c>
      <c r="AX145" s="12" t="s">
        <v>73</v>
      </c>
      <c r="AY145" s="171" t="s">
        <v>133</v>
      </c>
    </row>
    <row r="146" spans="2:51" s="12" customFormat="1" ht="12">
      <c r="B146" s="169"/>
      <c r="D146" s="170" t="s">
        <v>139</v>
      </c>
      <c r="E146" s="171" t="s">
        <v>960</v>
      </c>
      <c r="F146" s="172" t="s">
        <v>1419</v>
      </c>
      <c r="H146" s="173">
        <v>13800</v>
      </c>
      <c r="I146" s="174"/>
      <c r="L146" s="169"/>
      <c r="M146" s="175"/>
      <c r="N146" s="176"/>
      <c r="O146" s="176"/>
      <c r="P146" s="176"/>
      <c r="Q146" s="176"/>
      <c r="R146" s="176"/>
      <c r="S146" s="176"/>
      <c r="T146" s="177"/>
      <c r="AT146" s="171" t="s">
        <v>139</v>
      </c>
      <c r="AU146" s="171" t="s">
        <v>81</v>
      </c>
      <c r="AV146" s="12" t="s">
        <v>103</v>
      </c>
      <c r="AW146" s="12" t="s">
        <v>30</v>
      </c>
      <c r="AX146" s="12" t="s">
        <v>81</v>
      </c>
      <c r="AY146" s="171" t="s">
        <v>133</v>
      </c>
    </row>
    <row r="147" spans="1:65" s="2" customFormat="1" ht="21.75" customHeight="1">
      <c r="A147" s="31"/>
      <c r="B147" s="154"/>
      <c r="C147" s="155" t="s">
        <v>172</v>
      </c>
      <c r="D147" s="155" t="s">
        <v>134</v>
      </c>
      <c r="E147" s="156" t="s">
        <v>1420</v>
      </c>
      <c r="F147" s="157" t="s">
        <v>1421</v>
      </c>
      <c r="G147" s="158" t="s">
        <v>190</v>
      </c>
      <c r="H147" s="159">
        <v>2</v>
      </c>
      <c r="I147" s="160"/>
      <c r="J147" s="161">
        <f>ROUND(I147*H147,2)</f>
        <v>0</v>
      </c>
      <c r="K147" s="162"/>
      <c r="L147" s="32"/>
      <c r="M147" s="163" t="s">
        <v>1</v>
      </c>
      <c r="N147" s="164" t="s">
        <v>38</v>
      </c>
      <c r="O147" s="57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7" t="s">
        <v>132</v>
      </c>
      <c r="AT147" s="167" t="s">
        <v>134</v>
      </c>
      <c r="AU147" s="167" t="s">
        <v>81</v>
      </c>
      <c r="AY147" s="16" t="s">
        <v>133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6" t="s">
        <v>81</v>
      </c>
      <c r="BK147" s="168">
        <f>ROUND(I147*H147,2)</f>
        <v>0</v>
      </c>
      <c r="BL147" s="16" t="s">
        <v>132</v>
      </c>
      <c r="BM147" s="167" t="s">
        <v>1422</v>
      </c>
    </row>
    <row r="148" spans="2:51" s="12" customFormat="1" ht="12">
      <c r="B148" s="169"/>
      <c r="D148" s="170" t="s">
        <v>139</v>
      </c>
      <c r="E148" s="171" t="s">
        <v>176</v>
      </c>
      <c r="F148" s="172" t="s">
        <v>1423</v>
      </c>
      <c r="H148" s="173">
        <v>2</v>
      </c>
      <c r="I148" s="174"/>
      <c r="L148" s="169"/>
      <c r="M148" s="175"/>
      <c r="N148" s="176"/>
      <c r="O148" s="176"/>
      <c r="P148" s="176"/>
      <c r="Q148" s="176"/>
      <c r="R148" s="176"/>
      <c r="S148" s="176"/>
      <c r="T148" s="177"/>
      <c r="AT148" s="171" t="s">
        <v>139</v>
      </c>
      <c r="AU148" s="171" t="s">
        <v>81</v>
      </c>
      <c r="AV148" s="12" t="s">
        <v>103</v>
      </c>
      <c r="AW148" s="12" t="s">
        <v>30</v>
      </c>
      <c r="AX148" s="12" t="s">
        <v>73</v>
      </c>
      <c r="AY148" s="171" t="s">
        <v>133</v>
      </c>
    </row>
    <row r="149" spans="2:51" s="12" customFormat="1" ht="12">
      <c r="B149" s="169"/>
      <c r="D149" s="170" t="s">
        <v>139</v>
      </c>
      <c r="E149" s="171" t="s">
        <v>177</v>
      </c>
      <c r="F149" s="172" t="s">
        <v>178</v>
      </c>
      <c r="H149" s="173">
        <v>2</v>
      </c>
      <c r="I149" s="174"/>
      <c r="L149" s="169"/>
      <c r="M149" s="175"/>
      <c r="N149" s="176"/>
      <c r="O149" s="176"/>
      <c r="P149" s="176"/>
      <c r="Q149" s="176"/>
      <c r="R149" s="176"/>
      <c r="S149" s="176"/>
      <c r="T149" s="177"/>
      <c r="AT149" s="171" t="s">
        <v>139</v>
      </c>
      <c r="AU149" s="171" t="s">
        <v>81</v>
      </c>
      <c r="AV149" s="12" t="s">
        <v>103</v>
      </c>
      <c r="AW149" s="12" t="s">
        <v>30</v>
      </c>
      <c r="AX149" s="12" t="s">
        <v>81</v>
      </c>
      <c r="AY149" s="171" t="s">
        <v>133</v>
      </c>
    </row>
    <row r="150" spans="1:65" s="2" customFormat="1" ht="21.75" customHeight="1">
      <c r="A150" s="31"/>
      <c r="B150" s="154"/>
      <c r="C150" s="155" t="s">
        <v>179</v>
      </c>
      <c r="D150" s="155" t="s">
        <v>134</v>
      </c>
      <c r="E150" s="156" t="s">
        <v>1424</v>
      </c>
      <c r="F150" s="157" t="s">
        <v>1425</v>
      </c>
      <c r="G150" s="158" t="s">
        <v>190</v>
      </c>
      <c r="H150" s="159">
        <v>600</v>
      </c>
      <c r="I150" s="160"/>
      <c r="J150" s="161">
        <f>ROUND(I150*H150,2)</f>
        <v>0</v>
      </c>
      <c r="K150" s="162"/>
      <c r="L150" s="32"/>
      <c r="M150" s="163" t="s">
        <v>1</v>
      </c>
      <c r="N150" s="164" t="s">
        <v>38</v>
      </c>
      <c r="O150" s="57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7" t="s">
        <v>132</v>
      </c>
      <c r="AT150" s="167" t="s">
        <v>134</v>
      </c>
      <c r="AU150" s="167" t="s">
        <v>81</v>
      </c>
      <c r="AY150" s="16" t="s">
        <v>133</v>
      </c>
      <c r="BE150" s="168">
        <f>IF(N150="základní",J150,0)</f>
        <v>0</v>
      </c>
      <c r="BF150" s="168">
        <f>IF(N150="snížená",J150,0)</f>
        <v>0</v>
      </c>
      <c r="BG150" s="168">
        <f>IF(N150="zákl. přenesená",J150,0)</f>
        <v>0</v>
      </c>
      <c r="BH150" s="168">
        <f>IF(N150="sníž. přenesená",J150,0)</f>
        <v>0</v>
      </c>
      <c r="BI150" s="168">
        <f>IF(N150="nulová",J150,0)</f>
        <v>0</v>
      </c>
      <c r="BJ150" s="16" t="s">
        <v>81</v>
      </c>
      <c r="BK150" s="168">
        <f>ROUND(I150*H150,2)</f>
        <v>0</v>
      </c>
      <c r="BL150" s="16" t="s">
        <v>132</v>
      </c>
      <c r="BM150" s="167" t="s">
        <v>1426</v>
      </c>
    </row>
    <row r="151" spans="2:51" s="12" customFormat="1" ht="12">
      <c r="B151" s="169"/>
      <c r="D151" s="170" t="s">
        <v>139</v>
      </c>
      <c r="E151" s="171" t="s">
        <v>183</v>
      </c>
      <c r="F151" s="172" t="s">
        <v>1427</v>
      </c>
      <c r="H151" s="173">
        <v>600</v>
      </c>
      <c r="I151" s="174"/>
      <c r="L151" s="169"/>
      <c r="M151" s="175"/>
      <c r="N151" s="176"/>
      <c r="O151" s="176"/>
      <c r="P151" s="176"/>
      <c r="Q151" s="176"/>
      <c r="R151" s="176"/>
      <c r="S151" s="176"/>
      <c r="T151" s="177"/>
      <c r="AT151" s="171" t="s">
        <v>139</v>
      </c>
      <c r="AU151" s="171" t="s">
        <v>81</v>
      </c>
      <c r="AV151" s="12" t="s">
        <v>103</v>
      </c>
      <c r="AW151" s="12" t="s">
        <v>30</v>
      </c>
      <c r="AX151" s="12" t="s">
        <v>73</v>
      </c>
      <c r="AY151" s="171" t="s">
        <v>133</v>
      </c>
    </row>
    <row r="152" spans="2:51" s="12" customFormat="1" ht="12">
      <c r="B152" s="169"/>
      <c r="D152" s="170" t="s">
        <v>139</v>
      </c>
      <c r="E152" s="171" t="s">
        <v>184</v>
      </c>
      <c r="F152" s="172" t="s">
        <v>185</v>
      </c>
      <c r="H152" s="173">
        <v>600</v>
      </c>
      <c r="I152" s="174"/>
      <c r="L152" s="169"/>
      <c r="M152" s="175"/>
      <c r="N152" s="176"/>
      <c r="O152" s="176"/>
      <c r="P152" s="176"/>
      <c r="Q152" s="176"/>
      <c r="R152" s="176"/>
      <c r="S152" s="176"/>
      <c r="T152" s="177"/>
      <c r="AT152" s="171" t="s">
        <v>139</v>
      </c>
      <c r="AU152" s="171" t="s">
        <v>81</v>
      </c>
      <c r="AV152" s="12" t="s">
        <v>103</v>
      </c>
      <c r="AW152" s="12" t="s">
        <v>30</v>
      </c>
      <c r="AX152" s="12" t="s">
        <v>81</v>
      </c>
      <c r="AY152" s="171" t="s">
        <v>133</v>
      </c>
    </row>
    <row r="153" spans="1:65" s="2" customFormat="1" ht="21.75" customHeight="1">
      <c r="A153" s="31"/>
      <c r="B153" s="154"/>
      <c r="C153" s="155" t="s">
        <v>187</v>
      </c>
      <c r="D153" s="155" t="s">
        <v>134</v>
      </c>
      <c r="E153" s="156" t="s">
        <v>1428</v>
      </c>
      <c r="F153" s="157" t="s">
        <v>1429</v>
      </c>
      <c r="G153" s="158" t="s">
        <v>190</v>
      </c>
      <c r="H153" s="159">
        <v>2</v>
      </c>
      <c r="I153" s="160"/>
      <c r="J153" s="161">
        <f>ROUND(I153*H153,2)</f>
        <v>0</v>
      </c>
      <c r="K153" s="162"/>
      <c r="L153" s="32"/>
      <c r="M153" s="163" t="s">
        <v>1</v>
      </c>
      <c r="N153" s="164" t="s">
        <v>38</v>
      </c>
      <c r="O153" s="57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7" t="s">
        <v>132</v>
      </c>
      <c r="AT153" s="167" t="s">
        <v>134</v>
      </c>
      <c r="AU153" s="167" t="s">
        <v>81</v>
      </c>
      <c r="AY153" s="16" t="s">
        <v>133</v>
      </c>
      <c r="BE153" s="168">
        <f>IF(N153="základní",J153,0)</f>
        <v>0</v>
      </c>
      <c r="BF153" s="168">
        <f>IF(N153="snížená",J153,0)</f>
        <v>0</v>
      </c>
      <c r="BG153" s="168">
        <f>IF(N153="zákl. přenesená",J153,0)</f>
        <v>0</v>
      </c>
      <c r="BH153" s="168">
        <f>IF(N153="sníž. přenesená",J153,0)</f>
        <v>0</v>
      </c>
      <c r="BI153" s="168">
        <f>IF(N153="nulová",J153,0)</f>
        <v>0</v>
      </c>
      <c r="BJ153" s="16" t="s">
        <v>81</v>
      </c>
      <c r="BK153" s="168">
        <f>ROUND(I153*H153,2)</f>
        <v>0</v>
      </c>
      <c r="BL153" s="16" t="s">
        <v>132</v>
      </c>
      <c r="BM153" s="167" t="s">
        <v>1430</v>
      </c>
    </row>
    <row r="154" spans="2:51" s="12" customFormat="1" ht="12">
      <c r="B154" s="169"/>
      <c r="D154" s="170" t="s">
        <v>139</v>
      </c>
      <c r="E154" s="171" t="s">
        <v>1009</v>
      </c>
      <c r="F154" s="172" t="s">
        <v>1431</v>
      </c>
      <c r="H154" s="173">
        <v>2</v>
      </c>
      <c r="I154" s="174"/>
      <c r="L154" s="169"/>
      <c r="M154" s="175"/>
      <c r="N154" s="176"/>
      <c r="O154" s="176"/>
      <c r="P154" s="176"/>
      <c r="Q154" s="176"/>
      <c r="R154" s="176"/>
      <c r="S154" s="176"/>
      <c r="T154" s="177"/>
      <c r="AT154" s="171" t="s">
        <v>139</v>
      </c>
      <c r="AU154" s="171" t="s">
        <v>81</v>
      </c>
      <c r="AV154" s="12" t="s">
        <v>103</v>
      </c>
      <c r="AW154" s="12" t="s">
        <v>30</v>
      </c>
      <c r="AX154" s="12" t="s">
        <v>73</v>
      </c>
      <c r="AY154" s="171" t="s">
        <v>133</v>
      </c>
    </row>
    <row r="155" spans="2:51" s="12" customFormat="1" ht="12">
      <c r="B155" s="169"/>
      <c r="D155" s="170" t="s">
        <v>139</v>
      </c>
      <c r="E155" s="171" t="s">
        <v>1432</v>
      </c>
      <c r="F155" s="172" t="s">
        <v>1433</v>
      </c>
      <c r="H155" s="173">
        <v>2</v>
      </c>
      <c r="I155" s="174"/>
      <c r="L155" s="169"/>
      <c r="M155" s="175"/>
      <c r="N155" s="176"/>
      <c r="O155" s="176"/>
      <c r="P155" s="176"/>
      <c r="Q155" s="176"/>
      <c r="R155" s="176"/>
      <c r="S155" s="176"/>
      <c r="T155" s="177"/>
      <c r="AT155" s="171" t="s">
        <v>139</v>
      </c>
      <c r="AU155" s="171" t="s">
        <v>81</v>
      </c>
      <c r="AV155" s="12" t="s">
        <v>103</v>
      </c>
      <c r="AW155" s="12" t="s">
        <v>30</v>
      </c>
      <c r="AX155" s="12" t="s">
        <v>81</v>
      </c>
      <c r="AY155" s="171" t="s">
        <v>133</v>
      </c>
    </row>
    <row r="156" spans="1:65" s="2" customFormat="1" ht="21.75" customHeight="1">
      <c r="A156" s="31"/>
      <c r="B156" s="154"/>
      <c r="C156" s="155" t="s">
        <v>194</v>
      </c>
      <c r="D156" s="155" t="s">
        <v>134</v>
      </c>
      <c r="E156" s="156" t="s">
        <v>1434</v>
      </c>
      <c r="F156" s="157" t="s">
        <v>1435</v>
      </c>
      <c r="G156" s="158" t="s">
        <v>190</v>
      </c>
      <c r="H156" s="159">
        <v>600</v>
      </c>
      <c r="I156" s="160"/>
      <c r="J156" s="161">
        <f>ROUND(I156*H156,2)</f>
        <v>0</v>
      </c>
      <c r="K156" s="162"/>
      <c r="L156" s="32"/>
      <c r="M156" s="163" t="s">
        <v>1</v>
      </c>
      <c r="N156" s="164" t="s">
        <v>38</v>
      </c>
      <c r="O156" s="57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7" t="s">
        <v>132</v>
      </c>
      <c r="AT156" s="167" t="s">
        <v>134</v>
      </c>
      <c r="AU156" s="167" t="s">
        <v>81</v>
      </c>
      <c r="AY156" s="16" t="s">
        <v>133</v>
      </c>
      <c r="BE156" s="168">
        <f>IF(N156="základní",J156,0)</f>
        <v>0</v>
      </c>
      <c r="BF156" s="168">
        <f>IF(N156="snížená",J156,0)</f>
        <v>0</v>
      </c>
      <c r="BG156" s="168">
        <f>IF(N156="zákl. přenesená",J156,0)</f>
        <v>0</v>
      </c>
      <c r="BH156" s="168">
        <f>IF(N156="sníž. přenesená",J156,0)</f>
        <v>0</v>
      </c>
      <c r="BI156" s="168">
        <f>IF(N156="nulová",J156,0)</f>
        <v>0</v>
      </c>
      <c r="BJ156" s="16" t="s">
        <v>81</v>
      </c>
      <c r="BK156" s="168">
        <f>ROUND(I156*H156,2)</f>
        <v>0</v>
      </c>
      <c r="BL156" s="16" t="s">
        <v>132</v>
      </c>
      <c r="BM156" s="167" t="s">
        <v>1436</v>
      </c>
    </row>
    <row r="157" spans="2:51" s="12" customFormat="1" ht="12">
      <c r="B157" s="169"/>
      <c r="D157" s="170" t="s">
        <v>139</v>
      </c>
      <c r="E157" s="171" t="s">
        <v>198</v>
      </c>
      <c r="F157" s="172" t="s">
        <v>1427</v>
      </c>
      <c r="H157" s="173">
        <v>600</v>
      </c>
      <c r="I157" s="174"/>
      <c r="L157" s="169"/>
      <c r="M157" s="175"/>
      <c r="N157" s="176"/>
      <c r="O157" s="176"/>
      <c r="P157" s="176"/>
      <c r="Q157" s="176"/>
      <c r="R157" s="176"/>
      <c r="S157" s="176"/>
      <c r="T157" s="177"/>
      <c r="AT157" s="171" t="s">
        <v>139</v>
      </c>
      <c r="AU157" s="171" t="s">
        <v>81</v>
      </c>
      <c r="AV157" s="12" t="s">
        <v>103</v>
      </c>
      <c r="AW157" s="12" t="s">
        <v>30</v>
      </c>
      <c r="AX157" s="12" t="s">
        <v>73</v>
      </c>
      <c r="AY157" s="171" t="s">
        <v>133</v>
      </c>
    </row>
    <row r="158" spans="2:51" s="12" customFormat="1" ht="12">
      <c r="B158" s="169"/>
      <c r="D158" s="170" t="s">
        <v>139</v>
      </c>
      <c r="E158" s="171" t="s">
        <v>199</v>
      </c>
      <c r="F158" s="172" t="s">
        <v>200</v>
      </c>
      <c r="H158" s="173">
        <v>600</v>
      </c>
      <c r="I158" s="174"/>
      <c r="L158" s="169"/>
      <c r="M158" s="175"/>
      <c r="N158" s="176"/>
      <c r="O158" s="176"/>
      <c r="P158" s="176"/>
      <c r="Q158" s="176"/>
      <c r="R158" s="176"/>
      <c r="S158" s="176"/>
      <c r="T158" s="177"/>
      <c r="AT158" s="171" t="s">
        <v>139</v>
      </c>
      <c r="AU158" s="171" t="s">
        <v>81</v>
      </c>
      <c r="AV158" s="12" t="s">
        <v>103</v>
      </c>
      <c r="AW158" s="12" t="s">
        <v>30</v>
      </c>
      <c r="AX158" s="12" t="s">
        <v>81</v>
      </c>
      <c r="AY158" s="171" t="s">
        <v>133</v>
      </c>
    </row>
    <row r="159" spans="1:65" s="2" customFormat="1" ht="21.75" customHeight="1">
      <c r="A159" s="31"/>
      <c r="B159" s="154"/>
      <c r="C159" s="155" t="s">
        <v>201</v>
      </c>
      <c r="D159" s="155" t="s">
        <v>134</v>
      </c>
      <c r="E159" s="156" t="s">
        <v>1437</v>
      </c>
      <c r="F159" s="157" t="s">
        <v>1438</v>
      </c>
      <c r="G159" s="158" t="s">
        <v>190</v>
      </c>
      <c r="H159" s="159">
        <v>2</v>
      </c>
      <c r="I159" s="160"/>
      <c r="J159" s="161">
        <f>ROUND(I159*H159,2)</f>
        <v>0</v>
      </c>
      <c r="K159" s="162"/>
      <c r="L159" s="32"/>
      <c r="M159" s="163" t="s">
        <v>1</v>
      </c>
      <c r="N159" s="164" t="s">
        <v>38</v>
      </c>
      <c r="O159" s="57"/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7" t="s">
        <v>132</v>
      </c>
      <c r="AT159" s="167" t="s">
        <v>134</v>
      </c>
      <c r="AU159" s="167" t="s">
        <v>81</v>
      </c>
      <c r="AY159" s="16" t="s">
        <v>133</v>
      </c>
      <c r="BE159" s="168">
        <f>IF(N159="základní",J159,0)</f>
        <v>0</v>
      </c>
      <c r="BF159" s="168">
        <f>IF(N159="snížená",J159,0)</f>
        <v>0</v>
      </c>
      <c r="BG159" s="168">
        <f>IF(N159="zákl. přenesená",J159,0)</f>
        <v>0</v>
      </c>
      <c r="BH159" s="168">
        <f>IF(N159="sníž. přenesená",J159,0)</f>
        <v>0</v>
      </c>
      <c r="BI159" s="168">
        <f>IF(N159="nulová",J159,0)</f>
        <v>0</v>
      </c>
      <c r="BJ159" s="16" t="s">
        <v>81</v>
      </c>
      <c r="BK159" s="168">
        <f>ROUND(I159*H159,2)</f>
        <v>0</v>
      </c>
      <c r="BL159" s="16" t="s">
        <v>132</v>
      </c>
      <c r="BM159" s="167" t="s">
        <v>1439</v>
      </c>
    </row>
    <row r="160" spans="2:51" s="12" customFormat="1" ht="12">
      <c r="B160" s="169"/>
      <c r="D160" s="170" t="s">
        <v>139</v>
      </c>
      <c r="E160" s="171" t="s">
        <v>205</v>
      </c>
      <c r="F160" s="172" t="s">
        <v>1431</v>
      </c>
      <c r="H160" s="173">
        <v>2</v>
      </c>
      <c r="I160" s="174"/>
      <c r="L160" s="169"/>
      <c r="M160" s="175"/>
      <c r="N160" s="176"/>
      <c r="O160" s="176"/>
      <c r="P160" s="176"/>
      <c r="Q160" s="176"/>
      <c r="R160" s="176"/>
      <c r="S160" s="176"/>
      <c r="T160" s="177"/>
      <c r="AT160" s="171" t="s">
        <v>139</v>
      </c>
      <c r="AU160" s="171" t="s">
        <v>81</v>
      </c>
      <c r="AV160" s="12" t="s">
        <v>103</v>
      </c>
      <c r="AW160" s="12" t="s">
        <v>30</v>
      </c>
      <c r="AX160" s="12" t="s">
        <v>73</v>
      </c>
      <c r="AY160" s="171" t="s">
        <v>133</v>
      </c>
    </row>
    <row r="161" spans="2:51" s="12" customFormat="1" ht="12">
      <c r="B161" s="169"/>
      <c r="D161" s="170" t="s">
        <v>139</v>
      </c>
      <c r="E161" s="171" t="s">
        <v>207</v>
      </c>
      <c r="F161" s="172" t="s">
        <v>208</v>
      </c>
      <c r="H161" s="173">
        <v>2</v>
      </c>
      <c r="I161" s="174"/>
      <c r="L161" s="169"/>
      <c r="M161" s="175"/>
      <c r="N161" s="176"/>
      <c r="O161" s="176"/>
      <c r="P161" s="176"/>
      <c r="Q161" s="176"/>
      <c r="R161" s="176"/>
      <c r="S161" s="176"/>
      <c r="T161" s="177"/>
      <c r="AT161" s="171" t="s">
        <v>139</v>
      </c>
      <c r="AU161" s="171" t="s">
        <v>81</v>
      </c>
      <c r="AV161" s="12" t="s">
        <v>103</v>
      </c>
      <c r="AW161" s="12" t="s">
        <v>30</v>
      </c>
      <c r="AX161" s="12" t="s">
        <v>81</v>
      </c>
      <c r="AY161" s="171" t="s">
        <v>133</v>
      </c>
    </row>
    <row r="162" spans="1:65" s="2" customFormat="1" ht="21.75" customHeight="1">
      <c r="A162" s="31"/>
      <c r="B162" s="154"/>
      <c r="C162" s="155" t="s">
        <v>209</v>
      </c>
      <c r="D162" s="155" t="s">
        <v>134</v>
      </c>
      <c r="E162" s="156" t="s">
        <v>1440</v>
      </c>
      <c r="F162" s="157" t="s">
        <v>1441</v>
      </c>
      <c r="G162" s="158" t="s">
        <v>190</v>
      </c>
      <c r="H162" s="159">
        <v>2</v>
      </c>
      <c r="I162" s="160"/>
      <c r="J162" s="161">
        <f>ROUND(I162*H162,2)</f>
        <v>0</v>
      </c>
      <c r="K162" s="162"/>
      <c r="L162" s="32"/>
      <c r="M162" s="163" t="s">
        <v>1</v>
      </c>
      <c r="N162" s="164" t="s">
        <v>38</v>
      </c>
      <c r="O162" s="57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7" t="s">
        <v>132</v>
      </c>
      <c r="AT162" s="167" t="s">
        <v>134</v>
      </c>
      <c r="AU162" s="167" t="s">
        <v>81</v>
      </c>
      <c r="AY162" s="16" t="s">
        <v>133</v>
      </c>
      <c r="BE162" s="168">
        <f>IF(N162="základní",J162,0)</f>
        <v>0</v>
      </c>
      <c r="BF162" s="168">
        <f>IF(N162="snížená",J162,0)</f>
        <v>0</v>
      </c>
      <c r="BG162" s="168">
        <f>IF(N162="zákl. přenesená",J162,0)</f>
        <v>0</v>
      </c>
      <c r="BH162" s="168">
        <f>IF(N162="sníž. přenesená",J162,0)</f>
        <v>0</v>
      </c>
      <c r="BI162" s="168">
        <f>IF(N162="nulová",J162,0)</f>
        <v>0</v>
      </c>
      <c r="BJ162" s="16" t="s">
        <v>81</v>
      </c>
      <c r="BK162" s="168">
        <f>ROUND(I162*H162,2)</f>
        <v>0</v>
      </c>
      <c r="BL162" s="16" t="s">
        <v>132</v>
      </c>
      <c r="BM162" s="167" t="s">
        <v>1442</v>
      </c>
    </row>
    <row r="163" spans="2:51" s="12" customFormat="1" ht="12">
      <c r="B163" s="169"/>
      <c r="D163" s="170" t="s">
        <v>139</v>
      </c>
      <c r="E163" s="171" t="s">
        <v>102</v>
      </c>
      <c r="F163" s="172" t="s">
        <v>1443</v>
      </c>
      <c r="H163" s="173">
        <v>2</v>
      </c>
      <c r="I163" s="174"/>
      <c r="L163" s="169"/>
      <c r="M163" s="175"/>
      <c r="N163" s="176"/>
      <c r="O163" s="176"/>
      <c r="P163" s="176"/>
      <c r="Q163" s="176"/>
      <c r="R163" s="176"/>
      <c r="S163" s="176"/>
      <c r="T163" s="177"/>
      <c r="AT163" s="171" t="s">
        <v>139</v>
      </c>
      <c r="AU163" s="171" t="s">
        <v>81</v>
      </c>
      <c r="AV163" s="12" t="s">
        <v>103</v>
      </c>
      <c r="AW163" s="12" t="s">
        <v>30</v>
      </c>
      <c r="AX163" s="12" t="s">
        <v>73</v>
      </c>
      <c r="AY163" s="171" t="s">
        <v>133</v>
      </c>
    </row>
    <row r="164" spans="2:51" s="12" customFormat="1" ht="12">
      <c r="B164" s="169"/>
      <c r="D164" s="170" t="s">
        <v>139</v>
      </c>
      <c r="E164" s="171" t="s">
        <v>215</v>
      </c>
      <c r="F164" s="172" t="s">
        <v>216</v>
      </c>
      <c r="H164" s="173">
        <v>2</v>
      </c>
      <c r="I164" s="174"/>
      <c r="L164" s="169"/>
      <c r="M164" s="175"/>
      <c r="N164" s="176"/>
      <c r="O164" s="176"/>
      <c r="P164" s="176"/>
      <c r="Q164" s="176"/>
      <c r="R164" s="176"/>
      <c r="S164" s="176"/>
      <c r="T164" s="177"/>
      <c r="AT164" s="171" t="s">
        <v>139</v>
      </c>
      <c r="AU164" s="171" t="s">
        <v>81</v>
      </c>
      <c r="AV164" s="12" t="s">
        <v>103</v>
      </c>
      <c r="AW164" s="12" t="s">
        <v>30</v>
      </c>
      <c r="AX164" s="12" t="s">
        <v>81</v>
      </c>
      <c r="AY164" s="171" t="s">
        <v>133</v>
      </c>
    </row>
    <row r="165" spans="1:65" s="2" customFormat="1" ht="21.75" customHeight="1">
      <c r="A165" s="31"/>
      <c r="B165" s="154"/>
      <c r="C165" s="155" t="s">
        <v>217</v>
      </c>
      <c r="D165" s="155" t="s">
        <v>134</v>
      </c>
      <c r="E165" s="156" t="s">
        <v>1444</v>
      </c>
      <c r="F165" s="157" t="s">
        <v>1445</v>
      </c>
      <c r="G165" s="158" t="s">
        <v>190</v>
      </c>
      <c r="H165" s="159">
        <v>20</v>
      </c>
      <c r="I165" s="160"/>
      <c r="J165" s="161">
        <f>ROUND(I165*H165,2)</f>
        <v>0</v>
      </c>
      <c r="K165" s="162"/>
      <c r="L165" s="32"/>
      <c r="M165" s="163" t="s">
        <v>1</v>
      </c>
      <c r="N165" s="164" t="s">
        <v>38</v>
      </c>
      <c r="O165" s="57"/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7" t="s">
        <v>132</v>
      </c>
      <c r="AT165" s="167" t="s">
        <v>134</v>
      </c>
      <c r="AU165" s="167" t="s">
        <v>81</v>
      </c>
      <c r="AY165" s="16" t="s">
        <v>133</v>
      </c>
      <c r="BE165" s="168">
        <f>IF(N165="základní",J165,0)</f>
        <v>0</v>
      </c>
      <c r="BF165" s="168">
        <f>IF(N165="snížená",J165,0)</f>
        <v>0</v>
      </c>
      <c r="BG165" s="168">
        <f>IF(N165="zákl. přenesená",J165,0)</f>
        <v>0</v>
      </c>
      <c r="BH165" s="168">
        <f>IF(N165="sníž. přenesená",J165,0)</f>
        <v>0</v>
      </c>
      <c r="BI165" s="168">
        <f>IF(N165="nulová",J165,0)</f>
        <v>0</v>
      </c>
      <c r="BJ165" s="16" t="s">
        <v>81</v>
      </c>
      <c r="BK165" s="168">
        <f>ROUND(I165*H165,2)</f>
        <v>0</v>
      </c>
      <c r="BL165" s="16" t="s">
        <v>132</v>
      </c>
      <c r="BM165" s="167" t="s">
        <v>1446</v>
      </c>
    </row>
    <row r="166" spans="2:51" s="12" customFormat="1" ht="12">
      <c r="B166" s="169"/>
      <c r="D166" s="170" t="s">
        <v>139</v>
      </c>
      <c r="E166" s="171" t="s">
        <v>104</v>
      </c>
      <c r="F166" s="172" t="s">
        <v>1447</v>
      </c>
      <c r="H166" s="173">
        <v>20</v>
      </c>
      <c r="I166" s="174"/>
      <c r="L166" s="169"/>
      <c r="M166" s="175"/>
      <c r="N166" s="176"/>
      <c r="O166" s="176"/>
      <c r="P166" s="176"/>
      <c r="Q166" s="176"/>
      <c r="R166" s="176"/>
      <c r="S166" s="176"/>
      <c r="T166" s="177"/>
      <c r="AT166" s="171" t="s">
        <v>139</v>
      </c>
      <c r="AU166" s="171" t="s">
        <v>81</v>
      </c>
      <c r="AV166" s="12" t="s">
        <v>103</v>
      </c>
      <c r="AW166" s="12" t="s">
        <v>30</v>
      </c>
      <c r="AX166" s="12" t="s">
        <v>73</v>
      </c>
      <c r="AY166" s="171" t="s">
        <v>133</v>
      </c>
    </row>
    <row r="167" spans="2:51" s="12" customFormat="1" ht="12">
      <c r="B167" s="169"/>
      <c r="D167" s="170" t="s">
        <v>139</v>
      </c>
      <c r="E167" s="171" t="s">
        <v>223</v>
      </c>
      <c r="F167" s="172" t="s">
        <v>224</v>
      </c>
      <c r="H167" s="173">
        <v>20</v>
      </c>
      <c r="I167" s="174"/>
      <c r="L167" s="169"/>
      <c r="M167" s="175"/>
      <c r="N167" s="176"/>
      <c r="O167" s="176"/>
      <c r="P167" s="176"/>
      <c r="Q167" s="176"/>
      <c r="R167" s="176"/>
      <c r="S167" s="176"/>
      <c r="T167" s="177"/>
      <c r="AT167" s="171" t="s">
        <v>139</v>
      </c>
      <c r="AU167" s="171" t="s">
        <v>81</v>
      </c>
      <c r="AV167" s="12" t="s">
        <v>103</v>
      </c>
      <c r="AW167" s="12" t="s">
        <v>30</v>
      </c>
      <c r="AX167" s="12" t="s">
        <v>81</v>
      </c>
      <c r="AY167" s="171" t="s">
        <v>133</v>
      </c>
    </row>
    <row r="168" spans="1:65" s="2" customFormat="1" ht="21.75" customHeight="1">
      <c r="A168" s="31"/>
      <c r="B168" s="154"/>
      <c r="C168" s="155" t="s">
        <v>8</v>
      </c>
      <c r="D168" s="155" t="s">
        <v>134</v>
      </c>
      <c r="E168" s="156" t="s">
        <v>1448</v>
      </c>
      <c r="F168" s="157" t="s">
        <v>1449</v>
      </c>
      <c r="G168" s="158" t="s">
        <v>190</v>
      </c>
      <c r="H168" s="159">
        <v>20</v>
      </c>
      <c r="I168" s="160"/>
      <c r="J168" s="161">
        <f>ROUND(I168*H168,2)</f>
        <v>0</v>
      </c>
      <c r="K168" s="162"/>
      <c r="L168" s="32"/>
      <c r="M168" s="163" t="s">
        <v>1</v>
      </c>
      <c r="N168" s="164" t="s">
        <v>38</v>
      </c>
      <c r="O168" s="57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7" t="s">
        <v>132</v>
      </c>
      <c r="AT168" s="167" t="s">
        <v>134</v>
      </c>
      <c r="AU168" s="167" t="s">
        <v>81</v>
      </c>
      <c r="AY168" s="16" t="s">
        <v>133</v>
      </c>
      <c r="BE168" s="168">
        <f>IF(N168="základní",J168,0)</f>
        <v>0</v>
      </c>
      <c r="BF168" s="168">
        <f>IF(N168="snížená",J168,0)</f>
        <v>0</v>
      </c>
      <c r="BG168" s="168">
        <f>IF(N168="zákl. přenesená",J168,0)</f>
        <v>0</v>
      </c>
      <c r="BH168" s="168">
        <f>IF(N168="sníž. přenesená",J168,0)</f>
        <v>0</v>
      </c>
      <c r="BI168" s="168">
        <f>IF(N168="nulová",J168,0)</f>
        <v>0</v>
      </c>
      <c r="BJ168" s="16" t="s">
        <v>81</v>
      </c>
      <c r="BK168" s="168">
        <f>ROUND(I168*H168,2)</f>
        <v>0</v>
      </c>
      <c r="BL168" s="16" t="s">
        <v>132</v>
      </c>
      <c r="BM168" s="167" t="s">
        <v>1450</v>
      </c>
    </row>
    <row r="169" spans="2:51" s="12" customFormat="1" ht="12">
      <c r="B169" s="169"/>
      <c r="D169" s="170" t="s">
        <v>139</v>
      </c>
      <c r="E169" s="171" t="s">
        <v>586</v>
      </c>
      <c r="F169" s="172" t="s">
        <v>1447</v>
      </c>
      <c r="H169" s="173">
        <v>20</v>
      </c>
      <c r="I169" s="174"/>
      <c r="L169" s="169"/>
      <c r="M169" s="175"/>
      <c r="N169" s="176"/>
      <c r="O169" s="176"/>
      <c r="P169" s="176"/>
      <c r="Q169" s="176"/>
      <c r="R169" s="176"/>
      <c r="S169" s="176"/>
      <c r="T169" s="177"/>
      <c r="AT169" s="171" t="s">
        <v>139</v>
      </c>
      <c r="AU169" s="171" t="s">
        <v>81</v>
      </c>
      <c r="AV169" s="12" t="s">
        <v>103</v>
      </c>
      <c r="AW169" s="12" t="s">
        <v>30</v>
      </c>
      <c r="AX169" s="12" t="s">
        <v>73</v>
      </c>
      <c r="AY169" s="171" t="s">
        <v>133</v>
      </c>
    </row>
    <row r="170" spans="2:51" s="12" customFormat="1" ht="12">
      <c r="B170" s="169"/>
      <c r="D170" s="170" t="s">
        <v>139</v>
      </c>
      <c r="E170" s="171" t="s">
        <v>1451</v>
      </c>
      <c r="F170" s="172" t="s">
        <v>1452</v>
      </c>
      <c r="H170" s="173">
        <v>20</v>
      </c>
      <c r="I170" s="174"/>
      <c r="L170" s="169"/>
      <c r="M170" s="175"/>
      <c r="N170" s="176"/>
      <c r="O170" s="176"/>
      <c r="P170" s="176"/>
      <c r="Q170" s="176"/>
      <c r="R170" s="176"/>
      <c r="S170" s="176"/>
      <c r="T170" s="177"/>
      <c r="AT170" s="171" t="s">
        <v>139</v>
      </c>
      <c r="AU170" s="171" t="s">
        <v>81</v>
      </c>
      <c r="AV170" s="12" t="s">
        <v>103</v>
      </c>
      <c r="AW170" s="12" t="s">
        <v>30</v>
      </c>
      <c r="AX170" s="12" t="s">
        <v>81</v>
      </c>
      <c r="AY170" s="171" t="s">
        <v>133</v>
      </c>
    </row>
    <row r="171" spans="1:65" s="2" customFormat="1" ht="21.75" customHeight="1">
      <c r="A171" s="31"/>
      <c r="B171" s="154"/>
      <c r="C171" s="155" t="s">
        <v>230</v>
      </c>
      <c r="D171" s="155" t="s">
        <v>134</v>
      </c>
      <c r="E171" s="156" t="s">
        <v>1453</v>
      </c>
      <c r="F171" s="157" t="s">
        <v>1454</v>
      </c>
      <c r="G171" s="158" t="s">
        <v>190</v>
      </c>
      <c r="H171" s="159">
        <v>10</v>
      </c>
      <c r="I171" s="160"/>
      <c r="J171" s="161">
        <f>ROUND(I171*H171,2)</f>
        <v>0</v>
      </c>
      <c r="K171" s="162"/>
      <c r="L171" s="32"/>
      <c r="M171" s="163" t="s">
        <v>1</v>
      </c>
      <c r="N171" s="164" t="s">
        <v>38</v>
      </c>
      <c r="O171" s="57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7" t="s">
        <v>132</v>
      </c>
      <c r="AT171" s="167" t="s">
        <v>134</v>
      </c>
      <c r="AU171" s="167" t="s">
        <v>81</v>
      </c>
      <c r="AY171" s="16" t="s">
        <v>133</v>
      </c>
      <c r="BE171" s="168">
        <f>IF(N171="základní",J171,0)</f>
        <v>0</v>
      </c>
      <c r="BF171" s="168">
        <f>IF(N171="snížená",J171,0)</f>
        <v>0</v>
      </c>
      <c r="BG171" s="168">
        <f>IF(N171="zákl. přenesená",J171,0)</f>
        <v>0</v>
      </c>
      <c r="BH171" s="168">
        <f>IF(N171="sníž. přenesená",J171,0)</f>
        <v>0</v>
      </c>
      <c r="BI171" s="168">
        <f>IF(N171="nulová",J171,0)</f>
        <v>0</v>
      </c>
      <c r="BJ171" s="16" t="s">
        <v>81</v>
      </c>
      <c r="BK171" s="168">
        <f>ROUND(I171*H171,2)</f>
        <v>0</v>
      </c>
      <c r="BL171" s="16" t="s">
        <v>132</v>
      </c>
      <c r="BM171" s="167" t="s">
        <v>1455</v>
      </c>
    </row>
    <row r="172" spans="2:51" s="12" customFormat="1" ht="12">
      <c r="B172" s="169"/>
      <c r="D172" s="170" t="s">
        <v>139</v>
      </c>
      <c r="E172" s="171" t="s">
        <v>234</v>
      </c>
      <c r="F172" s="172" t="s">
        <v>1456</v>
      </c>
      <c r="H172" s="173">
        <v>10</v>
      </c>
      <c r="I172" s="174"/>
      <c r="L172" s="169"/>
      <c r="M172" s="175"/>
      <c r="N172" s="176"/>
      <c r="O172" s="176"/>
      <c r="P172" s="176"/>
      <c r="Q172" s="176"/>
      <c r="R172" s="176"/>
      <c r="S172" s="176"/>
      <c r="T172" s="177"/>
      <c r="AT172" s="171" t="s">
        <v>139</v>
      </c>
      <c r="AU172" s="171" t="s">
        <v>81</v>
      </c>
      <c r="AV172" s="12" t="s">
        <v>103</v>
      </c>
      <c r="AW172" s="12" t="s">
        <v>30</v>
      </c>
      <c r="AX172" s="12" t="s">
        <v>73</v>
      </c>
      <c r="AY172" s="171" t="s">
        <v>133</v>
      </c>
    </row>
    <row r="173" spans="2:51" s="12" customFormat="1" ht="12">
      <c r="B173" s="169"/>
      <c r="D173" s="170" t="s">
        <v>139</v>
      </c>
      <c r="E173" s="171" t="s">
        <v>236</v>
      </c>
      <c r="F173" s="172" t="s">
        <v>237</v>
      </c>
      <c r="H173" s="173">
        <v>10</v>
      </c>
      <c r="I173" s="174"/>
      <c r="L173" s="169"/>
      <c r="M173" s="175"/>
      <c r="N173" s="176"/>
      <c r="O173" s="176"/>
      <c r="P173" s="176"/>
      <c r="Q173" s="176"/>
      <c r="R173" s="176"/>
      <c r="S173" s="176"/>
      <c r="T173" s="177"/>
      <c r="AT173" s="171" t="s">
        <v>139</v>
      </c>
      <c r="AU173" s="171" t="s">
        <v>81</v>
      </c>
      <c r="AV173" s="12" t="s">
        <v>103</v>
      </c>
      <c r="AW173" s="12" t="s">
        <v>30</v>
      </c>
      <c r="AX173" s="12" t="s">
        <v>81</v>
      </c>
      <c r="AY173" s="171" t="s">
        <v>133</v>
      </c>
    </row>
    <row r="174" spans="1:65" s="2" customFormat="1" ht="21.75" customHeight="1">
      <c r="A174" s="31"/>
      <c r="B174" s="154"/>
      <c r="C174" s="155" t="s">
        <v>238</v>
      </c>
      <c r="D174" s="155" t="s">
        <v>134</v>
      </c>
      <c r="E174" s="156" t="s">
        <v>1457</v>
      </c>
      <c r="F174" s="157" t="s">
        <v>1458</v>
      </c>
      <c r="G174" s="158" t="s">
        <v>190</v>
      </c>
      <c r="H174" s="159">
        <v>10</v>
      </c>
      <c r="I174" s="160"/>
      <c r="J174" s="161">
        <f>ROUND(I174*H174,2)</f>
        <v>0</v>
      </c>
      <c r="K174" s="162"/>
      <c r="L174" s="32"/>
      <c r="M174" s="163" t="s">
        <v>1</v>
      </c>
      <c r="N174" s="164" t="s">
        <v>38</v>
      </c>
      <c r="O174" s="57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7" t="s">
        <v>132</v>
      </c>
      <c r="AT174" s="167" t="s">
        <v>134</v>
      </c>
      <c r="AU174" s="167" t="s">
        <v>81</v>
      </c>
      <c r="AY174" s="16" t="s">
        <v>133</v>
      </c>
      <c r="BE174" s="168">
        <f>IF(N174="základní",J174,0)</f>
        <v>0</v>
      </c>
      <c r="BF174" s="168">
        <f>IF(N174="snížená",J174,0)</f>
        <v>0</v>
      </c>
      <c r="BG174" s="168">
        <f>IF(N174="zákl. přenesená",J174,0)</f>
        <v>0</v>
      </c>
      <c r="BH174" s="168">
        <f>IF(N174="sníž. přenesená",J174,0)</f>
        <v>0</v>
      </c>
      <c r="BI174" s="168">
        <f>IF(N174="nulová",J174,0)</f>
        <v>0</v>
      </c>
      <c r="BJ174" s="16" t="s">
        <v>81</v>
      </c>
      <c r="BK174" s="168">
        <f>ROUND(I174*H174,2)</f>
        <v>0</v>
      </c>
      <c r="BL174" s="16" t="s">
        <v>132</v>
      </c>
      <c r="BM174" s="167" t="s">
        <v>1459</v>
      </c>
    </row>
    <row r="175" spans="2:63" s="11" customFormat="1" ht="25.9" customHeight="1">
      <c r="B175" s="143"/>
      <c r="D175" s="144" t="s">
        <v>72</v>
      </c>
      <c r="E175" s="145" t="s">
        <v>953</v>
      </c>
      <c r="F175" s="145" t="s">
        <v>954</v>
      </c>
      <c r="I175" s="146"/>
      <c r="J175" s="147">
        <f>BK175</f>
        <v>0</v>
      </c>
      <c r="L175" s="143"/>
      <c r="M175" s="148"/>
      <c r="N175" s="149"/>
      <c r="O175" s="149"/>
      <c r="P175" s="150">
        <f>P176</f>
        <v>0</v>
      </c>
      <c r="Q175" s="149"/>
      <c r="R175" s="150">
        <f>R176</f>
        <v>0</v>
      </c>
      <c r="S175" s="149"/>
      <c r="T175" s="151">
        <f>T176</f>
        <v>0</v>
      </c>
      <c r="AR175" s="144" t="s">
        <v>132</v>
      </c>
      <c r="AT175" s="152" t="s">
        <v>72</v>
      </c>
      <c r="AU175" s="152" t="s">
        <v>73</v>
      </c>
      <c r="AY175" s="144" t="s">
        <v>133</v>
      </c>
      <c r="BK175" s="153">
        <f>BK176</f>
        <v>0</v>
      </c>
    </row>
    <row r="176" spans="1:65" s="2" customFormat="1" ht="21.75" customHeight="1">
      <c r="A176" s="31"/>
      <c r="B176" s="154"/>
      <c r="C176" s="155" t="s">
        <v>246</v>
      </c>
      <c r="D176" s="155" t="s">
        <v>134</v>
      </c>
      <c r="E176" s="156" t="s">
        <v>956</v>
      </c>
      <c r="F176" s="157" t="s">
        <v>957</v>
      </c>
      <c r="G176" s="158" t="s">
        <v>439</v>
      </c>
      <c r="H176" s="159">
        <v>10.608</v>
      </c>
      <c r="I176" s="160"/>
      <c r="J176" s="161">
        <f>ROUND(I176*H176,2)</f>
        <v>0</v>
      </c>
      <c r="K176" s="162"/>
      <c r="L176" s="32"/>
      <c r="M176" s="185" t="s">
        <v>1</v>
      </c>
      <c r="N176" s="186" t="s">
        <v>38</v>
      </c>
      <c r="O176" s="187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7" t="s">
        <v>132</v>
      </c>
      <c r="AT176" s="167" t="s">
        <v>134</v>
      </c>
      <c r="AU176" s="167" t="s">
        <v>81</v>
      </c>
      <c r="AY176" s="16" t="s">
        <v>133</v>
      </c>
      <c r="BE176" s="168">
        <f>IF(N176="základní",J176,0)</f>
        <v>0</v>
      </c>
      <c r="BF176" s="168">
        <f>IF(N176="snížená",J176,0)</f>
        <v>0</v>
      </c>
      <c r="BG176" s="168">
        <f>IF(N176="zákl. přenesená",J176,0)</f>
        <v>0</v>
      </c>
      <c r="BH176" s="168">
        <f>IF(N176="sníž. přenesená",J176,0)</f>
        <v>0</v>
      </c>
      <c r="BI176" s="168">
        <f>IF(N176="nulová",J176,0)</f>
        <v>0</v>
      </c>
      <c r="BJ176" s="16" t="s">
        <v>81</v>
      </c>
      <c r="BK176" s="168">
        <f>ROUND(I176*H176,2)</f>
        <v>0</v>
      </c>
      <c r="BL176" s="16" t="s">
        <v>132</v>
      </c>
      <c r="BM176" s="167" t="s">
        <v>1460</v>
      </c>
    </row>
    <row r="177" spans="1:31" s="2" customFormat="1" ht="6.95" customHeight="1">
      <c r="A177" s="31"/>
      <c r="B177" s="46"/>
      <c r="C177" s="47"/>
      <c r="D177" s="47"/>
      <c r="E177" s="47"/>
      <c r="F177" s="47"/>
      <c r="G177" s="47"/>
      <c r="H177" s="47"/>
      <c r="I177" s="120"/>
      <c r="J177" s="47"/>
      <c r="K177" s="47"/>
      <c r="L177" s="32"/>
      <c r="M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</sheetData>
  <autoFilter ref="C118:K17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2"/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101</v>
      </c>
      <c r="AZ2" s="93" t="s">
        <v>155</v>
      </c>
      <c r="BA2" s="93" t="s">
        <v>155</v>
      </c>
      <c r="BB2" s="93" t="s">
        <v>1</v>
      </c>
      <c r="BC2" s="93" t="s">
        <v>1461</v>
      </c>
      <c r="BD2" s="93" t="s">
        <v>103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94"/>
      <c r="J3" s="18"/>
      <c r="K3" s="18"/>
      <c r="L3" s="19"/>
      <c r="AT3" s="16" t="s">
        <v>83</v>
      </c>
      <c r="AZ3" s="93" t="s">
        <v>184</v>
      </c>
      <c r="BA3" s="93" t="s">
        <v>184</v>
      </c>
      <c r="BB3" s="93" t="s">
        <v>1</v>
      </c>
      <c r="BC3" s="93" t="s">
        <v>1462</v>
      </c>
      <c r="BD3" s="93" t="s">
        <v>103</v>
      </c>
    </row>
    <row r="4" spans="2:46" s="1" customFormat="1" ht="24.95" customHeight="1">
      <c r="B4" s="19"/>
      <c r="D4" s="20" t="s">
        <v>105</v>
      </c>
      <c r="I4" s="92"/>
      <c r="L4" s="19"/>
      <c r="M4" s="95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60" t="str">
        <f>'Rekapitulace stavby'!K6</f>
        <v>Modernizace sil.II/315 Hrádek - Ústí nad Orlicí</v>
      </c>
      <c r="F7" s="261"/>
      <c r="G7" s="261"/>
      <c r="H7" s="261"/>
      <c r="I7" s="92"/>
      <c r="L7" s="19"/>
    </row>
    <row r="8" spans="1:31" s="2" customFormat="1" ht="12" customHeight="1">
      <c r="A8" s="31"/>
      <c r="B8" s="32"/>
      <c r="C8" s="31"/>
      <c r="D8" s="26" t="s">
        <v>106</v>
      </c>
      <c r="E8" s="31"/>
      <c r="F8" s="31"/>
      <c r="G8" s="31"/>
      <c r="H8" s="31"/>
      <c r="I8" s="96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1463</v>
      </c>
      <c r="F9" s="259"/>
      <c r="G9" s="259"/>
      <c r="H9" s="259"/>
      <c r="I9" s="96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6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7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7" t="s">
        <v>22</v>
      </c>
      <c r="J12" s="54" t="str">
        <f>'Rekapitulace stavby'!AN8</f>
        <v>28. 4. 2020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6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7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7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6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7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'Rekapitulace stavby'!E14</f>
        <v>Vyplň údaj</v>
      </c>
      <c r="F18" s="232"/>
      <c r="G18" s="232"/>
      <c r="H18" s="232"/>
      <c r="I18" s="97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6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7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7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6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7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7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6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6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236" t="s">
        <v>1</v>
      </c>
      <c r="F27" s="236"/>
      <c r="G27" s="236"/>
      <c r="H27" s="23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6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2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3" t="s">
        <v>33</v>
      </c>
      <c r="E30" s="31"/>
      <c r="F30" s="31"/>
      <c r="G30" s="31"/>
      <c r="H30" s="31"/>
      <c r="I30" s="96"/>
      <c r="J30" s="70">
        <f>ROUND(J119,2)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2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4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5" t="s">
        <v>37</v>
      </c>
      <c r="E33" s="26" t="s">
        <v>38</v>
      </c>
      <c r="F33" s="106">
        <f>ROUND((SUM(BE119:BE190)),2)</f>
        <v>0</v>
      </c>
      <c r="G33" s="31"/>
      <c r="H33" s="31"/>
      <c r="I33" s="107">
        <v>0.21</v>
      </c>
      <c r="J33" s="106">
        <f>ROUND(((SUM(BE119:BE190))*I33),2)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6">
        <f>ROUND((SUM(BF119:BF190)),2)</f>
        <v>0</v>
      </c>
      <c r="G34" s="31"/>
      <c r="H34" s="31"/>
      <c r="I34" s="107">
        <v>0.15</v>
      </c>
      <c r="J34" s="106">
        <f>ROUND(((SUM(BF119:BF190))*I34),2)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6">
        <f>ROUND((SUM(BG119:BG190)),2)</f>
        <v>0</v>
      </c>
      <c r="G35" s="31"/>
      <c r="H35" s="31"/>
      <c r="I35" s="107">
        <v>0.21</v>
      </c>
      <c r="J35" s="10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6">
        <f>ROUND((SUM(BH119:BH190)),2)</f>
        <v>0</v>
      </c>
      <c r="G36" s="31"/>
      <c r="H36" s="31"/>
      <c r="I36" s="107">
        <v>0.15</v>
      </c>
      <c r="J36" s="10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6">
        <f>ROUND((SUM(BI119:BI190)),2)</f>
        <v>0</v>
      </c>
      <c r="G37" s="31"/>
      <c r="H37" s="31"/>
      <c r="I37" s="107">
        <v>0</v>
      </c>
      <c r="J37" s="10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6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8"/>
      <c r="D39" s="109" t="s">
        <v>43</v>
      </c>
      <c r="E39" s="59"/>
      <c r="F39" s="59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6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5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6" t="s">
        <v>49</v>
      </c>
      <c r="G61" s="44" t="s">
        <v>48</v>
      </c>
      <c r="H61" s="34"/>
      <c r="I61" s="117"/>
      <c r="J61" s="118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9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6" t="s">
        <v>49</v>
      </c>
      <c r="G76" s="44" t="s">
        <v>48</v>
      </c>
      <c r="H76" s="34"/>
      <c r="I76" s="117"/>
      <c r="J76" s="118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20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1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108</v>
      </c>
      <c r="D82" s="31"/>
      <c r="E82" s="31"/>
      <c r="F82" s="31"/>
      <c r="G82" s="31"/>
      <c r="H82" s="31"/>
      <c r="I82" s="96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6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6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60" t="str">
        <f>E7</f>
        <v>Modernizace sil.II/315 Hrádek - Ústí nad Orlicí</v>
      </c>
      <c r="F85" s="261"/>
      <c r="G85" s="261"/>
      <c r="H85" s="261"/>
      <c r="I85" s="96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106</v>
      </c>
      <c r="D86" s="31"/>
      <c r="E86" s="31"/>
      <c r="F86" s="31"/>
      <c r="G86" s="31"/>
      <c r="H86" s="31"/>
      <c r="I86" s="96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50" t="str">
        <f>E9</f>
        <v>SO 113 - Provizorní komunikace</v>
      </c>
      <c r="F87" s="259"/>
      <c r="G87" s="259"/>
      <c r="H87" s="259"/>
      <c r="I87" s="96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6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7" t="s">
        <v>22</v>
      </c>
      <c r="J89" s="54" t="str">
        <f>IF(J12="","",J12)</f>
        <v>28. 4. 2020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6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7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7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6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2" t="s">
        <v>109</v>
      </c>
      <c r="D94" s="108"/>
      <c r="E94" s="108"/>
      <c r="F94" s="108"/>
      <c r="G94" s="108"/>
      <c r="H94" s="108"/>
      <c r="I94" s="123"/>
      <c r="J94" s="124" t="s">
        <v>110</v>
      </c>
      <c r="K94" s="108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6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5" t="s">
        <v>111</v>
      </c>
      <c r="D96" s="31"/>
      <c r="E96" s="31"/>
      <c r="F96" s="31"/>
      <c r="G96" s="31"/>
      <c r="H96" s="31"/>
      <c r="I96" s="96"/>
      <c r="J96" s="70">
        <f>J119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83</v>
      </c>
    </row>
    <row r="97" spans="2:12" s="9" customFormat="1" ht="24.95" customHeight="1">
      <c r="B97" s="126"/>
      <c r="D97" s="127" t="s">
        <v>267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2:12" s="9" customFormat="1" ht="24.95" customHeight="1">
      <c r="B98" s="126"/>
      <c r="D98" s="127" t="s">
        <v>478</v>
      </c>
      <c r="E98" s="128"/>
      <c r="F98" s="128"/>
      <c r="G98" s="128"/>
      <c r="H98" s="128"/>
      <c r="I98" s="129"/>
      <c r="J98" s="130">
        <f>J179</f>
        <v>0</v>
      </c>
      <c r="L98" s="126"/>
    </row>
    <row r="99" spans="2:12" s="9" customFormat="1" ht="24.95" customHeight="1">
      <c r="B99" s="126"/>
      <c r="D99" s="127" t="s">
        <v>114</v>
      </c>
      <c r="E99" s="128"/>
      <c r="F99" s="128"/>
      <c r="G99" s="128"/>
      <c r="H99" s="128"/>
      <c r="I99" s="129"/>
      <c r="J99" s="130">
        <f>J188</f>
        <v>0</v>
      </c>
      <c r="L99" s="126"/>
    </row>
    <row r="100" spans="1:31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96"/>
      <c r="J100" s="31"/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46"/>
      <c r="C101" s="47"/>
      <c r="D101" s="47"/>
      <c r="E101" s="47"/>
      <c r="F101" s="47"/>
      <c r="G101" s="47"/>
      <c r="H101" s="47"/>
      <c r="I101" s="120"/>
      <c r="J101" s="47"/>
      <c r="K101" s="47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48"/>
      <c r="C105" s="49"/>
      <c r="D105" s="49"/>
      <c r="E105" s="49"/>
      <c r="F105" s="49"/>
      <c r="G105" s="49"/>
      <c r="H105" s="49"/>
      <c r="I105" s="121"/>
      <c r="J105" s="49"/>
      <c r="K105" s="49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117</v>
      </c>
      <c r="D106" s="31"/>
      <c r="E106" s="31"/>
      <c r="F106" s="31"/>
      <c r="G106" s="31"/>
      <c r="H106" s="31"/>
      <c r="I106" s="96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96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1"/>
      <c r="E108" s="31"/>
      <c r="F108" s="31"/>
      <c r="G108" s="31"/>
      <c r="H108" s="31"/>
      <c r="I108" s="96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60" t="str">
        <f>E7</f>
        <v>Modernizace sil.II/315 Hrádek - Ústí nad Orlicí</v>
      </c>
      <c r="F109" s="261"/>
      <c r="G109" s="261"/>
      <c r="H109" s="261"/>
      <c r="I109" s="96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106</v>
      </c>
      <c r="D110" s="31"/>
      <c r="E110" s="31"/>
      <c r="F110" s="31"/>
      <c r="G110" s="31"/>
      <c r="H110" s="31"/>
      <c r="I110" s="96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0" t="str">
        <f>E9</f>
        <v>SO 113 - Provizorní komunikace</v>
      </c>
      <c r="F111" s="259"/>
      <c r="G111" s="259"/>
      <c r="H111" s="259"/>
      <c r="I111" s="96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6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1"/>
      <c r="E113" s="31"/>
      <c r="F113" s="24" t="str">
        <f>F12</f>
        <v xml:space="preserve"> </v>
      </c>
      <c r="G113" s="31"/>
      <c r="H113" s="31"/>
      <c r="I113" s="97" t="s">
        <v>22</v>
      </c>
      <c r="J113" s="54" t="str">
        <f>IF(J12="","",J12)</f>
        <v>28. 4. 2020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6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1"/>
      <c r="E115" s="31"/>
      <c r="F115" s="24" t="str">
        <f>E15</f>
        <v xml:space="preserve"> </v>
      </c>
      <c r="G115" s="31"/>
      <c r="H115" s="31"/>
      <c r="I115" s="97" t="s">
        <v>29</v>
      </c>
      <c r="J115" s="29" t="str">
        <f>E21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27</v>
      </c>
      <c r="D116" s="31"/>
      <c r="E116" s="31"/>
      <c r="F116" s="24" t="str">
        <f>IF(E18="","",E18)</f>
        <v>Vyplň údaj</v>
      </c>
      <c r="G116" s="31"/>
      <c r="H116" s="31"/>
      <c r="I116" s="97" t="s">
        <v>31</v>
      </c>
      <c r="J116" s="29" t="str">
        <f>E24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1"/>
      <c r="D117" s="31"/>
      <c r="E117" s="31"/>
      <c r="F117" s="31"/>
      <c r="G117" s="31"/>
      <c r="H117" s="31"/>
      <c r="I117" s="96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0" customFormat="1" ht="29.25" customHeight="1">
      <c r="A118" s="131"/>
      <c r="B118" s="132"/>
      <c r="C118" s="133" t="s">
        <v>118</v>
      </c>
      <c r="D118" s="134" t="s">
        <v>58</v>
      </c>
      <c r="E118" s="134" t="s">
        <v>54</v>
      </c>
      <c r="F118" s="134" t="s">
        <v>55</v>
      </c>
      <c r="G118" s="134" t="s">
        <v>119</v>
      </c>
      <c r="H118" s="134" t="s">
        <v>120</v>
      </c>
      <c r="I118" s="135" t="s">
        <v>121</v>
      </c>
      <c r="J118" s="136" t="s">
        <v>110</v>
      </c>
      <c r="K118" s="137" t="s">
        <v>122</v>
      </c>
      <c r="L118" s="138"/>
      <c r="M118" s="61" t="s">
        <v>1</v>
      </c>
      <c r="N118" s="62" t="s">
        <v>37</v>
      </c>
      <c r="O118" s="62" t="s">
        <v>123</v>
      </c>
      <c r="P118" s="62" t="s">
        <v>124</v>
      </c>
      <c r="Q118" s="62" t="s">
        <v>125</v>
      </c>
      <c r="R118" s="62" t="s">
        <v>126</v>
      </c>
      <c r="S118" s="62" t="s">
        <v>127</v>
      </c>
      <c r="T118" s="63" t="s">
        <v>128</v>
      </c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</row>
    <row r="119" spans="1:63" s="2" customFormat="1" ht="22.9" customHeight="1">
      <c r="A119" s="31"/>
      <c r="B119" s="32"/>
      <c r="C119" s="68" t="s">
        <v>129</v>
      </c>
      <c r="D119" s="31"/>
      <c r="E119" s="31"/>
      <c r="F119" s="31"/>
      <c r="G119" s="31"/>
      <c r="H119" s="31"/>
      <c r="I119" s="96"/>
      <c r="J119" s="139">
        <f>BK119</f>
        <v>0</v>
      </c>
      <c r="K119" s="31"/>
      <c r="L119" s="32"/>
      <c r="M119" s="64"/>
      <c r="N119" s="55"/>
      <c r="O119" s="65"/>
      <c r="P119" s="140">
        <f>P120+P179+P188</f>
        <v>0</v>
      </c>
      <c r="Q119" s="65"/>
      <c r="R119" s="140">
        <f>R120+R179+R188</f>
        <v>4874.935216</v>
      </c>
      <c r="S119" s="65"/>
      <c r="T119" s="141">
        <f>T120+T179+T188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72</v>
      </c>
      <c r="AU119" s="16" t="s">
        <v>83</v>
      </c>
      <c r="BK119" s="142">
        <f>BK120+BK179+BK188</f>
        <v>0</v>
      </c>
    </row>
    <row r="120" spans="2:63" s="11" customFormat="1" ht="25.9" customHeight="1">
      <c r="B120" s="143"/>
      <c r="D120" s="144" t="s">
        <v>72</v>
      </c>
      <c r="E120" s="145" t="s">
        <v>81</v>
      </c>
      <c r="F120" s="145" t="s">
        <v>270</v>
      </c>
      <c r="I120" s="146"/>
      <c r="J120" s="147">
        <f>BK120</f>
        <v>0</v>
      </c>
      <c r="L120" s="143"/>
      <c r="M120" s="148"/>
      <c r="N120" s="149"/>
      <c r="O120" s="149"/>
      <c r="P120" s="150">
        <f>SUM(P121:P178)</f>
        <v>0</v>
      </c>
      <c r="Q120" s="149"/>
      <c r="R120" s="150">
        <f>SUM(R121:R178)</f>
        <v>4577.751416</v>
      </c>
      <c r="S120" s="149"/>
      <c r="T120" s="151">
        <f>SUM(T121:T178)</f>
        <v>0</v>
      </c>
      <c r="AR120" s="144" t="s">
        <v>132</v>
      </c>
      <c r="AT120" s="152" t="s">
        <v>72</v>
      </c>
      <c r="AU120" s="152" t="s">
        <v>73</v>
      </c>
      <c r="AY120" s="144" t="s">
        <v>133</v>
      </c>
      <c r="BK120" s="153">
        <f>SUM(BK121:BK178)</f>
        <v>0</v>
      </c>
    </row>
    <row r="121" spans="1:65" s="2" customFormat="1" ht="16.5" customHeight="1">
      <c r="A121" s="31"/>
      <c r="B121" s="154"/>
      <c r="C121" s="155" t="s">
        <v>81</v>
      </c>
      <c r="D121" s="155" t="s">
        <v>134</v>
      </c>
      <c r="E121" s="156" t="s">
        <v>1464</v>
      </c>
      <c r="F121" s="157" t="s">
        <v>1465</v>
      </c>
      <c r="G121" s="158" t="s">
        <v>505</v>
      </c>
      <c r="H121" s="159">
        <v>2286.9</v>
      </c>
      <c r="I121" s="160"/>
      <c r="J121" s="161">
        <f>ROUND(I121*H121,2)</f>
        <v>0</v>
      </c>
      <c r="K121" s="162"/>
      <c r="L121" s="32"/>
      <c r="M121" s="163" t="s">
        <v>1</v>
      </c>
      <c r="N121" s="164" t="s">
        <v>38</v>
      </c>
      <c r="O121" s="57"/>
      <c r="P121" s="165">
        <f>O121*H121</f>
        <v>0</v>
      </c>
      <c r="Q121" s="165">
        <v>0</v>
      </c>
      <c r="R121" s="165">
        <f>Q121*H121</f>
        <v>0</v>
      </c>
      <c r="S121" s="165">
        <v>0</v>
      </c>
      <c r="T121" s="166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7" t="s">
        <v>132</v>
      </c>
      <c r="AT121" s="167" t="s">
        <v>134</v>
      </c>
      <c r="AU121" s="167" t="s">
        <v>81</v>
      </c>
      <c r="AY121" s="16" t="s">
        <v>133</v>
      </c>
      <c r="BE121" s="168">
        <f>IF(N121="základní",J121,0)</f>
        <v>0</v>
      </c>
      <c r="BF121" s="168">
        <f>IF(N121="snížená",J121,0)</f>
        <v>0</v>
      </c>
      <c r="BG121" s="168">
        <f>IF(N121="zákl. přenesená",J121,0)</f>
        <v>0</v>
      </c>
      <c r="BH121" s="168">
        <f>IF(N121="sníž. přenesená",J121,0)</f>
        <v>0</v>
      </c>
      <c r="BI121" s="168">
        <f>IF(N121="nulová",J121,0)</f>
        <v>0</v>
      </c>
      <c r="BJ121" s="16" t="s">
        <v>81</v>
      </c>
      <c r="BK121" s="168">
        <f>ROUND(I121*H121,2)</f>
        <v>0</v>
      </c>
      <c r="BL121" s="16" t="s">
        <v>132</v>
      </c>
      <c r="BM121" s="167" t="s">
        <v>1466</v>
      </c>
    </row>
    <row r="122" spans="2:51" s="12" customFormat="1" ht="12">
      <c r="B122" s="169"/>
      <c r="D122" s="170" t="s">
        <v>139</v>
      </c>
      <c r="E122" s="171" t="s">
        <v>140</v>
      </c>
      <c r="F122" s="172" t="s">
        <v>1467</v>
      </c>
      <c r="H122" s="173">
        <v>2286.9</v>
      </c>
      <c r="I122" s="174"/>
      <c r="L122" s="169"/>
      <c r="M122" s="175"/>
      <c r="N122" s="176"/>
      <c r="O122" s="176"/>
      <c r="P122" s="176"/>
      <c r="Q122" s="176"/>
      <c r="R122" s="176"/>
      <c r="S122" s="176"/>
      <c r="T122" s="177"/>
      <c r="AT122" s="171" t="s">
        <v>139</v>
      </c>
      <c r="AU122" s="171" t="s">
        <v>81</v>
      </c>
      <c r="AV122" s="12" t="s">
        <v>103</v>
      </c>
      <c r="AW122" s="12" t="s">
        <v>30</v>
      </c>
      <c r="AX122" s="12" t="s">
        <v>73</v>
      </c>
      <c r="AY122" s="171" t="s">
        <v>133</v>
      </c>
    </row>
    <row r="123" spans="2:51" s="12" customFormat="1" ht="12">
      <c r="B123" s="169"/>
      <c r="D123" s="170" t="s">
        <v>139</v>
      </c>
      <c r="E123" s="171" t="s">
        <v>142</v>
      </c>
      <c r="F123" s="172" t="s">
        <v>143</v>
      </c>
      <c r="H123" s="173">
        <v>2286.9</v>
      </c>
      <c r="I123" s="174"/>
      <c r="L123" s="169"/>
      <c r="M123" s="175"/>
      <c r="N123" s="176"/>
      <c r="O123" s="176"/>
      <c r="P123" s="176"/>
      <c r="Q123" s="176"/>
      <c r="R123" s="176"/>
      <c r="S123" s="176"/>
      <c r="T123" s="177"/>
      <c r="AT123" s="171" t="s">
        <v>139</v>
      </c>
      <c r="AU123" s="171" t="s">
        <v>81</v>
      </c>
      <c r="AV123" s="12" t="s">
        <v>103</v>
      </c>
      <c r="AW123" s="12" t="s">
        <v>30</v>
      </c>
      <c r="AX123" s="12" t="s">
        <v>81</v>
      </c>
      <c r="AY123" s="171" t="s">
        <v>133</v>
      </c>
    </row>
    <row r="124" spans="1:65" s="2" customFormat="1" ht="21.75" customHeight="1">
      <c r="A124" s="31"/>
      <c r="B124" s="154"/>
      <c r="C124" s="155" t="s">
        <v>103</v>
      </c>
      <c r="D124" s="155" t="s">
        <v>134</v>
      </c>
      <c r="E124" s="156" t="s">
        <v>1468</v>
      </c>
      <c r="F124" s="157" t="s">
        <v>1469</v>
      </c>
      <c r="G124" s="158" t="s">
        <v>505</v>
      </c>
      <c r="H124" s="159">
        <v>2268</v>
      </c>
      <c r="I124" s="160"/>
      <c r="J124" s="161">
        <f>ROUND(I124*H124,2)</f>
        <v>0</v>
      </c>
      <c r="K124" s="162"/>
      <c r="L124" s="32"/>
      <c r="M124" s="163" t="s">
        <v>1</v>
      </c>
      <c r="N124" s="164" t="s">
        <v>38</v>
      </c>
      <c r="O124" s="57"/>
      <c r="P124" s="165">
        <f>O124*H124</f>
        <v>0</v>
      </c>
      <c r="Q124" s="165">
        <v>0</v>
      </c>
      <c r="R124" s="165">
        <f>Q124*H124</f>
        <v>0</v>
      </c>
      <c r="S124" s="165">
        <v>0</v>
      </c>
      <c r="T124" s="166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7" t="s">
        <v>132</v>
      </c>
      <c r="AT124" s="167" t="s">
        <v>134</v>
      </c>
      <c r="AU124" s="167" t="s">
        <v>81</v>
      </c>
      <c r="AY124" s="16" t="s">
        <v>133</v>
      </c>
      <c r="BE124" s="168">
        <f>IF(N124="základní",J124,0)</f>
        <v>0</v>
      </c>
      <c r="BF124" s="168">
        <f>IF(N124="snížená",J124,0)</f>
        <v>0</v>
      </c>
      <c r="BG124" s="168">
        <f>IF(N124="zákl. přenesená",J124,0)</f>
        <v>0</v>
      </c>
      <c r="BH124" s="168">
        <f>IF(N124="sníž. přenesená",J124,0)</f>
        <v>0</v>
      </c>
      <c r="BI124" s="168">
        <f>IF(N124="nulová",J124,0)</f>
        <v>0</v>
      </c>
      <c r="BJ124" s="16" t="s">
        <v>81</v>
      </c>
      <c r="BK124" s="168">
        <f>ROUND(I124*H124,2)</f>
        <v>0</v>
      </c>
      <c r="BL124" s="16" t="s">
        <v>132</v>
      </c>
      <c r="BM124" s="167" t="s">
        <v>1470</v>
      </c>
    </row>
    <row r="125" spans="2:51" s="12" customFormat="1" ht="12">
      <c r="B125" s="169"/>
      <c r="D125" s="170" t="s">
        <v>139</v>
      </c>
      <c r="E125" s="171" t="s">
        <v>280</v>
      </c>
      <c r="F125" s="172" t="s">
        <v>1471</v>
      </c>
      <c r="H125" s="173">
        <v>2268</v>
      </c>
      <c r="I125" s="174"/>
      <c r="L125" s="169"/>
      <c r="M125" s="175"/>
      <c r="N125" s="176"/>
      <c r="O125" s="176"/>
      <c r="P125" s="176"/>
      <c r="Q125" s="176"/>
      <c r="R125" s="176"/>
      <c r="S125" s="176"/>
      <c r="T125" s="177"/>
      <c r="AT125" s="171" t="s">
        <v>139</v>
      </c>
      <c r="AU125" s="171" t="s">
        <v>81</v>
      </c>
      <c r="AV125" s="12" t="s">
        <v>103</v>
      </c>
      <c r="AW125" s="12" t="s">
        <v>30</v>
      </c>
      <c r="AX125" s="12" t="s">
        <v>81</v>
      </c>
      <c r="AY125" s="171" t="s">
        <v>133</v>
      </c>
    </row>
    <row r="126" spans="1:65" s="2" customFormat="1" ht="21.75" customHeight="1">
      <c r="A126" s="31"/>
      <c r="B126" s="154"/>
      <c r="C126" s="155" t="s">
        <v>147</v>
      </c>
      <c r="D126" s="155" t="s">
        <v>134</v>
      </c>
      <c r="E126" s="156" t="s">
        <v>508</v>
      </c>
      <c r="F126" s="157" t="s">
        <v>509</v>
      </c>
      <c r="G126" s="158" t="s">
        <v>505</v>
      </c>
      <c r="H126" s="159">
        <v>1134</v>
      </c>
      <c r="I126" s="160"/>
      <c r="J126" s="161">
        <f>ROUND(I126*H126,2)</f>
        <v>0</v>
      </c>
      <c r="K126" s="162"/>
      <c r="L126" s="32"/>
      <c r="M126" s="163" t="s">
        <v>1</v>
      </c>
      <c r="N126" s="164" t="s">
        <v>38</v>
      </c>
      <c r="O126" s="57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7" t="s">
        <v>132</v>
      </c>
      <c r="AT126" s="167" t="s">
        <v>134</v>
      </c>
      <c r="AU126" s="167" t="s">
        <v>81</v>
      </c>
      <c r="AY126" s="16" t="s">
        <v>133</v>
      </c>
      <c r="BE126" s="168">
        <f>IF(N126="základní",J126,0)</f>
        <v>0</v>
      </c>
      <c r="BF126" s="168">
        <f>IF(N126="snížená",J126,0)</f>
        <v>0</v>
      </c>
      <c r="BG126" s="168">
        <f>IF(N126="zákl. přenesená",J126,0)</f>
        <v>0</v>
      </c>
      <c r="BH126" s="168">
        <f>IF(N126="sníž. přenesená",J126,0)</f>
        <v>0</v>
      </c>
      <c r="BI126" s="168">
        <f>IF(N126="nulová",J126,0)</f>
        <v>0</v>
      </c>
      <c r="BJ126" s="16" t="s">
        <v>81</v>
      </c>
      <c r="BK126" s="168">
        <f>ROUND(I126*H126,2)</f>
        <v>0</v>
      </c>
      <c r="BL126" s="16" t="s">
        <v>132</v>
      </c>
      <c r="BM126" s="167" t="s">
        <v>1472</v>
      </c>
    </row>
    <row r="127" spans="2:51" s="12" customFormat="1" ht="12">
      <c r="B127" s="169"/>
      <c r="D127" s="170" t="s">
        <v>139</v>
      </c>
      <c r="E127" s="171" t="s">
        <v>288</v>
      </c>
      <c r="F127" s="172" t="s">
        <v>1473</v>
      </c>
      <c r="H127" s="173">
        <v>1134</v>
      </c>
      <c r="I127" s="174"/>
      <c r="L127" s="169"/>
      <c r="M127" s="175"/>
      <c r="N127" s="176"/>
      <c r="O127" s="176"/>
      <c r="P127" s="176"/>
      <c r="Q127" s="176"/>
      <c r="R127" s="176"/>
      <c r="S127" s="176"/>
      <c r="T127" s="177"/>
      <c r="AT127" s="171" t="s">
        <v>139</v>
      </c>
      <c r="AU127" s="171" t="s">
        <v>81</v>
      </c>
      <c r="AV127" s="12" t="s">
        <v>103</v>
      </c>
      <c r="AW127" s="12" t="s">
        <v>30</v>
      </c>
      <c r="AX127" s="12" t="s">
        <v>81</v>
      </c>
      <c r="AY127" s="171" t="s">
        <v>133</v>
      </c>
    </row>
    <row r="128" spans="1:65" s="2" customFormat="1" ht="21.75" customHeight="1">
      <c r="A128" s="31"/>
      <c r="B128" s="154"/>
      <c r="C128" s="155" t="s">
        <v>132</v>
      </c>
      <c r="D128" s="155" t="s">
        <v>134</v>
      </c>
      <c r="E128" s="156" t="s">
        <v>1474</v>
      </c>
      <c r="F128" s="157" t="s">
        <v>1475</v>
      </c>
      <c r="G128" s="158" t="s">
        <v>505</v>
      </c>
      <c r="H128" s="159">
        <v>4732</v>
      </c>
      <c r="I128" s="160"/>
      <c r="J128" s="161">
        <f>ROUND(I128*H128,2)</f>
        <v>0</v>
      </c>
      <c r="K128" s="162"/>
      <c r="L128" s="32"/>
      <c r="M128" s="163" t="s">
        <v>1</v>
      </c>
      <c r="N128" s="164" t="s">
        <v>38</v>
      </c>
      <c r="O128" s="57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7" t="s">
        <v>132</v>
      </c>
      <c r="AT128" s="167" t="s">
        <v>134</v>
      </c>
      <c r="AU128" s="167" t="s">
        <v>81</v>
      </c>
      <c r="AY128" s="16" t="s">
        <v>133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6" t="s">
        <v>81</v>
      </c>
      <c r="BK128" s="168">
        <f>ROUND(I128*H128,2)</f>
        <v>0</v>
      </c>
      <c r="BL128" s="16" t="s">
        <v>132</v>
      </c>
      <c r="BM128" s="167" t="s">
        <v>1476</v>
      </c>
    </row>
    <row r="129" spans="2:51" s="12" customFormat="1" ht="12">
      <c r="B129" s="169"/>
      <c r="D129" s="170" t="s">
        <v>139</v>
      </c>
      <c r="E129" s="171" t="s">
        <v>154</v>
      </c>
      <c r="F129" s="172" t="s">
        <v>1477</v>
      </c>
      <c r="H129" s="173">
        <v>158</v>
      </c>
      <c r="I129" s="174"/>
      <c r="L129" s="169"/>
      <c r="M129" s="175"/>
      <c r="N129" s="176"/>
      <c r="O129" s="176"/>
      <c r="P129" s="176"/>
      <c r="Q129" s="176"/>
      <c r="R129" s="176"/>
      <c r="S129" s="176"/>
      <c r="T129" s="177"/>
      <c r="AT129" s="171" t="s">
        <v>139</v>
      </c>
      <c r="AU129" s="171" t="s">
        <v>81</v>
      </c>
      <c r="AV129" s="12" t="s">
        <v>103</v>
      </c>
      <c r="AW129" s="12" t="s">
        <v>30</v>
      </c>
      <c r="AX129" s="12" t="s">
        <v>73</v>
      </c>
      <c r="AY129" s="171" t="s">
        <v>133</v>
      </c>
    </row>
    <row r="130" spans="2:51" s="12" customFormat="1" ht="12">
      <c r="B130" s="169"/>
      <c r="D130" s="170" t="s">
        <v>139</v>
      </c>
      <c r="E130" s="171" t="s">
        <v>155</v>
      </c>
      <c r="F130" s="172" t="s">
        <v>1478</v>
      </c>
      <c r="H130" s="173">
        <v>4574</v>
      </c>
      <c r="I130" s="174"/>
      <c r="L130" s="169"/>
      <c r="M130" s="175"/>
      <c r="N130" s="176"/>
      <c r="O130" s="176"/>
      <c r="P130" s="176"/>
      <c r="Q130" s="176"/>
      <c r="R130" s="176"/>
      <c r="S130" s="176"/>
      <c r="T130" s="177"/>
      <c r="AT130" s="171" t="s">
        <v>139</v>
      </c>
      <c r="AU130" s="171" t="s">
        <v>81</v>
      </c>
      <c r="AV130" s="12" t="s">
        <v>103</v>
      </c>
      <c r="AW130" s="12" t="s">
        <v>30</v>
      </c>
      <c r="AX130" s="12" t="s">
        <v>73</v>
      </c>
      <c r="AY130" s="171" t="s">
        <v>133</v>
      </c>
    </row>
    <row r="131" spans="2:51" s="12" customFormat="1" ht="12">
      <c r="B131" s="169"/>
      <c r="D131" s="170" t="s">
        <v>139</v>
      </c>
      <c r="E131" s="171" t="s">
        <v>298</v>
      </c>
      <c r="F131" s="172" t="s">
        <v>299</v>
      </c>
      <c r="H131" s="173">
        <v>4732</v>
      </c>
      <c r="I131" s="174"/>
      <c r="L131" s="169"/>
      <c r="M131" s="175"/>
      <c r="N131" s="176"/>
      <c r="O131" s="176"/>
      <c r="P131" s="176"/>
      <c r="Q131" s="176"/>
      <c r="R131" s="176"/>
      <c r="S131" s="176"/>
      <c r="T131" s="177"/>
      <c r="AT131" s="171" t="s">
        <v>139</v>
      </c>
      <c r="AU131" s="171" t="s">
        <v>81</v>
      </c>
      <c r="AV131" s="12" t="s">
        <v>103</v>
      </c>
      <c r="AW131" s="12" t="s">
        <v>30</v>
      </c>
      <c r="AX131" s="12" t="s">
        <v>81</v>
      </c>
      <c r="AY131" s="171" t="s">
        <v>133</v>
      </c>
    </row>
    <row r="132" spans="1:65" s="2" customFormat="1" ht="21.75" customHeight="1">
      <c r="A132" s="31"/>
      <c r="B132" s="154"/>
      <c r="C132" s="155" t="s">
        <v>157</v>
      </c>
      <c r="D132" s="155" t="s">
        <v>134</v>
      </c>
      <c r="E132" s="156" t="s">
        <v>520</v>
      </c>
      <c r="F132" s="157" t="s">
        <v>521</v>
      </c>
      <c r="G132" s="158" t="s">
        <v>505</v>
      </c>
      <c r="H132" s="159">
        <v>2110</v>
      </c>
      <c r="I132" s="160"/>
      <c r="J132" s="161">
        <f>ROUND(I132*H132,2)</f>
        <v>0</v>
      </c>
      <c r="K132" s="162"/>
      <c r="L132" s="32"/>
      <c r="M132" s="163" t="s">
        <v>1</v>
      </c>
      <c r="N132" s="164" t="s">
        <v>38</v>
      </c>
      <c r="O132" s="57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7" t="s">
        <v>132</v>
      </c>
      <c r="AT132" s="167" t="s">
        <v>134</v>
      </c>
      <c r="AU132" s="167" t="s">
        <v>81</v>
      </c>
      <c r="AY132" s="16" t="s">
        <v>133</v>
      </c>
      <c r="BE132" s="168">
        <f>IF(N132="základní",J132,0)</f>
        <v>0</v>
      </c>
      <c r="BF132" s="168">
        <f>IF(N132="snížená",J132,0)</f>
        <v>0</v>
      </c>
      <c r="BG132" s="168">
        <f>IF(N132="zákl. přenesená",J132,0)</f>
        <v>0</v>
      </c>
      <c r="BH132" s="168">
        <f>IF(N132="sníž. přenesená",J132,0)</f>
        <v>0</v>
      </c>
      <c r="BI132" s="168">
        <f>IF(N132="nulová",J132,0)</f>
        <v>0</v>
      </c>
      <c r="BJ132" s="16" t="s">
        <v>81</v>
      </c>
      <c r="BK132" s="168">
        <f>ROUND(I132*H132,2)</f>
        <v>0</v>
      </c>
      <c r="BL132" s="16" t="s">
        <v>132</v>
      </c>
      <c r="BM132" s="167" t="s">
        <v>1479</v>
      </c>
    </row>
    <row r="133" spans="2:51" s="12" customFormat="1" ht="12">
      <c r="B133" s="169"/>
      <c r="D133" s="170" t="s">
        <v>139</v>
      </c>
      <c r="E133" s="171" t="s">
        <v>161</v>
      </c>
      <c r="F133" s="172" t="s">
        <v>1480</v>
      </c>
      <c r="H133" s="173">
        <v>2110</v>
      </c>
      <c r="I133" s="174"/>
      <c r="L133" s="169"/>
      <c r="M133" s="175"/>
      <c r="N133" s="176"/>
      <c r="O133" s="176"/>
      <c r="P133" s="176"/>
      <c r="Q133" s="176"/>
      <c r="R133" s="176"/>
      <c r="S133" s="176"/>
      <c r="T133" s="177"/>
      <c r="AT133" s="171" t="s">
        <v>139</v>
      </c>
      <c r="AU133" s="171" t="s">
        <v>81</v>
      </c>
      <c r="AV133" s="12" t="s">
        <v>103</v>
      </c>
      <c r="AW133" s="12" t="s">
        <v>30</v>
      </c>
      <c r="AX133" s="12" t="s">
        <v>81</v>
      </c>
      <c r="AY133" s="171" t="s">
        <v>133</v>
      </c>
    </row>
    <row r="134" spans="1:65" s="2" customFormat="1" ht="16.5" customHeight="1">
      <c r="A134" s="31"/>
      <c r="B134" s="154"/>
      <c r="C134" s="155" t="s">
        <v>164</v>
      </c>
      <c r="D134" s="155" t="s">
        <v>134</v>
      </c>
      <c r="E134" s="156" t="s">
        <v>1481</v>
      </c>
      <c r="F134" s="157" t="s">
        <v>1482</v>
      </c>
      <c r="G134" s="158" t="s">
        <v>505</v>
      </c>
      <c r="H134" s="159">
        <v>4574</v>
      </c>
      <c r="I134" s="160"/>
      <c r="J134" s="161">
        <f>ROUND(I134*H134,2)</f>
        <v>0</v>
      </c>
      <c r="K134" s="162"/>
      <c r="L134" s="32"/>
      <c r="M134" s="163" t="s">
        <v>1</v>
      </c>
      <c r="N134" s="164" t="s">
        <v>38</v>
      </c>
      <c r="O134" s="57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7" t="s">
        <v>132</v>
      </c>
      <c r="AT134" s="167" t="s">
        <v>134</v>
      </c>
      <c r="AU134" s="167" t="s">
        <v>81</v>
      </c>
      <c r="AY134" s="16" t="s">
        <v>133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6" t="s">
        <v>81</v>
      </c>
      <c r="BK134" s="168">
        <f>ROUND(I134*H134,2)</f>
        <v>0</v>
      </c>
      <c r="BL134" s="16" t="s">
        <v>132</v>
      </c>
      <c r="BM134" s="167" t="s">
        <v>1483</v>
      </c>
    </row>
    <row r="135" spans="2:51" s="12" customFormat="1" ht="12">
      <c r="B135" s="169"/>
      <c r="D135" s="170" t="s">
        <v>139</v>
      </c>
      <c r="E135" s="171" t="s">
        <v>307</v>
      </c>
      <c r="F135" s="172" t="s">
        <v>1484</v>
      </c>
      <c r="H135" s="173">
        <v>4574</v>
      </c>
      <c r="I135" s="174"/>
      <c r="L135" s="169"/>
      <c r="M135" s="175"/>
      <c r="N135" s="176"/>
      <c r="O135" s="176"/>
      <c r="P135" s="176"/>
      <c r="Q135" s="176"/>
      <c r="R135" s="176"/>
      <c r="S135" s="176"/>
      <c r="T135" s="177"/>
      <c r="AT135" s="171" t="s">
        <v>139</v>
      </c>
      <c r="AU135" s="171" t="s">
        <v>81</v>
      </c>
      <c r="AV135" s="12" t="s">
        <v>103</v>
      </c>
      <c r="AW135" s="12" t="s">
        <v>30</v>
      </c>
      <c r="AX135" s="12" t="s">
        <v>73</v>
      </c>
      <c r="AY135" s="171" t="s">
        <v>133</v>
      </c>
    </row>
    <row r="136" spans="2:51" s="12" customFormat="1" ht="12">
      <c r="B136" s="169"/>
      <c r="D136" s="170" t="s">
        <v>139</v>
      </c>
      <c r="E136" s="171" t="s">
        <v>456</v>
      </c>
      <c r="F136" s="172" t="s">
        <v>1485</v>
      </c>
      <c r="H136" s="173">
        <v>4574</v>
      </c>
      <c r="I136" s="174"/>
      <c r="L136" s="169"/>
      <c r="M136" s="175"/>
      <c r="N136" s="176"/>
      <c r="O136" s="176"/>
      <c r="P136" s="176"/>
      <c r="Q136" s="176"/>
      <c r="R136" s="176"/>
      <c r="S136" s="176"/>
      <c r="T136" s="177"/>
      <c r="AT136" s="171" t="s">
        <v>139</v>
      </c>
      <c r="AU136" s="171" t="s">
        <v>81</v>
      </c>
      <c r="AV136" s="12" t="s">
        <v>103</v>
      </c>
      <c r="AW136" s="12" t="s">
        <v>30</v>
      </c>
      <c r="AX136" s="12" t="s">
        <v>81</v>
      </c>
      <c r="AY136" s="171" t="s">
        <v>133</v>
      </c>
    </row>
    <row r="137" spans="1:65" s="2" customFormat="1" ht="21.75" customHeight="1">
      <c r="A137" s="31"/>
      <c r="B137" s="154"/>
      <c r="C137" s="155" t="s">
        <v>168</v>
      </c>
      <c r="D137" s="155" t="s">
        <v>134</v>
      </c>
      <c r="E137" s="156" t="s">
        <v>531</v>
      </c>
      <c r="F137" s="157" t="s">
        <v>532</v>
      </c>
      <c r="G137" s="158" t="s">
        <v>505</v>
      </c>
      <c r="H137" s="159">
        <v>2326</v>
      </c>
      <c r="I137" s="160"/>
      <c r="J137" s="161">
        <f>ROUND(I137*H137,2)</f>
        <v>0</v>
      </c>
      <c r="K137" s="162"/>
      <c r="L137" s="32"/>
      <c r="M137" s="163" t="s">
        <v>1</v>
      </c>
      <c r="N137" s="164" t="s">
        <v>38</v>
      </c>
      <c r="O137" s="57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7" t="s">
        <v>132</v>
      </c>
      <c r="AT137" s="167" t="s">
        <v>134</v>
      </c>
      <c r="AU137" s="167" t="s">
        <v>81</v>
      </c>
      <c r="AY137" s="16" t="s">
        <v>133</v>
      </c>
      <c r="BE137" s="168">
        <f>IF(N137="základní",J137,0)</f>
        <v>0</v>
      </c>
      <c r="BF137" s="168">
        <f>IF(N137="snížená",J137,0)</f>
        <v>0</v>
      </c>
      <c r="BG137" s="168">
        <f>IF(N137="zákl. přenesená",J137,0)</f>
        <v>0</v>
      </c>
      <c r="BH137" s="168">
        <f>IF(N137="sníž. přenesená",J137,0)</f>
        <v>0</v>
      </c>
      <c r="BI137" s="168">
        <f>IF(N137="nulová",J137,0)</f>
        <v>0</v>
      </c>
      <c r="BJ137" s="16" t="s">
        <v>81</v>
      </c>
      <c r="BK137" s="168">
        <f>ROUND(I137*H137,2)</f>
        <v>0</v>
      </c>
      <c r="BL137" s="16" t="s">
        <v>132</v>
      </c>
      <c r="BM137" s="167" t="s">
        <v>1486</v>
      </c>
    </row>
    <row r="138" spans="2:51" s="12" customFormat="1" ht="12">
      <c r="B138" s="169"/>
      <c r="D138" s="170" t="s">
        <v>139</v>
      </c>
      <c r="E138" s="171" t="s">
        <v>312</v>
      </c>
      <c r="F138" s="172" t="s">
        <v>1487</v>
      </c>
      <c r="H138" s="173">
        <v>2326</v>
      </c>
      <c r="I138" s="174"/>
      <c r="L138" s="169"/>
      <c r="M138" s="175"/>
      <c r="N138" s="176"/>
      <c r="O138" s="176"/>
      <c r="P138" s="176"/>
      <c r="Q138" s="176"/>
      <c r="R138" s="176"/>
      <c r="S138" s="176"/>
      <c r="T138" s="177"/>
      <c r="AT138" s="171" t="s">
        <v>139</v>
      </c>
      <c r="AU138" s="171" t="s">
        <v>81</v>
      </c>
      <c r="AV138" s="12" t="s">
        <v>103</v>
      </c>
      <c r="AW138" s="12" t="s">
        <v>30</v>
      </c>
      <c r="AX138" s="12" t="s">
        <v>81</v>
      </c>
      <c r="AY138" s="171" t="s">
        <v>133</v>
      </c>
    </row>
    <row r="139" spans="1:65" s="2" customFormat="1" ht="16.5" customHeight="1">
      <c r="A139" s="31"/>
      <c r="B139" s="154"/>
      <c r="C139" s="193" t="s">
        <v>172</v>
      </c>
      <c r="D139" s="193" t="s">
        <v>137</v>
      </c>
      <c r="E139" s="194" t="s">
        <v>535</v>
      </c>
      <c r="F139" s="195" t="s">
        <v>536</v>
      </c>
      <c r="G139" s="196" t="s">
        <v>439</v>
      </c>
      <c r="H139" s="197">
        <v>4571.6</v>
      </c>
      <c r="I139" s="198"/>
      <c r="J139" s="199">
        <f>ROUND(I139*H139,2)</f>
        <v>0</v>
      </c>
      <c r="K139" s="200"/>
      <c r="L139" s="201"/>
      <c r="M139" s="202" t="s">
        <v>1</v>
      </c>
      <c r="N139" s="203" t="s">
        <v>38</v>
      </c>
      <c r="O139" s="57"/>
      <c r="P139" s="165">
        <f>O139*H139</f>
        <v>0</v>
      </c>
      <c r="Q139" s="165">
        <v>1</v>
      </c>
      <c r="R139" s="165">
        <f>Q139*H139</f>
        <v>4571.6</v>
      </c>
      <c r="S139" s="165">
        <v>0</v>
      </c>
      <c r="T139" s="16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7" t="s">
        <v>172</v>
      </c>
      <c r="AT139" s="167" t="s">
        <v>137</v>
      </c>
      <c r="AU139" s="167" t="s">
        <v>81</v>
      </c>
      <c r="AY139" s="16" t="s">
        <v>133</v>
      </c>
      <c r="BE139" s="168">
        <f>IF(N139="základní",J139,0)</f>
        <v>0</v>
      </c>
      <c r="BF139" s="168">
        <f>IF(N139="snížená",J139,0)</f>
        <v>0</v>
      </c>
      <c r="BG139" s="168">
        <f>IF(N139="zákl. přenesená",J139,0)</f>
        <v>0</v>
      </c>
      <c r="BH139" s="168">
        <f>IF(N139="sníž. přenesená",J139,0)</f>
        <v>0</v>
      </c>
      <c r="BI139" s="168">
        <f>IF(N139="nulová",J139,0)</f>
        <v>0</v>
      </c>
      <c r="BJ139" s="16" t="s">
        <v>81</v>
      </c>
      <c r="BK139" s="168">
        <f>ROUND(I139*H139,2)</f>
        <v>0</v>
      </c>
      <c r="BL139" s="16" t="s">
        <v>132</v>
      </c>
      <c r="BM139" s="167" t="s">
        <v>1488</v>
      </c>
    </row>
    <row r="140" spans="2:51" s="12" customFormat="1" ht="12">
      <c r="B140" s="169"/>
      <c r="D140" s="170" t="s">
        <v>139</v>
      </c>
      <c r="E140" s="171" t="s">
        <v>176</v>
      </c>
      <c r="F140" s="172" t="s">
        <v>1489</v>
      </c>
      <c r="H140" s="173">
        <v>4571.6</v>
      </c>
      <c r="I140" s="174"/>
      <c r="L140" s="169"/>
      <c r="M140" s="175"/>
      <c r="N140" s="176"/>
      <c r="O140" s="176"/>
      <c r="P140" s="176"/>
      <c r="Q140" s="176"/>
      <c r="R140" s="176"/>
      <c r="S140" s="176"/>
      <c r="T140" s="177"/>
      <c r="AT140" s="171" t="s">
        <v>139</v>
      </c>
      <c r="AU140" s="171" t="s">
        <v>81</v>
      </c>
      <c r="AV140" s="12" t="s">
        <v>103</v>
      </c>
      <c r="AW140" s="12" t="s">
        <v>30</v>
      </c>
      <c r="AX140" s="12" t="s">
        <v>81</v>
      </c>
      <c r="AY140" s="171" t="s">
        <v>133</v>
      </c>
    </row>
    <row r="141" spans="1:65" s="2" customFormat="1" ht="16.5" customHeight="1">
      <c r="A141" s="31"/>
      <c r="B141" s="154"/>
      <c r="C141" s="155" t="s">
        <v>179</v>
      </c>
      <c r="D141" s="155" t="s">
        <v>134</v>
      </c>
      <c r="E141" s="156" t="s">
        <v>539</v>
      </c>
      <c r="F141" s="157" t="s">
        <v>540</v>
      </c>
      <c r="G141" s="158" t="s">
        <v>505</v>
      </c>
      <c r="H141" s="159">
        <v>4397</v>
      </c>
      <c r="I141" s="160"/>
      <c r="J141" s="161">
        <f>ROUND(I141*H141,2)</f>
        <v>0</v>
      </c>
      <c r="K141" s="162"/>
      <c r="L141" s="32"/>
      <c r="M141" s="163" t="s">
        <v>1</v>
      </c>
      <c r="N141" s="164" t="s">
        <v>38</v>
      </c>
      <c r="O141" s="57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7" t="s">
        <v>132</v>
      </c>
      <c r="AT141" s="167" t="s">
        <v>134</v>
      </c>
      <c r="AU141" s="167" t="s">
        <v>81</v>
      </c>
      <c r="AY141" s="16" t="s">
        <v>133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6" t="s">
        <v>81</v>
      </c>
      <c r="BK141" s="168">
        <f>ROUND(I141*H141,2)</f>
        <v>0</v>
      </c>
      <c r="BL141" s="16" t="s">
        <v>132</v>
      </c>
      <c r="BM141" s="167" t="s">
        <v>1490</v>
      </c>
    </row>
    <row r="142" spans="2:51" s="12" customFormat="1" ht="12">
      <c r="B142" s="169"/>
      <c r="D142" s="170" t="s">
        <v>139</v>
      </c>
      <c r="E142" s="171" t="s">
        <v>183</v>
      </c>
      <c r="F142" s="172" t="s">
        <v>1480</v>
      </c>
      <c r="H142" s="173">
        <v>2110</v>
      </c>
      <c r="I142" s="174"/>
      <c r="L142" s="169"/>
      <c r="M142" s="175"/>
      <c r="N142" s="176"/>
      <c r="O142" s="176"/>
      <c r="P142" s="176"/>
      <c r="Q142" s="176"/>
      <c r="R142" s="176"/>
      <c r="S142" s="176"/>
      <c r="T142" s="177"/>
      <c r="AT142" s="171" t="s">
        <v>139</v>
      </c>
      <c r="AU142" s="171" t="s">
        <v>81</v>
      </c>
      <c r="AV142" s="12" t="s">
        <v>103</v>
      </c>
      <c r="AW142" s="12" t="s">
        <v>30</v>
      </c>
      <c r="AX142" s="12" t="s">
        <v>73</v>
      </c>
      <c r="AY142" s="171" t="s">
        <v>133</v>
      </c>
    </row>
    <row r="143" spans="2:51" s="12" customFormat="1" ht="12">
      <c r="B143" s="169"/>
      <c r="D143" s="170" t="s">
        <v>139</v>
      </c>
      <c r="E143" s="171" t="s">
        <v>184</v>
      </c>
      <c r="F143" s="172" t="s">
        <v>1491</v>
      </c>
      <c r="H143" s="173">
        <v>2287</v>
      </c>
      <c r="I143" s="174"/>
      <c r="L143" s="169"/>
      <c r="M143" s="175"/>
      <c r="N143" s="176"/>
      <c r="O143" s="176"/>
      <c r="P143" s="176"/>
      <c r="Q143" s="176"/>
      <c r="R143" s="176"/>
      <c r="S143" s="176"/>
      <c r="T143" s="177"/>
      <c r="AT143" s="171" t="s">
        <v>139</v>
      </c>
      <c r="AU143" s="171" t="s">
        <v>81</v>
      </c>
      <c r="AV143" s="12" t="s">
        <v>103</v>
      </c>
      <c r="AW143" s="12" t="s">
        <v>30</v>
      </c>
      <c r="AX143" s="12" t="s">
        <v>73</v>
      </c>
      <c r="AY143" s="171" t="s">
        <v>133</v>
      </c>
    </row>
    <row r="144" spans="2:51" s="12" customFormat="1" ht="12">
      <c r="B144" s="169"/>
      <c r="D144" s="170" t="s">
        <v>139</v>
      </c>
      <c r="E144" s="171" t="s">
        <v>1492</v>
      </c>
      <c r="F144" s="172" t="s">
        <v>1493</v>
      </c>
      <c r="H144" s="173">
        <v>4397</v>
      </c>
      <c r="I144" s="174"/>
      <c r="L144" s="169"/>
      <c r="M144" s="175"/>
      <c r="N144" s="176"/>
      <c r="O144" s="176"/>
      <c r="P144" s="176"/>
      <c r="Q144" s="176"/>
      <c r="R144" s="176"/>
      <c r="S144" s="176"/>
      <c r="T144" s="177"/>
      <c r="AT144" s="171" t="s">
        <v>139</v>
      </c>
      <c r="AU144" s="171" t="s">
        <v>81</v>
      </c>
      <c r="AV144" s="12" t="s">
        <v>103</v>
      </c>
      <c r="AW144" s="12" t="s">
        <v>30</v>
      </c>
      <c r="AX144" s="12" t="s">
        <v>81</v>
      </c>
      <c r="AY144" s="171" t="s">
        <v>133</v>
      </c>
    </row>
    <row r="145" spans="1:65" s="2" customFormat="1" ht="21.75" customHeight="1">
      <c r="A145" s="31"/>
      <c r="B145" s="154"/>
      <c r="C145" s="155" t="s">
        <v>187</v>
      </c>
      <c r="D145" s="155" t="s">
        <v>134</v>
      </c>
      <c r="E145" s="156" t="s">
        <v>542</v>
      </c>
      <c r="F145" s="157" t="s">
        <v>543</v>
      </c>
      <c r="G145" s="158" t="s">
        <v>439</v>
      </c>
      <c r="H145" s="159">
        <v>3903.5</v>
      </c>
      <c r="I145" s="160"/>
      <c r="J145" s="161">
        <f>ROUND(I145*H145,2)</f>
        <v>0</v>
      </c>
      <c r="K145" s="162"/>
      <c r="L145" s="32"/>
      <c r="M145" s="163" t="s">
        <v>1</v>
      </c>
      <c r="N145" s="164" t="s">
        <v>38</v>
      </c>
      <c r="O145" s="57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7" t="s">
        <v>132</v>
      </c>
      <c r="AT145" s="167" t="s">
        <v>134</v>
      </c>
      <c r="AU145" s="167" t="s">
        <v>81</v>
      </c>
      <c r="AY145" s="16" t="s">
        <v>133</v>
      </c>
      <c r="BE145" s="168">
        <f>IF(N145="základní",J145,0)</f>
        <v>0</v>
      </c>
      <c r="BF145" s="168">
        <f>IF(N145="snížená",J145,0)</f>
        <v>0</v>
      </c>
      <c r="BG145" s="168">
        <f>IF(N145="zákl. přenesená",J145,0)</f>
        <v>0</v>
      </c>
      <c r="BH145" s="168">
        <f>IF(N145="sníž. přenesená",J145,0)</f>
        <v>0</v>
      </c>
      <c r="BI145" s="168">
        <f>IF(N145="nulová",J145,0)</f>
        <v>0</v>
      </c>
      <c r="BJ145" s="16" t="s">
        <v>81</v>
      </c>
      <c r="BK145" s="168">
        <f>ROUND(I145*H145,2)</f>
        <v>0</v>
      </c>
      <c r="BL145" s="16" t="s">
        <v>132</v>
      </c>
      <c r="BM145" s="167" t="s">
        <v>1494</v>
      </c>
    </row>
    <row r="146" spans="2:51" s="12" customFormat="1" ht="12">
      <c r="B146" s="169"/>
      <c r="D146" s="170" t="s">
        <v>139</v>
      </c>
      <c r="E146" s="171" t="s">
        <v>1009</v>
      </c>
      <c r="F146" s="172" t="s">
        <v>1495</v>
      </c>
      <c r="H146" s="173">
        <v>3903.5</v>
      </c>
      <c r="I146" s="174"/>
      <c r="L146" s="169"/>
      <c r="M146" s="175"/>
      <c r="N146" s="176"/>
      <c r="O146" s="176"/>
      <c r="P146" s="176"/>
      <c r="Q146" s="176"/>
      <c r="R146" s="176"/>
      <c r="S146" s="176"/>
      <c r="T146" s="177"/>
      <c r="AT146" s="171" t="s">
        <v>139</v>
      </c>
      <c r="AU146" s="171" t="s">
        <v>81</v>
      </c>
      <c r="AV146" s="12" t="s">
        <v>103</v>
      </c>
      <c r="AW146" s="12" t="s">
        <v>30</v>
      </c>
      <c r="AX146" s="12" t="s">
        <v>81</v>
      </c>
      <c r="AY146" s="171" t="s">
        <v>133</v>
      </c>
    </row>
    <row r="147" spans="1:65" s="2" customFormat="1" ht="21.75" customHeight="1">
      <c r="A147" s="31"/>
      <c r="B147" s="154"/>
      <c r="C147" s="155" t="s">
        <v>194</v>
      </c>
      <c r="D147" s="155" t="s">
        <v>134</v>
      </c>
      <c r="E147" s="156" t="s">
        <v>1496</v>
      </c>
      <c r="F147" s="157" t="s">
        <v>1497</v>
      </c>
      <c r="G147" s="158" t="s">
        <v>273</v>
      </c>
      <c r="H147" s="159">
        <v>7623</v>
      </c>
      <c r="I147" s="160"/>
      <c r="J147" s="161">
        <f>ROUND(I147*H147,2)</f>
        <v>0</v>
      </c>
      <c r="K147" s="162"/>
      <c r="L147" s="32"/>
      <c r="M147" s="163" t="s">
        <v>1</v>
      </c>
      <c r="N147" s="164" t="s">
        <v>38</v>
      </c>
      <c r="O147" s="57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7" t="s">
        <v>132</v>
      </c>
      <c r="AT147" s="167" t="s">
        <v>134</v>
      </c>
      <c r="AU147" s="167" t="s">
        <v>81</v>
      </c>
      <c r="AY147" s="16" t="s">
        <v>133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6" t="s">
        <v>81</v>
      </c>
      <c r="BK147" s="168">
        <f>ROUND(I147*H147,2)</f>
        <v>0</v>
      </c>
      <c r="BL147" s="16" t="s">
        <v>132</v>
      </c>
      <c r="BM147" s="167" t="s">
        <v>1498</v>
      </c>
    </row>
    <row r="148" spans="2:51" s="12" customFormat="1" ht="12">
      <c r="B148" s="169"/>
      <c r="D148" s="170" t="s">
        <v>139</v>
      </c>
      <c r="E148" s="171" t="s">
        <v>198</v>
      </c>
      <c r="F148" s="172" t="s">
        <v>1499</v>
      </c>
      <c r="H148" s="173">
        <v>7623</v>
      </c>
      <c r="I148" s="174"/>
      <c r="L148" s="169"/>
      <c r="M148" s="175"/>
      <c r="N148" s="176"/>
      <c r="O148" s="176"/>
      <c r="P148" s="176"/>
      <c r="Q148" s="176"/>
      <c r="R148" s="176"/>
      <c r="S148" s="176"/>
      <c r="T148" s="177"/>
      <c r="AT148" s="171" t="s">
        <v>139</v>
      </c>
      <c r="AU148" s="171" t="s">
        <v>81</v>
      </c>
      <c r="AV148" s="12" t="s">
        <v>103</v>
      </c>
      <c r="AW148" s="12" t="s">
        <v>30</v>
      </c>
      <c r="AX148" s="12" t="s">
        <v>73</v>
      </c>
      <c r="AY148" s="171" t="s">
        <v>133</v>
      </c>
    </row>
    <row r="149" spans="2:51" s="12" customFormat="1" ht="12">
      <c r="B149" s="169"/>
      <c r="D149" s="170" t="s">
        <v>139</v>
      </c>
      <c r="E149" s="171" t="s">
        <v>199</v>
      </c>
      <c r="F149" s="172" t="s">
        <v>200</v>
      </c>
      <c r="H149" s="173">
        <v>7623</v>
      </c>
      <c r="I149" s="174"/>
      <c r="L149" s="169"/>
      <c r="M149" s="175"/>
      <c r="N149" s="176"/>
      <c r="O149" s="176"/>
      <c r="P149" s="176"/>
      <c r="Q149" s="176"/>
      <c r="R149" s="176"/>
      <c r="S149" s="176"/>
      <c r="T149" s="177"/>
      <c r="AT149" s="171" t="s">
        <v>139</v>
      </c>
      <c r="AU149" s="171" t="s">
        <v>81</v>
      </c>
      <c r="AV149" s="12" t="s">
        <v>103</v>
      </c>
      <c r="AW149" s="12" t="s">
        <v>30</v>
      </c>
      <c r="AX149" s="12" t="s">
        <v>81</v>
      </c>
      <c r="AY149" s="171" t="s">
        <v>133</v>
      </c>
    </row>
    <row r="150" spans="1:65" s="2" customFormat="1" ht="21.75" customHeight="1">
      <c r="A150" s="31"/>
      <c r="B150" s="154"/>
      <c r="C150" s="155" t="s">
        <v>201</v>
      </c>
      <c r="D150" s="155" t="s">
        <v>134</v>
      </c>
      <c r="E150" s="156" t="s">
        <v>1028</v>
      </c>
      <c r="F150" s="157" t="s">
        <v>1029</v>
      </c>
      <c r="G150" s="158" t="s">
        <v>273</v>
      </c>
      <c r="H150" s="159">
        <v>7623</v>
      </c>
      <c r="I150" s="160"/>
      <c r="J150" s="161">
        <f>ROUND(I150*H150,2)</f>
        <v>0</v>
      </c>
      <c r="K150" s="162"/>
      <c r="L150" s="32"/>
      <c r="M150" s="163" t="s">
        <v>1</v>
      </c>
      <c r="N150" s="164" t="s">
        <v>38</v>
      </c>
      <c r="O150" s="57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7" t="s">
        <v>132</v>
      </c>
      <c r="AT150" s="167" t="s">
        <v>134</v>
      </c>
      <c r="AU150" s="167" t="s">
        <v>81</v>
      </c>
      <c r="AY150" s="16" t="s">
        <v>133</v>
      </c>
      <c r="BE150" s="168">
        <f>IF(N150="základní",J150,0)</f>
        <v>0</v>
      </c>
      <c r="BF150" s="168">
        <f>IF(N150="snížená",J150,0)</f>
        <v>0</v>
      </c>
      <c r="BG150" s="168">
        <f>IF(N150="zákl. přenesená",J150,0)</f>
        <v>0</v>
      </c>
      <c r="BH150" s="168">
        <f>IF(N150="sníž. přenesená",J150,0)</f>
        <v>0</v>
      </c>
      <c r="BI150" s="168">
        <f>IF(N150="nulová",J150,0)</f>
        <v>0</v>
      </c>
      <c r="BJ150" s="16" t="s">
        <v>81</v>
      </c>
      <c r="BK150" s="168">
        <f>ROUND(I150*H150,2)</f>
        <v>0</v>
      </c>
      <c r="BL150" s="16" t="s">
        <v>132</v>
      </c>
      <c r="BM150" s="167" t="s">
        <v>1500</v>
      </c>
    </row>
    <row r="151" spans="1:65" s="2" customFormat="1" ht="16.5" customHeight="1">
      <c r="A151" s="31"/>
      <c r="B151" s="154"/>
      <c r="C151" s="193" t="s">
        <v>209</v>
      </c>
      <c r="D151" s="193" t="s">
        <v>137</v>
      </c>
      <c r="E151" s="194" t="s">
        <v>1031</v>
      </c>
      <c r="F151" s="195" t="s">
        <v>565</v>
      </c>
      <c r="G151" s="196" t="s">
        <v>700</v>
      </c>
      <c r="H151" s="197">
        <v>114.345</v>
      </c>
      <c r="I151" s="198"/>
      <c r="J151" s="199">
        <f>ROUND(I151*H151,2)</f>
        <v>0</v>
      </c>
      <c r="K151" s="200"/>
      <c r="L151" s="201"/>
      <c r="M151" s="202" t="s">
        <v>1</v>
      </c>
      <c r="N151" s="203" t="s">
        <v>38</v>
      </c>
      <c r="O151" s="57"/>
      <c r="P151" s="165">
        <f>O151*H151</f>
        <v>0</v>
      </c>
      <c r="Q151" s="165">
        <v>0.001</v>
      </c>
      <c r="R151" s="165">
        <f>Q151*H151</f>
        <v>0.114345</v>
      </c>
      <c r="S151" s="165">
        <v>0</v>
      </c>
      <c r="T151" s="16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7" t="s">
        <v>172</v>
      </c>
      <c r="AT151" s="167" t="s">
        <v>137</v>
      </c>
      <c r="AU151" s="167" t="s">
        <v>81</v>
      </c>
      <c r="AY151" s="16" t="s">
        <v>133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6" t="s">
        <v>81</v>
      </c>
      <c r="BK151" s="168">
        <f>ROUND(I151*H151,2)</f>
        <v>0</v>
      </c>
      <c r="BL151" s="16" t="s">
        <v>132</v>
      </c>
      <c r="BM151" s="167" t="s">
        <v>1501</v>
      </c>
    </row>
    <row r="152" spans="2:51" s="12" customFormat="1" ht="12">
      <c r="B152" s="169"/>
      <c r="D152" s="170" t="s">
        <v>139</v>
      </c>
      <c r="E152" s="171" t="s">
        <v>102</v>
      </c>
      <c r="F152" s="172" t="s">
        <v>1502</v>
      </c>
      <c r="H152" s="173">
        <v>114.345</v>
      </c>
      <c r="I152" s="174"/>
      <c r="L152" s="169"/>
      <c r="M152" s="175"/>
      <c r="N152" s="176"/>
      <c r="O152" s="176"/>
      <c r="P152" s="176"/>
      <c r="Q152" s="176"/>
      <c r="R152" s="176"/>
      <c r="S152" s="176"/>
      <c r="T152" s="177"/>
      <c r="AT152" s="171" t="s">
        <v>139</v>
      </c>
      <c r="AU152" s="171" t="s">
        <v>81</v>
      </c>
      <c r="AV152" s="12" t="s">
        <v>103</v>
      </c>
      <c r="AW152" s="12" t="s">
        <v>30</v>
      </c>
      <c r="AX152" s="12" t="s">
        <v>81</v>
      </c>
      <c r="AY152" s="171" t="s">
        <v>133</v>
      </c>
    </row>
    <row r="153" spans="1:65" s="2" customFormat="1" ht="16.5" customHeight="1">
      <c r="A153" s="31"/>
      <c r="B153" s="154"/>
      <c r="C153" s="155" t="s">
        <v>217</v>
      </c>
      <c r="D153" s="155" t="s">
        <v>134</v>
      </c>
      <c r="E153" s="156" t="s">
        <v>575</v>
      </c>
      <c r="F153" s="157" t="s">
        <v>576</v>
      </c>
      <c r="G153" s="158" t="s">
        <v>273</v>
      </c>
      <c r="H153" s="159">
        <v>285</v>
      </c>
      <c r="I153" s="160"/>
      <c r="J153" s="161">
        <f>ROUND(I153*H153,2)</f>
        <v>0</v>
      </c>
      <c r="K153" s="162"/>
      <c r="L153" s="32"/>
      <c r="M153" s="163" t="s">
        <v>1</v>
      </c>
      <c r="N153" s="164" t="s">
        <v>38</v>
      </c>
      <c r="O153" s="57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7" t="s">
        <v>132</v>
      </c>
      <c r="AT153" s="167" t="s">
        <v>134</v>
      </c>
      <c r="AU153" s="167" t="s">
        <v>81</v>
      </c>
      <c r="AY153" s="16" t="s">
        <v>133</v>
      </c>
      <c r="BE153" s="168">
        <f>IF(N153="základní",J153,0)</f>
        <v>0</v>
      </c>
      <c r="BF153" s="168">
        <f>IF(N153="snížená",J153,0)</f>
        <v>0</v>
      </c>
      <c r="BG153" s="168">
        <f>IF(N153="zákl. přenesená",J153,0)</f>
        <v>0</v>
      </c>
      <c r="BH153" s="168">
        <f>IF(N153="sníž. přenesená",J153,0)</f>
        <v>0</v>
      </c>
      <c r="BI153" s="168">
        <f>IF(N153="nulová",J153,0)</f>
        <v>0</v>
      </c>
      <c r="BJ153" s="16" t="s">
        <v>81</v>
      </c>
      <c r="BK153" s="168">
        <f>ROUND(I153*H153,2)</f>
        <v>0</v>
      </c>
      <c r="BL153" s="16" t="s">
        <v>132</v>
      </c>
      <c r="BM153" s="167" t="s">
        <v>1503</v>
      </c>
    </row>
    <row r="154" spans="1:65" s="2" customFormat="1" ht="16.5" customHeight="1">
      <c r="A154" s="31"/>
      <c r="B154" s="154"/>
      <c r="C154" s="155" t="s">
        <v>8</v>
      </c>
      <c r="D154" s="155" t="s">
        <v>134</v>
      </c>
      <c r="E154" s="156" t="s">
        <v>1504</v>
      </c>
      <c r="F154" s="157" t="s">
        <v>1505</v>
      </c>
      <c r="G154" s="158" t="s">
        <v>273</v>
      </c>
      <c r="H154" s="159">
        <v>15246</v>
      </c>
      <c r="I154" s="160"/>
      <c r="J154" s="161">
        <f>ROUND(I154*H154,2)</f>
        <v>0</v>
      </c>
      <c r="K154" s="162"/>
      <c r="L154" s="32"/>
      <c r="M154" s="163" t="s">
        <v>1</v>
      </c>
      <c r="N154" s="164" t="s">
        <v>38</v>
      </c>
      <c r="O154" s="57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7" t="s">
        <v>132</v>
      </c>
      <c r="AT154" s="167" t="s">
        <v>134</v>
      </c>
      <c r="AU154" s="167" t="s">
        <v>81</v>
      </c>
      <c r="AY154" s="16" t="s">
        <v>133</v>
      </c>
      <c r="BE154" s="168">
        <f>IF(N154="základní",J154,0)</f>
        <v>0</v>
      </c>
      <c r="BF154" s="168">
        <f>IF(N154="snížená",J154,0)</f>
        <v>0</v>
      </c>
      <c r="BG154" s="168">
        <f>IF(N154="zákl. přenesená",J154,0)</f>
        <v>0</v>
      </c>
      <c r="BH154" s="168">
        <f>IF(N154="sníž. přenesená",J154,0)</f>
        <v>0</v>
      </c>
      <c r="BI154" s="168">
        <f>IF(N154="nulová",J154,0)</f>
        <v>0</v>
      </c>
      <c r="BJ154" s="16" t="s">
        <v>81</v>
      </c>
      <c r="BK154" s="168">
        <f>ROUND(I154*H154,2)</f>
        <v>0</v>
      </c>
      <c r="BL154" s="16" t="s">
        <v>132</v>
      </c>
      <c r="BM154" s="167" t="s">
        <v>1506</v>
      </c>
    </row>
    <row r="155" spans="2:51" s="12" customFormat="1" ht="12">
      <c r="B155" s="169"/>
      <c r="D155" s="170" t="s">
        <v>139</v>
      </c>
      <c r="E155" s="171" t="s">
        <v>586</v>
      </c>
      <c r="F155" s="172" t="s">
        <v>1507</v>
      </c>
      <c r="H155" s="173">
        <v>15246</v>
      </c>
      <c r="I155" s="174"/>
      <c r="L155" s="169"/>
      <c r="M155" s="175"/>
      <c r="N155" s="176"/>
      <c r="O155" s="176"/>
      <c r="P155" s="176"/>
      <c r="Q155" s="176"/>
      <c r="R155" s="176"/>
      <c r="S155" s="176"/>
      <c r="T155" s="177"/>
      <c r="AT155" s="171" t="s">
        <v>139</v>
      </c>
      <c r="AU155" s="171" t="s">
        <v>81</v>
      </c>
      <c r="AV155" s="12" t="s">
        <v>103</v>
      </c>
      <c r="AW155" s="12" t="s">
        <v>30</v>
      </c>
      <c r="AX155" s="12" t="s">
        <v>73</v>
      </c>
      <c r="AY155" s="171" t="s">
        <v>133</v>
      </c>
    </row>
    <row r="156" spans="2:51" s="12" customFormat="1" ht="12">
      <c r="B156" s="169"/>
      <c r="D156" s="170" t="s">
        <v>139</v>
      </c>
      <c r="E156" s="171" t="s">
        <v>1451</v>
      </c>
      <c r="F156" s="172" t="s">
        <v>1452</v>
      </c>
      <c r="H156" s="173">
        <v>15246</v>
      </c>
      <c r="I156" s="174"/>
      <c r="L156" s="169"/>
      <c r="M156" s="175"/>
      <c r="N156" s="176"/>
      <c r="O156" s="176"/>
      <c r="P156" s="176"/>
      <c r="Q156" s="176"/>
      <c r="R156" s="176"/>
      <c r="S156" s="176"/>
      <c r="T156" s="177"/>
      <c r="AT156" s="171" t="s">
        <v>139</v>
      </c>
      <c r="AU156" s="171" t="s">
        <v>81</v>
      </c>
      <c r="AV156" s="12" t="s">
        <v>103</v>
      </c>
      <c r="AW156" s="12" t="s">
        <v>30</v>
      </c>
      <c r="AX156" s="12" t="s">
        <v>81</v>
      </c>
      <c r="AY156" s="171" t="s">
        <v>133</v>
      </c>
    </row>
    <row r="157" spans="1:65" s="2" customFormat="1" ht="16.5" customHeight="1">
      <c r="A157" s="31"/>
      <c r="B157" s="154"/>
      <c r="C157" s="155" t="s">
        <v>230</v>
      </c>
      <c r="D157" s="155" t="s">
        <v>134</v>
      </c>
      <c r="E157" s="156" t="s">
        <v>1508</v>
      </c>
      <c r="F157" s="157" t="s">
        <v>1509</v>
      </c>
      <c r="G157" s="158" t="s">
        <v>273</v>
      </c>
      <c r="H157" s="159">
        <v>15246</v>
      </c>
      <c r="I157" s="160"/>
      <c r="J157" s="161">
        <f>ROUND(I157*H157,2)</f>
        <v>0</v>
      </c>
      <c r="K157" s="162"/>
      <c r="L157" s="32"/>
      <c r="M157" s="163" t="s">
        <v>1</v>
      </c>
      <c r="N157" s="164" t="s">
        <v>38</v>
      </c>
      <c r="O157" s="57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7" t="s">
        <v>132</v>
      </c>
      <c r="AT157" s="167" t="s">
        <v>134</v>
      </c>
      <c r="AU157" s="167" t="s">
        <v>81</v>
      </c>
      <c r="AY157" s="16" t="s">
        <v>133</v>
      </c>
      <c r="BE157" s="168">
        <f>IF(N157="základní",J157,0)</f>
        <v>0</v>
      </c>
      <c r="BF157" s="168">
        <f>IF(N157="snížená",J157,0)</f>
        <v>0</v>
      </c>
      <c r="BG157" s="168">
        <f>IF(N157="zákl. přenesená",J157,0)</f>
        <v>0</v>
      </c>
      <c r="BH157" s="168">
        <f>IF(N157="sníž. přenesená",J157,0)</f>
        <v>0</v>
      </c>
      <c r="BI157" s="168">
        <f>IF(N157="nulová",J157,0)</f>
        <v>0</v>
      </c>
      <c r="BJ157" s="16" t="s">
        <v>81</v>
      </c>
      <c r="BK157" s="168">
        <f>ROUND(I157*H157,2)</f>
        <v>0</v>
      </c>
      <c r="BL157" s="16" t="s">
        <v>132</v>
      </c>
      <c r="BM157" s="167" t="s">
        <v>1510</v>
      </c>
    </row>
    <row r="158" spans="2:51" s="12" customFormat="1" ht="12">
      <c r="B158" s="169"/>
      <c r="D158" s="170" t="s">
        <v>139</v>
      </c>
      <c r="E158" s="171" t="s">
        <v>234</v>
      </c>
      <c r="F158" s="172" t="s">
        <v>1507</v>
      </c>
      <c r="H158" s="173">
        <v>15246</v>
      </c>
      <c r="I158" s="174"/>
      <c r="L158" s="169"/>
      <c r="M158" s="175"/>
      <c r="N158" s="176"/>
      <c r="O158" s="176"/>
      <c r="P158" s="176"/>
      <c r="Q158" s="176"/>
      <c r="R158" s="176"/>
      <c r="S158" s="176"/>
      <c r="T158" s="177"/>
      <c r="AT158" s="171" t="s">
        <v>139</v>
      </c>
      <c r="AU158" s="171" t="s">
        <v>81</v>
      </c>
      <c r="AV158" s="12" t="s">
        <v>103</v>
      </c>
      <c r="AW158" s="12" t="s">
        <v>30</v>
      </c>
      <c r="AX158" s="12" t="s">
        <v>73</v>
      </c>
      <c r="AY158" s="171" t="s">
        <v>133</v>
      </c>
    </row>
    <row r="159" spans="2:51" s="12" customFormat="1" ht="12">
      <c r="B159" s="169"/>
      <c r="D159" s="170" t="s">
        <v>139</v>
      </c>
      <c r="E159" s="171" t="s">
        <v>236</v>
      </c>
      <c r="F159" s="172" t="s">
        <v>237</v>
      </c>
      <c r="H159" s="173">
        <v>15246</v>
      </c>
      <c r="I159" s="174"/>
      <c r="L159" s="169"/>
      <c r="M159" s="175"/>
      <c r="N159" s="176"/>
      <c r="O159" s="176"/>
      <c r="P159" s="176"/>
      <c r="Q159" s="176"/>
      <c r="R159" s="176"/>
      <c r="S159" s="176"/>
      <c r="T159" s="177"/>
      <c r="AT159" s="171" t="s">
        <v>139</v>
      </c>
      <c r="AU159" s="171" t="s">
        <v>81</v>
      </c>
      <c r="AV159" s="12" t="s">
        <v>103</v>
      </c>
      <c r="AW159" s="12" t="s">
        <v>30</v>
      </c>
      <c r="AX159" s="12" t="s">
        <v>81</v>
      </c>
      <c r="AY159" s="171" t="s">
        <v>133</v>
      </c>
    </row>
    <row r="160" spans="1:65" s="2" customFormat="1" ht="16.5" customHeight="1">
      <c r="A160" s="31"/>
      <c r="B160" s="154"/>
      <c r="C160" s="155" t="s">
        <v>238</v>
      </c>
      <c r="D160" s="155" t="s">
        <v>134</v>
      </c>
      <c r="E160" s="156" t="s">
        <v>1511</v>
      </c>
      <c r="F160" s="157" t="s">
        <v>1512</v>
      </c>
      <c r="G160" s="158" t="s">
        <v>273</v>
      </c>
      <c r="H160" s="159">
        <v>15246</v>
      </c>
      <c r="I160" s="160"/>
      <c r="J160" s="161">
        <f>ROUND(I160*H160,2)</f>
        <v>0</v>
      </c>
      <c r="K160" s="162"/>
      <c r="L160" s="32"/>
      <c r="M160" s="163" t="s">
        <v>1</v>
      </c>
      <c r="N160" s="164" t="s">
        <v>38</v>
      </c>
      <c r="O160" s="57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7" t="s">
        <v>132</v>
      </c>
      <c r="AT160" s="167" t="s">
        <v>134</v>
      </c>
      <c r="AU160" s="167" t="s">
        <v>81</v>
      </c>
      <c r="AY160" s="16" t="s">
        <v>133</v>
      </c>
      <c r="BE160" s="168">
        <f>IF(N160="základní",J160,0)</f>
        <v>0</v>
      </c>
      <c r="BF160" s="168">
        <f>IF(N160="snížená",J160,0)</f>
        <v>0</v>
      </c>
      <c r="BG160" s="168">
        <f>IF(N160="zákl. přenesená",J160,0)</f>
        <v>0</v>
      </c>
      <c r="BH160" s="168">
        <f>IF(N160="sníž. přenesená",J160,0)</f>
        <v>0</v>
      </c>
      <c r="BI160" s="168">
        <f>IF(N160="nulová",J160,0)</f>
        <v>0</v>
      </c>
      <c r="BJ160" s="16" t="s">
        <v>81</v>
      </c>
      <c r="BK160" s="168">
        <f>ROUND(I160*H160,2)</f>
        <v>0</v>
      </c>
      <c r="BL160" s="16" t="s">
        <v>132</v>
      </c>
      <c r="BM160" s="167" t="s">
        <v>1513</v>
      </c>
    </row>
    <row r="161" spans="2:51" s="12" customFormat="1" ht="12">
      <c r="B161" s="169"/>
      <c r="D161" s="170" t="s">
        <v>139</v>
      </c>
      <c r="E161" s="171" t="s">
        <v>242</v>
      </c>
      <c r="F161" s="172" t="s">
        <v>1507</v>
      </c>
      <c r="H161" s="173">
        <v>15246</v>
      </c>
      <c r="I161" s="174"/>
      <c r="L161" s="169"/>
      <c r="M161" s="175"/>
      <c r="N161" s="176"/>
      <c r="O161" s="176"/>
      <c r="P161" s="176"/>
      <c r="Q161" s="176"/>
      <c r="R161" s="176"/>
      <c r="S161" s="176"/>
      <c r="T161" s="177"/>
      <c r="AT161" s="171" t="s">
        <v>139</v>
      </c>
      <c r="AU161" s="171" t="s">
        <v>81</v>
      </c>
      <c r="AV161" s="12" t="s">
        <v>103</v>
      </c>
      <c r="AW161" s="12" t="s">
        <v>30</v>
      </c>
      <c r="AX161" s="12" t="s">
        <v>73</v>
      </c>
      <c r="AY161" s="171" t="s">
        <v>133</v>
      </c>
    </row>
    <row r="162" spans="2:51" s="12" customFormat="1" ht="12">
      <c r="B162" s="169"/>
      <c r="D162" s="170" t="s">
        <v>139</v>
      </c>
      <c r="E162" s="171" t="s">
        <v>244</v>
      </c>
      <c r="F162" s="172" t="s">
        <v>245</v>
      </c>
      <c r="H162" s="173">
        <v>15246</v>
      </c>
      <c r="I162" s="174"/>
      <c r="L162" s="169"/>
      <c r="M162" s="175"/>
      <c r="N162" s="176"/>
      <c r="O162" s="176"/>
      <c r="P162" s="176"/>
      <c r="Q162" s="176"/>
      <c r="R162" s="176"/>
      <c r="S162" s="176"/>
      <c r="T162" s="177"/>
      <c r="AT162" s="171" t="s">
        <v>139</v>
      </c>
      <c r="AU162" s="171" t="s">
        <v>81</v>
      </c>
      <c r="AV162" s="12" t="s">
        <v>103</v>
      </c>
      <c r="AW162" s="12" t="s">
        <v>30</v>
      </c>
      <c r="AX162" s="12" t="s">
        <v>81</v>
      </c>
      <c r="AY162" s="171" t="s">
        <v>133</v>
      </c>
    </row>
    <row r="163" spans="1:65" s="2" customFormat="1" ht="16.5" customHeight="1">
      <c r="A163" s="31"/>
      <c r="B163" s="154"/>
      <c r="C163" s="155" t="s">
        <v>246</v>
      </c>
      <c r="D163" s="155" t="s">
        <v>134</v>
      </c>
      <c r="E163" s="156" t="s">
        <v>1514</v>
      </c>
      <c r="F163" s="157" t="s">
        <v>1515</v>
      </c>
      <c r="G163" s="158" t="s">
        <v>273</v>
      </c>
      <c r="H163" s="159">
        <v>4573.8</v>
      </c>
      <c r="I163" s="160"/>
      <c r="J163" s="161">
        <f>ROUND(I163*H163,2)</f>
        <v>0</v>
      </c>
      <c r="K163" s="162"/>
      <c r="L163" s="32"/>
      <c r="M163" s="163" t="s">
        <v>1</v>
      </c>
      <c r="N163" s="164" t="s">
        <v>38</v>
      </c>
      <c r="O163" s="57"/>
      <c r="P163" s="165">
        <f>O163*H163</f>
        <v>0</v>
      </c>
      <c r="Q163" s="165">
        <v>0.00127</v>
      </c>
      <c r="R163" s="165">
        <f>Q163*H163</f>
        <v>5.808726000000001</v>
      </c>
      <c r="S163" s="165">
        <v>0</v>
      </c>
      <c r="T163" s="166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7" t="s">
        <v>132</v>
      </c>
      <c r="AT163" s="167" t="s">
        <v>134</v>
      </c>
      <c r="AU163" s="167" t="s">
        <v>81</v>
      </c>
      <c r="AY163" s="16" t="s">
        <v>133</v>
      </c>
      <c r="BE163" s="168">
        <f>IF(N163="základní",J163,0)</f>
        <v>0</v>
      </c>
      <c r="BF163" s="168">
        <f>IF(N163="snížená",J163,0)</f>
        <v>0</v>
      </c>
      <c r="BG163" s="168">
        <f>IF(N163="zákl. přenesená",J163,0)</f>
        <v>0</v>
      </c>
      <c r="BH163" s="168">
        <f>IF(N163="sníž. přenesená",J163,0)</f>
        <v>0</v>
      </c>
      <c r="BI163" s="168">
        <f>IF(N163="nulová",J163,0)</f>
        <v>0</v>
      </c>
      <c r="BJ163" s="16" t="s">
        <v>81</v>
      </c>
      <c r="BK163" s="168">
        <f>ROUND(I163*H163,2)</f>
        <v>0</v>
      </c>
      <c r="BL163" s="16" t="s">
        <v>132</v>
      </c>
      <c r="BM163" s="167" t="s">
        <v>1516</v>
      </c>
    </row>
    <row r="164" spans="2:51" s="12" customFormat="1" ht="22.5">
      <c r="B164" s="169"/>
      <c r="D164" s="170" t="s">
        <v>139</v>
      </c>
      <c r="E164" s="171" t="s">
        <v>249</v>
      </c>
      <c r="F164" s="172" t="s">
        <v>1517</v>
      </c>
      <c r="H164" s="173">
        <v>4573.8</v>
      </c>
      <c r="I164" s="174"/>
      <c r="L164" s="169"/>
      <c r="M164" s="175"/>
      <c r="N164" s="176"/>
      <c r="O164" s="176"/>
      <c r="P164" s="176"/>
      <c r="Q164" s="176"/>
      <c r="R164" s="176"/>
      <c r="S164" s="176"/>
      <c r="T164" s="177"/>
      <c r="AT164" s="171" t="s">
        <v>139</v>
      </c>
      <c r="AU164" s="171" t="s">
        <v>81</v>
      </c>
      <c r="AV164" s="12" t="s">
        <v>103</v>
      </c>
      <c r="AW164" s="12" t="s">
        <v>30</v>
      </c>
      <c r="AX164" s="12" t="s">
        <v>73</v>
      </c>
      <c r="AY164" s="171" t="s">
        <v>133</v>
      </c>
    </row>
    <row r="165" spans="2:51" s="12" customFormat="1" ht="12">
      <c r="B165" s="169"/>
      <c r="D165" s="170" t="s">
        <v>139</v>
      </c>
      <c r="E165" s="171" t="s">
        <v>251</v>
      </c>
      <c r="F165" s="172" t="s">
        <v>252</v>
      </c>
      <c r="H165" s="173">
        <v>4573.8</v>
      </c>
      <c r="I165" s="174"/>
      <c r="L165" s="169"/>
      <c r="M165" s="175"/>
      <c r="N165" s="176"/>
      <c r="O165" s="176"/>
      <c r="P165" s="176"/>
      <c r="Q165" s="176"/>
      <c r="R165" s="176"/>
      <c r="S165" s="176"/>
      <c r="T165" s="177"/>
      <c r="AT165" s="171" t="s">
        <v>139</v>
      </c>
      <c r="AU165" s="171" t="s">
        <v>81</v>
      </c>
      <c r="AV165" s="12" t="s">
        <v>103</v>
      </c>
      <c r="AW165" s="12" t="s">
        <v>30</v>
      </c>
      <c r="AX165" s="12" t="s">
        <v>81</v>
      </c>
      <c r="AY165" s="171" t="s">
        <v>133</v>
      </c>
    </row>
    <row r="166" spans="1:65" s="2" customFormat="1" ht="16.5" customHeight="1">
      <c r="A166" s="31"/>
      <c r="B166" s="154"/>
      <c r="C166" s="193" t="s">
        <v>255</v>
      </c>
      <c r="D166" s="193" t="s">
        <v>137</v>
      </c>
      <c r="E166" s="194" t="s">
        <v>564</v>
      </c>
      <c r="F166" s="195" t="s">
        <v>565</v>
      </c>
      <c r="G166" s="196" t="s">
        <v>700</v>
      </c>
      <c r="H166" s="197">
        <v>114.345</v>
      </c>
      <c r="I166" s="198"/>
      <c r="J166" s="199">
        <f>ROUND(I166*H166,2)</f>
        <v>0</v>
      </c>
      <c r="K166" s="200"/>
      <c r="L166" s="201"/>
      <c r="M166" s="202" t="s">
        <v>1</v>
      </c>
      <c r="N166" s="203" t="s">
        <v>38</v>
      </c>
      <c r="O166" s="57"/>
      <c r="P166" s="165">
        <f>O166*H166</f>
        <v>0</v>
      </c>
      <c r="Q166" s="165">
        <v>0.001</v>
      </c>
      <c r="R166" s="165">
        <f>Q166*H166</f>
        <v>0.114345</v>
      </c>
      <c r="S166" s="165">
        <v>0</v>
      </c>
      <c r="T166" s="166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7" t="s">
        <v>172</v>
      </c>
      <c r="AT166" s="167" t="s">
        <v>137</v>
      </c>
      <c r="AU166" s="167" t="s">
        <v>81</v>
      </c>
      <c r="AY166" s="16" t="s">
        <v>133</v>
      </c>
      <c r="BE166" s="168">
        <f>IF(N166="základní",J166,0)</f>
        <v>0</v>
      </c>
      <c r="BF166" s="168">
        <f>IF(N166="snížená",J166,0)</f>
        <v>0</v>
      </c>
      <c r="BG166" s="168">
        <f>IF(N166="zákl. přenesená",J166,0)</f>
        <v>0</v>
      </c>
      <c r="BH166" s="168">
        <f>IF(N166="sníž. přenesená",J166,0)</f>
        <v>0</v>
      </c>
      <c r="BI166" s="168">
        <f>IF(N166="nulová",J166,0)</f>
        <v>0</v>
      </c>
      <c r="BJ166" s="16" t="s">
        <v>81</v>
      </c>
      <c r="BK166" s="168">
        <f>ROUND(I166*H166,2)</f>
        <v>0</v>
      </c>
      <c r="BL166" s="16" t="s">
        <v>132</v>
      </c>
      <c r="BM166" s="167" t="s">
        <v>1518</v>
      </c>
    </row>
    <row r="167" spans="2:51" s="12" customFormat="1" ht="12">
      <c r="B167" s="169"/>
      <c r="D167" s="170" t="s">
        <v>139</v>
      </c>
      <c r="E167" s="171" t="s">
        <v>578</v>
      </c>
      <c r="F167" s="172" t="s">
        <v>1519</v>
      </c>
      <c r="H167" s="173">
        <v>114.345</v>
      </c>
      <c r="I167" s="174"/>
      <c r="L167" s="169"/>
      <c r="M167" s="175"/>
      <c r="N167" s="176"/>
      <c r="O167" s="176"/>
      <c r="P167" s="176"/>
      <c r="Q167" s="176"/>
      <c r="R167" s="176"/>
      <c r="S167" s="176"/>
      <c r="T167" s="177"/>
      <c r="AT167" s="171" t="s">
        <v>139</v>
      </c>
      <c r="AU167" s="171" t="s">
        <v>81</v>
      </c>
      <c r="AV167" s="12" t="s">
        <v>103</v>
      </c>
      <c r="AW167" s="12" t="s">
        <v>30</v>
      </c>
      <c r="AX167" s="12" t="s">
        <v>73</v>
      </c>
      <c r="AY167" s="171" t="s">
        <v>133</v>
      </c>
    </row>
    <row r="168" spans="2:51" s="12" customFormat="1" ht="12">
      <c r="B168" s="169"/>
      <c r="D168" s="170" t="s">
        <v>139</v>
      </c>
      <c r="E168" s="171" t="s">
        <v>1520</v>
      </c>
      <c r="F168" s="172" t="s">
        <v>1521</v>
      </c>
      <c r="H168" s="173">
        <v>114.345</v>
      </c>
      <c r="I168" s="174"/>
      <c r="L168" s="169"/>
      <c r="M168" s="175"/>
      <c r="N168" s="176"/>
      <c r="O168" s="176"/>
      <c r="P168" s="176"/>
      <c r="Q168" s="176"/>
      <c r="R168" s="176"/>
      <c r="S168" s="176"/>
      <c r="T168" s="177"/>
      <c r="AT168" s="171" t="s">
        <v>139</v>
      </c>
      <c r="AU168" s="171" t="s">
        <v>81</v>
      </c>
      <c r="AV168" s="12" t="s">
        <v>103</v>
      </c>
      <c r="AW168" s="12" t="s">
        <v>30</v>
      </c>
      <c r="AX168" s="12" t="s">
        <v>81</v>
      </c>
      <c r="AY168" s="171" t="s">
        <v>133</v>
      </c>
    </row>
    <row r="169" spans="1:65" s="2" customFormat="1" ht="21.75" customHeight="1">
      <c r="A169" s="31"/>
      <c r="B169" s="154"/>
      <c r="C169" s="155" t="s">
        <v>352</v>
      </c>
      <c r="D169" s="155" t="s">
        <v>134</v>
      </c>
      <c r="E169" s="156" t="s">
        <v>1522</v>
      </c>
      <c r="F169" s="157" t="s">
        <v>1523</v>
      </c>
      <c r="G169" s="158" t="s">
        <v>439</v>
      </c>
      <c r="H169" s="159">
        <v>571.725</v>
      </c>
      <c r="I169" s="160"/>
      <c r="J169" s="161">
        <f>ROUND(I169*H169,2)</f>
        <v>0</v>
      </c>
      <c r="K169" s="162"/>
      <c r="L169" s="32"/>
      <c r="M169" s="163" t="s">
        <v>1</v>
      </c>
      <c r="N169" s="164" t="s">
        <v>38</v>
      </c>
      <c r="O169" s="57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7" t="s">
        <v>132</v>
      </c>
      <c r="AT169" s="167" t="s">
        <v>134</v>
      </c>
      <c r="AU169" s="167" t="s">
        <v>81</v>
      </c>
      <c r="AY169" s="16" t="s">
        <v>133</v>
      </c>
      <c r="BE169" s="168">
        <f>IF(N169="základní",J169,0)</f>
        <v>0</v>
      </c>
      <c r="BF169" s="168">
        <f>IF(N169="snížená",J169,0)</f>
        <v>0</v>
      </c>
      <c r="BG169" s="168">
        <f>IF(N169="zákl. přenesená",J169,0)</f>
        <v>0</v>
      </c>
      <c r="BH169" s="168">
        <f>IF(N169="sníž. přenesená",J169,0)</f>
        <v>0</v>
      </c>
      <c r="BI169" s="168">
        <f>IF(N169="nulová",J169,0)</f>
        <v>0</v>
      </c>
      <c r="BJ169" s="16" t="s">
        <v>81</v>
      </c>
      <c r="BK169" s="168">
        <f>ROUND(I169*H169,2)</f>
        <v>0</v>
      </c>
      <c r="BL169" s="16" t="s">
        <v>132</v>
      </c>
      <c r="BM169" s="167" t="s">
        <v>1524</v>
      </c>
    </row>
    <row r="170" spans="2:51" s="12" customFormat="1" ht="22.5">
      <c r="B170" s="169"/>
      <c r="D170" s="170" t="s">
        <v>139</v>
      </c>
      <c r="E170" s="171" t="s">
        <v>356</v>
      </c>
      <c r="F170" s="172" t="s">
        <v>1525</v>
      </c>
      <c r="H170" s="173">
        <v>571.725</v>
      </c>
      <c r="I170" s="174"/>
      <c r="L170" s="169"/>
      <c r="M170" s="175"/>
      <c r="N170" s="176"/>
      <c r="O170" s="176"/>
      <c r="P170" s="176"/>
      <c r="Q170" s="176"/>
      <c r="R170" s="176"/>
      <c r="S170" s="176"/>
      <c r="T170" s="177"/>
      <c r="AT170" s="171" t="s">
        <v>139</v>
      </c>
      <c r="AU170" s="171" t="s">
        <v>81</v>
      </c>
      <c r="AV170" s="12" t="s">
        <v>103</v>
      </c>
      <c r="AW170" s="12" t="s">
        <v>30</v>
      </c>
      <c r="AX170" s="12" t="s">
        <v>73</v>
      </c>
      <c r="AY170" s="171" t="s">
        <v>133</v>
      </c>
    </row>
    <row r="171" spans="2:51" s="12" customFormat="1" ht="12">
      <c r="B171" s="169"/>
      <c r="D171" s="170" t="s">
        <v>139</v>
      </c>
      <c r="E171" s="171" t="s">
        <v>1526</v>
      </c>
      <c r="F171" s="172" t="s">
        <v>1527</v>
      </c>
      <c r="H171" s="173">
        <v>571.725</v>
      </c>
      <c r="I171" s="174"/>
      <c r="L171" s="169"/>
      <c r="M171" s="175"/>
      <c r="N171" s="176"/>
      <c r="O171" s="176"/>
      <c r="P171" s="176"/>
      <c r="Q171" s="176"/>
      <c r="R171" s="176"/>
      <c r="S171" s="176"/>
      <c r="T171" s="177"/>
      <c r="AT171" s="171" t="s">
        <v>139</v>
      </c>
      <c r="AU171" s="171" t="s">
        <v>81</v>
      </c>
      <c r="AV171" s="12" t="s">
        <v>103</v>
      </c>
      <c r="AW171" s="12" t="s">
        <v>30</v>
      </c>
      <c r="AX171" s="12" t="s">
        <v>81</v>
      </c>
      <c r="AY171" s="171" t="s">
        <v>133</v>
      </c>
    </row>
    <row r="172" spans="1:65" s="2" customFormat="1" ht="21.75" customHeight="1">
      <c r="A172" s="31"/>
      <c r="B172" s="154"/>
      <c r="C172" s="155" t="s">
        <v>7</v>
      </c>
      <c r="D172" s="155" t="s">
        <v>134</v>
      </c>
      <c r="E172" s="156" t="s">
        <v>1528</v>
      </c>
      <c r="F172" s="157" t="s">
        <v>1529</v>
      </c>
      <c r="G172" s="158" t="s">
        <v>439</v>
      </c>
      <c r="H172" s="159">
        <v>0.114</v>
      </c>
      <c r="I172" s="160"/>
      <c r="J172" s="161">
        <f>ROUND(I172*H172,2)</f>
        <v>0</v>
      </c>
      <c r="K172" s="162"/>
      <c r="L172" s="32"/>
      <c r="M172" s="163" t="s">
        <v>1</v>
      </c>
      <c r="N172" s="164" t="s">
        <v>38</v>
      </c>
      <c r="O172" s="57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7" t="s">
        <v>132</v>
      </c>
      <c r="AT172" s="167" t="s">
        <v>134</v>
      </c>
      <c r="AU172" s="167" t="s">
        <v>81</v>
      </c>
      <c r="AY172" s="16" t="s">
        <v>133</v>
      </c>
      <c r="BE172" s="168">
        <f>IF(N172="základní",J172,0)</f>
        <v>0</v>
      </c>
      <c r="BF172" s="168">
        <f>IF(N172="snížená",J172,0)</f>
        <v>0</v>
      </c>
      <c r="BG172" s="168">
        <f>IF(N172="zákl. přenesená",J172,0)</f>
        <v>0</v>
      </c>
      <c r="BH172" s="168">
        <f>IF(N172="sníž. přenesená",J172,0)</f>
        <v>0</v>
      </c>
      <c r="BI172" s="168">
        <f>IF(N172="nulová",J172,0)</f>
        <v>0</v>
      </c>
      <c r="BJ172" s="16" t="s">
        <v>81</v>
      </c>
      <c r="BK172" s="168">
        <f>ROUND(I172*H172,2)</f>
        <v>0</v>
      </c>
      <c r="BL172" s="16" t="s">
        <v>132</v>
      </c>
      <c r="BM172" s="167" t="s">
        <v>1530</v>
      </c>
    </row>
    <row r="173" spans="2:51" s="12" customFormat="1" ht="22.5">
      <c r="B173" s="169"/>
      <c r="D173" s="170" t="s">
        <v>139</v>
      </c>
      <c r="E173" s="171" t="s">
        <v>1049</v>
      </c>
      <c r="F173" s="172" t="s">
        <v>1531</v>
      </c>
      <c r="H173" s="173">
        <v>0.114</v>
      </c>
      <c r="I173" s="174"/>
      <c r="L173" s="169"/>
      <c r="M173" s="175"/>
      <c r="N173" s="176"/>
      <c r="O173" s="176"/>
      <c r="P173" s="176"/>
      <c r="Q173" s="176"/>
      <c r="R173" s="176"/>
      <c r="S173" s="176"/>
      <c r="T173" s="177"/>
      <c r="AT173" s="171" t="s">
        <v>139</v>
      </c>
      <c r="AU173" s="171" t="s">
        <v>81</v>
      </c>
      <c r="AV173" s="12" t="s">
        <v>103</v>
      </c>
      <c r="AW173" s="12" t="s">
        <v>30</v>
      </c>
      <c r="AX173" s="12" t="s">
        <v>73</v>
      </c>
      <c r="AY173" s="171" t="s">
        <v>133</v>
      </c>
    </row>
    <row r="174" spans="2:51" s="12" customFormat="1" ht="12">
      <c r="B174" s="169"/>
      <c r="D174" s="170" t="s">
        <v>139</v>
      </c>
      <c r="E174" s="171" t="s">
        <v>1532</v>
      </c>
      <c r="F174" s="172" t="s">
        <v>1533</v>
      </c>
      <c r="H174" s="173">
        <v>0.114</v>
      </c>
      <c r="I174" s="174"/>
      <c r="L174" s="169"/>
      <c r="M174" s="175"/>
      <c r="N174" s="176"/>
      <c r="O174" s="176"/>
      <c r="P174" s="176"/>
      <c r="Q174" s="176"/>
      <c r="R174" s="176"/>
      <c r="S174" s="176"/>
      <c r="T174" s="177"/>
      <c r="AT174" s="171" t="s">
        <v>139</v>
      </c>
      <c r="AU174" s="171" t="s">
        <v>81</v>
      </c>
      <c r="AV174" s="12" t="s">
        <v>103</v>
      </c>
      <c r="AW174" s="12" t="s">
        <v>30</v>
      </c>
      <c r="AX174" s="12" t="s">
        <v>81</v>
      </c>
      <c r="AY174" s="171" t="s">
        <v>133</v>
      </c>
    </row>
    <row r="175" spans="1:65" s="2" customFormat="1" ht="16.5" customHeight="1">
      <c r="A175" s="31"/>
      <c r="B175" s="154"/>
      <c r="C175" s="193" t="s">
        <v>360</v>
      </c>
      <c r="D175" s="193" t="s">
        <v>137</v>
      </c>
      <c r="E175" s="194" t="s">
        <v>1534</v>
      </c>
      <c r="F175" s="195" t="s">
        <v>1535</v>
      </c>
      <c r="G175" s="196" t="s">
        <v>700</v>
      </c>
      <c r="H175" s="197">
        <v>114</v>
      </c>
      <c r="I175" s="198"/>
      <c r="J175" s="199">
        <f>ROUND(I175*H175,2)</f>
        <v>0</v>
      </c>
      <c r="K175" s="200"/>
      <c r="L175" s="201"/>
      <c r="M175" s="202" t="s">
        <v>1</v>
      </c>
      <c r="N175" s="203" t="s">
        <v>38</v>
      </c>
      <c r="O175" s="57"/>
      <c r="P175" s="165">
        <f>O175*H175</f>
        <v>0</v>
      </c>
      <c r="Q175" s="165">
        <v>0.001</v>
      </c>
      <c r="R175" s="165">
        <f>Q175*H175</f>
        <v>0.114</v>
      </c>
      <c r="S175" s="165">
        <v>0</v>
      </c>
      <c r="T175" s="166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7" t="s">
        <v>172</v>
      </c>
      <c r="AT175" s="167" t="s">
        <v>137</v>
      </c>
      <c r="AU175" s="167" t="s">
        <v>81</v>
      </c>
      <c r="AY175" s="16" t="s">
        <v>133</v>
      </c>
      <c r="BE175" s="168">
        <f>IF(N175="základní",J175,0)</f>
        <v>0</v>
      </c>
      <c r="BF175" s="168">
        <f>IF(N175="snížená",J175,0)</f>
        <v>0</v>
      </c>
      <c r="BG175" s="168">
        <f>IF(N175="zákl. přenesená",J175,0)</f>
        <v>0</v>
      </c>
      <c r="BH175" s="168">
        <f>IF(N175="sníž. přenesená",J175,0)</f>
        <v>0</v>
      </c>
      <c r="BI175" s="168">
        <f>IF(N175="nulová",J175,0)</f>
        <v>0</v>
      </c>
      <c r="BJ175" s="16" t="s">
        <v>81</v>
      </c>
      <c r="BK175" s="168">
        <f>ROUND(I175*H175,2)</f>
        <v>0</v>
      </c>
      <c r="BL175" s="16" t="s">
        <v>132</v>
      </c>
      <c r="BM175" s="167" t="s">
        <v>1536</v>
      </c>
    </row>
    <row r="176" spans="1:65" s="2" customFormat="1" ht="16.5" customHeight="1">
      <c r="A176" s="31"/>
      <c r="B176" s="154"/>
      <c r="C176" s="155" t="s">
        <v>364</v>
      </c>
      <c r="D176" s="155" t="s">
        <v>134</v>
      </c>
      <c r="E176" s="156" t="s">
        <v>588</v>
      </c>
      <c r="F176" s="157" t="s">
        <v>589</v>
      </c>
      <c r="G176" s="158" t="s">
        <v>505</v>
      </c>
      <c r="H176" s="159">
        <v>343.035</v>
      </c>
      <c r="I176" s="160"/>
      <c r="J176" s="161">
        <f>ROUND(I176*H176,2)</f>
        <v>0</v>
      </c>
      <c r="K176" s="162"/>
      <c r="L176" s="32"/>
      <c r="M176" s="163" t="s">
        <v>1</v>
      </c>
      <c r="N176" s="164" t="s">
        <v>38</v>
      </c>
      <c r="O176" s="57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7" t="s">
        <v>132</v>
      </c>
      <c r="AT176" s="167" t="s">
        <v>134</v>
      </c>
      <c r="AU176" s="167" t="s">
        <v>81</v>
      </c>
      <c r="AY176" s="16" t="s">
        <v>133</v>
      </c>
      <c r="BE176" s="168">
        <f>IF(N176="základní",J176,0)</f>
        <v>0</v>
      </c>
      <c r="BF176" s="168">
        <f>IF(N176="snížená",J176,0)</f>
        <v>0</v>
      </c>
      <c r="BG176" s="168">
        <f>IF(N176="zákl. přenesená",J176,0)</f>
        <v>0</v>
      </c>
      <c r="BH176" s="168">
        <f>IF(N176="sníž. přenesená",J176,0)</f>
        <v>0</v>
      </c>
      <c r="BI176" s="168">
        <f>IF(N176="nulová",J176,0)</f>
        <v>0</v>
      </c>
      <c r="BJ176" s="16" t="s">
        <v>81</v>
      </c>
      <c r="BK176" s="168">
        <f>ROUND(I176*H176,2)</f>
        <v>0</v>
      </c>
      <c r="BL176" s="16" t="s">
        <v>132</v>
      </c>
      <c r="BM176" s="167" t="s">
        <v>1537</v>
      </c>
    </row>
    <row r="177" spans="2:51" s="12" customFormat="1" ht="22.5">
      <c r="B177" s="169"/>
      <c r="D177" s="170" t="s">
        <v>139</v>
      </c>
      <c r="E177" s="171" t="s">
        <v>604</v>
      </c>
      <c r="F177" s="172" t="s">
        <v>1538</v>
      </c>
      <c r="H177" s="173">
        <v>343.035</v>
      </c>
      <c r="I177" s="174"/>
      <c r="L177" s="169"/>
      <c r="M177" s="175"/>
      <c r="N177" s="176"/>
      <c r="O177" s="176"/>
      <c r="P177" s="176"/>
      <c r="Q177" s="176"/>
      <c r="R177" s="176"/>
      <c r="S177" s="176"/>
      <c r="T177" s="177"/>
      <c r="AT177" s="171" t="s">
        <v>139</v>
      </c>
      <c r="AU177" s="171" t="s">
        <v>81</v>
      </c>
      <c r="AV177" s="12" t="s">
        <v>103</v>
      </c>
      <c r="AW177" s="12" t="s">
        <v>30</v>
      </c>
      <c r="AX177" s="12" t="s">
        <v>81</v>
      </c>
      <c r="AY177" s="171" t="s">
        <v>133</v>
      </c>
    </row>
    <row r="178" spans="1:65" s="2" customFormat="1" ht="16.5" customHeight="1">
      <c r="A178" s="31"/>
      <c r="B178" s="154"/>
      <c r="C178" s="155" t="s">
        <v>260</v>
      </c>
      <c r="D178" s="155" t="s">
        <v>134</v>
      </c>
      <c r="E178" s="156" t="s">
        <v>592</v>
      </c>
      <c r="F178" s="157" t="s">
        <v>593</v>
      </c>
      <c r="G178" s="158" t="s">
        <v>505</v>
      </c>
      <c r="H178" s="159">
        <v>114.345</v>
      </c>
      <c r="I178" s="160"/>
      <c r="J178" s="161">
        <f>ROUND(I178*H178,2)</f>
        <v>0</v>
      </c>
      <c r="K178" s="162"/>
      <c r="L178" s="32"/>
      <c r="M178" s="163" t="s">
        <v>1</v>
      </c>
      <c r="N178" s="164" t="s">
        <v>38</v>
      </c>
      <c r="O178" s="57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7" t="s">
        <v>132</v>
      </c>
      <c r="AT178" s="167" t="s">
        <v>134</v>
      </c>
      <c r="AU178" s="167" t="s">
        <v>81</v>
      </c>
      <c r="AY178" s="16" t="s">
        <v>133</v>
      </c>
      <c r="BE178" s="168">
        <f>IF(N178="základní",J178,0)</f>
        <v>0</v>
      </c>
      <c r="BF178" s="168">
        <f>IF(N178="snížená",J178,0)</f>
        <v>0</v>
      </c>
      <c r="BG178" s="168">
        <f>IF(N178="zákl. přenesená",J178,0)</f>
        <v>0</v>
      </c>
      <c r="BH178" s="168">
        <f>IF(N178="sníž. přenesená",J178,0)</f>
        <v>0</v>
      </c>
      <c r="BI178" s="168">
        <f>IF(N178="nulová",J178,0)</f>
        <v>0</v>
      </c>
      <c r="BJ178" s="16" t="s">
        <v>81</v>
      </c>
      <c r="BK178" s="168">
        <f>ROUND(I178*H178,2)</f>
        <v>0</v>
      </c>
      <c r="BL178" s="16" t="s">
        <v>132</v>
      </c>
      <c r="BM178" s="167" t="s">
        <v>1539</v>
      </c>
    </row>
    <row r="179" spans="2:63" s="11" customFormat="1" ht="25.9" customHeight="1">
      <c r="B179" s="143"/>
      <c r="D179" s="144" t="s">
        <v>72</v>
      </c>
      <c r="E179" s="145" t="s">
        <v>157</v>
      </c>
      <c r="F179" s="145" t="s">
        <v>623</v>
      </c>
      <c r="I179" s="146"/>
      <c r="J179" s="147">
        <f>BK179</f>
        <v>0</v>
      </c>
      <c r="L179" s="143"/>
      <c r="M179" s="148"/>
      <c r="N179" s="149"/>
      <c r="O179" s="149"/>
      <c r="P179" s="150">
        <f>SUM(P180:P187)</f>
        <v>0</v>
      </c>
      <c r="Q179" s="149"/>
      <c r="R179" s="150">
        <f>SUM(R180:R187)</f>
        <v>297.1838</v>
      </c>
      <c r="S179" s="149"/>
      <c r="T179" s="151">
        <f>SUM(T180:T187)</f>
        <v>0</v>
      </c>
      <c r="AR179" s="144" t="s">
        <v>132</v>
      </c>
      <c r="AT179" s="152" t="s">
        <v>72</v>
      </c>
      <c r="AU179" s="152" t="s">
        <v>73</v>
      </c>
      <c r="AY179" s="144" t="s">
        <v>133</v>
      </c>
      <c r="BK179" s="153">
        <f>SUM(BK180:BK187)</f>
        <v>0</v>
      </c>
    </row>
    <row r="180" spans="1:65" s="2" customFormat="1" ht="16.5" customHeight="1">
      <c r="A180" s="31"/>
      <c r="B180" s="154"/>
      <c r="C180" s="155" t="s">
        <v>372</v>
      </c>
      <c r="D180" s="155" t="s">
        <v>134</v>
      </c>
      <c r="E180" s="156" t="s">
        <v>1540</v>
      </c>
      <c r="F180" s="157" t="s">
        <v>1541</v>
      </c>
      <c r="G180" s="158" t="s">
        <v>273</v>
      </c>
      <c r="H180" s="159">
        <v>4733.5</v>
      </c>
      <c r="I180" s="160"/>
      <c r="J180" s="161">
        <f>ROUND(I180*H180,2)</f>
        <v>0</v>
      </c>
      <c r="K180" s="162"/>
      <c r="L180" s="32"/>
      <c r="M180" s="163" t="s">
        <v>1</v>
      </c>
      <c r="N180" s="164" t="s">
        <v>38</v>
      </c>
      <c r="O180" s="57"/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7" t="s">
        <v>132</v>
      </c>
      <c r="AT180" s="167" t="s">
        <v>134</v>
      </c>
      <c r="AU180" s="167" t="s">
        <v>81</v>
      </c>
      <c r="AY180" s="16" t="s">
        <v>133</v>
      </c>
      <c r="BE180" s="168">
        <f>IF(N180="základní",J180,0)</f>
        <v>0</v>
      </c>
      <c r="BF180" s="168">
        <f>IF(N180="snížená",J180,0)</f>
        <v>0</v>
      </c>
      <c r="BG180" s="168">
        <f>IF(N180="zákl. přenesená",J180,0)</f>
        <v>0</v>
      </c>
      <c r="BH180" s="168">
        <f>IF(N180="sníž. přenesená",J180,0)</f>
        <v>0</v>
      </c>
      <c r="BI180" s="168">
        <f>IF(N180="nulová",J180,0)</f>
        <v>0</v>
      </c>
      <c r="BJ180" s="16" t="s">
        <v>81</v>
      </c>
      <c r="BK180" s="168">
        <f>ROUND(I180*H180,2)</f>
        <v>0</v>
      </c>
      <c r="BL180" s="16" t="s">
        <v>132</v>
      </c>
      <c r="BM180" s="167" t="s">
        <v>1542</v>
      </c>
    </row>
    <row r="181" spans="2:51" s="12" customFormat="1" ht="12">
      <c r="B181" s="169"/>
      <c r="D181" s="170" t="s">
        <v>139</v>
      </c>
      <c r="E181" s="171" t="s">
        <v>458</v>
      </c>
      <c r="F181" s="172" t="s">
        <v>1543</v>
      </c>
      <c r="H181" s="173">
        <v>4733.5</v>
      </c>
      <c r="I181" s="174"/>
      <c r="L181" s="169"/>
      <c r="M181" s="175"/>
      <c r="N181" s="176"/>
      <c r="O181" s="176"/>
      <c r="P181" s="176"/>
      <c r="Q181" s="176"/>
      <c r="R181" s="176"/>
      <c r="S181" s="176"/>
      <c r="T181" s="177"/>
      <c r="AT181" s="171" t="s">
        <v>139</v>
      </c>
      <c r="AU181" s="171" t="s">
        <v>81</v>
      </c>
      <c r="AV181" s="12" t="s">
        <v>103</v>
      </c>
      <c r="AW181" s="12" t="s">
        <v>30</v>
      </c>
      <c r="AX181" s="12" t="s">
        <v>81</v>
      </c>
      <c r="AY181" s="171" t="s">
        <v>133</v>
      </c>
    </row>
    <row r="182" spans="1:65" s="2" customFormat="1" ht="16.5" customHeight="1">
      <c r="A182" s="31"/>
      <c r="B182" s="154"/>
      <c r="C182" s="155" t="s">
        <v>376</v>
      </c>
      <c r="D182" s="155" t="s">
        <v>134</v>
      </c>
      <c r="E182" s="156" t="s">
        <v>1544</v>
      </c>
      <c r="F182" s="157" t="s">
        <v>1545</v>
      </c>
      <c r="G182" s="158" t="s">
        <v>273</v>
      </c>
      <c r="H182" s="159">
        <v>4348</v>
      </c>
      <c r="I182" s="160"/>
      <c r="J182" s="161">
        <f>ROUND(I182*H182,2)</f>
        <v>0</v>
      </c>
      <c r="K182" s="162"/>
      <c r="L182" s="32"/>
      <c r="M182" s="163" t="s">
        <v>1</v>
      </c>
      <c r="N182" s="164" t="s">
        <v>38</v>
      </c>
      <c r="O182" s="57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7" t="s">
        <v>132</v>
      </c>
      <c r="AT182" s="167" t="s">
        <v>134</v>
      </c>
      <c r="AU182" s="167" t="s">
        <v>81</v>
      </c>
      <c r="AY182" s="16" t="s">
        <v>133</v>
      </c>
      <c r="BE182" s="168">
        <f>IF(N182="základní",J182,0)</f>
        <v>0</v>
      </c>
      <c r="BF182" s="168">
        <f>IF(N182="snížená",J182,0)</f>
        <v>0</v>
      </c>
      <c r="BG182" s="168">
        <f>IF(N182="zákl. přenesená",J182,0)</f>
        <v>0</v>
      </c>
      <c r="BH182" s="168">
        <f>IF(N182="sníž. přenesená",J182,0)</f>
        <v>0</v>
      </c>
      <c r="BI182" s="168">
        <f>IF(N182="nulová",J182,0)</f>
        <v>0</v>
      </c>
      <c r="BJ182" s="16" t="s">
        <v>81</v>
      </c>
      <c r="BK182" s="168">
        <f>ROUND(I182*H182,2)</f>
        <v>0</v>
      </c>
      <c r="BL182" s="16" t="s">
        <v>132</v>
      </c>
      <c r="BM182" s="167" t="s">
        <v>1546</v>
      </c>
    </row>
    <row r="183" spans="2:51" s="12" customFormat="1" ht="12">
      <c r="B183" s="169"/>
      <c r="D183" s="170" t="s">
        <v>139</v>
      </c>
      <c r="E183" s="171" t="s">
        <v>616</v>
      </c>
      <c r="F183" s="172" t="s">
        <v>1547</v>
      </c>
      <c r="H183" s="173">
        <v>4348</v>
      </c>
      <c r="I183" s="174"/>
      <c r="L183" s="169"/>
      <c r="M183" s="175"/>
      <c r="N183" s="176"/>
      <c r="O183" s="176"/>
      <c r="P183" s="176"/>
      <c r="Q183" s="176"/>
      <c r="R183" s="176"/>
      <c r="S183" s="176"/>
      <c r="T183" s="177"/>
      <c r="AT183" s="171" t="s">
        <v>139</v>
      </c>
      <c r="AU183" s="171" t="s">
        <v>81</v>
      </c>
      <c r="AV183" s="12" t="s">
        <v>103</v>
      </c>
      <c r="AW183" s="12" t="s">
        <v>30</v>
      </c>
      <c r="AX183" s="12" t="s">
        <v>81</v>
      </c>
      <c r="AY183" s="171" t="s">
        <v>133</v>
      </c>
    </row>
    <row r="184" spans="1:65" s="2" customFormat="1" ht="16.5" customHeight="1">
      <c r="A184" s="31"/>
      <c r="B184" s="154"/>
      <c r="C184" s="155" t="s">
        <v>380</v>
      </c>
      <c r="D184" s="155" t="s">
        <v>134</v>
      </c>
      <c r="E184" s="156" t="s">
        <v>638</v>
      </c>
      <c r="F184" s="157" t="s">
        <v>639</v>
      </c>
      <c r="G184" s="158" t="s">
        <v>273</v>
      </c>
      <c r="H184" s="159">
        <v>1445</v>
      </c>
      <c r="I184" s="160"/>
      <c r="J184" s="161">
        <f>ROUND(I184*H184,2)</f>
        <v>0</v>
      </c>
      <c r="K184" s="162"/>
      <c r="L184" s="32"/>
      <c r="M184" s="163" t="s">
        <v>1</v>
      </c>
      <c r="N184" s="164" t="s">
        <v>38</v>
      </c>
      <c r="O184" s="57"/>
      <c r="P184" s="165">
        <f>O184*H184</f>
        <v>0</v>
      </c>
      <c r="Q184" s="165">
        <v>0.18776</v>
      </c>
      <c r="R184" s="165">
        <f>Q184*H184</f>
        <v>271.3132</v>
      </c>
      <c r="S184" s="165">
        <v>0</v>
      </c>
      <c r="T184" s="166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7" t="s">
        <v>132</v>
      </c>
      <c r="AT184" s="167" t="s">
        <v>134</v>
      </c>
      <c r="AU184" s="167" t="s">
        <v>81</v>
      </c>
      <c r="AY184" s="16" t="s">
        <v>133</v>
      </c>
      <c r="BE184" s="168">
        <f>IF(N184="základní",J184,0)</f>
        <v>0</v>
      </c>
      <c r="BF184" s="168">
        <f>IF(N184="snížená",J184,0)</f>
        <v>0</v>
      </c>
      <c r="BG184" s="168">
        <f>IF(N184="zákl. přenesená",J184,0)</f>
        <v>0</v>
      </c>
      <c r="BH184" s="168">
        <f>IF(N184="sníž. přenesená",J184,0)</f>
        <v>0</v>
      </c>
      <c r="BI184" s="168">
        <f>IF(N184="nulová",J184,0)</f>
        <v>0</v>
      </c>
      <c r="BJ184" s="16" t="s">
        <v>81</v>
      </c>
      <c r="BK184" s="168">
        <f>ROUND(I184*H184,2)</f>
        <v>0</v>
      </c>
      <c r="BL184" s="16" t="s">
        <v>132</v>
      </c>
      <c r="BM184" s="167" t="s">
        <v>1548</v>
      </c>
    </row>
    <row r="185" spans="2:51" s="12" customFormat="1" ht="12">
      <c r="B185" s="169"/>
      <c r="D185" s="170" t="s">
        <v>139</v>
      </c>
      <c r="E185" s="171" t="s">
        <v>621</v>
      </c>
      <c r="F185" s="172" t="s">
        <v>1549</v>
      </c>
      <c r="H185" s="173">
        <v>1445</v>
      </c>
      <c r="I185" s="174"/>
      <c r="L185" s="169"/>
      <c r="M185" s="175"/>
      <c r="N185" s="176"/>
      <c r="O185" s="176"/>
      <c r="P185" s="176"/>
      <c r="Q185" s="176"/>
      <c r="R185" s="176"/>
      <c r="S185" s="176"/>
      <c r="T185" s="177"/>
      <c r="AT185" s="171" t="s">
        <v>139</v>
      </c>
      <c r="AU185" s="171" t="s">
        <v>81</v>
      </c>
      <c r="AV185" s="12" t="s">
        <v>103</v>
      </c>
      <c r="AW185" s="12" t="s">
        <v>30</v>
      </c>
      <c r="AX185" s="12" t="s">
        <v>81</v>
      </c>
      <c r="AY185" s="171" t="s">
        <v>133</v>
      </c>
    </row>
    <row r="186" spans="1:65" s="2" customFormat="1" ht="21.75" customHeight="1">
      <c r="A186" s="31"/>
      <c r="B186" s="154"/>
      <c r="C186" s="155" t="s">
        <v>384</v>
      </c>
      <c r="D186" s="155" t="s">
        <v>134</v>
      </c>
      <c r="E186" s="156" t="s">
        <v>1550</v>
      </c>
      <c r="F186" s="157" t="s">
        <v>1551</v>
      </c>
      <c r="G186" s="158" t="s">
        <v>273</v>
      </c>
      <c r="H186" s="159">
        <v>4348</v>
      </c>
      <c r="I186" s="160"/>
      <c r="J186" s="161">
        <f>ROUND(I186*H186,2)</f>
        <v>0</v>
      </c>
      <c r="K186" s="162"/>
      <c r="L186" s="32"/>
      <c r="M186" s="163" t="s">
        <v>1</v>
      </c>
      <c r="N186" s="164" t="s">
        <v>38</v>
      </c>
      <c r="O186" s="57"/>
      <c r="P186" s="165">
        <f>O186*H186</f>
        <v>0</v>
      </c>
      <c r="Q186" s="165">
        <v>0.00524</v>
      </c>
      <c r="R186" s="165">
        <f>Q186*H186</f>
        <v>22.78352</v>
      </c>
      <c r="S186" s="165">
        <v>0</v>
      </c>
      <c r="T186" s="166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7" t="s">
        <v>132</v>
      </c>
      <c r="AT186" s="167" t="s">
        <v>134</v>
      </c>
      <c r="AU186" s="167" t="s">
        <v>81</v>
      </c>
      <c r="AY186" s="16" t="s">
        <v>133</v>
      </c>
      <c r="BE186" s="168">
        <f>IF(N186="základní",J186,0)</f>
        <v>0</v>
      </c>
      <c r="BF186" s="168">
        <f>IF(N186="snížená",J186,0)</f>
        <v>0</v>
      </c>
      <c r="BG186" s="168">
        <f>IF(N186="zákl. přenesená",J186,0)</f>
        <v>0</v>
      </c>
      <c r="BH186" s="168">
        <f>IF(N186="sníž. přenesená",J186,0)</f>
        <v>0</v>
      </c>
      <c r="BI186" s="168">
        <f>IF(N186="nulová",J186,0)</f>
        <v>0</v>
      </c>
      <c r="BJ186" s="16" t="s">
        <v>81</v>
      </c>
      <c r="BK186" s="168">
        <f>ROUND(I186*H186,2)</f>
        <v>0</v>
      </c>
      <c r="BL186" s="16" t="s">
        <v>132</v>
      </c>
      <c r="BM186" s="167" t="s">
        <v>1552</v>
      </c>
    </row>
    <row r="187" spans="1:65" s="2" customFormat="1" ht="21.75" customHeight="1">
      <c r="A187" s="31"/>
      <c r="B187" s="154"/>
      <c r="C187" s="155" t="s">
        <v>389</v>
      </c>
      <c r="D187" s="155" t="s">
        <v>134</v>
      </c>
      <c r="E187" s="156" t="s">
        <v>653</v>
      </c>
      <c r="F187" s="157" t="s">
        <v>654</v>
      </c>
      <c r="G187" s="158" t="s">
        <v>273</v>
      </c>
      <c r="H187" s="159">
        <v>4348</v>
      </c>
      <c r="I187" s="160"/>
      <c r="J187" s="161">
        <f>ROUND(I187*H187,2)</f>
        <v>0</v>
      </c>
      <c r="K187" s="162"/>
      <c r="L187" s="32"/>
      <c r="M187" s="163" t="s">
        <v>1</v>
      </c>
      <c r="N187" s="164" t="s">
        <v>38</v>
      </c>
      <c r="O187" s="57"/>
      <c r="P187" s="165">
        <f>O187*H187</f>
        <v>0</v>
      </c>
      <c r="Q187" s="165">
        <v>0.00071</v>
      </c>
      <c r="R187" s="165">
        <f>Q187*H187</f>
        <v>3.0870800000000003</v>
      </c>
      <c r="S187" s="165">
        <v>0</v>
      </c>
      <c r="T187" s="166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7" t="s">
        <v>132</v>
      </c>
      <c r="AT187" s="167" t="s">
        <v>134</v>
      </c>
      <c r="AU187" s="167" t="s">
        <v>81</v>
      </c>
      <c r="AY187" s="16" t="s">
        <v>133</v>
      </c>
      <c r="BE187" s="168">
        <f>IF(N187="základní",J187,0)</f>
        <v>0</v>
      </c>
      <c r="BF187" s="168">
        <f>IF(N187="snížená",J187,0)</f>
        <v>0</v>
      </c>
      <c r="BG187" s="168">
        <f>IF(N187="zákl. přenesená",J187,0)</f>
        <v>0</v>
      </c>
      <c r="BH187" s="168">
        <f>IF(N187="sníž. přenesená",J187,0)</f>
        <v>0</v>
      </c>
      <c r="BI187" s="168">
        <f>IF(N187="nulová",J187,0)</f>
        <v>0</v>
      </c>
      <c r="BJ187" s="16" t="s">
        <v>81</v>
      </c>
      <c r="BK187" s="168">
        <f>ROUND(I187*H187,2)</f>
        <v>0</v>
      </c>
      <c r="BL187" s="16" t="s">
        <v>132</v>
      </c>
      <c r="BM187" s="167" t="s">
        <v>1553</v>
      </c>
    </row>
    <row r="188" spans="2:63" s="11" customFormat="1" ht="25.9" customHeight="1">
      <c r="B188" s="143"/>
      <c r="D188" s="144" t="s">
        <v>72</v>
      </c>
      <c r="E188" s="145" t="s">
        <v>192</v>
      </c>
      <c r="F188" s="145" t="s">
        <v>193</v>
      </c>
      <c r="I188" s="146"/>
      <c r="J188" s="147">
        <f>BK188</f>
        <v>0</v>
      </c>
      <c r="L188" s="143"/>
      <c r="M188" s="148"/>
      <c r="N188" s="149"/>
      <c r="O188" s="149"/>
      <c r="P188" s="150">
        <f>SUM(P189:P190)</f>
        <v>0</v>
      </c>
      <c r="Q188" s="149"/>
      <c r="R188" s="150">
        <f>SUM(R189:R190)</f>
        <v>0</v>
      </c>
      <c r="S188" s="149"/>
      <c r="T188" s="151">
        <f>SUM(T189:T190)</f>
        <v>0</v>
      </c>
      <c r="AR188" s="144" t="s">
        <v>132</v>
      </c>
      <c r="AT188" s="152" t="s">
        <v>72</v>
      </c>
      <c r="AU188" s="152" t="s">
        <v>73</v>
      </c>
      <c r="AY188" s="144" t="s">
        <v>133</v>
      </c>
      <c r="BK188" s="153">
        <f>SUM(BK189:BK190)</f>
        <v>0</v>
      </c>
    </row>
    <row r="189" spans="1:65" s="2" customFormat="1" ht="16.5" customHeight="1">
      <c r="A189" s="31"/>
      <c r="B189" s="154"/>
      <c r="C189" s="155" t="s">
        <v>393</v>
      </c>
      <c r="D189" s="155" t="s">
        <v>134</v>
      </c>
      <c r="E189" s="156" t="s">
        <v>1554</v>
      </c>
      <c r="F189" s="157" t="s">
        <v>1555</v>
      </c>
      <c r="G189" s="158" t="s">
        <v>1556</v>
      </c>
      <c r="H189" s="159">
        <v>1</v>
      </c>
      <c r="I189" s="160"/>
      <c r="J189" s="161">
        <f>ROUND(I189*H189,2)</f>
        <v>0</v>
      </c>
      <c r="K189" s="162"/>
      <c r="L189" s="32"/>
      <c r="M189" s="163" t="s">
        <v>1</v>
      </c>
      <c r="N189" s="164" t="s">
        <v>38</v>
      </c>
      <c r="O189" s="57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7" t="s">
        <v>132</v>
      </c>
      <c r="AT189" s="167" t="s">
        <v>134</v>
      </c>
      <c r="AU189" s="167" t="s">
        <v>81</v>
      </c>
      <c r="AY189" s="16" t="s">
        <v>133</v>
      </c>
      <c r="BE189" s="168">
        <f>IF(N189="základní",J189,0)</f>
        <v>0</v>
      </c>
      <c r="BF189" s="168">
        <f>IF(N189="snížená",J189,0)</f>
        <v>0</v>
      </c>
      <c r="BG189" s="168">
        <f>IF(N189="zákl. přenesená",J189,0)</f>
        <v>0</v>
      </c>
      <c r="BH189" s="168">
        <f>IF(N189="sníž. přenesená",J189,0)</f>
        <v>0</v>
      </c>
      <c r="BI189" s="168">
        <f>IF(N189="nulová",J189,0)</f>
        <v>0</v>
      </c>
      <c r="BJ189" s="16" t="s">
        <v>81</v>
      </c>
      <c r="BK189" s="168">
        <f>ROUND(I189*H189,2)</f>
        <v>0</v>
      </c>
      <c r="BL189" s="16" t="s">
        <v>132</v>
      </c>
      <c r="BM189" s="167" t="s">
        <v>1557</v>
      </c>
    </row>
    <row r="190" spans="2:51" s="12" customFormat="1" ht="12">
      <c r="B190" s="169"/>
      <c r="D190" s="170" t="s">
        <v>139</v>
      </c>
      <c r="E190" s="171" t="s">
        <v>636</v>
      </c>
      <c r="F190" s="172" t="s">
        <v>1558</v>
      </c>
      <c r="H190" s="173">
        <v>1</v>
      </c>
      <c r="I190" s="174"/>
      <c r="L190" s="169"/>
      <c r="M190" s="190"/>
      <c r="N190" s="191"/>
      <c r="O190" s="191"/>
      <c r="P190" s="191"/>
      <c r="Q190" s="191"/>
      <c r="R190" s="191"/>
      <c r="S190" s="191"/>
      <c r="T190" s="192"/>
      <c r="AT190" s="171" t="s">
        <v>139</v>
      </c>
      <c r="AU190" s="171" t="s">
        <v>81</v>
      </c>
      <c r="AV190" s="12" t="s">
        <v>103</v>
      </c>
      <c r="AW190" s="12" t="s">
        <v>30</v>
      </c>
      <c r="AX190" s="12" t="s">
        <v>81</v>
      </c>
      <c r="AY190" s="171" t="s">
        <v>133</v>
      </c>
    </row>
    <row r="191" spans="1:31" s="2" customFormat="1" ht="6.95" customHeight="1">
      <c r="A191" s="31"/>
      <c r="B191" s="46"/>
      <c r="C191" s="47"/>
      <c r="D191" s="47"/>
      <c r="E191" s="47"/>
      <c r="F191" s="47"/>
      <c r="G191" s="47"/>
      <c r="H191" s="47"/>
      <c r="I191" s="120"/>
      <c r="J191" s="47"/>
      <c r="K191" s="47"/>
      <c r="L191" s="32"/>
      <c r="M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</sheetData>
  <autoFilter ref="C118:K19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7"/>
      <c r="C3" s="18"/>
      <c r="D3" s="18"/>
      <c r="E3" s="18"/>
      <c r="F3" s="18"/>
      <c r="G3" s="18"/>
      <c r="H3" s="19"/>
    </row>
    <row r="4" spans="2:8" s="1" customFormat="1" ht="24.95" customHeight="1">
      <c r="B4" s="19"/>
      <c r="C4" s="20" t="s">
        <v>1559</v>
      </c>
      <c r="H4" s="19"/>
    </row>
    <row r="5" spans="2:8" s="1" customFormat="1" ht="12" customHeight="1">
      <c r="B5" s="19"/>
      <c r="C5" s="23" t="s">
        <v>13</v>
      </c>
      <c r="D5" s="236" t="s">
        <v>14</v>
      </c>
      <c r="E5" s="221"/>
      <c r="F5" s="221"/>
      <c r="H5" s="19"/>
    </row>
    <row r="6" spans="2:8" s="1" customFormat="1" ht="36.95" customHeight="1">
      <c r="B6" s="19"/>
      <c r="C6" s="25" t="s">
        <v>16</v>
      </c>
      <c r="D6" s="233" t="s">
        <v>17</v>
      </c>
      <c r="E6" s="221"/>
      <c r="F6" s="221"/>
      <c r="H6" s="19"/>
    </row>
    <row r="7" spans="2:8" s="1" customFormat="1" ht="16.5" customHeight="1">
      <c r="B7" s="19"/>
      <c r="C7" s="26" t="s">
        <v>22</v>
      </c>
      <c r="D7" s="54" t="str">
        <f>'Rekapitulace stavby'!AN8</f>
        <v>28. 4. 2020</v>
      </c>
      <c r="H7" s="19"/>
    </row>
    <row r="8" spans="1:8" s="2" customFormat="1" ht="10.9" customHeight="1">
      <c r="A8" s="31"/>
      <c r="B8" s="32"/>
      <c r="C8" s="31"/>
      <c r="D8" s="31"/>
      <c r="E8" s="31"/>
      <c r="F8" s="31"/>
      <c r="G8" s="31"/>
      <c r="H8" s="32"/>
    </row>
    <row r="9" spans="1:8" s="10" customFormat="1" ht="29.25" customHeight="1">
      <c r="A9" s="131"/>
      <c r="B9" s="132"/>
      <c r="C9" s="133" t="s">
        <v>54</v>
      </c>
      <c r="D9" s="134" t="s">
        <v>55</v>
      </c>
      <c r="E9" s="134" t="s">
        <v>119</v>
      </c>
      <c r="F9" s="136" t="s">
        <v>1560</v>
      </c>
      <c r="G9" s="131"/>
      <c r="H9" s="132"/>
    </row>
    <row r="10" spans="1:8" s="2" customFormat="1" ht="26.45" customHeight="1">
      <c r="A10" s="31"/>
      <c r="B10" s="32"/>
      <c r="C10" s="212" t="s">
        <v>1561</v>
      </c>
      <c r="D10" s="212" t="s">
        <v>79</v>
      </c>
      <c r="E10" s="31"/>
      <c r="F10" s="31"/>
      <c r="G10" s="31"/>
      <c r="H10" s="32"/>
    </row>
    <row r="11" spans="1:8" s="2" customFormat="1" ht="16.9" customHeight="1">
      <c r="A11" s="31"/>
      <c r="B11" s="32"/>
      <c r="C11" s="213" t="s">
        <v>140</v>
      </c>
      <c r="D11" s="214" t="s">
        <v>140</v>
      </c>
      <c r="E11" s="215" t="s">
        <v>1</v>
      </c>
      <c r="F11" s="216">
        <v>45</v>
      </c>
      <c r="G11" s="31"/>
      <c r="H11" s="32"/>
    </row>
    <row r="12" spans="1:8" s="2" customFormat="1" ht="16.9" customHeight="1">
      <c r="A12" s="31"/>
      <c r="B12" s="32"/>
      <c r="C12" s="217" t="s">
        <v>140</v>
      </c>
      <c r="D12" s="217" t="s">
        <v>141</v>
      </c>
      <c r="E12" s="16" t="s">
        <v>1</v>
      </c>
      <c r="F12" s="218">
        <v>45</v>
      </c>
      <c r="G12" s="31"/>
      <c r="H12" s="32"/>
    </row>
    <row r="13" spans="1:8" s="2" customFormat="1" ht="16.9" customHeight="1">
      <c r="A13" s="31"/>
      <c r="B13" s="32"/>
      <c r="C13" s="219" t="s">
        <v>1562</v>
      </c>
      <c r="D13" s="31"/>
      <c r="E13" s="31"/>
      <c r="F13" s="31"/>
      <c r="G13" s="31"/>
      <c r="H13" s="32"/>
    </row>
    <row r="14" spans="1:8" s="2" customFormat="1" ht="16.9" customHeight="1">
      <c r="A14" s="31"/>
      <c r="B14" s="32"/>
      <c r="C14" s="217" t="s">
        <v>135</v>
      </c>
      <c r="D14" s="217" t="s">
        <v>136</v>
      </c>
      <c r="E14" s="16" t="s">
        <v>137</v>
      </c>
      <c r="F14" s="218">
        <v>45</v>
      </c>
      <c r="G14" s="31"/>
      <c r="H14" s="32"/>
    </row>
    <row r="15" spans="1:8" s="2" customFormat="1" ht="16.9" customHeight="1">
      <c r="A15" s="31"/>
      <c r="B15" s="32"/>
      <c r="C15" s="213" t="s">
        <v>198</v>
      </c>
      <c r="D15" s="214" t="s">
        <v>198</v>
      </c>
      <c r="E15" s="215" t="s">
        <v>1</v>
      </c>
      <c r="F15" s="216">
        <v>1</v>
      </c>
      <c r="G15" s="31"/>
      <c r="H15" s="32"/>
    </row>
    <row r="16" spans="1:8" s="2" customFormat="1" ht="16.9" customHeight="1">
      <c r="A16" s="31"/>
      <c r="B16" s="32"/>
      <c r="C16" s="217" t="s">
        <v>198</v>
      </c>
      <c r="D16" s="217" t="s">
        <v>81</v>
      </c>
      <c r="E16" s="16" t="s">
        <v>1</v>
      </c>
      <c r="F16" s="218">
        <v>1</v>
      </c>
      <c r="G16" s="31"/>
      <c r="H16" s="32"/>
    </row>
    <row r="17" spans="1:8" s="2" customFormat="1" ht="16.9" customHeight="1">
      <c r="A17" s="31"/>
      <c r="B17" s="32"/>
      <c r="C17" s="219" t="s">
        <v>1562</v>
      </c>
      <c r="D17" s="31"/>
      <c r="E17" s="31"/>
      <c r="F17" s="31"/>
      <c r="G17" s="31"/>
      <c r="H17" s="32"/>
    </row>
    <row r="18" spans="1:8" s="2" customFormat="1" ht="16.9" customHeight="1">
      <c r="A18" s="31"/>
      <c r="B18" s="32"/>
      <c r="C18" s="217" t="s">
        <v>195</v>
      </c>
      <c r="D18" s="217" t="s">
        <v>196</v>
      </c>
      <c r="E18" s="16" t="s">
        <v>152</v>
      </c>
      <c r="F18" s="218">
        <v>1</v>
      </c>
      <c r="G18" s="31"/>
      <c r="H18" s="32"/>
    </row>
    <row r="19" spans="1:8" s="2" customFormat="1" ht="16.9" customHeight="1">
      <c r="A19" s="31"/>
      <c r="B19" s="32"/>
      <c r="C19" s="213" t="s">
        <v>205</v>
      </c>
      <c r="D19" s="214" t="s">
        <v>205</v>
      </c>
      <c r="E19" s="215" t="s">
        <v>1</v>
      </c>
      <c r="F19" s="216">
        <v>1</v>
      </c>
      <c r="G19" s="31"/>
      <c r="H19" s="32"/>
    </row>
    <row r="20" spans="1:8" s="2" customFormat="1" ht="22.5">
      <c r="A20" s="31"/>
      <c r="B20" s="32"/>
      <c r="C20" s="217" t="s">
        <v>205</v>
      </c>
      <c r="D20" s="217" t="s">
        <v>206</v>
      </c>
      <c r="E20" s="16" t="s">
        <v>1</v>
      </c>
      <c r="F20" s="218">
        <v>1</v>
      </c>
      <c r="G20" s="31"/>
      <c r="H20" s="32"/>
    </row>
    <row r="21" spans="1:8" s="2" customFormat="1" ht="16.9" customHeight="1">
      <c r="A21" s="31"/>
      <c r="B21" s="32"/>
      <c r="C21" s="219" t="s">
        <v>1562</v>
      </c>
      <c r="D21" s="31"/>
      <c r="E21" s="31"/>
      <c r="F21" s="31"/>
      <c r="G21" s="31"/>
      <c r="H21" s="32"/>
    </row>
    <row r="22" spans="1:8" s="2" customFormat="1" ht="16.9" customHeight="1">
      <c r="A22" s="31"/>
      <c r="B22" s="32"/>
      <c r="C22" s="217" t="s">
        <v>202</v>
      </c>
      <c r="D22" s="217" t="s">
        <v>203</v>
      </c>
      <c r="E22" s="16" t="s">
        <v>152</v>
      </c>
      <c r="F22" s="218">
        <v>1</v>
      </c>
      <c r="G22" s="31"/>
      <c r="H22" s="32"/>
    </row>
    <row r="23" spans="1:8" s="2" customFormat="1" ht="16.9" customHeight="1">
      <c r="A23" s="31"/>
      <c r="B23" s="32"/>
      <c r="C23" s="213" t="s">
        <v>102</v>
      </c>
      <c r="D23" s="214" t="s">
        <v>102</v>
      </c>
      <c r="E23" s="215" t="s">
        <v>1</v>
      </c>
      <c r="F23" s="216">
        <v>1</v>
      </c>
      <c r="G23" s="31"/>
      <c r="H23" s="32"/>
    </row>
    <row r="24" spans="1:8" s="2" customFormat="1" ht="16.9" customHeight="1">
      <c r="A24" s="31"/>
      <c r="B24" s="32"/>
      <c r="C24" s="217" t="s">
        <v>1</v>
      </c>
      <c r="D24" s="217" t="s">
        <v>213</v>
      </c>
      <c r="E24" s="16" t="s">
        <v>1</v>
      </c>
      <c r="F24" s="218">
        <v>0</v>
      </c>
      <c r="G24" s="31"/>
      <c r="H24" s="32"/>
    </row>
    <row r="25" spans="1:8" s="2" customFormat="1" ht="22.5">
      <c r="A25" s="31"/>
      <c r="B25" s="32"/>
      <c r="C25" s="217" t="s">
        <v>102</v>
      </c>
      <c r="D25" s="217" t="s">
        <v>214</v>
      </c>
      <c r="E25" s="16" t="s">
        <v>1</v>
      </c>
      <c r="F25" s="218">
        <v>1</v>
      </c>
      <c r="G25" s="31"/>
      <c r="H25" s="32"/>
    </row>
    <row r="26" spans="1:8" s="2" customFormat="1" ht="16.9" customHeight="1">
      <c r="A26" s="31"/>
      <c r="B26" s="32"/>
      <c r="C26" s="219" t="s">
        <v>1562</v>
      </c>
      <c r="D26" s="31"/>
      <c r="E26" s="31"/>
      <c r="F26" s="31"/>
      <c r="G26" s="31"/>
      <c r="H26" s="32"/>
    </row>
    <row r="27" spans="1:8" s="2" customFormat="1" ht="16.9" customHeight="1">
      <c r="A27" s="31"/>
      <c r="B27" s="32"/>
      <c r="C27" s="217" t="s">
        <v>210</v>
      </c>
      <c r="D27" s="217" t="s">
        <v>211</v>
      </c>
      <c r="E27" s="16" t="s">
        <v>190</v>
      </c>
      <c r="F27" s="218">
        <v>1</v>
      </c>
      <c r="G27" s="31"/>
      <c r="H27" s="32"/>
    </row>
    <row r="28" spans="1:8" s="2" customFormat="1" ht="16.9" customHeight="1">
      <c r="A28" s="31"/>
      <c r="B28" s="32"/>
      <c r="C28" s="213" t="s">
        <v>104</v>
      </c>
      <c r="D28" s="214" t="s">
        <v>104</v>
      </c>
      <c r="E28" s="215" t="s">
        <v>1</v>
      </c>
      <c r="F28" s="216">
        <v>1</v>
      </c>
      <c r="G28" s="31"/>
      <c r="H28" s="32"/>
    </row>
    <row r="29" spans="1:8" s="2" customFormat="1" ht="16.9" customHeight="1">
      <c r="A29" s="31"/>
      <c r="B29" s="32"/>
      <c r="C29" s="217" t="s">
        <v>1</v>
      </c>
      <c r="D29" s="217" t="s">
        <v>221</v>
      </c>
      <c r="E29" s="16" t="s">
        <v>1</v>
      </c>
      <c r="F29" s="218">
        <v>0</v>
      </c>
      <c r="G29" s="31"/>
      <c r="H29" s="32"/>
    </row>
    <row r="30" spans="1:8" s="2" customFormat="1" ht="16.9" customHeight="1">
      <c r="A30" s="31"/>
      <c r="B30" s="32"/>
      <c r="C30" s="217" t="s">
        <v>104</v>
      </c>
      <c r="D30" s="217" t="s">
        <v>222</v>
      </c>
      <c r="E30" s="16" t="s">
        <v>1</v>
      </c>
      <c r="F30" s="218">
        <v>1</v>
      </c>
      <c r="G30" s="31"/>
      <c r="H30" s="32"/>
    </row>
    <row r="31" spans="1:8" s="2" customFormat="1" ht="16.9" customHeight="1">
      <c r="A31" s="31"/>
      <c r="B31" s="32"/>
      <c r="C31" s="219" t="s">
        <v>1562</v>
      </c>
      <c r="D31" s="31"/>
      <c r="E31" s="31"/>
      <c r="F31" s="31"/>
      <c r="G31" s="31"/>
      <c r="H31" s="32"/>
    </row>
    <row r="32" spans="1:8" s="2" customFormat="1" ht="16.9" customHeight="1">
      <c r="A32" s="31"/>
      <c r="B32" s="32"/>
      <c r="C32" s="217" t="s">
        <v>218</v>
      </c>
      <c r="D32" s="217" t="s">
        <v>219</v>
      </c>
      <c r="E32" s="16" t="s">
        <v>190</v>
      </c>
      <c r="F32" s="218">
        <v>1</v>
      </c>
      <c r="G32" s="31"/>
      <c r="H32" s="32"/>
    </row>
    <row r="33" spans="1:8" s="2" customFormat="1" ht="16.9" customHeight="1">
      <c r="A33" s="31"/>
      <c r="B33" s="32"/>
      <c r="C33" s="213" t="s">
        <v>234</v>
      </c>
      <c r="D33" s="214" t="s">
        <v>234</v>
      </c>
      <c r="E33" s="215" t="s">
        <v>1</v>
      </c>
      <c r="F33" s="216">
        <v>3</v>
      </c>
      <c r="G33" s="31"/>
      <c r="H33" s="32"/>
    </row>
    <row r="34" spans="1:8" s="2" customFormat="1" ht="22.5">
      <c r="A34" s="31"/>
      <c r="B34" s="32"/>
      <c r="C34" s="217" t="s">
        <v>234</v>
      </c>
      <c r="D34" s="217" t="s">
        <v>235</v>
      </c>
      <c r="E34" s="16" t="s">
        <v>1</v>
      </c>
      <c r="F34" s="218">
        <v>3</v>
      </c>
      <c r="G34" s="31"/>
      <c r="H34" s="32"/>
    </row>
    <row r="35" spans="1:8" s="2" customFormat="1" ht="16.9" customHeight="1">
      <c r="A35" s="31"/>
      <c r="B35" s="32"/>
      <c r="C35" s="219" t="s">
        <v>1562</v>
      </c>
      <c r="D35" s="31"/>
      <c r="E35" s="31"/>
      <c r="F35" s="31"/>
      <c r="G35" s="31"/>
      <c r="H35" s="32"/>
    </row>
    <row r="36" spans="1:8" s="2" customFormat="1" ht="16.9" customHeight="1">
      <c r="A36" s="31"/>
      <c r="B36" s="32"/>
      <c r="C36" s="217" t="s">
        <v>231</v>
      </c>
      <c r="D36" s="217" t="s">
        <v>232</v>
      </c>
      <c r="E36" s="16" t="s">
        <v>190</v>
      </c>
      <c r="F36" s="218">
        <v>3</v>
      </c>
      <c r="G36" s="31"/>
      <c r="H36" s="32"/>
    </row>
    <row r="37" spans="1:8" s="2" customFormat="1" ht="16.9" customHeight="1">
      <c r="A37" s="31"/>
      <c r="B37" s="32"/>
      <c r="C37" s="213" t="s">
        <v>242</v>
      </c>
      <c r="D37" s="214" t="s">
        <v>242</v>
      </c>
      <c r="E37" s="215" t="s">
        <v>1</v>
      </c>
      <c r="F37" s="216">
        <v>3.2</v>
      </c>
      <c r="G37" s="31"/>
      <c r="H37" s="32"/>
    </row>
    <row r="38" spans="1:8" s="2" customFormat="1" ht="22.5">
      <c r="A38" s="31"/>
      <c r="B38" s="32"/>
      <c r="C38" s="217" t="s">
        <v>242</v>
      </c>
      <c r="D38" s="217" t="s">
        <v>243</v>
      </c>
      <c r="E38" s="16" t="s">
        <v>1</v>
      </c>
      <c r="F38" s="218">
        <v>3.2</v>
      </c>
      <c r="G38" s="31"/>
      <c r="H38" s="32"/>
    </row>
    <row r="39" spans="1:8" s="2" customFormat="1" ht="16.9" customHeight="1">
      <c r="A39" s="31"/>
      <c r="B39" s="32"/>
      <c r="C39" s="219" t="s">
        <v>1562</v>
      </c>
      <c r="D39" s="31"/>
      <c r="E39" s="31"/>
      <c r="F39" s="31"/>
      <c r="G39" s="31"/>
      <c r="H39" s="32"/>
    </row>
    <row r="40" spans="1:8" s="2" customFormat="1" ht="16.9" customHeight="1">
      <c r="A40" s="31"/>
      <c r="B40" s="32"/>
      <c r="C40" s="217" t="s">
        <v>239</v>
      </c>
      <c r="D40" s="217" t="s">
        <v>232</v>
      </c>
      <c r="E40" s="16" t="s">
        <v>240</v>
      </c>
      <c r="F40" s="218">
        <v>3.2</v>
      </c>
      <c r="G40" s="31"/>
      <c r="H40" s="32"/>
    </row>
    <row r="41" spans="1:8" s="2" customFormat="1" ht="16.9" customHeight="1">
      <c r="A41" s="31"/>
      <c r="B41" s="32"/>
      <c r="C41" s="213" t="s">
        <v>249</v>
      </c>
      <c r="D41" s="214" t="s">
        <v>249</v>
      </c>
      <c r="E41" s="215" t="s">
        <v>1</v>
      </c>
      <c r="F41" s="216">
        <v>3.2</v>
      </c>
      <c r="G41" s="31"/>
      <c r="H41" s="32"/>
    </row>
    <row r="42" spans="1:8" s="2" customFormat="1" ht="22.5">
      <c r="A42" s="31"/>
      <c r="B42" s="32"/>
      <c r="C42" s="217" t="s">
        <v>249</v>
      </c>
      <c r="D42" s="217" t="s">
        <v>250</v>
      </c>
      <c r="E42" s="16" t="s">
        <v>1</v>
      </c>
      <c r="F42" s="218">
        <v>3.2</v>
      </c>
      <c r="G42" s="31"/>
      <c r="H42" s="32"/>
    </row>
    <row r="43" spans="1:8" s="2" customFormat="1" ht="16.9" customHeight="1">
      <c r="A43" s="31"/>
      <c r="B43" s="32"/>
      <c r="C43" s="219" t="s">
        <v>1562</v>
      </c>
      <c r="D43" s="31"/>
      <c r="E43" s="31"/>
      <c r="F43" s="31"/>
      <c r="G43" s="31"/>
      <c r="H43" s="32"/>
    </row>
    <row r="44" spans="1:8" s="2" customFormat="1" ht="16.9" customHeight="1">
      <c r="A44" s="31"/>
      <c r="B44" s="32"/>
      <c r="C44" s="217" t="s">
        <v>247</v>
      </c>
      <c r="D44" s="217" t="s">
        <v>232</v>
      </c>
      <c r="E44" s="16" t="s">
        <v>190</v>
      </c>
      <c r="F44" s="218">
        <v>3.2</v>
      </c>
      <c r="G44" s="31"/>
      <c r="H44" s="32"/>
    </row>
    <row r="45" spans="1:8" s="2" customFormat="1" ht="16.9" customHeight="1">
      <c r="A45" s="31"/>
      <c r="B45" s="32"/>
      <c r="C45" s="213" t="s">
        <v>154</v>
      </c>
      <c r="D45" s="214" t="s">
        <v>154</v>
      </c>
      <c r="E45" s="215" t="s">
        <v>1</v>
      </c>
      <c r="F45" s="216">
        <v>1</v>
      </c>
      <c r="G45" s="31"/>
      <c r="H45" s="32"/>
    </row>
    <row r="46" spans="1:8" s="2" customFormat="1" ht="16.9" customHeight="1">
      <c r="A46" s="31"/>
      <c r="B46" s="32"/>
      <c r="C46" s="217" t="s">
        <v>154</v>
      </c>
      <c r="D46" s="217" t="s">
        <v>81</v>
      </c>
      <c r="E46" s="16" t="s">
        <v>1</v>
      </c>
      <c r="F46" s="218">
        <v>1</v>
      </c>
      <c r="G46" s="31"/>
      <c r="H46" s="32"/>
    </row>
    <row r="47" spans="1:8" s="2" customFormat="1" ht="16.9" customHeight="1">
      <c r="A47" s="31"/>
      <c r="B47" s="32"/>
      <c r="C47" s="219" t="s">
        <v>1562</v>
      </c>
      <c r="D47" s="31"/>
      <c r="E47" s="31"/>
      <c r="F47" s="31"/>
      <c r="G47" s="31"/>
      <c r="H47" s="32"/>
    </row>
    <row r="48" spans="1:8" s="2" customFormat="1" ht="16.9" customHeight="1">
      <c r="A48" s="31"/>
      <c r="B48" s="32"/>
      <c r="C48" s="217" t="s">
        <v>150</v>
      </c>
      <c r="D48" s="217" t="s">
        <v>151</v>
      </c>
      <c r="E48" s="16" t="s">
        <v>152</v>
      </c>
      <c r="F48" s="218">
        <v>1</v>
      </c>
      <c r="G48" s="31"/>
      <c r="H48" s="32"/>
    </row>
    <row r="49" spans="1:8" s="2" customFormat="1" ht="16.9" customHeight="1">
      <c r="A49" s="31"/>
      <c r="B49" s="32"/>
      <c r="C49" s="213" t="s">
        <v>161</v>
      </c>
      <c r="D49" s="214" t="s">
        <v>161</v>
      </c>
      <c r="E49" s="215" t="s">
        <v>1</v>
      </c>
      <c r="F49" s="216">
        <v>1</v>
      </c>
      <c r="G49" s="31"/>
      <c r="H49" s="32"/>
    </row>
    <row r="50" spans="1:8" s="2" customFormat="1" ht="16.9" customHeight="1">
      <c r="A50" s="31"/>
      <c r="B50" s="32"/>
      <c r="C50" s="217" t="s">
        <v>161</v>
      </c>
      <c r="D50" s="217" t="s">
        <v>81</v>
      </c>
      <c r="E50" s="16" t="s">
        <v>1</v>
      </c>
      <c r="F50" s="218">
        <v>1</v>
      </c>
      <c r="G50" s="31"/>
      <c r="H50" s="32"/>
    </row>
    <row r="51" spans="1:8" s="2" customFormat="1" ht="16.9" customHeight="1">
      <c r="A51" s="31"/>
      <c r="B51" s="32"/>
      <c r="C51" s="219" t="s">
        <v>1562</v>
      </c>
      <c r="D51" s="31"/>
      <c r="E51" s="31"/>
      <c r="F51" s="31"/>
      <c r="G51" s="31"/>
      <c r="H51" s="32"/>
    </row>
    <row r="52" spans="1:8" s="2" customFormat="1" ht="16.9" customHeight="1">
      <c r="A52" s="31"/>
      <c r="B52" s="32"/>
      <c r="C52" s="217" t="s">
        <v>158</v>
      </c>
      <c r="D52" s="217" t="s">
        <v>159</v>
      </c>
      <c r="E52" s="16" t="s">
        <v>152</v>
      </c>
      <c r="F52" s="218">
        <v>1</v>
      </c>
      <c r="G52" s="31"/>
      <c r="H52" s="32"/>
    </row>
    <row r="53" spans="1:8" s="2" customFormat="1" ht="16.9" customHeight="1">
      <c r="A53" s="31"/>
      <c r="B53" s="32"/>
      <c r="C53" s="213" t="s">
        <v>176</v>
      </c>
      <c r="D53" s="214" t="s">
        <v>176</v>
      </c>
      <c r="E53" s="215" t="s">
        <v>1</v>
      </c>
      <c r="F53" s="216">
        <v>1</v>
      </c>
      <c r="G53" s="31"/>
      <c r="H53" s="32"/>
    </row>
    <row r="54" spans="1:8" s="2" customFormat="1" ht="16.9" customHeight="1">
      <c r="A54" s="31"/>
      <c r="B54" s="32"/>
      <c r="C54" s="217" t="s">
        <v>176</v>
      </c>
      <c r="D54" s="217" t="s">
        <v>81</v>
      </c>
      <c r="E54" s="16" t="s">
        <v>1</v>
      </c>
      <c r="F54" s="218">
        <v>1</v>
      </c>
      <c r="G54" s="31"/>
      <c r="H54" s="32"/>
    </row>
    <row r="55" spans="1:8" s="2" customFormat="1" ht="16.9" customHeight="1">
      <c r="A55" s="31"/>
      <c r="B55" s="32"/>
      <c r="C55" s="219" t="s">
        <v>1562</v>
      </c>
      <c r="D55" s="31"/>
      <c r="E55" s="31"/>
      <c r="F55" s="31"/>
      <c r="G55" s="31"/>
      <c r="H55" s="32"/>
    </row>
    <row r="56" spans="1:8" s="2" customFormat="1" ht="16.9" customHeight="1">
      <c r="A56" s="31"/>
      <c r="B56" s="32"/>
      <c r="C56" s="217" t="s">
        <v>173</v>
      </c>
      <c r="D56" s="217" t="s">
        <v>174</v>
      </c>
      <c r="E56" s="16" t="s">
        <v>152</v>
      </c>
      <c r="F56" s="218">
        <v>1</v>
      </c>
      <c r="G56" s="31"/>
      <c r="H56" s="32"/>
    </row>
    <row r="57" spans="1:8" s="2" customFormat="1" ht="16.9" customHeight="1">
      <c r="A57" s="31"/>
      <c r="B57" s="32"/>
      <c r="C57" s="213" t="s">
        <v>183</v>
      </c>
      <c r="D57" s="214" t="s">
        <v>183</v>
      </c>
      <c r="E57" s="215" t="s">
        <v>1</v>
      </c>
      <c r="F57" s="216">
        <v>1</v>
      </c>
      <c r="G57" s="31"/>
      <c r="H57" s="32"/>
    </row>
    <row r="58" spans="1:8" s="2" customFormat="1" ht="16.9" customHeight="1">
      <c r="A58" s="31"/>
      <c r="B58" s="32"/>
      <c r="C58" s="217" t="s">
        <v>183</v>
      </c>
      <c r="D58" s="217" t="s">
        <v>81</v>
      </c>
      <c r="E58" s="16" t="s">
        <v>1</v>
      </c>
      <c r="F58" s="218">
        <v>1</v>
      </c>
      <c r="G58" s="31"/>
      <c r="H58" s="32"/>
    </row>
    <row r="59" spans="1:8" s="2" customFormat="1" ht="16.9" customHeight="1">
      <c r="A59" s="31"/>
      <c r="B59" s="32"/>
      <c r="C59" s="219" t="s">
        <v>1562</v>
      </c>
      <c r="D59" s="31"/>
      <c r="E59" s="31"/>
      <c r="F59" s="31"/>
      <c r="G59" s="31"/>
      <c r="H59" s="32"/>
    </row>
    <row r="60" spans="1:8" s="2" customFormat="1" ht="16.9" customHeight="1">
      <c r="A60" s="31"/>
      <c r="B60" s="32"/>
      <c r="C60" s="217" t="s">
        <v>180</v>
      </c>
      <c r="D60" s="217" t="s">
        <v>181</v>
      </c>
      <c r="E60" s="16" t="s">
        <v>152</v>
      </c>
      <c r="F60" s="218">
        <v>1</v>
      </c>
      <c r="G60" s="31"/>
      <c r="H60" s="32"/>
    </row>
    <row r="61" spans="1:8" s="2" customFormat="1" ht="16.9" customHeight="1">
      <c r="A61" s="31"/>
      <c r="B61" s="32"/>
      <c r="C61" s="213" t="s">
        <v>142</v>
      </c>
      <c r="D61" s="214" t="s">
        <v>142</v>
      </c>
      <c r="E61" s="215" t="s">
        <v>1</v>
      </c>
      <c r="F61" s="216">
        <v>45</v>
      </c>
      <c r="G61" s="31"/>
      <c r="H61" s="32"/>
    </row>
    <row r="62" spans="1:8" s="2" customFormat="1" ht="16.9" customHeight="1">
      <c r="A62" s="31"/>
      <c r="B62" s="32"/>
      <c r="C62" s="217" t="s">
        <v>142</v>
      </c>
      <c r="D62" s="217" t="s">
        <v>143</v>
      </c>
      <c r="E62" s="16" t="s">
        <v>1</v>
      </c>
      <c r="F62" s="218">
        <v>45</v>
      </c>
      <c r="G62" s="31"/>
      <c r="H62" s="32"/>
    </row>
    <row r="63" spans="1:8" s="2" customFormat="1" ht="16.9" customHeight="1">
      <c r="A63" s="31"/>
      <c r="B63" s="32"/>
      <c r="C63" s="213" t="s">
        <v>199</v>
      </c>
      <c r="D63" s="214" t="s">
        <v>199</v>
      </c>
      <c r="E63" s="215" t="s">
        <v>1</v>
      </c>
      <c r="F63" s="216">
        <v>1</v>
      </c>
      <c r="G63" s="31"/>
      <c r="H63" s="32"/>
    </row>
    <row r="64" spans="1:8" s="2" customFormat="1" ht="16.9" customHeight="1">
      <c r="A64" s="31"/>
      <c r="B64" s="32"/>
      <c r="C64" s="217" t="s">
        <v>199</v>
      </c>
      <c r="D64" s="217" t="s">
        <v>200</v>
      </c>
      <c r="E64" s="16" t="s">
        <v>1</v>
      </c>
      <c r="F64" s="218">
        <v>1</v>
      </c>
      <c r="G64" s="31"/>
      <c r="H64" s="32"/>
    </row>
    <row r="65" spans="1:8" s="2" customFormat="1" ht="16.9" customHeight="1">
      <c r="A65" s="31"/>
      <c r="B65" s="32"/>
      <c r="C65" s="213" t="s">
        <v>207</v>
      </c>
      <c r="D65" s="214" t="s">
        <v>207</v>
      </c>
      <c r="E65" s="215" t="s">
        <v>1</v>
      </c>
      <c r="F65" s="216">
        <v>1</v>
      </c>
      <c r="G65" s="31"/>
      <c r="H65" s="32"/>
    </row>
    <row r="66" spans="1:8" s="2" customFormat="1" ht="16.9" customHeight="1">
      <c r="A66" s="31"/>
      <c r="B66" s="32"/>
      <c r="C66" s="217" t="s">
        <v>207</v>
      </c>
      <c r="D66" s="217" t="s">
        <v>208</v>
      </c>
      <c r="E66" s="16" t="s">
        <v>1</v>
      </c>
      <c r="F66" s="218">
        <v>1</v>
      </c>
      <c r="G66" s="31"/>
      <c r="H66" s="32"/>
    </row>
    <row r="67" spans="1:8" s="2" customFormat="1" ht="16.9" customHeight="1">
      <c r="A67" s="31"/>
      <c r="B67" s="32"/>
      <c r="C67" s="213" t="s">
        <v>215</v>
      </c>
      <c r="D67" s="214" t="s">
        <v>215</v>
      </c>
      <c r="E67" s="215" t="s">
        <v>1</v>
      </c>
      <c r="F67" s="216">
        <v>1</v>
      </c>
      <c r="G67" s="31"/>
      <c r="H67" s="32"/>
    </row>
    <row r="68" spans="1:8" s="2" customFormat="1" ht="16.9" customHeight="1">
      <c r="A68" s="31"/>
      <c r="B68" s="32"/>
      <c r="C68" s="217" t="s">
        <v>215</v>
      </c>
      <c r="D68" s="217" t="s">
        <v>216</v>
      </c>
      <c r="E68" s="16" t="s">
        <v>1</v>
      </c>
      <c r="F68" s="218">
        <v>1</v>
      </c>
      <c r="G68" s="31"/>
      <c r="H68" s="32"/>
    </row>
    <row r="69" spans="1:8" s="2" customFormat="1" ht="16.9" customHeight="1">
      <c r="A69" s="31"/>
      <c r="B69" s="32"/>
      <c r="C69" s="213" t="s">
        <v>223</v>
      </c>
      <c r="D69" s="214" t="s">
        <v>223</v>
      </c>
      <c r="E69" s="215" t="s">
        <v>1</v>
      </c>
      <c r="F69" s="216">
        <v>1</v>
      </c>
      <c r="G69" s="31"/>
      <c r="H69" s="32"/>
    </row>
    <row r="70" spans="1:8" s="2" customFormat="1" ht="16.9" customHeight="1">
      <c r="A70" s="31"/>
      <c r="B70" s="32"/>
      <c r="C70" s="217" t="s">
        <v>223</v>
      </c>
      <c r="D70" s="217" t="s">
        <v>224</v>
      </c>
      <c r="E70" s="16" t="s">
        <v>1</v>
      </c>
      <c r="F70" s="218">
        <v>1</v>
      </c>
      <c r="G70" s="31"/>
      <c r="H70" s="32"/>
    </row>
    <row r="71" spans="1:8" s="2" customFormat="1" ht="16.9" customHeight="1">
      <c r="A71" s="31"/>
      <c r="B71" s="32"/>
      <c r="C71" s="213" t="s">
        <v>236</v>
      </c>
      <c r="D71" s="214" t="s">
        <v>236</v>
      </c>
      <c r="E71" s="215" t="s">
        <v>1</v>
      </c>
      <c r="F71" s="216">
        <v>3</v>
      </c>
      <c r="G71" s="31"/>
      <c r="H71" s="32"/>
    </row>
    <row r="72" spans="1:8" s="2" customFormat="1" ht="16.9" customHeight="1">
      <c r="A72" s="31"/>
      <c r="B72" s="32"/>
      <c r="C72" s="217" t="s">
        <v>236</v>
      </c>
      <c r="D72" s="217" t="s">
        <v>237</v>
      </c>
      <c r="E72" s="16" t="s">
        <v>1</v>
      </c>
      <c r="F72" s="218">
        <v>3</v>
      </c>
      <c r="G72" s="31"/>
      <c r="H72" s="32"/>
    </row>
    <row r="73" spans="1:8" s="2" customFormat="1" ht="16.9" customHeight="1">
      <c r="A73" s="31"/>
      <c r="B73" s="32"/>
      <c r="C73" s="213" t="s">
        <v>244</v>
      </c>
      <c r="D73" s="214" t="s">
        <v>244</v>
      </c>
      <c r="E73" s="215" t="s">
        <v>1</v>
      </c>
      <c r="F73" s="216">
        <v>3.2</v>
      </c>
      <c r="G73" s="31"/>
      <c r="H73" s="32"/>
    </row>
    <row r="74" spans="1:8" s="2" customFormat="1" ht="16.9" customHeight="1">
      <c r="A74" s="31"/>
      <c r="B74" s="32"/>
      <c r="C74" s="217" t="s">
        <v>244</v>
      </c>
      <c r="D74" s="217" t="s">
        <v>245</v>
      </c>
      <c r="E74" s="16" t="s">
        <v>1</v>
      </c>
      <c r="F74" s="218">
        <v>3.2</v>
      </c>
      <c r="G74" s="31"/>
      <c r="H74" s="32"/>
    </row>
    <row r="75" spans="1:8" s="2" customFormat="1" ht="16.9" customHeight="1">
      <c r="A75" s="31"/>
      <c r="B75" s="32"/>
      <c r="C75" s="213" t="s">
        <v>251</v>
      </c>
      <c r="D75" s="214" t="s">
        <v>251</v>
      </c>
      <c r="E75" s="215" t="s">
        <v>1</v>
      </c>
      <c r="F75" s="216">
        <v>3.2</v>
      </c>
      <c r="G75" s="31"/>
      <c r="H75" s="32"/>
    </row>
    <row r="76" spans="1:8" s="2" customFormat="1" ht="16.9" customHeight="1">
      <c r="A76" s="31"/>
      <c r="B76" s="32"/>
      <c r="C76" s="217" t="s">
        <v>251</v>
      </c>
      <c r="D76" s="217" t="s">
        <v>252</v>
      </c>
      <c r="E76" s="16" t="s">
        <v>1</v>
      </c>
      <c r="F76" s="218">
        <v>3.2</v>
      </c>
      <c r="G76" s="31"/>
      <c r="H76" s="32"/>
    </row>
    <row r="77" spans="1:8" s="2" customFormat="1" ht="16.9" customHeight="1">
      <c r="A77" s="31"/>
      <c r="B77" s="32"/>
      <c r="C77" s="213" t="s">
        <v>155</v>
      </c>
      <c r="D77" s="214" t="s">
        <v>155</v>
      </c>
      <c r="E77" s="215" t="s">
        <v>1</v>
      </c>
      <c r="F77" s="216">
        <v>1</v>
      </c>
      <c r="G77" s="31"/>
      <c r="H77" s="32"/>
    </row>
    <row r="78" spans="1:8" s="2" customFormat="1" ht="16.9" customHeight="1">
      <c r="A78" s="31"/>
      <c r="B78" s="32"/>
      <c r="C78" s="217" t="s">
        <v>155</v>
      </c>
      <c r="D78" s="217" t="s">
        <v>156</v>
      </c>
      <c r="E78" s="16" t="s">
        <v>1</v>
      </c>
      <c r="F78" s="218">
        <v>1</v>
      </c>
      <c r="G78" s="31"/>
      <c r="H78" s="32"/>
    </row>
    <row r="79" spans="1:8" s="2" customFormat="1" ht="16.9" customHeight="1">
      <c r="A79" s="31"/>
      <c r="B79" s="32"/>
      <c r="C79" s="213" t="s">
        <v>162</v>
      </c>
      <c r="D79" s="214" t="s">
        <v>162</v>
      </c>
      <c r="E79" s="215" t="s">
        <v>1</v>
      </c>
      <c r="F79" s="216">
        <v>1</v>
      </c>
      <c r="G79" s="31"/>
      <c r="H79" s="32"/>
    </row>
    <row r="80" spans="1:8" s="2" customFormat="1" ht="16.9" customHeight="1">
      <c r="A80" s="31"/>
      <c r="B80" s="32"/>
      <c r="C80" s="217" t="s">
        <v>162</v>
      </c>
      <c r="D80" s="217" t="s">
        <v>163</v>
      </c>
      <c r="E80" s="16" t="s">
        <v>1</v>
      </c>
      <c r="F80" s="218">
        <v>1</v>
      </c>
      <c r="G80" s="31"/>
      <c r="H80" s="32"/>
    </row>
    <row r="81" spans="1:8" s="2" customFormat="1" ht="16.9" customHeight="1">
      <c r="A81" s="31"/>
      <c r="B81" s="32"/>
      <c r="C81" s="213" t="s">
        <v>177</v>
      </c>
      <c r="D81" s="214" t="s">
        <v>177</v>
      </c>
      <c r="E81" s="215" t="s">
        <v>1</v>
      </c>
      <c r="F81" s="216">
        <v>1</v>
      </c>
      <c r="G81" s="31"/>
      <c r="H81" s="32"/>
    </row>
    <row r="82" spans="1:8" s="2" customFormat="1" ht="16.9" customHeight="1">
      <c r="A82" s="31"/>
      <c r="B82" s="32"/>
      <c r="C82" s="217" t="s">
        <v>177</v>
      </c>
      <c r="D82" s="217" t="s">
        <v>178</v>
      </c>
      <c r="E82" s="16" t="s">
        <v>1</v>
      </c>
      <c r="F82" s="218">
        <v>1</v>
      </c>
      <c r="G82" s="31"/>
      <c r="H82" s="32"/>
    </row>
    <row r="83" spans="1:8" s="2" customFormat="1" ht="16.9" customHeight="1">
      <c r="A83" s="31"/>
      <c r="B83" s="32"/>
      <c r="C83" s="213" t="s">
        <v>184</v>
      </c>
      <c r="D83" s="214" t="s">
        <v>184</v>
      </c>
      <c r="E83" s="215" t="s">
        <v>1</v>
      </c>
      <c r="F83" s="216">
        <v>1</v>
      </c>
      <c r="G83" s="31"/>
      <c r="H83" s="32"/>
    </row>
    <row r="84" spans="1:8" s="2" customFormat="1" ht="16.9" customHeight="1">
      <c r="A84" s="31"/>
      <c r="B84" s="32"/>
      <c r="C84" s="217" t="s">
        <v>184</v>
      </c>
      <c r="D84" s="217" t="s">
        <v>185</v>
      </c>
      <c r="E84" s="16" t="s">
        <v>1</v>
      </c>
      <c r="F84" s="218">
        <v>1</v>
      </c>
      <c r="G84" s="31"/>
      <c r="H84" s="32"/>
    </row>
    <row r="85" spans="1:8" s="2" customFormat="1" ht="26.45" customHeight="1">
      <c r="A85" s="31"/>
      <c r="B85" s="32"/>
      <c r="C85" s="212" t="s">
        <v>1563</v>
      </c>
      <c r="D85" s="212" t="s">
        <v>85</v>
      </c>
      <c r="E85" s="31"/>
      <c r="F85" s="31"/>
      <c r="G85" s="31"/>
      <c r="H85" s="32"/>
    </row>
    <row r="86" spans="1:8" s="2" customFormat="1" ht="16.9" customHeight="1">
      <c r="A86" s="31"/>
      <c r="B86" s="32"/>
      <c r="C86" s="213" t="s">
        <v>140</v>
      </c>
      <c r="D86" s="214" t="s">
        <v>140</v>
      </c>
      <c r="E86" s="215" t="s">
        <v>1</v>
      </c>
      <c r="F86" s="216">
        <v>273</v>
      </c>
      <c r="G86" s="31"/>
      <c r="H86" s="32"/>
    </row>
    <row r="87" spans="1:8" s="2" customFormat="1" ht="16.9" customHeight="1">
      <c r="A87" s="31"/>
      <c r="B87" s="32"/>
      <c r="C87" s="217" t="s">
        <v>140</v>
      </c>
      <c r="D87" s="217" t="s">
        <v>275</v>
      </c>
      <c r="E87" s="16" t="s">
        <v>1</v>
      </c>
      <c r="F87" s="218">
        <v>273</v>
      </c>
      <c r="G87" s="31"/>
      <c r="H87" s="32"/>
    </row>
    <row r="88" spans="1:8" s="2" customFormat="1" ht="16.9" customHeight="1">
      <c r="A88" s="31"/>
      <c r="B88" s="32"/>
      <c r="C88" s="213" t="s">
        <v>205</v>
      </c>
      <c r="D88" s="214" t="s">
        <v>205</v>
      </c>
      <c r="E88" s="215" t="s">
        <v>1</v>
      </c>
      <c r="F88" s="216">
        <v>8</v>
      </c>
      <c r="G88" s="31"/>
      <c r="H88" s="32"/>
    </row>
    <row r="89" spans="1:8" s="2" customFormat="1" ht="16.9" customHeight="1">
      <c r="A89" s="31"/>
      <c r="B89" s="32"/>
      <c r="C89" s="217" t="s">
        <v>205</v>
      </c>
      <c r="D89" s="217" t="s">
        <v>329</v>
      </c>
      <c r="E89" s="16" t="s">
        <v>1</v>
      </c>
      <c r="F89" s="218">
        <v>8</v>
      </c>
      <c r="G89" s="31"/>
      <c r="H89" s="32"/>
    </row>
    <row r="90" spans="1:8" s="2" customFormat="1" ht="16.9" customHeight="1">
      <c r="A90" s="31"/>
      <c r="B90" s="32"/>
      <c r="C90" s="213" t="s">
        <v>234</v>
      </c>
      <c r="D90" s="214" t="s">
        <v>234</v>
      </c>
      <c r="E90" s="215" t="s">
        <v>1</v>
      </c>
      <c r="F90" s="216">
        <v>24</v>
      </c>
      <c r="G90" s="31"/>
      <c r="H90" s="32"/>
    </row>
    <row r="91" spans="1:8" s="2" customFormat="1" ht="16.9" customHeight="1">
      <c r="A91" s="31"/>
      <c r="B91" s="32"/>
      <c r="C91" s="217" t="s">
        <v>234</v>
      </c>
      <c r="D91" s="217" t="s">
        <v>342</v>
      </c>
      <c r="E91" s="16" t="s">
        <v>1</v>
      </c>
      <c r="F91" s="218">
        <v>24</v>
      </c>
      <c r="G91" s="31"/>
      <c r="H91" s="32"/>
    </row>
    <row r="92" spans="1:8" s="2" customFormat="1" ht="16.9" customHeight="1">
      <c r="A92" s="31"/>
      <c r="B92" s="32"/>
      <c r="C92" s="213" t="s">
        <v>280</v>
      </c>
      <c r="D92" s="214" t="s">
        <v>280</v>
      </c>
      <c r="E92" s="215" t="s">
        <v>1</v>
      </c>
      <c r="F92" s="216">
        <v>80</v>
      </c>
      <c r="G92" s="31"/>
      <c r="H92" s="32"/>
    </row>
    <row r="93" spans="1:8" s="2" customFormat="1" ht="16.9" customHeight="1">
      <c r="A93" s="31"/>
      <c r="B93" s="32"/>
      <c r="C93" s="217" t="s">
        <v>1</v>
      </c>
      <c r="D93" s="217" t="s">
        <v>279</v>
      </c>
      <c r="E93" s="16" t="s">
        <v>1</v>
      </c>
      <c r="F93" s="218">
        <v>0</v>
      </c>
      <c r="G93" s="31"/>
      <c r="H93" s="32"/>
    </row>
    <row r="94" spans="1:8" s="2" customFormat="1" ht="16.9" customHeight="1">
      <c r="A94" s="31"/>
      <c r="B94" s="32"/>
      <c r="C94" s="217" t="s">
        <v>280</v>
      </c>
      <c r="D94" s="217" t="s">
        <v>281</v>
      </c>
      <c r="E94" s="16" t="s">
        <v>1</v>
      </c>
      <c r="F94" s="218">
        <v>80</v>
      </c>
      <c r="G94" s="31"/>
      <c r="H94" s="32"/>
    </row>
    <row r="95" spans="1:8" s="2" customFormat="1" ht="16.9" customHeight="1">
      <c r="A95" s="31"/>
      <c r="B95" s="32"/>
      <c r="C95" s="219" t="s">
        <v>1562</v>
      </c>
      <c r="D95" s="31"/>
      <c r="E95" s="31"/>
      <c r="F95" s="31"/>
      <c r="G95" s="31"/>
      <c r="H95" s="32"/>
    </row>
    <row r="96" spans="1:8" s="2" customFormat="1" ht="16.9" customHeight="1">
      <c r="A96" s="31"/>
      <c r="B96" s="32"/>
      <c r="C96" s="217" t="s">
        <v>276</v>
      </c>
      <c r="D96" s="217" t="s">
        <v>277</v>
      </c>
      <c r="E96" s="16" t="s">
        <v>190</v>
      </c>
      <c r="F96" s="218">
        <v>104</v>
      </c>
      <c r="G96" s="31"/>
      <c r="H96" s="32"/>
    </row>
    <row r="97" spans="1:8" s="2" customFormat="1" ht="16.9" customHeight="1">
      <c r="A97" s="31"/>
      <c r="B97" s="32"/>
      <c r="C97" s="213" t="s">
        <v>356</v>
      </c>
      <c r="D97" s="214" t="s">
        <v>356</v>
      </c>
      <c r="E97" s="215" t="s">
        <v>1</v>
      </c>
      <c r="F97" s="216">
        <v>24</v>
      </c>
      <c r="G97" s="31"/>
      <c r="H97" s="32"/>
    </row>
    <row r="98" spans="1:8" s="2" customFormat="1" ht="16.9" customHeight="1">
      <c r="A98" s="31"/>
      <c r="B98" s="32"/>
      <c r="C98" s="217" t="s">
        <v>356</v>
      </c>
      <c r="D98" s="217" t="s">
        <v>342</v>
      </c>
      <c r="E98" s="16" t="s">
        <v>1</v>
      </c>
      <c r="F98" s="218">
        <v>24</v>
      </c>
      <c r="G98" s="31"/>
      <c r="H98" s="32"/>
    </row>
    <row r="99" spans="1:8" s="2" customFormat="1" ht="16.9" customHeight="1">
      <c r="A99" s="31"/>
      <c r="B99" s="32"/>
      <c r="C99" s="213" t="s">
        <v>371</v>
      </c>
      <c r="D99" s="214" t="s">
        <v>371</v>
      </c>
      <c r="E99" s="215" t="s">
        <v>1</v>
      </c>
      <c r="F99" s="216">
        <v>24</v>
      </c>
      <c r="G99" s="31"/>
      <c r="H99" s="32"/>
    </row>
    <row r="100" spans="1:8" s="2" customFormat="1" ht="16.9" customHeight="1">
      <c r="A100" s="31"/>
      <c r="B100" s="32"/>
      <c r="C100" s="217" t="s">
        <v>371</v>
      </c>
      <c r="D100" s="217" t="s">
        <v>342</v>
      </c>
      <c r="E100" s="16" t="s">
        <v>1</v>
      </c>
      <c r="F100" s="218">
        <v>24</v>
      </c>
      <c r="G100" s="31"/>
      <c r="H100" s="32"/>
    </row>
    <row r="101" spans="1:8" s="2" customFormat="1" ht="16.9" customHeight="1">
      <c r="A101" s="31"/>
      <c r="B101" s="32"/>
      <c r="C101" s="213" t="s">
        <v>388</v>
      </c>
      <c r="D101" s="214" t="s">
        <v>388</v>
      </c>
      <c r="E101" s="215" t="s">
        <v>1</v>
      </c>
      <c r="F101" s="216">
        <v>24</v>
      </c>
      <c r="G101" s="31"/>
      <c r="H101" s="32"/>
    </row>
    <row r="102" spans="1:8" s="2" customFormat="1" ht="16.9" customHeight="1">
      <c r="A102" s="31"/>
      <c r="B102" s="32"/>
      <c r="C102" s="217" t="s">
        <v>388</v>
      </c>
      <c r="D102" s="217" t="s">
        <v>342</v>
      </c>
      <c r="E102" s="16" t="s">
        <v>1</v>
      </c>
      <c r="F102" s="218">
        <v>24</v>
      </c>
      <c r="G102" s="31"/>
      <c r="H102" s="32"/>
    </row>
    <row r="103" spans="1:8" s="2" customFormat="1" ht="16.9" customHeight="1">
      <c r="A103" s="31"/>
      <c r="B103" s="32"/>
      <c r="C103" s="213" t="s">
        <v>288</v>
      </c>
      <c r="D103" s="214" t="s">
        <v>288</v>
      </c>
      <c r="E103" s="215" t="s">
        <v>1</v>
      </c>
      <c r="F103" s="216">
        <v>47</v>
      </c>
      <c r="G103" s="31"/>
      <c r="H103" s="32"/>
    </row>
    <row r="104" spans="1:8" s="2" customFormat="1" ht="16.9" customHeight="1">
      <c r="A104" s="31"/>
      <c r="B104" s="32"/>
      <c r="C104" s="217" t="s">
        <v>1</v>
      </c>
      <c r="D104" s="217" t="s">
        <v>279</v>
      </c>
      <c r="E104" s="16" t="s">
        <v>1</v>
      </c>
      <c r="F104" s="218">
        <v>0</v>
      </c>
      <c r="G104" s="31"/>
      <c r="H104" s="32"/>
    </row>
    <row r="105" spans="1:8" s="2" customFormat="1" ht="16.9" customHeight="1">
      <c r="A105" s="31"/>
      <c r="B105" s="32"/>
      <c r="C105" s="217" t="s">
        <v>288</v>
      </c>
      <c r="D105" s="217" t="s">
        <v>289</v>
      </c>
      <c r="E105" s="16" t="s">
        <v>1</v>
      </c>
      <c r="F105" s="218">
        <v>47</v>
      </c>
      <c r="G105" s="31"/>
      <c r="H105" s="32"/>
    </row>
    <row r="106" spans="1:8" s="2" customFormat="1" ht="16.9" customHeight="1">
      <c r="A106" s="31"/>
      <c r="B106" s="32"/>
      <c r="C106" s="219" t="s">
        <v>1562</v>
      </c>
      <c r="D106" s="31"/>
      <c r="E106" s="31"/>
      <c r="F106" s="31"/>
      <c r="G106" s="31"/>
      <c r="H106" s="32"/>
    </row>
    <row r="107" spans="1:8" s="2" customFormat="1" ht="16.9" customHeight="1">
      <c r="A107" s="31"/>
      <c r="B107" s="32"/>
      <c r="C107" s="217" t="s">
        <v>285</v>
      </c>
      <c r="D107" s="217" t="s">
        <v>286</v>
      </c>
      <c r="E107" s="16" t="s">
        <v>190</v>
      </c>
      <c r="F107" s="218">
        <v>68</v>
      </c>
      <c r="G107" s="31"/>
      <c r="H107" s="32"/>
    </row>
    <row r="108" spans="1:8" s="2" customFormat="1" ht="16.9" customHeight="1">
      <c r="A108" s="31"/>
      <c r="B108" s="32"/>
      <c r="C108" s="213" t="s">
        <v>405</v>
      </c>
      <c r="D108" s="214" t="s">
        <v>405</v>
      </c>
      <c r="E108" s="215" t="s">
        <v>1</v>
      </c>
      <c r="F108" s="216">
        <v>24</v>
      </c>
      <c r="G108" s="31"/>
      <c r="H108" s="32"/>
    </row>
    <row r="109" spans="1:8" s="2" customFormat="1" ht="16.9" customHeight="1">
      <c r="A109" s="31"/>
      <c r="B109" s="32"/>
      <c r="C109" s="217" t="s">
        <v>405</v>
      </c>
      <c r="D109" s="217" t="s">
        <v>342</v>
      </c>
      <c r="E109" s="16" t="s">
        <v>1</v>
      </c>
      <c r="F109" s="218">
        <v>24</v>
      </c>
      <c r="G109" s="31"/>
      <c r="H109" s="32"/>
    </row>
    <row r="110" spans="1:8" s="2" customFormat="1" ht="16.9" customHeight="1">
      <c r="A110" s="31"/>
      <c r="B110" s="32"/>
      <c r="C110" s="213" t="s">
        <v>422</v>
      </c>
      <c r="D110" s="214" t="s">
        <v>422</v>
      </c>
      <c r="E110" s="215" t="s">
        <v>1</v>
      </c>
      <c r="F110" s="216">
        <v>24</v>
      </c>
      <c r="G110" s="31"/>
      <c r="H110" s="32"/>
    </row>
    <row r="111" spans="1:8" s="2" customFormat="1" ht="16.9" customHeight="1">
      <c r="A111" s="31"/>
      <c r="B111" s="32"/>
      <c r="C111" s="217" t="s">
        <v>422</v>
      </c>
      <c r="D111" s="217" t="s">
        <v>342</v>
      </c>
      <c r="E111" s="16" t="s">
        <v>1</v>
      </c>
      <c r="F111" s="218">
        <v>24</v>
      </c>
      <c r="G111" s="31"/>
      <c r="H111" s="32"/>
    </row>
    <row r="112" spans="1:8" s="2" customFormat="1" ht="16.9" customHeight="1">
      <c r="A112" s="31"/>
      <c r="B112" s="32"/>
      <c r="C112" s="213" t="s">
        <v>428</v>
      </c>
      <c r="D112" s="214" t="s">
        <v>428</v>
      </c>
      <c r="E112" s="215" t="s">
        <v>1</v>
      </c>
      <c r="F112" s="216">
        <v>340</v>
      </c>
      <c r="G112" s="31"/>
      <c r="H112" s="32"/>
    </row>
    <row r="113" spans="1:8" s="2" customFormat="1" ht="16.9" customHeight="1">
      <c r="A113" s="31"/>
      <c r="B113" s="32"/>
      <c r="C113" s="217" t="s">
        <v>428</v>
      </c>
      <c r="D113" s="217" t="s">
        <v>429</v>
      </c>
      <c r="E113" s="16" t="s">
        <v>1</v>
      </c>
      <c r="F113" s="218">
        <v>340</v>
      </c>
      <c r="G113" s="31"/>
      <c r="H113" s="32"/>
    </row>
    <row r="114" spans="1:8" s="2" customFormat="1" ht="16.9" customHeight="1">
      <c r="A114" s="31"/>
      <c r="B114" s="32"/>
      <c r="C114" s="219" t="s">
        <v>1562</v>
      </c>
      <c r="D114" s="31"/>
      <c r="E114" s="31"/>
      <c r="F114" s="31"/>
      <c r="G114" s="31"/>
      <c r="H114" s="32"/>
    </row>
    <row r="115" spans="1:8" s="2" customFormat="1" ht="16.9" customHeight="1">
      <c r="A115" s="31"/>
      <c r="B115" s="32"/>
      <c r="C115" s="217" t="s">
        <v>425</v>
      </c>
      <c r="D115" s="217" t="s">
        <v>426</v>
      </c>
      <c r="E115" s="16" t="s">
        <v>137</v>
      </c>
      <c r="F115" s="218">
        <v>1162</v>
      </c>
      <c r="G115" s="31"/>
      <c r="H115" s="32"/>
    </row>
    <row r="116" spans="1:8" s="2" customFormat="1" ht="16.9" customHeight="1">
      <c r="A116" s="31"/>
      <c r="B116" s="32"/>
      <c r="C116" s="213" t="s">
        <v>678</v>
      </c>
      <c r="D116" s="214" t="s">
        <v>678</v>
      </c>
      <c r="E116" s="215" t="s">
        <v>1</v>
      </c>
      <c r="F116" s="216">
        <v>35.268</v>
      </c>
      <c r="G116" s="31"/>
      <c r="H116" s="32"/>
    </row>
    <row r="117" spans="1:8" s="2" customFormat="1" ht="16.9" customHeight="1">
      <c r="A117" s="31"/>
      <c r="B117" s="32"/>
      <c r="C117" s="217" t="s">
        <v>1</v>
      </c>
      <c r="D117" s="217" t="s">
        <v>1564</v>
      </c>
      <c r="E117" s="16" t="s">
        <v>1</v>
      </c>
      <c r="F117" s="218">
        <v>0</v>
      </c>
      <c r="G117" s="31"/>
      <c r="H117" s="32"/>
    </row>
    <row r="118" spans="1:8" s="2" customFormat="1" ht="16.9" customHeight="1">
      <c r="A118" s="31"/>
      <c r="B118" s="32"/>
      <c r="C118" s="217" t="s">
        <v>1</v>
      </c>
      <c r="D118" s="217" t="s">
        <v>1565</v>
      </c>
      <c r="E118" s="16" t="s">
        <v>1</v>
      </c>
      <c r="F118" s="218">
        <v>0</v>
      </c>
      <c r="G118" s="31"/>
      <c r="H118" s="32"/>
    </row>
    <row r="119" spans="1:8" s="2" customFormat="1" ht="16.9" customHeight="1">
      <c r="A119" s="31"/>
      <c r="B119" s="32"/>
      <c r="C119" s="217" t="s">
        <v>678</v>
      </c>
      <c r="D119" s="217" t="s">
        <v>1566</v>
      </c>
      <c r="E119" s="16" t="s">
        <v>1</v>
      </c>
      <c r="F119" s="218">
        <v>35.268</v>
      </c>
      <c r="G119" s="31"/>
      <c r="H119" s="32"/>
    </row>
    <row r="120" spans="1:8" s="2" customFormat="1" ht="16.9" customHeight="1">
      <c r="A120" s="31"/>
      <c r="B120" s="32"/>
      <c r="C120" s="213" t="s">
        <v>441</v>
      </c>
      <c r="D120" s="214" t="s">
        <v>441</v>
      </c>
      <c r="E120" s="215" t="s">
        <v>1</v>
      </c>
      <c r="F120" s="216">
        <v>48.804</v>
      </c>
      <c r="G120" s="31"/>
      <c r="H120" s="32"/>
    </row>
    <row r="121" spans="1:8" s="2" customFormat="1" ht="16.9" customHeight="1">
      <c r="A121" s="31"/>
      <c r="B121" s="32"/>
      <c r="C121" s="217" t="s">
        <v>441</v>
      </c>
      <c r="D121" s="217" t="s">
        <v>442</v>
      </c>
      <c r="E121" s="16" t="s">
        <v>1</v>
      </c>
      <c r="F121" s="218">
        <v>48.804</v>
      </c>
      <c r="G121" s="31"/>
      <c r="H121" s="32"/>
    </row>
    <row r="122" spans="1:8" s="2" customFormat="1" ht="16.9" customHeight="1">
      <c r="A122" s="31"/>
      <c r="B122" s="32"/>
      <c r="C122" s="213" t="s">
        <v>154</v>
      </c>
      <c r="D122" s="214" t="s">
        <v>154</v>
      </c>
      <c r="E122" s="215" t="s">
        <v>1</v>
      </c>
      <c r="F122" s="216">
        <v>15</v>
      </c>
      <c r="G122" s="31"/>
      <c r="H122" s="32"/>
    </row>
    <row r="123" spans="1:8" s="2" customFormat="1" ht="16.9" customHeight="1">
      <c r="A123" s="31"/>
      <c r="B123" s="32"/>
      <c r="C123" s="217" t="s">
        <v>1</v>
      </c>
      <c r="D123" s="217" t="s">
        <v>279</v>
      </c>
      <c r="E123" s="16" t="s">
        <v>1</v>
      </c>
      <c r="F123" s="218">
        <v>0</v>
      </c>
      <c r="G123" s="31"/>
      <c r="H123" s="32"/>
    </row>
    <row r="124" spans="1:8" s="2" customFormat="1" ht="16.9" customHeight="1">
      <c r="A124" s="31"/>
      <c r="B124" s="32"/>
      <c r="C124" s="217" t="s">
        <v>154</v>
      </c>
      <c r="D124" s="217" t="s">
        <v>296</v>
      </c>
      <c r="E124" s="16" t="s">
        <v>1</v>
      </c>
      <c r="F124" s="218">
        <v>15</v>
      </c>
      <c r="G124" s="31"/>
      <c r="H124" s="32"/>
    </row>
    <row r="125" spans="1:8" s="2" customFormat="1" ht="16.9" customHeight="1">
      <c r="A125" s="31"/>
      <c r="B125" s="32"/>
      <c r="C125" s="219" t="s">
        <v>1562</v>
      </c>
      <c r="D125" s="31"/>
      <c r="E125" s="31"/>
      <c r="F125" s="31"/>
      <c r="G125" s="31"/>
      <c r="H125" s="32"/>
    </row>
    <row r="126" spans="1:8" s="2" customFormat="1" ht="16.9" customHeight="1">
      <c r="A126" s="31"/>
      <c r="B126" s="32"/>
      <c r="C126" s="217" t="s">
        <v>293</v>
      </c>
      <c r="D126" s="217" t="s">
        <v>294</v>
      </c>
      <c r="E126" s="16" t="s">
        <v>190</v>
      </c>
      <c r="F126" s="218">
        <v>19</v>
      </c>
      <c r="G126" s="31"/>
      <c r="H126" s="32"/>
    </row>
    <row r="127" spans="1:8" s="2" customFormat="1" ht="16.9" customHeight="1">
      <c r="A127" s="31"/>
      <c r="B127" s="32"/>
      <c r="C127" s="213" t="s">
        <v>447</v>
      </c>
      <c r="D127" s="214" t="s">
        <v>447</v>
      </c>
      <c r="E127" s="215" t="s">
        <v>1</v>
      </c>
      <c r="F127" s="216">
        <v>683.256</v>
      </c>
      <c r="G127" s="31"/>
      <c r="H127" s="32"/>
    </row>
    <row r="128" spans="1:8" s="2" customFormat="1" ht="16.9" customHeight="1">
      <c r="A128" s="31"/>
      <c r="B128" s="32"/>
      <c r="C128" s="217" t="s">
        <v>447</v>
      </c>
      <c r="D128" s="217" t="s">
        <v>448</v>
      </c>
      <c r="E128" s="16" t="s">
        <v>1</v>
      </c>
      <c r="F128" s="218">
        <v>683.256</v>
      </c>
      <c r="G128" s="31"/>
      <c r="H128" s="32"/>
    </row>
    <row r="129" spans="1:8" s="2" customFormat="1" ht="16.9" customHeight="1">
      <c r="A129" s="31"/>
      <c r="B129" s="32"/>
      <c r="C129" s="213" t="s">
        <v>453</v>
      </c>
      <c r="D129" s="214" t="s">
        <v>453</v>
      </c>
      <c r="E129" s="215" t="s">
        <v>1</v>
      </c>
      <c r="F129" s="216">
        <v>48.804</v>
      </c>
      <c r="G129" s="31"/>
      <c r="H129" s="32"/>
    </row>
    <row r="130" spans="1:8" s="2" customFormat="1" ht="16.9" customHeight="1">
      <c r="A130" s="31"/>
      <c r="B130" s="32"/>
      <c r="C130" s="217" t="s">
        <v>453</v>
      </c>
      <c r="D130" s="217" t="s">
        <v>454</v>
      </c>
      <c r="E130" s="16" t="s">
        <v>1</v>
      </c>
      <c r="F130" s="218">
        <v>48.804</v>
      </c>
      <c r="G130" s="31"/>
      <c r="H130" s="32"/>
    </row>
    <row r="131" spans="1:8" s="2" customFormat="1" ht="16.9" customHeight="1">
      <c r="A131" s="31"/>
      <c r="B131" s="32"/>
      <c r="C131" s="213" t="s">
        <v>161</v>
      </c>
      <c r="D131" s="214" t="s">
        <v>161</v>
      </c>
      <c r="E131" s="215" t="s">
        <v>1</v>
      </c>
      <c r="F131" s="216">
        <v>16</v>
      </c>
      <c r="G131" s="31"/>
      <c r="H131" s="32"/>
    </row>
    <row r="132" spans="1:8" s="2" customFormat="1" ht="16.9" customHeight="1">
      <c r="A132" s="31"/>
      <c r="B132" s="32"/>
      <c r="C132" s="217" t="s">
        <v>1</v>
      </c>
      <c r="D132" s="217" t="s">
        <v>279</v>
      </c>
      <c r="E132" s="16" t="s">
        <v>1</v>
      </c>
      <c r="F132" s="218">
        <v>0</v>
      </c>
      <c r="G132" s="31"/>
      <c r="H132" s="32"/>
    </row>
    <row r="133" spans="1:8" s="2" customFormat="1" ht="16.9" customHeight="1">
      <c r="A133" s="31"/>
      <c r="B133" s="32"/>
      <c r="C133" s="217" t="s">
        <v>161</v>
      </c>
      <c r="D133" s="217" t="s">
        <v>303</v>
      </c>
      <c r="E133" s="16" t="s">
        <v>1</v>
      </c>
      <c r="F133" s="218">
        <v>16</v>
      </c>
      <c r="G133" s="31"/>
      <c r="H133" s="32"/>
    </row>
    <row r="134" spans="1:8" s="2" customFormat="1" ht="16.9" customHeight="1">
      <c r="A134" s="31"/>
      <c r="B134" s="32"/>
      <c r="C134" s="213" t="s">
        <v>307</v>
      </c>
      <c r="D134" s="214" t="s">
        <v>307</v>
      </c>
      <c r="E134" s="215" t="s">
        <v>1</v>
      </c>
      <c r="F134" s="216">
        <v>7</v>
      </c>
      <c r="G134" s="31"/>
      <c r="H134" s="32"/>
    </row>
    <row r="135" spans="1:8" s="2" customFormat="1" ht="16.9" customHeight="1">
      <c r="A135" s="31"/>
      <c r="B135" s="32"/>
      <c r="C135" s="217" t="s">
        <v>1</v>
      </c>
      <c r="D135" s="217" t="s">
        <v>279</v>
      </c>
      <c r="E135" s="16" t="s">
        <v>1</v>
      </c>
      <c r="F135" s="218">
        <v>0</v>
      </c>
      <c r="G135" s="31"/>
      <c r="H135" s="32"/>
    </row>
    <row r="136" spans="1:8" s="2" customFormat="1" ht="16.9" customHeight="1">
      <c r="A136" s="31"/>
      <c r="B136" s="32"/>
      <c r="C136" s="217" t="s">
        <v>307</v>
      </c>
      <c r="D136" s="217" t="s">
        <v>308</v>
      </c>
      <c r="E136" s="16" t="s">
        <v>1</v>
      </c>
      <c r="F136" s="218">
        <v>7</v>
      </c>
      <c r="G136" s="31"/>
      <c r="H136" s="32"/>
    </row>
    <row r="137" spans="1:8" s="2" customFormat="1" ht="16.9" customHeight="1">
      <c r="A137" s="31"/>
      <c r="B137" s="32"/>
      <c r="C137" s="213" t="s">
        <v>312</v>
      </c>
      <c r="D137" s="214" t="s">
        <v>312</v>
      </c>
      <c r="E137" s="215" t="s">
        <v>1</v>
      </c>
      <c r="F137" s="216">
        <v>1</v>
      </c>
      <c r="G137" s="31"/>
      <c r="H137" s="32"/>
    </row>
    <row r="138" spans="1:8" s="2" customFormat="1" ht="16.9" customHeight="1">
      <c r="A138" s="31"/>
      <c r="B138" s="32"/>
      <c r="C138" s="217" t="s">
        <v>1</v>
      </c>
      <c r="D138" s="217" t="s">
        <v>279</v>
      </c>
      <c r="E138" s="16" t="s">
        <v>1</v>
      </c>
      <c r="F138" s="218">
        <v>0</v>
      </c>
      <c r="G138" s="31"/>
      <c r="H138" s="32"/>
    </row>
    <row r="139" spans="1:8" s="2" customFormat="1" ht="16.9" customHeight="1">
      <c r="A139" s="31"/>
      <c r="B139" s="32"/>
      <c r="C139" s="217" t="s">
        <v>312</v>
      </c>
      <c r="D139" s="217" t="s">
        <v>313</v>
      </c>
      <c r="E139" s="16" t="s">
        <v>1</v>
      </c>
      <c r="F139" s="218">
        <v>1</v>
      </c>
      <c r="G139" s="31"/>
      <c r="H139" s="32"/>
    </row>
    <row r="140" spans="1:8" s="2" customFormat="1" ht="16.9" customHeight="1">
      <c r="A140" s="31"/>
      <c r="B140" s="32"/>
      <c r="C140" s="213" t="s">
        <v>259</v>
      </c>
      <c r="D140" s="214" t="s">
        <v>259</v>
      </c>
      <c r="E140" s="215" t="s">
        <v>1</v>
      </c>
      <c r="F140" s="216">
        <v>24</v>
      </c>
      <c r="G140" s="31"/>
      <c r="H140" s="32"/>
    </row>
    <row r="141" spans="1:8" s="2" customFormat="1" ht="16.9" customHeight="1">
      <c r="A141" s="31"/>
      <c r="B141" s="32"/>
      <c r="C141" s="217" t="s">
        <v>259</v>
      </c>
      <c r="D141" s="217" t="s">
        <v>282</v>
      </c>
      <c r="E141" s="16" t="s">
        <v>1</v>
      </c>
      <c r="F141" s="218">
        <v>24</v>
      </c>
      <c r="G141" s="31"/>
      <c r="H141" s="32"/>
    </row>
    <row r="142" spans="1:8" s="2" customFormat="1" ht="16.9" customHeight="1">
      <c r="A142" s="31"/>
      <c r="B142" s="32"/>
      <c r="C142" s="219" t="s">
        <v>1562</v>
      </c>
      <c r="D142" s="31"/>
      <c r="E142" s="31"/>
      <c r="F142" s="31"/>
      <c r="G142" s="31"/>
      <c r="H142" s="32"/>
    </row>
    <row r="143" spans="1:8" s="2" customFormat="1" ht="16.9" customHeight="1">
      <c r="A143" s="31"/>
      <c r="B143" s="32"/>
      <c r="C143" s="217" t="s">
        <v>276</v>
      </c>
      <c r="D143" s="217" t="s">
        <v>277</v>
      </c>
      <c r="E143" s="16" t="s">
        <v>190</v>
      </c>
      <c r="F143" s="218">
        <v>104</v>
      </c>
      <c r="G143" s="31"/>
      <c r="H143" s="32"/>
    </row>
    <row r="144" spans="1:8" s="2" customFormat="1" ht="16.9" customHeight="1">
      <c r="A144" s="31"/>
      <c r="B144" s="32"/>
      <c r="C144" s="213" t="s">
        <v>261</v>
      </c>
      <c r="D144" s="214" t="s">
        <v>261</v>
      </c>
      <c r="E144" s="215" t="s">
        <v>1</v>
      </c>
      <c r="F144" s="216">
        <v>21</v>
      </c>
      <c r="G144" s="31"/>
      <c r="H144" s="32"/>
    </row>
    <row r="145" spans="1:8" s="2" customFormat="1" ht="16.9" customHeight="1">
      <c r="A145" s="31"/>
      <c r="B145" s="32"/>
      <c r="C145" s="217" t="s">
        <v>261</v>
      </c>
      <c r="D145" s="217" t="s">
        <v>290</v>
      </c>
      <c r="E145" s="16" t="s">
        <v>1</v>
      </c>
      <c r="F145" s="218">
        <v>21</v>
      </c>
      <c r="G145" s="31"/>
      <c r="H145" s="32"/>
    </row>
    <row r="146" spans="1:8" s="2" customFormat="1" ht="16.9" customHeight="1">
      <c r="A146" s="31"/>
      <c r="B146" s="32"/>
      <c r="C146" s="219" t="s">
        <v>1562</v>
      </c>
      <c r="D146" s="31"/>
      <c r="E146" s="31"/>
      <c r="F146" s="31"/>
      <c r="G146" s="31"/>
      <c r="H146" s="32"/>
    </row>
    <row r="147" spans="1:8" s="2" customFormat="1" ht="16.9" customHeight="1">
      <c r="A147" s="31"/>
      <c r="B147" s="32"/>
      <c r="C147" s="217" t="s">
        <v>285</v>
      </c>
      <c r="D147" s="217" t="s">
        <v>286</v>
      </c>
      <c r="E147" s="16" t="s">
        <v>190</v>
      </c>
      <c r="F147" s="218">
        <v>68</v>
      </c>
      <c r="G147" s="31"/>
      <c r="H147" s="32"/>
    </row>
    <row r="148" spans="1:8" s="2" customFormat="1" ht="16.9" customHeight="1">
      <c r="A148" s="31"/>
      <c r="B148" s="32"/>
      <c r="C148" s="213" t="s">
        <v>262</v>
      </c>
      <c r="D148" s="214" t="s">
        <v>262</v>
      </c>
      <c r="E148" s="215" t="s">
        <v>1</v>
      </c>
      <c r="F148" s="216">
        <v>350</v>
      </c>
      <c r="G148" s="31"/>
      <c r="H148" s="32"/>
    </row>
    <row r="149" spans="1:8" s="2" customFormat="1" ht="16.9" customHeight="1">
      <c r="A149" s="31"/>
      <c r="B149" s="32"/>
      <c r="C149" s="217" t="s">
        <v>262</v>
      </c>
      <c r="D149" s="217" t="s">
        <v>430</v>
      </c>
      <c r="E149" s="16" t="s">
        <v>1</v>
      </c>
      <c r="F149" s="218">
        <v>350</v>
      </c>
      <c r="G149" s="31"/>
      <c r="H149" s="32"/>
    </row>
    <row r="150" spans="1:8" s="2" customFormat="1" ht="16.9" customHeight="1">
      <c r="A150" s="31"/>
      <c r="B150" s="32"/>
      <c r="C150" s="219" t="s">
        <v>1562</v>
      </c>
      <c r="D150" s="31"/>
      <c r="E150" s="31"/>
      <c r="F150" s="31"/>
      <c r="G150" s="31"/>
      <c r="H150" s="32"/>
    </row>
    <row r="151" spans="1:8" s="2" customFormat="1" ht="16.9" customHeight="1">
      <c r="A151" s="31"/>
      <c r="B151" s="32"/>
      <c r="C151" s="217" t="s">
        <v>425</v>
      </c>
      <c r="D151" s="217" t="s">
        <v>426</v>
      </c>
      <c r="E151" s="16" t="s">
        <v>137</v>
      </c>
      <c r="F151" s="218">
        <v>1162</v>
      </c>
      <c r="G151" s="31"/>
      <c r="H151" s="32"/>
    </row>
    <row r="152" spans="1:8" s="2" customFormat="1" ht="16.9" customHeight="1">
      <c r="A152" s="31"/>
      <c r="B152" s="32"/>
      <c r="C152" s="213" t="s">
        <v>1567</v>
      </c>
      <c r="D152" s="214" t="s">
        <v>1567</v>
      </c>
      <c r="E152" s="215" t="s">
        <v>1</v>
      </c>
      <c r="F152" s="216">
        <v>106.76</v>
      </c>
      <c r="G152" s="31"/>
      <c r="H152" s="32"/>
    </row>
    <row r="153" spans="1:8" s="2" customFormat="1" ht="16.9" customHeight="1">
      <c r="A153" s="31"/>
      <c r="B153" s="32"/>
      <c r="C153" s="217" t="s">
        <v>1567</v>
      </c>
      <c r="D153" s="217" t="s">
        <v>1568</v>
      </c>
      <c r="E153" s="16" t="s">
        <v>1</v>
      </c>
      <c r="F153" s="218">
        <v>106.76</v>
      </c>
      <c r="G153" s="31"/>
      <c r="H153" s="32"/>
    </row>
    <row r="154" spans="1:8" s="2" customFormat="1" ht="16.9" customHeight="1">
      <c r="A154" s="31"/>
      <c r="B154" s="32"/>
      <c r="C154" s="213" t="s">
        <v>155</v>
      </c>
      <c r="D154" s="214" t="s">
        <v>155</v>
      </c>
      <c r="E154" s="215" t="s">
        <v>1</v>
      </c>
      <c r="F154" s="216">
        <v>4</v>
      </c>
      <c r="G154" s="31"/>
      <c r="H154" s="32"/>
    </row>
    <row r="155" spans="1:8" s="2" customFormat="1" ht="16.9" customHeight="1">
      <c r="A155" s="31"/>
      <c r="B155" s="32"/>
      <c r="C155" s="217" t="s">
        <v>155</v>
      </c>
      <c r="D155" s="217" t="s">
        <v>297</v>
      </c>
      <c r="E155" s="16" t="s">
        <v>1</v>
      </c>
      <c r="F155" s="218">
        <v>4</v>
      </c>
      <c r="G155" s="31"/>
      <c r="H155" s="32"/>
    </row>
    <row r="156" spans="1:8" s="2" customFormat="1" ht="16.9" customHeight="1">
      <c r="A156" s="31"/>
      <c r="B156" s="32"/>
      <c r="C156" s="219" t="s">
        <v>1562</v>
      </c>
      <c r="D156" s="31"/>
      <c r="E156" s="31"/>
      <c r="F156" s="31"/>
      <c r="G156" s="31"/>
      <c r="H156" s="32"/>
    </row>
    <row r="157" spans="1:8" s="2" customFormat="1" ht="16.9" customHeight="1">
      <c r="A157" s="31"/>
      <c r="B157" s="32"/>
      <c r="C157" s="217" t="s">
        <v>293</v>
      </c>
      <c r="D157" s="217" t="s">
        <v>294</v>
      </c>
      <c r="E157" s="16" t="s">
        <v>190</v>
      </c>
      <c r="F157" s="218">
        <v>19</v>
      </c>
      <c r="G157" s="31"/>
      <c r="H157" s="32"/>
    </row>
    <row r="158" spans="1:8" s="2" customFormat="1" ht="16.9" customHeight="1">
      <c r="A158" s="31"/>
      <c r="B158" s="32"/>
      <c r="C158" s="213" t="s">
        <v>283</v>
      </c>
      <c r="D158" s="214" t="s">
        <v>283</v>
      </c>
      <c r="E158" s="215" t="s">
        <v>1</v>
      </c>
      <c r="F158" s="216">
        <v>104</v>
      </c>
      <c r="G158" s="31"/>
      <c r="H158" s="32"/>
    </row>
    <row r="159" spans="1:8" s="2" customFormat="1" ht="16.9" customHeight="1">
      <c r="A159" s="31"/>
      <c r="B159" s="32"/>
      <c r="C159" s="217" t="s">
        <v>283</v>
      </c>
      <c r="D159" s="217" t="s">
        <v>284</v>
      </c>
      <c r="E159" s="16" t="s">
        <v>1</v>
      </c>
      <c r="F159" s="218">
        <v>104</v>
      </c>
      <c r="G159" s="31"/>
      <c r="H159" s="32"/>
    </row>
    <row r="160" spans="1:8" s="2" customFormat="1" ht="16.9" customHeight="1">
      <c r="A160" s="31"/>
      <c r="B160" s="32"/>
      <c r="C160" s="213" t="s">
        <v>291</v>
      </c>
      <c r="D160" s="214" t="s">
        <v>291</v>
      </c>
      <c r="E160" s="215" t="s">
        <v>1</v>
      </c>
      <c r="F160" s="216">
        <v>68</v>
      </c>
      <c r="G160" s="31"/>
      <c r="H160" s="32"/>
    </row>
    <row r="161" spans="1:8" s="2" customFormat="1" ht="16.9" customHeight="1">
      <c r="A161" s="31"/>
      <c r="B161" s="32"/>
      <c r="C161" s="217" t="s">
        <v>291</v>
      </c>
      <c r="D161" s="217" t="s">
        <v>292</v>
      </c>
      <c r="E161" s="16" t="s">
        <v>1</v>
      </c>
      <c r="F161" s="218">
        <v>68</v>
      </c>
      <c r="G161" s="31"/>
      <c r="H161" s="32"/>
    </row>
    <row r="162" spans="1:8" s="2" customFormat="1" ht="16.9" customHeight="1">
      <c r="A162" s="31"/>
      <c r="B162" s="32"/>
      <c r="C162" s="213" t="s">
        <v>264</v>
      </c>
      <c r="D162" s="214" t="s">
        <v>264</v>
      </c>
      <c r="E162" s="215" t="s">
        <v>1</v>
      </c>
      <c r="F162" s="216">
        <v>472</v>
      </c>
      <c r="G162" s="31"/>
      <c r="H162" s="32"/>
    </row>
    <row r="163" spans="1:8" s="2" customFormat="1" ht="16.9" customHeight="1">
      <c r="A163" s="31"/>
      <c r="B163" s="32"/>
      <c r="C163" s="217" t="s">
        <v>264</v>
      </c>
      <c r="D163" s="217" t="s">
        <v>431</v>
      </c>
      <c r="E163" s="16" t="s">
        <v>1</v>
      </c>
      <c r="F163" s="218">
        <v>472</v>
      </c>
      <c r="G163" s="31"/>
      <c r="H163" s="32"/>
    </row>
    <row r="164" spans="1:8" s="2" customFormat="1" ht="16.9" customHeight="1">
      <c r="A164" s="31"/>
      <c r="B164" s="32"/>
      <c r="C164" s="219" t="s">
        <v>1562</v>
      </c>
      <c r="D164" s="31"/>
      <c r="E164" s="31"/>
      <c r="F164" s="31"/>
      <c r="G164" s="31"/>
      <c r="H164" s="32"/>
    </row>
    <row r="165" spans="1:8" s="2" customFormat="1" ht="16.9" customHeight="1">
      <c r="A165" s="31"/>
      <c r="B165" s="32"/>
      <c r="C165" s="217" t="s">
        <v>425</v>
      </c>
      <c r="D165" s="217" t="s">
        <v>426</v>
      </c>
      <c r="E165" s="16" t="s">
        <v>137</v>
      </c>
      <c r="F165" s="218">
        <v>1162</v>
      </c>
      <c r="G165" s="31"/>
      <c r="H165" s="32"/>
    </row>
    <row r="166" spans="1:8" s="2" customFormat="1" ht="16.9" customHeight="1">
      <c r="A166" s="31"/>
      <c r="B166" s="32"/>
      <c r="C166" s="213" t="s">
        <v>1569</v>
      </c>
      <c r="D166" s="214" t="s">
        <v>1569</v>
      </c>
      <c r="E166" s="215" t="s">
        <v>1</v>
      </c>
      <c r="F166" s="216">
        <v>116.934</v>
      </c>
      <c r="G166" s="31"/>
      <c r="H166" s="32"/>
    </row>
    <row r="167" spans="1:8" s="2" customFormat="1" ht="16.9" customHeight="1">
      <c r="A167" s="31"/>
      <c r="B167" s="32"/>
      <c r="C167" s="217" t="s">
        <v>1569</v>
      </c>
      <c r="D167" s="217" t="s">
        <v>1570</v>
      </c>
      <c r="E167" s="16" t="s">
        <v>1</v>
      </c>
      <c r="F167" s="218">
        <v>116.934</v>
      </c>
      <c r="G167" s="31"/>
      <c r="H167" s="32"/>
    </row>
    <row r="168" spans="1:8" s="2" customFormat="1" ht="16.9" customHeight="1">
      <c r="A168" s="31"/>
      <c r="B168" s="32"/>
      <c r="C168" s="213" t="s">
        <v>298</v>
      </c>
      <c r="D168" s="214" t="s">
        <v>298</v>
      </c>
      <c r="E168" s="215" t="s">
        <v>1</v>
      </c>
      <c r="F168" s="216">
        <v>19</v>
      </c>
      <c r="G168" s="31"/>
      <c r="H168" s="32"/>
    </row>
    <row r="169" spans="1:8" s="2" customFormat="1" ht="16.9" customHeight="1">
      <c r="A169" s="31"/>
      <c r="B169" s="32"/>
      <c r="C169" s="217" t="s">
        <v>298</v>
      </c>
      <c r="D169" s="217" t="s">
        <v>299</v>
      </c>
      <c r="E169" s="16" t="s">
        <v>1</v>
      </c>
      <c r="F169" s="218">
        <v>19</v>
      </c>
      <c r="G169" s="31"/>
      <c r="H169" s="32"/>
    </row>
    <row r="170" spans="1:8" s="2" customFormat="1" ht="16.9" customHeight="1">
      <c r="A170" s="31"/>
      <c r="B170" s="32"/>
      <c r="C170" s="213" t="s">
        <v>432</v>
      </c>
      <c r="D170" s="214" t="s">
        <v>432</v>
      </c>
      <c r="E170" s="215" t="s">
        <v>1</v>
      </c>
      <c r="F170" s="216">
        <v>1162</v>
      </c>
      <c r="G170" s="31"/>
      <c r="H170" s="32"/>
    </row>
    <row r="171" spans="1:8" s="2" customFormat="1" ht="16.9" customHeight="1">
      <c r="A171" s="31"/>
      <c r="B171" s="32"/>
      <c r="C171" s="217" t="s">
        <v>432</v>
      </c>
      <c r="D171" s="217" t="s">
        <v>433</v>
      </c>
      <c r="E171" s="16" t="s">
        <v>1</v>
      </c>
      <c r="F171" s="218">
        <v>1162</v>
      </c>
      <c r="G171" s="31"/>
      <c r="H171" s="32"/>
    </row>
    <row r="172" spans="1:8" s="2" customFormat="1" ht="16.9" customHeight="1">
      <c r="A172" s="31"/>
      <c r="B172" s="32"/>
      <c r="C172" s="213" t="s">
        <v>1571</v>
      </c>
      <c r="D172" s="214" t="s">
        <v>1571</v>
      </c>
      <c r="E172" s="215" t="s">
        <v>1</v>
      </c>
      <c r="F172" s="216">
        <v>187.194</v>
      </c>
      <c r="G172" s="31"/>
      <c r="H172" s="32"/>
    </row>
    <row r="173" spans="1:8" s="2" customFormat="1" ht="16.9" customHeight="1">
      <c r="A173" s="31"/>
      <c r="B173" s="32"/>
      <c r="C173" s="217" t="s">
        <v>1571</v>
      </c>
      <c r="D173" s="217" t="s">
        <v>1572</v>
      </c>
      <c r="E173" s="16" t="s">
        <v>1</v>
      </c>
      <c r="F173" s="218">
        <v>187.194</v>
      </c>
      <c r="G173" s="31"/>
      <c r="H173" s="32"/>
    </row>
    <row r="174" spans="1:8" s="2" customFormat="1" ht="16.9" customHeight="1">
      <c r="A174" s="31"/>
      <c r="B174" s="32"/>
      <c r="C174" s="213" t="s">
        <v>1573</v>
      </c>
      <c r="D174" s="214" t="s">
        <v>1573</v>
      </c>
      <c r="E174" s="215" t="s">
        <v>1</v>
      </c>
      <c r="F174" s="216">
        <v>151.976</v>
      </c>
      <c r="G174" s="31"/>
      <c r="H174" s="32"/>
    </row>
    <row r="175" spans="1:8" s="2" customFormat="1" ht="16.9" customHeight="1">
      <c r="A175" s="31"/>
      <c r="B175" s="32"/>
      <c r="C175" s="217" t="s">
        <v>1573</v>
      </c>
      <c r="D175" s="217" t="s">
        <v>1574</v>
      </c>
      <c r="E175" s="16" t="s">
        <v>1</v>
      </c>
      <c r="F175" s="218">
        <v>151.976</v>
      </c>
      <c r="G175" s="31"/>
      <c r="H175" s="32"/>
    </row>
    <row r="176" spans="1:8" s="2" customFormat="1" ht="16.9" customHeight="1">
      <c r="A176" s="31"/>
      <c r="B176" s="32"/>
      <c r="C176" s="213" t="s">
        <v>1575</v>
      </c>
      <c r="D176" s="214" t="s">
        <v>1575</v>
      </c>
      <c r="E176" s="215" t="s">
        <v>1</v>
      </c>
      <c r="F176" s="216">
        <v>598.132</v>
      </c>
      <c r="G176" s="31"/>
      <c r="H176" s="32"/>
    </row>
    <row r="177" spans="1:8" s="2" customFormat="1" ht="16.9" customHeight="1">
      <c r="A177" s="31"/>
      <c r="B177" s="32"/>
      <c r="C177" s="217" t="s">
        <v>1575</v>
      </c>
      <c r="D177" s="217" t="s">
        <v>1576</v>
      </c>
      <c r="E177" s="16" t="s">
        <v>1</v>
      </c>
      <c r="F177" s="218">
        <v>598.132</v>
      </c>
      <c r="G177" s="31"/>
      <c r="H177" s="32"/>
    </row>
    <row r="178" spans="1:8" s="2" customFormat="1" ht="26.45" customHeight="1">
      <c r="A178" s="31"/>
      <c r="B178" s="32"/>
      <c r="C178" s="212" t="s">
        <v>1577</v>
      </c>
      <c r="D178" s="212" t="s">
        <v>88</v>
      </c>
      <c r="E178" s="31"/>
      <c r="F178" s="31"/>
      <c r="G178" s="31"/>
      <c r="H178" s="32"/>
    </row>
    <row r="179" spans="1:8" s="2" customFormat="1" ht="16.9" customHeight="1">
      <c r="A179" s="31"/>
      <c r="B179" s="32"/>
      <c r="C179" s="213" t="s">
        <v>140</v>
      </c>
      <c r="D179" s="214" t="s">
        <v>140</v>
      </c>
      <c r="E179" s="215" t="s">
        <v>1</v>
      </c>
      <c r="F179" s="216">
        <v>7874</v>
      </c>
      <c r="G179" s="31"/>
      <c r="H179" s="32"/>
    </row>
    <row r="180" spans="1:8" s="2" customFormat="1" ht="16.9" customHeight="1">
      <c r="A180" s="31"/>
      <c r="B180" s="32"/>
      <c r="C180" s="217" t="s">
        <v>140</v>
      </c>
      <c r="D180" s="217" t="s">
        <v>493</v>
      </c>
      <c r="E180" s="16" t="s">
        <v>1</v>
      </c>
      <c r="F180" s="218">
        <v>7874</v>
      </c>
      <c r="G180" s="31"/>
      <c r="H180" s="32"/>
    </row>
    <row r="181" spans="1:8" s="2" customFormat="1" ht="16.9" customHeight="1">
      <c r="A181" s="31"/>
      <c r="B181" s="32"/>
      <c r="C181" s="219" t="s">
        <v>1562</v>
      </c>
      <c r="D181" s="31"/>
      <c r="E181" s="31"/>
      <c r="F181" s="31"/>
      <c r="G181" s="31"/>
      <c r="H181" s="32"/>
    </row>
    <row r="182" spans="1:8" s="2" customFormat="1" ht="16.9" customHeight="1">
      <c r="A182" s="31"/>
      <c r="B182" s="32"/>
      <c r="C182" s="217" t="s">
        <v>490</v>
      </c>
      <c r="D182" s="217" t="s">
        <v>491</v>
      </c>
      <c r="E182" s="16" t="s">
        <v>273</v>
      </c>
      <c r="F182" s="218">
        <v>8242</v>
      </c>
      <c r="G182" s="31"/>
      <c r="H182" s="32"/>
    </row>
    <row r="183" spans="1:8" s="2" customFormat="1" ht="16.9" customHeight="1">
      <c r="A183" s="31"/>
      <c r="B183" s="32"/>
      <c r="C183" s="213" t="s">
        <v>198</v>
      </c>
      <c r="D183" s="214" t="s">
        <v>198</v>
      </c>
      <c r="E183" s="215" t="s">
        <v>1</v>
      </c>
      <c r="F183" s="216">
        <v>919.45</v>
      </c>
      <c r="G183" s="31"/>
      <c r="H183" s="32"/>
    </row>
    <row r="184" spans="1:8" s="2" customFormat="1" ht="16.9" customHeight="1">
      <c r="A184" s="31"/>
      <c r="B184" s="32"/>
      <c r="C184" s="217" t="s">
        <v>198</v>
      </c>
      <c r="D184" s="217" t="s">
        <v>545</v>
      </c>
      <c r="E184" s="16" t="s">
        <v>1</v>
      </c>
      <c r="F184" s="218">
        <v>919.45</v>
      </c>
      <c r="G184" s="31"/>
      <c r="H184" s="32"/>
    </row>
    <row r="185" spans="1:8" s="2" customFormat="1" ht="16.9" customHeight="1">
      <c r="A185" s="31"/>
      <c r="B185" s="32"/>
      <c r="C185" s="213" t="s">
        <v>205</v>
      </c>
      <c r="D185" s="214" t="s">
        <v>205</v>
      </c>
      <c r="E185" s="215" t="s">
        <v>1</v>
      </c>
      <c r="F185" s="216">
        <v>12</v>
      </c>
      <c r="G185" s="31"/>
      <c r="H185" s="32"/>
    </row>
    <row r="186" spans="1:8" s="2" customFormat="1" ht="16.9" customHeight="1">
      <c r="A186" s="31"/>
      <c r="B186" s="32"/>
      <c r="C186" s="217" t="s">
        <v>205</v>
      </c>
      <c r="D186" s="217" t="s">
        <v>549</v>
      </c>
      <c r="E186" s="16" t="s">
        <v>1</v>
      </c>
      <c r="F186" s="218">
        <v>12</v>
      </c>
      <c r="G186" s="31"/>
      <c r="H186" s="32"/>
    </row>
    <row r="187" spans="1:8" s="2" customFormat="1" ht="16.9" customHeight="1">
      <c r="A187" s="31"/>
      <c r="B187" s="32"/>
      <c r="C187" s="213" t="s">
        <v>102</v>
      </c>
      <c r="D187" s="214" t="s">
        <v>102</v>
      </c>
      <c r="E187" s="215" t="s">
        <v>1</v>
      </c>
      <c r="F187" s="216">
        <v>22.8</v>
      </c>
      <c r="G187" s="31"/>
      <c r="H187" s="32"/>
    </row>
    <row r="188" spans="1:8" s="2" customFormat="1" ht="16.9" customHeight="1">
      <c r="A188" s="31"/>
      <c r="B188" s="32"/>
      <c r="C188" s="217" t="s">
        <v>102</v>
      </c>
      <c r="D188" s="217" t="s">
        <v>560</v>
      </c>
      <c r="E188" s="16" t="s">
        <v>1</v>
      </c>
      <c r="F188" s="218">
        <v>22.8</v>
      </c>
      <c r="G188" s="31"/>
      <c r="H188" s="32"/>
    </row>
    <row r="189" spans="1:8" s="2" customFormat="1" ht="16.9" customHeight="1">
      <c r="A189" s="31"/>
      <c r="B189" s="32"/>
      <c r="C189" s="213" t="s">
        <v>104</v>
      </c>
      <c r="D189" s="214" t="s">
        <v>104</v>
      </c>
      <c r="E189" s="215" t="s">
        <v>1</v>
      </c>
      <c r="F189" s="216">
        <v>820</v>
      </c>
      <c r="G189" s="31"/>
      <c r="H189" s="32"/>
    </row>
    <row r="190" spans="1:8" s="2" customFormat="1" ht="16.9" customHeight="1">
      <c r="A190" s="31"/>
      <c r="B190" s="32"/>
      <c r="C190" s="217" t="s">
        <v>104</v>
      </c>
      <c r="D190" s="217" t="s">
        <v>579</v>
      </c>
      <c r="E190" s="16" t="s">
        <v>1</v>
      </c>
      <c r="F190" s="218">
        <v>820</v>
      </c>
      <c r="G190" s="31"/>
      <c r="H190" s="32"/>
    </row>
    <row r="191" spans="1:8" s="2" customFormat="1" ht="16.9" customHeight="1">
      <c r="A191" s="31"/>
      <c r="B191" s="32"/>
      <c r="C191" s="213" t="s">
        <v>586</v>
      </c>
      <c r="D191" s="214" t="s">
        <v>586</v>
      </c>
      <c r="E191" s="215" t="s">
        <v>1</v>
      </c>
      <c r="F191" s="216">
        <v>227.55</v>
      </c>
      <c r="G191" s="31"/>
      <c r="H191" s="32"/>
    </row>
    <row r="192" spans="1:8" s="2" customFormat="1" ht="16.9" customHeight="1">
      <c r="A192" s="31"/>
      <c r="B192" s="32"/>
      <c r="C192" s="217" t="s">
        <v>586</v>
      </c>
      <c r="D192" s="217" t="s">
        <v>587</v>
      </c>
      <c r="E192" s="16" t="s">
        <v>1</v>
      </c>
      <c r="F192" s="218">
        <v>227.55</v>
      </c>
      <c r="G192" s="31"/>
      <c r="H192" s="32"/>
    </row>
    <row r="193" spans="1:8" s="2" customFormat="1" ht="16.9" customHeight="1">
      <c r="A193" s="31"/>
      <c r="B193" s="32"/>
      <c r="C193" s="213" t="s">
        <v>242</v>
      </c>
      <c r="D193" s="214" t="s">
        <v>242</v>
      </c>
      <c r="E193" s="215" t="s">
        <v>1</v>
      </c>
      <c r="F193" s="216">
        <v>12.3</v>
      </c>
      <c r="G193" s="31"/>
      <c r="H193" s="32"/>
    </row>
    <row r="194" spans="1:8" s="2" customFormat="1" ht="16.9" customHeight="1">
      <c r="A194" s="31"/>
      <c r="B194" s="32"/>
      <c r="C194" s="217" t="s">
        <v>242</v>
      </c>
      <c r="D194" s="217" t="s">
        <v>1578</v>
      </c>
      <c r="E194" s="16" t="s">
        <v>1</v>
      </c>
      <c r="F194" s="218">
        <v>12.3</v>
      </c>
      <c r="G194" s="31"/>
      <c r="H194" s="32"/>
    </row>
    <row r="195" spans="1:8" s="2" customFormat="1" ht="16.9" customHeight="1">
      <c r="A195" s="31"/>
      <c r="B195" s="32"/>
      <c r="C195" s="213" t="s">
        <v>578</v>
      </c>
      <c r="D195" s="214" t="s">
        <v>578</v>
      </c>
      <c r="E195" s="215" t="s">
        <v>1</v>
      </c>
      <c r="F195" s="216">
        <v>820</v>
      </c>
      <c r="G195" s="31"/>
      <c r="H195" s="32"/>
    </row>
    <row r="196" spans="1:8" s="2" customFormat="1" ht="16.9" customHeight="1">
      <c r="A196" s="31"/>
      <c r="B196" s="32"/>
      <c r="C196" s="217" t="s">
        <v>578</v>
      </c>
      <c r="D196" s="217" t="s">
        <v>579</v>
      </c>
      <c r="E196" s="16" t="s">
        <v>1</v>
      </c>
      <c r="F196" s="218">
        <v>820</v>
      </c>
      <c r="G196" s="31"/>
      <c r="H196" s="32"/>
    </row>
    <row r="197" spans="1:8" s="2" customFormat="1" ht="16.9" customHeight="1">
      <c r="A197" s="31"/>
      <c r="B197" s="32"/>
      <c r="C197" s="213" t="s">
        <v>280</v>
      </c>
      <c r="D197" s="214" t="s">
        <v>280</v>
      </c>
      <c r="E197" s="215" t="s">
        <v>1</v>
      </c>
      <c r="F197" s="216">
        <v>396</v>
      </c>
      <c r="G197" s="31"/>
      <c r="H197" s="32"/>
    </row>
    <row r="198" spans="1:8" s="2" customFormat="1" ht="16.9" customHeight="1">
      <c r="A198" s="31"/>
      <c r="B198" s="32"/>
      <c r="C198" s="217" t="s">
        <v>280</v>
      </c>
      <c r="D198" s="217" t="s">
        <v>507</v>
      </c>
      <c r="E198" s="16" t="s">
        <v>1</v>
      </c>
      <c r="F198" s="218">
        <v>396</v>
      </c>
      <c r="G198" s="31"/>
      <c r="H198" s="32"/>
    </row>
    <row r="199" spans="1:8" s="2" customFormat="1" ht="16.9" customHeight="1">
      <c r="A199" s="31"/>
      <c r="B199" s="32"/>
      <c r="C199" s="213" t="s">
        <v>356</v>
      </c>
      <c r="D199" s="214" t="s">
        <v>356</v>
      </c>
      <c r="E199" s="215" t="s">
        <v>1</v>
      </c>
      <c r="F199" s="216">
        <v>36.9</v>
      </c>
      <c r="G199" s="31"/>
      <c r="H199" s="32"/>
    </row>
    <row r="200" spans="1:8" s="2" customFormat="1" ht="16.9" customHeight="1">
      <c r="A200" s="31"/>
      <c r="B200" s="32"/>
      <c r="C200" s="217" t="s">
        <v>356</v>
      </c>
      <c r="D200" s="217" t="s">
        <v>591</v>
      </c>
      <c r="E200" s="16" t="s">
        <v>1</v>
      </c>
      <c r="F200" s="218">
        <v>36.9</v>
      </c>
      <c r="G200" s="31"/>
      <c r="H200" s="32"/>
    </row>
    <row r="201" spans="1:8" s="2" customFormat="1" ht="16.9" customHeight="1">
      <c r="A201" s="31"/>
      <c r="B201" s="32"/>
      <c r="C201" s="213" t="s">
        <v>599</v>
      </c>
      <c r="D201" s="214" t="s">
        <v>599</v>
      </c>
      <c r="E201" s="215" t="s">
        <v>1</v>
      </c>
      <c r="F201" s="216">
        <v>5.516</v>
      </c>
      <c r="G201" s="31"/>
      <c r="H201" s="32"/>
    </row>
    <row r="202" spans="1:8" s="2" customFormat="1" ht="16.9" customHeight="1">
      <c r="A202" s="31"/>
      <c r="B202" s="32"/>
      <c r="C202" s="217" t="s">
        <v>599</v>
      </c>
      <c r="D202" s="217" t="s">
        <v>600</v>
      </c>
      <c r="E202" s="16" t="s">
        <v>1</v>
      </c>
      <c r="F202" s="218">
        <v>5.516</v>
      </c>
      <c r="G202" s="31"/>
      <c r="H202" s="32"/>
    </row>
    <row r="203" spans="1:8" s="2" customFormat="1" ht="16.9" customHeight="1">
      <c r="A203" s="31"/>
      <c r="B203" s="32"/>
      <c r="C203" s="213" t="s">
        <v>604</v>
      </c>
      <c r="D203" s="214" t="s">
        <v>604</v>
      </c>
      <c r="E203" s="215" t="s">
        <v>1</v>
      </c>
      <c r="F203" s="216">
        <v>17</v>
      </c>
      <c r="G203" s="31"/>
      <c r="H203" s="32"/>
    </row>
    <row r="204" spans="1:8" s="2" customFormat="1" ht="16.9" customHeight="1">
      <c r="A204" s="31"/>
      <c r="B204" s="32"/>
      <c r="C204" s="217" t="s">
        <v>604</v>
      </c>
      <c r="D204" s="217" t="s">
        <v>605</v>
      </c>
      <c r="E204" s="16" t="s">
        <v>1</v>
      </c>
      <c r="F204" s="218">
        <v>17</v>
      </c>
      <c r="G204" s="31"/>
      <c r="H204" s="32"/>
    </row>
    <row r="205" spans="1:8" s="2" customFormat="1" ht="16.9" customHeight="1">
      <c r="A205" s="31"/>
      <c r="B205" s="32"/>
      <c r="C205" s="213" t="s">
        <v>458</v>
      </c>
      <c r="D205" s="214" t="s">
        <v>458</v>
      </c>
      <c r="E205" s="215" t="s">
        <v>1</v>
      </c>
      <c r="F205" s="216">
        <v>1.875</v>
      </c>
      <c r="G205" s="31"/>
      <c r="H205" s="32"/>
    </row>
    <row r="206" spans="1:8" s="2" customFormat="1" ht="16.9" customHeight="1">
      <c r="A206" s="31"/>
      <c r="B206" s="32"/>
      <c r="C206" s="217" t="s">
        <v>458</v>
      </c>
      <c r="D206" s="217" t="s">
        <v>612</v>
      </c>
      <c r="E206" s="16" t="s">
        <v>1</v>
      </c>
      <c r="F206" s="218">
        <v>1.875</v>
      </c>
      <c r="G206" s="31"/>
      <c r="H206" s="32"/>
    </row>
    <row r="207" spans="1:8" s="2" customFormat="1" ht="16.9" customHeight="1">
      <c r="A207" s="31"/>
      <c r="B207" s="32"/>
      <c r="C207" s="213" t="s">
        <v>616</v>
      </c>
      <c r="D207" s="214" t="s">
        <v>616</v>
      </c>
      <c r="E207" s="215" t="s">
        <v>1</v>
      </c>
      <c r="F207" s="216">
        <v>11.032</v>
      </c>
      <c r="G207" s="31"/>
      <c r="H207" s="32"/>
    </row>
    <row r="208" spans="1:8" s="2" customFormat="1" ht="16.9" customHeight="1">
      <c r="A208" s="31"/>
      <c r="B208" s="32"/>
      <c r="C208" s="217" t="s">
        <v>616</v>
      </c>
      <c r="D208" s="217" t="s">
        <v>617</v>
      </c>
      <c r="E208" s="16" t="s">
        <v>1</v>
      </c>
      <c r="F208" s="218">
        <v>11.032</v>
      </c>
      <c r="G208" s="31"/>
      <c r="H208" s="32"/>
    </row>
    <row r="209" spans="1:8" s="2" customFormat="1" ht="16.9" customHeight="1">
      <c r="A209" s="31"/>
      <c r="B209" s="32"/>
      <c r="C209" s="213" t="s">
        <v>621</v>
      </c>
      <c r="D209" s="214" t="s">
        <v>621</v>
      </c>
      <c r="E209" s="215" t="s">
        <v>1</v>
      </c>
      <c r="F209" s="216">
        <v>0.72</v>
      </c>
      <c r="G209" s="31"/>
      <c r="H209" s="32"/>
    </row>
    <row r="210" spans="1:8" s="2" customFormat="1" ht="16.9" customHeight="1">
      <c r="A210" s="31"/>
      <c r="B210" s="32"/>
      <c r="C210" s="217" t="s">
        <v>621</v>
      </c>
      <c r="D210" s="217" t="s">
        <v>622</v>
      </c>
      <c r="E210" s="16" t="s">
        <v>1</v>
      </c>
      <c r="F210" s="218">
        <v>0.72</v>
      </c>
      <c r="G210" s="31"/>
      <c r="H210" s="32"/>
    </row>
    <row r="211" spans="1:8" s="2" customFormat="1" ht="16.9" customHeight="1">
      <c r="A211" s="31"/>
      <c r="B211" s="32"/>
      <c r="C211" s="213" t="s">
        <v>388</v>
      </c>
      <c r="D211" s="214" t="s">
        <v>388</v>
      </c>
      <c r="E211" s="215" t="s">
        <v>1</v>
      </c>
      <c r="F211" s="216">
        <v>72</v>
      </c>
      <c r="G211" s="31"/>
      <c r="H211" s="32"/>
    </row>
    <row r="212" spans="1:8" s="2" customFormat="1" ht="16.9" customHeight="1">
      <c r="A212" s="31"/>
      <c r="B212" s="32"/>
      <c r="C212" s="217" t="s">
        <v>388</v>
      </c>
      <c r="D212" s="217" t="s">
        <v>627</v>
      </c>
      <c r="E212" s="16" t="s">
        <v>1</v>
      </c>
      <c r="F212" s="218">
        <v>72</v>
      </c>
      <c r="G212" s="31"/>
      <c r="H212" s="32"/>
    </row>
    <row r="213" spans="1:8" s="2" customFormat="1" ht="16.9" customHeight="1">
      <c r="A213" s="31"/>
      <c r="B213" s="32"/>
      <c r="C213" s="213" t="s">
        <v>631</v>
      </c>
      <c r="D213" s="214" t="s">
        <v>631</v>
      </c>
      <c r="E213" s="215" t="s">
        <v>1</v>
      </c>
      <c r="F213" s="216">
        <v>77</v>
      </c>
      <c r="G213" s="31"/>
      <c r="H213" s="32"/>
    </row>
    <row r="214" spans="1:8" s="2" customFormat="1" ht="16.9" customHeight="1">
      <c r="A214" s="31"/>
      <c r="B214" s="32"/>
      <c r="C214" s="217" t="s">
        <v>631</v>
      </c>
      <c r="D214" s="217" t="s">
        <v>632</v>
      </c>
      <c r="E214" s="16" t="s">
        <v>1</v>
      </c>
      <c r="F214" s="218">
        <v>77</v>
      </c>
      <c r="G214" s="31"/>
      <c r="H214" s="32"/>
    </row>
    <row r="215" spans="1:8" s="2" customFormat="1" ht="16.9" customHeight="1">
      <c r="A215" s="31"/>
      <c r="B215" s="32"/>
      <c r="C215" s="213" t="s">
        <v>288</v>
      </c>
      <c r="D215" s="214" t="s">
        <v>288</v>
      </c>
      <c r="E215" s="215" t="s">
        <v>1</v>
      </c>
      <c r="F215" s="216">
        <v>198</v>
      </c>
      <c r="G215" s="31"/>
      <c r="H215" s="32"/>
    </row>
    <row r="216" spans="1:8" s="2" customFormat="1" ht="16.9" customHeight="1">
      <c r="A216" s="31"/>
      <c r="B216" s="32"/>
      <c r="C216" s="217" t="s">
        <v>288</v>
      </c>
      <c r="D216" s="217" t="s">
        <v>511</v>
      </c>
      <c r="E216" s="16" t="s">
        <v>1</v>
      </c>
      <c r="F216" s="218">
        <v>198</v>
      </c>
      <c r="G216" s="31"/>
      <c r="H216" s="32"/>
    </row>
    <row r="217" spans="1:8" s="2" customFormat="1" ht="16.9" customHeight="1">
      <c r="A217" s="31"/>
      <c r="B217" s="32"/>
      <c r="C217" s="213" t="s">
        <v>636</v>
      </c>
      <c r="D217" s="214" t="s">
        <v>636</v>
      </c>
      <c r="E217" s="215" t="s">
        <v>1</v>
      </c>
      <c r="F217" s="216">
        <v>72</v>
      </c>
      <c r="G217" s="31"/>
      <c r="H217" s="32"/>
    </row>
    <row r="218" spans="1:8" s="2" customFormat="1" ht="16.9" customHeight="1">
      <c r="A218" s="31"/>
      <c r="B218" s="32"/>
      <c r="C218" s="217" t="s">
        <v>636</v>
      </c>
      <c r="D218" s="217" t="s">
        <v>637</v>
      </c>
      <c r="E218" s="16" t="s">
        <v>1</v>
      </c>
      <c r="F218" s="218">
        <v>72</v>
      </c>
      <c r="G218" s="31"/>
      <c r="H218" s="32"/>
    </row>
    <row r="219" spans="1:8" s="2" customFormat="1" ht="16.9" customHeight="1">
      <c r="A219" s="31"/>
      <c r="B219" s="32"/>
      <c r="C219" s="213" t="s">
        <v>641</v>
      </c>
      <c r="D219" s="214" t="s">
        <v>641</v>
      </c>
      <c r="E219" s="215" t="s">
        <v>1</v>
      </c>
      <c r="F219" s="216">
        <v>975</v>
      </c>
      <c r="G219" s="31"/>
      <c r="H219" s="32"/>
    </row>
    <row r="220" spans="1:8" s="2" customFormat="1" ht="16.9" customHeight="1">
      <c r="A220" s="31"/>
      <c r="B220" s="32"/>
      <c r="C220" s="217" t="s">
        <v>641</v>
      </c>
      <c r="D220" s="217" t="s">
        <v>642</v>
      </c>
      <c r="E220" s="16" t="s">
        <v>1</v>
      </c>
      <c r="F220" s="218">
        <v>975</v>
      </c>
      <c r="G220" s="31"/>
      <c r="H220" s="32"/>
    </row>
    <row r="221" spans="1:8" s="2" customFormat="1" ht="16.9" customHeight="1">
      <c r="A221" s="31"/>
      <c r="B221" s="32"/>
      <c r="C221" s="213" t="s">
        <v>405</v>
      </c>
      <c r="D221" s="214" t="s">
        <v>405</v>
      </c>
      <c r="E221" s="215" t="s">
        <v>1</v>
      </c>
      <c r="F221" s="216">
        <v>120</v>
      </c>
      <c r="G221" s="31"/>
      <c r="H221" s="32"/>
    </row>
    <row r="222" spans="1:8" s="2" customFormat="1" ht="16.9" customHeight="1">
      <c r="A222" s="31"/>
      <c r="B222" s="32"/>
      <c r="C222" s="217" t="s">
        <v>405</v>
      </c>
      <c r="D222" s="217" t="s">
        <v>646</v>
      </c>
      <c r="E222" s="16" t="s">
        <v>1</v>
      </c>
      <c r="F222" s="218">
        <v>120</v>
      </c>
      <c r="G222" s="31"/>
      <c r="H222" s="32"/>
    </row>
    <row r="223" spans="1:8" s="2" customFormat="1" ht="16.9" customHeight="1">
      <c r="A223" s="31"/>
      <c r="B223" s="32"/>
      <c r="C223" s="213" t="s">
        <v>650</v>
      </c>
      <c r="D223" s="214" t="s">
        <v>650</v>
      </c>
      <c r="E223" s="215" t="s">
        <v>1</v>
      </c>
      <c r="F223" s="216">
        <v>77</v>
      </c>
      <c r="G223" s="31"/>
      <c r="H223" s="32"/>
    </row>
    <row r="224" spans="1:8" s="2" customFormat="1" ht="16.9" customHeight="1">
      <c r="A224" s="31"/>
      <c r="B224" s="32"/>
      <c r="C224" s="217" t="s">
        <v>650</v>
      </c>
      <c r="D224" s="217" t="s">
        <v>651</v>
      </c>
      <c r="E224" s="16" t="s">
        <v>1</v>
      </c>
      <c r="F224" s="218">
        <v>77</v>
      </c>
      <c r="G224" s="31"/>
      <c r="H224" s="32"/>
    </row>
    <row r="225" spans="1:8" s="2" customFormat="1" ht="16.9" customHeight="1">
      <c r="A225" s="31"/>
      <c r="B225" s="32"/>
      <c r="C225" s="213" t="s">
        <v>656</v>
      </c>
      <c r="D225" s="214" t="s">
        <v>656</v>
      </c>
      <c r="E225" s="215" t="s">
        <v>1</v>
      </c>
      <c r="F225" s="216">
        <v>8319</v>
      </c>
      <c r="G225" s="31"/>
      <c r="H225" s="32"/>
    </row>
    <row r="226" spans="1:8" s="2" customFormat="1" ht="16.9" customHeight="1">
      <c r="A226" s="31"/>
      <c r="B226" s="32"/>
      <c r="C226" s="217" t="s">
        <v>656</v>
      </c>
      <c r="D226" s="217" t="s">
        <v>657</v>
      </c>
      <c r="E226" s="16" t="s">
        <v>1</v>
      </c>
      <c r="F226" s="218">
        <v>8319</v>
      </c>
      <c r="G226" s="31"/>
      <c r="H226" s="32"/>
    </row>
    <row r="227" spans="1:8" s="2" customFormat="1" ht="16.9" customHeight="1">
      <c r="A227" s="31"/>
      <c r="B227" s="32"/>
      <c r="C227" s="213" t="s">
        <v>661</v>
      </c>
      <c r="D227" s="214" t="s">
        <v>661</v>
      </c>
      <c r="E227" s="215" t="s">
        <v>1</v>
      </c>
      <c r="F227" s="216">
        <v>2000</v>
      </c>
      <c r="G227" s="31"/>
      <c r="H227" s="32"/>
    </row>
    <row r="228" spans="1:8" s="2" customFormat="1" ht="16.9" customHeight="1">
      <c r="A228" s="31"/>
      <c r="B228" s="32"/>
      <c r="C228" s="217" t="s">
        <v>661</v>
      </c>
      <c r="D228" s="217" t="s">
        <v>662</v>
      </c>
      <c r="E228" s="16" t="s">
        <v>1</v>
      </c>
      <c r="F228" s="218">
        <v>2000</v>
      </c>
      <c r="G228" s="31"/>
      <c r="H228" s="32"/>
    </row>
    <row r="229" spans="1:8" s="2" customFormat="1" ht="16.9" customHeight="1">
      <c r="A229" s="31"/>
      <c r="B229" s="32"/>
      <c r="C229" s="213" t="s">
        <v>422</v>
      </c>
      <c r="D229" s="214" t="s">
        <v>422</v>
      </c>
      <c r="E229" s="215" t="s">
        <v>1</v>
      </c>
      <c r="F229" s="216">
        <v>7874</v>
      </c>
      <c r="G229" s="31"/>
      <c r="H229" s="32"/>
    </row>
    <row r="230" spans="1:8" s="2" customFormat="1" ht="16.9" customHeight="1">
      <c r="A230" s="31"/>
      <c r="B230" s="32"/>
      <c r="C230" s="217" t="s">
        <v>422</v>
      </c>
      <c r="D230" s="217" t="s">
        <v>666</v>
      </c>
      <c r="E230" s="16" t="s">
        <v>1</v>
      </c>
      <c r="F230" s="218">
        <v>7874</v>
      </c>
      <c r="G230" s="31"/>
      <c r="H230" s="32"/>
    </row>
    <row r="231" spans="1:8" s="2" customFormat="1" ht="16.9" customHeight="1">
      <c r="A231" s="31"/>
      <c r="B231" s="32"/>
      <c r="C231" s="219" t="s">
        <v>1562</v>
      </c>
      <c r="D231" s="31"/>
      <c r="E231" s="31"/>
      <c r="F231" s="31"/>
      <c r="G231" s="31"/>
      <c r="H231" s="32"/>
    </row>
    <row r="232" spans="1:8" s="2" customFormat="1" ht="16.9" customHeight="1">
      <c r="A232" s="31"/>
      <c r="B232" s="32"/>
      <c r="C232" s="217" t="s">
        <v>663</v>
      </c>
      <c r="D232" s="217" t="s">
        <v>664</v>
      </c>
      <c r="E232" s="16" t="s">
        <v>273</v>
      </c>
      <c r="F232" s="218">
        <v>8242</v>
      </c>
      <c r="G232" s="31"/>
      <c r="H232" s="32"/>
    </row>
    <row r="233" spans="1:8" s="2" customFormat="1" ht="16.9" customHeight="1">
      <c r="A233" s="31"/>
      <c r="B233" s="32"/>
      <c r="C233" s="213" t="s">
        <v>428</v>
      </c>
      <c r="D233" s="214" t="s">
        <v>428</v>
      </c>
      <c r="E233" s="215" t="s">
        <v>1</v>
      </c>
      <c r="F233" s="216">
        <v>77</v>
      </c>
      <c r="G233" s="31"/>
      <c r="H233" s="32"/>
    </row>
    <row r="234" spans="1:8" s="2" customFormat="1" ht="16.9" customHeight="1">
      <c r="A234" s="31"/>
      <c r="B234" s="32"/>
      <c r="C234" s="217" t="s">
        <v>428</v>
      </c>
      <c r="D234" s="217" t="s">
        <v>673</v>
      </c>
      <c r="E234" s="16" t="s">
        <v>1</v>
      </c>
      <c r="F234" s="218">
        <v>77</v>
      </c>
      <c r="G234" s="31"/>
      <c r="H234" s="32"/>
    </row>
    <row r="235" spans="1:8" s="2" customFormat="1" ht="16.9" customHeight="1">
      <c r="A235" s="31"/>
      <c r="B235" s="32"/>
      <c r="C235" s="213" t="s">
        <v>678</v>
      </c>
      <c r="D235" s="214" t="s">
        <v>678</v>
      </c>
      <c r="E235" s="215" t="s">
        <v>1</v>
      </c>
      <c r="F235" s="216">
        <v>44</v>
      </c>
      <c r="G235" s="31"/>
      <c r="H235" s="32"/>
    </row>
    <row r="236" spans="1:8" s="2" customFormat="1" ht="16.9" customHeight="1">
      <c r="A236" s="31"/>
      <c r="B236" s="32"/>
      <c r="C236" s="217" t="s">
        <v>678</v>
      </c>
      <c r="D236" s="217" t="s">
        <v>679</v>
      </c>
      <c r="E236" s="16" t="s">
        <v>1</v>
      </c>
      <c r="F236" s="218">
        <v>44</v>
      </c>
      <c r="G236" s="31"/>
      <c r="H236" s="32"/>
    </row>
    <row r="237" spans="1:8" s="2" customFormat="1" ht="16.9" customHeight="1">
      <c r="A237" s="31"/>
      <c r="B237" s="32"/>
      <c r="C237" s="213" t="s">
        <v>441</v>
      </c>
      <c r="D237" s="214" t="s">
        <v>441</v>
      </c>
      <c r="E237" s="215" t="s">
        <v>1</v>
      </c>
      <c r="F237" s="216">
        <v>2</v>
      </c>
      <c r="G237" s="31"/>
      <c r="H237" s="32"/>
    </row>
    <row r="238" spans="1:8" s="2" customFormat="1" ht="16.9" customHeight="1">
      <c r="A238" s="31"/>
      <c r="B238" s="32"/>
      <c r="C238" s="217" t="s">
        <v>441</v>
      </c>
      <c r="D238" s="217" t="s">
        <v>730</v>
      </c>
      <c r="E238" s="16" t="s">
        <v>1</v>
      </c>
      <c r="F238" s="218">
        <v>2</v>
      </c>
      <c r="G238" s="31"/>
      <c r="H238" s="32"/>
    </row>
    <row r="239" spans="1:8" s="2" customFormat="1" ht="16.9" customHeight="1">
      <c r="A239" s="31"/>
      <c r="B239" s="32"/>
      <c r="C239" s="213" t="s">
        <v>154</v>
      </c>
      <c r="D239" s="214" t="s">
        <v>154</v>
      </c>
      <c r="E239" s="215" t="s">
        <v>1</v>
      </c>
      <c r="F239" s="216">
        <v>101</v>
      </c>
      <c r="G239" s="31"/>
      <c r="H239" s="32"/>
    </row>
    <row r="240" spans="1:8" s="2" customFormat="1" ht="16.9" customHeight="1">
      <c r="A240" s="31"/>
      <c r="B240" s="32"/>
      <c r="C240" s="217" t="s">
        <v>154</v>
      </c>
      <c r="D240" s="217" t="s">
        <v>515</v>
      </c>
      <c r="E240" s="16" t="s">
        <v>1</v>
      </c>
      <c r="F240" s="218">
        <v>101</v>
      </c>
      <c r="G240" s="31"/>
      <c r="H240" s="32"/>
    </row>
    <row r="241" spans="1:8" s="2" customFormat="1" ht="16.9" customHeight="1">
      <c r="A241" s="31"/>
      <c r="B241" s="32"/>
      <c r="C241" s="213" t="s">
        <v>747</v>
      </c>
      <c r="D241" s="214" t="s">
        <v>747</v>
      </c>
      <c r="E241" s="215" t="s">
        <v>1</v>
      </c>
      <c r="F241" s="216">
        <v>8</v>
      </c>
      <c r="G241" s="31"/>
      <c r="H241" s="32"/>
    </row>
    <row r="242" spans="1:8" s="2" customFormat="1" ht="16.9" customHeight="1">
      <c r="A242" s="31"/>
      <c r="B242" s="32"/>
      <c r="C242" s="217" t="s">
        <v>747</v>
      </c>
      <c r="D242" s="217" t="s">
        <v>748</v>
      </c>
      <c r="E242" s="16" t="s">
        <v>1</v>
      </c>
      <c r="F242" s="218">
        <v>8</v>
      </c>
      <c r="G242" s="31"/>
      <c r="H242" s="32"/>
    </row>
    <row r="243" spans="1:8" s="2" customFormat="1" ht="16.9" customHeight="1">
      <c r="A243" s="31"/>
      <c r="B243" s="32"/>
      <c r="C243" s="213" t="s">
        <v>753</v>
      </c>
      <c r="D243" s="214" t="s">
        <v>753</v>
      </c>
      <c r="E243" s="215" t="s">
        <v>1</v>
      </c>
      <c r="F243" s="216">
        <v>17.5</v>
      </c>
      <c r="G243" s="31"/>
      <c r="H243" s="32"/>
    </row>
    <row r="244" spans="1:8" s="2" customFormat="1" ht="16.9" customHeight="1">
      <c r="A244" s="31"/>
      <c r="B244" s="32"/>
      <c r="C244" s="217" t="s">
        <v>753</v>
      </c>
      <c r="D244" s="217" t="s">
        <v>754</v>
      </c>
      <c r="E244" s="16" t="s">
        <v>1</v>
      </c>
      <c r="F244" s="218">
        <v>17.5</v>
      </c>
      <c r="G244" s="31"/>
      <c r="H244" s="32"/>
    </row>
    <row r="245" spans="1:8" s="2" customFormat="1" ht="16.9" customHeight="1">
      <c r="A245" s="31"/>
      <c r="B245" s="32"/>
      <c r="C245" s="213" t="s">
        <v>776</v>
      </c>
      <c r="D245" s="214" t="s">
        <v>776</v>
      </c>
      <c r="E245" s="215" t="s">
        <v>1</v>
      </c>
      <c r="F245" s="216">
        <v>13</v>
      </c>
      <c r="G245" s="31"/>
      <c r="H245" s="32"/>
    </row>
    <row r="246" spans="1:8" s="2" customFormat="1" ht="16.9" customHeight="1">
      <c r="A246" s="31"/>
      <c r="B246" s="32"/>
      <c r="C246" s="217" t="s">
        <v>776</v>
      </c>
      <c r="D246" s="217" t="s">
        <v>777</v>
      </c>
      <c r="E246" s="16" t="s">
        <v>1</v>
      </c>
      <c r="F246" s="218">
        <v>13</v>
      </c>
      <c r="G246" s="31"/>
      <c r="H246" s="32"/>
    </row>
    <row r="247" spans="1:8" s="2" customFormat="1" ht="16.9" customHeight="1">
      <c r="A247" s="31"/>
      <c r="B247" s="32"/>
      <c r="C247" s="219" t="s">
        <v>1562</v>
      </c>
      <c r="D247" s="31"/>
      <c r="E247" s="31"/>
      <c r="F247" s="31"/>
      <c r="G247" s="31"/>
      <c r="H247" s="32"/>
    </row>
    <row r="248" spans="1:8" s="2" customFormat="1" ht="16.9" customHeight="1">
      <c r="A248" s="31"/>
      <c r="B248" s="32"/>
      <c r="C248" s="217" t="s">
        <v>773</v>
      </c>
      <c r="D248" s="217" t="s">
        <v>774</v>
      </c>
      <c r="E248" s="16" t="s">
        <v>190</v>
      </c>
      <c r="F248" s="218">
        <v>13</v>
      </c>
      <c r="G248" s="31"/>
      <c r="H248" s="32"/>
    </row>
    <row r="249" spans="1:8" s="2" customFormat="1" ht="16.9" customHeight="1">
      <c r="A249" s="31"/>
      <c r="B249" s="32"/>
      <c r="C249" s="213" t="s">
        <v>161</v>
      </c>
      <c r="D249" s="214" t="s">
        <v>161</v>
      </c>
      <c r="E249" s="215" t="s">
        <v>1</v>
      </c>
      <c r="F249" s="216">
        <v>50.5</v>
      </c>
      <c r="G249" s="31"/>
      <c r="H249" s="32"/>
    </row>
    <row r="250" spans="1:8" s="2" customFormat="1" ht="16.9" customHeight="1">
      <c r="A250" s="31"/>
      <c r="B250" s="32"/>
      <c r="C250" s="217" t="s">
        <v>161</v>
      </c>
      <c r="D250" s="217" t="s">
        <v>519</v>
      </c>
      <c r="E250" s="16" t="s">
        <v>1</v>
      </c>
      <c r="F250" s="218">
        <v>50.5</v>
      </c>
      <c r="G250" s="31"/>
      <c r="H250" s="32"/>
    </row>
    <row r="251" spans="1:8" s="2" customFormat="1" ht="16.9" customHeight="1">
      <c r="A251" s="31"/>
      <c r="B251" s="32"/>
      <c r="C251" s="213" t="s">
        <v>307</v>
      </c>
      <c r="D251" s="214" t="s">
        <v>307</v>
      </c>
      <c r="E251" s="215" t="s">
        <v>1</v>
      </c>
      <c r="F251" s="216">
        <v>396</v>
      </c>
      <c r="G251" s="31"/>
      <c r="H251" s="32"/>
    </row>
    <row r="252" spans="1:8" s="2" customFormat="1" ht="16.9" customHeight="1">
      <c r="A252" s="31"/>
      <c r="B252" s="32"/>
      <c r="C252" s="217" t="s">
        <v>307</v>
      </c>
      <c r="D252" s="217" t="s">
        <v>523</v>
      </c>
      <c r="E252" s="16" t="s">
        <v>1</v>
      </c>
      <c r="F252" s="218">
        <v>396</v>
      </c>
      <c r="G252" s="31"/>
      <c r="H252" s="32"/>
    </row>
    <row r="253" spans="1:8" s="2" customFormat="1" ht="16.9" customHeight="1">
      <c r="A253" s="31"/>
      <c r="B253" s="32"/>
      <c r="C253" s="219" t="s">
        <v>1562</v>
      </c>
      <c r="D253" s="31"/>
      <c r="E253" s="31"/>
      <c r="F253" s="31"/>
      <c r="G253" s="31"/>
      <c r="H253" s="32"/>
    </row>
    <row r="254" spans="1:8" s="2" customFormat="1" ht="16.9" customHeight="1">
      <c r="A254" s="31"/>
      <c r="B254" s="32"/>
      <c r="C254" s="217" t="s">
        <v>520</v>
      </c>
      <c r="D254" s="217" t="s">
        <v>521</v>
      </c>
      <c r="E254" s="16" t="s">
        <v>505</v>
      </c>
      <c r="F254" s="218">
        <v>497</v>
      </c>
      <c r="G254" s="31"/>
      <c r="H254" s="32"/>
    </row>
    <row r="255" spans="1:8" s="2" customFormat="1" ht="16.9" customHeight="1">
      <c r="A255" s="31"/>
      <c r="B255" s="32"/>
      <c r="C255" s="213" t="s">
        <v>842</v>
      </c>
      <c r="D255" s="214" t="s">
        <v>842</v>
      </c>
      <c r="E255" s="215" t="s">
        <v>1</v>
      </c>
      <c r="F255" s="216">
        <v>2530</v>
      </c>
      <c r="G255" s="31"/>
      <c r="H255" s="32"/>
    </row>
    <row r="256" spans="1:8" s="2" customFormat="1" ht="16.9" customHeight="1">
      <c r="A256" s="31"/>
      <c r="B256" s="32"/>
      <c r="C256" s="217" t="s">
        <v>842</v>
      </c>
      <c r="D256" s="217" t="s">
        <v>843</v>
      </c>
      <c r="E256" s="16" t="s">
        <v>1</v>
      </c>
      <c r="F256" s="218">
        <v>2530</v>
      </c>
      <c r="G256" s="31"/>
      <c r="H256" s="32"/>
    </row>
    <row r="257" spans="1:8" s="2" customFormat="1" ht="16.9" customHeight="1">
      <c r="A257" s="31"/>
      <c r="B257" s="32"/>
      <c r="C257" s="219" t="s">
        <v>1562</v>
      </c>
      <c r="D257" s="31"/>
      <c r="E257" s="31"/>
      <c r="F257" s="31"/>
      <c r="G257" s="31"/>
      <c r="H257" s="32"/>
    </row>
    <row r="258" spans="1:8" s="2" customFormat="1" ht="16.9" customHeight="1">
      <c r="A258" s="31"/>
      <c r="B258" s="32"/>
      <c r="C258" s="217" t="s">
        <v>839</v>
      </c>
      <c r="D258" s="217" t="s">
        <v>840</v>
      </c>
      <c r="E258" s="16" t="s">
        <v>137</v>
      </c>
      <c r="F258" s="218">
        <v>3795</v>
      </c>
      <c r="G258" s="31"/>
      <c r="H258" s="32"/>
    </row>
    <row r="259" spans="1:8" s="2" customFormat="1" ht="16.9" customHeight="1">
      <c r="A259" s="31"/>
      <c r="B259" s="32"/>
      <c r="C259" s="213" t="s">
        <v>850</v>
      </c>
      <c r="D259" s="214" t="s">
        <v>850</v>
      </c>
      <c r="E259" s="215" t="s">
        <v>1</v>
      </c>
      <c r="F259" s="216">
        <v>200</v>
      </c>
      <c r="G259" s="31"/>
      <c r="H259" s="32"/>
    </row>
    <row r="260" spans="1:8" s="2" customFormat="1" ht="16.9" customHeight="1">
      <c r="A260" s="31"/>
      <c r="B260" s="32"/>
      <c r="C260" s="217" t="s">
        <v>850</v>
      </c>
      <c r="D260" s="217" t="s">
        <v>851</v>
      </c>
      <c r="E260" s="16" t="s">
        <v>1</v>
      </c>
      <c r="F260" s="218">
        <v>200</v>
      </c>
      <c r="G260" s="31"/>
      <c r="H260" s="32"/>
    </row>
    <row r="261" spans="1:8" s="2" customFormat="1" ht="16.9" customHeight="1">
      <c r="A261" s="31"/>
      <c r="B261" s="32"/>
      <c r="C261" s="213" t="s">
        <v>856</v>
      </c>
      <c r="D261" s="214" t="s">
        <v>856</v>
      </c>
      <c r="E261" s="215" t="s">
        <v>1</v>
      </c>
      <c r="F261" s="216">
        <v>404</v>
      </c>
      <c r="G261" s="31"/>
      <c r="H261" s="32"/>
    </row>
    <row r="262" spans="1:8" s="2" customFormat="1" ht="16.9" customHeight="1">
      <c r="A262" s="31"/>
      <c r="B262" s="32"/>
      <c r="C262" s="217" t="s">
        <v>856</v>
      </c>
      <c r="D262" s="217" t="s">
        <v>857</v>
      </c>
      <c r="E262" s="16" t="s">
        <v>1</v>
      </c>
      <c r="F262" s="218">
        <v>404</v>
      </c>
      <c r="G262" s="31"/>
      <c r="H262" s="32"/>
    </row>
    <row r="263" spans="1:8" s="2" customFormat="1" ht="16.9" customHeight="1">
      <c r="A263" s="31"/>
      <c r="B263" s="32"/>
      <c r="C263" s="213" t="s">
        <v>862</v>
      </c>
      <c r="D263" s="214" t="s">
        <v>862</v>
      </c>
      <c r="E263" s="215" t="s">
        <v>1</v>
      </c>
      <c r="F263" s="216">
        <v>2</v>
      </c>
      <c r="G263" s="31"/>
      <c r="H263" s="32"/>
    </row>
    <row r="264" spans="1:8" s="2" customFormat="1" ht="16.9" customHeight="1">
      <c r="A264" s="31"/>
      <c r="B264" s="32"/>
      <c r="C264" s="217" t="s">
        <v>862</v>
      </c>
      <c r="D264" s="217" t="s">
        <v>863</v>
      </c>
      <c r="E264" s="16" t="s">
        <v>1</v>
      </c>
      <c r="F264" s="218">
        <v>2</v>
      </c>
      <c r="G264" s="31"/>
      <c r="H264" s="32"/>
    </row>
    <row r="265" spans="1:8" s="2" customFormat="1" ht="16.9" customHeight="1">
      <c r="A265" s="31"/>
      <c r="B265" s="32"/>
      <c r="C265" s="213" t="s">
        <v>869</v>
      </c>
      <c r="D265" s="214" t="s">
        <v>869</v>
      </c>
      <c r="E265" s="215" t="s">
        <v>1</v>
      </c>
      <c r="F265" s="216">
        <v>1</v>
      </c>
      <c r="G265" s="31"/>
      <c r="H265" s="32"/>
    </row>
    <row r="266" spans="1:8" s="2" customFormat="1" ht="16.9" customHeight="1">
      <c r="A266" s="31"/>
      <c r="B266" s="32"/>
      <c r="C266" s="217" t="s">
        <v>1</v>
      </c>
      <c r="D266" s="217" t="s">
        <v>868</v>
      </c>
      <c r="E266" s="16" t="s">
        <v>1</v>
      </c>
      <c r="F266" s="218">
        <v>0</v>
      </c>
      <c r="G266" s="31"/>
      <c r="H266" s="32"/>
    </row>
    <row r="267" spans="1:8" s="2" customFormat="1" ht="16.9" customHeight="1">
      <c r="A267" s="31"/>
      <c r="B267" s="32"/>
      <c r="C267" s="217" t="s">
        <v>869</v>
      </c>
      <c r="D267" s="217" t="s">
        <v>870</v>
      </c>
      <c r="E267" s="16" t="s">
        <v>1</v>
      </c>
      <c r="F267" s="218">
        <v>1</v>
      </c>
      <c r="G267" s="31"/>
      <c r="H267" s="32"/>
    </row>
    <row r="268" spans="1:8" s="2" customFormat="1" ht="16.9" customHeight="1">
      <c r="A268" s="31"/>
      <c r="B268" s="32"/>
      <c r="C268" s="219" t="s">
        <v>1562</v>
      </c>
      <c r="D268" s="31"/>
      <c r="E268" s="31"/>
      <c r="F268" s="31"/>
      <c r="G268" s="31"/>
      <c r="H268" s="32"/>
    </row>
    <row r="269" spans="1:8" s="2" customFormat="1" ht="22.5">
      <c r="A269" s="31"/>
      <c r="B269" s="32"/>
      <c r="C269" s="217" t="s">
        <v>865</v>
      </c>
      <c r="D269" s="217" t="s">
        <v>866</v>
      </c>
      <c r="E269" s="16" t="s">
        <v>190</v>
      </c>
      <c r="F269" s="218">
        <v>2</v>
      </c>
      <c r="G269" s="31"/>
      <c r="H269" s="32"/>
    </row>
    <row r="270" spans="1:8" s="2" customFormat="1" ht="16.9" customHeight="1">
      <c r="A270" s="31"/>
      <c r="B270" s="32"/>
      <c r="C270" s="213" t="s">
        <v>312</v>
      </c>
      <c r="D270" s="214" t="s">
        <v>312</v>
      </c>
      <c r="E270" s="215" t="s">
        <v>1</v>
      </c>
      <c r="F270" s="216">
        <v>2485</v>
      </c>
      <c r="G270" s="31"/>
      <c r="H270" s="32"/>
    </row>
    <row r="271" spans="1:8" s="2" customFormat="1" ht="16.9" customHeight="1">
      <c r="A271" s="31"/>
      <c r="B271" s="32"/>
      <c r="C271" s="217" t="s">
        <v>312</v>
      </c>
      <c r="D271" s="217" t="s">
        <v>530</v>
      </c>
      <c r="E271" s="16" t="s">
        <v>1</v>
      </c>
      <c r="F271" s="218">
        <v>2485</v>
      </c>
      <c r="G271" s="31"/>
      <c r="H271" s="32"/>
    </row>
    <row r="272" spans="1:8" s="2" customFormat="1" ht="16.9" customHeight="1">
      <c r="A272" s="31"/>
      <c r="B272" s="32"/>
      <c r="C272" s="213" t="s">
        <v>878</v>
      </c>
      <c r="D272" s="214" t="s">
        <v>878</v>
      </c>
      <c r="E272" s="215" t="s">
        <v>1</v>
      </c>
      <c r="F272" s="216">
        <v>10.1</v>
      </c>
      <c r="G272" s="31"/>
      <c r="H272" s="32"/>
    </row>
    <row r="273" spans="1:8" s="2" customFormat="1" ht="16.9" customHeight="1">
      <c r="A273" s="31"/>
      <c r="B273" s="32"/>
      <c r="C273" s="217" t="s">
        <v>878</v>
      </c>
      <c r="D273" s="217" t="s">
        <v>879</v>
      </c>
      <c r="E273" s="16" t="s">
        <v>1</v>
      </c>
      <c r="F273" s="218">
        <v>10.1</v>
      </c>
      <c r="G273" s="31"/>
      <c r="H273" s="32"/>
    </row>
    <row r="274" spans="1:8" s="2" customFormat="1" ht="16.9" customHeight="1">
      <c r="A274" s="31"/>
      <c r="B274" s="32"/>
      <c r="C274" s="219" t="s">
        <v>1562</v>
      </c>
      <c r="D274" s="31"/>
      <c r="E274" s="31"/>
      <c r="F274" s="31"/>
      <c r="G274" s="31"/>
      <c r="H274" s="32"/>
    </row>
    <row r="275" spans="1:8" s="2" customFormat="1" ht="16.9" customHeight="1">
      <c r="A275" s="31"/>
      <c r="B275" s="32"/>
      <c r="C275" s="217" t="s">
        <v>875</v>
      </c>
      <c r="D275" s="217" t="s">
        <v>876</v>
      </c>
      <c r="E275" s="16" t="s">
        <v>137</v>
      </c>
      <c r="F275" s="218">
        <v>21.9</v>
      </c>
      <c r="G275" s="31"/>
      <c r="H275" s="32"/>
    </row>
    <row r="276" spans="1:8" s="2" customFormat="1" ht="16.9" customHeight="1">
      <c r="A276" s="31"/>
      <c r="B276" s="32"/>
      <c r="C276" s="213" t="s">
        <v>887</v>
      </c>
      <c r="D276" s="214" t="s">
        <v>887</v>
      </c>
      <c r="E276" s="215" t="s">
        <v>1</v>
      </c>
      <c r="F276" s="216">
        <v>22.119</v>
      </c>
      <c r="G276" s="31"/>
      <c r="H276" s="32"/>
    </row>
    <row r="277" spans="1:8" s="2" customFormat="1" ht="16.9" customHeight="1">
      <c r="A277" s="31"/>
      <c r="B277" s="32"/>
      <c r="C277" s="217" t="s">
        <v>887</v>
      </c>
      <c r="D277" s="217" t="s">
        <v>888</v>
      </c>
      <c r="E277" s="16" t="s">
        <v>1</v>
      </c>
      <c r="F277" s="218">
        <v>22.119</v>
      </c>
      <c r="G277" s="31"/>
      <c r="H277" s="32"/>
    </row>
    <row r="278" spans="1:8" s="2" customFormat="1" ht="16.9" customHeight="1">
      <c r="A278" s="31"/>
      <c r="B278" s="32"/>
      <c r="C278" s="213" t="s">
        <v>893</v>
      </c>
      <c r="D278" s="214" t="s">
        <v>893</v>
      </c>
      <c r="E278" s="215" t="s">
        <v>1</v>
      </c>
      <c r="F278" s="216">
        <v>17.5</v>
      </c>
      <c r="G278" s="31"/>
      <c r="H278" s="32"/>
    </row>
    <row r="279" spans="1:8" s="2" customFormat="1" ht="16.9" customHeight="1">
      <c r="A279" s="31"/>
      <c r="B279" s="32"/>
      <c r="C279" s="217" t="s">
        <v>893</v>
      </c>
      <c r="D279" s="217" t="s">
        <v>894</v>
      </c>
      <c r="E279" s="16" t="s">
        <v>1</v>
      </c>
      <c r="F279" s="218">
        <v>17.5</v>
      </c>
      <c r="G279" s="31"/>
      <c r="H279" s="32"/>
    </row>
    <row r="280" spans="1:8" s="2" customFormat="1" ht="16.9" customHeight="1">
      <c r="A280" s="31"/>
      <c r="B280" s="32"/>
      <c r="C280" s="213" t="s">
        <v>899</v>
      </c>
      <c r="D280" s="214" t="s">
        <v>899</v>
      </c>
      <c r="E280" s="215" t="s">
        <v>1</v>
      </c>
      <c r="F280" s="216">
        <v>17.675</v>
      </c>
      <c r="G280" s="31"/>
      <c r="H280" s="32"/>
    </row>
    <row r="281" spans="1:8" s="2" customFormat="1" ht="16.9" customHeight="1">
      <c r="A281" s="31"/>
      <c r="B281" s="32"/>
      <c r="C281" s="217" t="s">
        <v>899</v>
      </c>
      <c r="D281" s="217" t="s">
        <v>900</v>
      </c>
      <c r="E281" s="16" t="s">
        <v>1</v>
      </c>
      <c r="F281" s="218">
        <v>17.675</v>
      </c>
      <c r="G281" s="31"/>
      <c r="H281" s="32"/>
    </row>
    <row r="282" spans="1:8" s="2" customFormat="1" ht="16.9" customHeight="1">
      <c r="A282" s="31"/>
      <c r="B282" s="32"/>
      <c r="C282" s="213" t="s">
        <v>905</v>
      </c>
      <c r="D282" s="214" t="s">
        <v>905</v>
      </c>
      <c r="E282" s="215" t="s">
        <v>1</v>
      </c>
      <c r="F282" s="216">
        <v>25.2</v>
      </c>
      <c r="G282" s="31"/>
      <c r="H282" s="32"/>
    </row>
    <row r="283" spans="1:8" s="2" customFormat="1" ht="16.9" customHeight="1">
      <c r="A283" s="31"/>
      <c r="B283" s="32"/>
      <c r="C283" s="217" t="s">
        <v>905</v>
      </c>
      <c r="D283" s="217" t="s">
        <v>906</v>
      </c>
      <c r="E283" s="16" t="s">
        <v>1</v>
      </c>
      <c r="F283" s="218">
        <v>25.2</v>
      </c>
      <c r="G283" s="31"/>
      <c r="H283" s="32"/>
    </row>
    <row r="284" spans="1:8" s="2" customFormat="1" ht="16.9" customHeight="1">
      <c r="A284" s="31"/>
      <c r="B284" s="32"/>
      <c r="C284" s="219" t="s">
        <v>1562</v>
      </c>
      <c r="D284" s="31"/>
      <c r="E284" s="31"/>
      <c r="F284" s="31"/>
      <c r="G284" s="31"/>
      <c r="H284" s="32"/>
    </row>
    <row r="285" spans="1:8" s="2" customFormat="1" ht="16.9" customHeight="1">
      <c r="A285" s="31"/>
      <c r="B285" s="32"/>
      <c r="C285" s="217" t="s">
        <v>902</v>
      </c>
      <c r="D285" s="217" t="s">
        <v>903</v>
      </c>
      <c r="E285" s="16" t="s">
        <v>505</v>
      </c>
      <c r="F285" s="218">
        <v>43.815</v>
      </c>
      <c r="G285" s="31"/>
      <c r="H285" s="32"/>
    </row>
    <row r="286" spans="1:8" s="2" customFormat="1" ht="16.9" customHeight="1">
      <c r="A286" s="31"/>
      <c r="B286" s="32"/>
      <c r="C286" s="213" t="s">
        <v>914</v>
      </c>
      <c r="D286" s="214" t="s">
        <v>914</v>
      </c>
      <c r="E286" s="215" t="s">
        <v>1</v>
      </c>
      <c r="F286" s="216">
        <v>120</v>
      </c>
      <c r="G286" s="31"/>
      <c r="H286" s="32"/>
    </row>
    <row r="287" spans="1:8" s="2" customFormat="1" ht="16.9" customHeight="1">
      <c r="A287" s="31"/>
      <c r="B287" s="32"/>
      <c r="C287" s="217" t="s">
        <v>914</v>
      </c>
      <c r="D287" s="217" t="s">
        <v>915</v>
      </c>
      <c r="E287" s="16" t="s">
        <v>1</v>
      </c>
      <c r="F287" s="218">
        <v>120</v>
      </c>
      <c r="G287" s="31"/>
      <c r="H287" s="32"/>
    </row>
    <row r="288" spans="1:8" s="2" customFormat="1" ht="16.9" customHeight="1">
      <c r="A288" s="31"/>
      <c r="B288" s="32"/>
      <c r="C288" s="219" t="s">
        <v>1562</v>
      </c>
      <c r="D288" s="31"/>
      <c r="E288" s="31"/>
      <c r="F288" s="31"/>
      <c r="G288" s="31"/>
      <c r="H288" s="32"/>
    </row>
    <row r="289" spans="1:8" s="2" customFormat="1" ht="16.9" customHeight="1">
      <c r="A289" s="31"/>
      <c r="B289" s="32"/>
      <c r="C289" s="217" t="s">
        <v>911</v>
      </c>
      <c r="D289" s="217" t="s">
        <v>912</v>
      </c>
      <c r="E289" s="16" t="s">
        <v>137</v>
      </c>
      <c r="F289" s="218">
        <v>137</v>
      </c>
      <c r="G289" s="31"/>
      <c r="H289" s="32"/>
    </row>
    <row r="290" spans="1:8" s="2" customFormat="1" ht="16.9" customHeight="1">
      <c r="A290" s="31"/>
      <c r="B290" s="32"/>
      <c r="C290" s="213" t="s">
        <v>922</v>
      </c>
      <c r="D290" s="214" t="s">
        <v>922</v>
      </c>
      <c r="E290" s="215" t="s">
        <v>1</v>
      </c>
      <c r="F290" s="216">
        <v>700</v>
      </c>
      <c r="G290" s="31"/>
      <c r="H290" s="32"/>
    </row>
    <row r="291" spans="1:8" s="2" customFormat="1" ht="16.9" customHeight="1">
      <c r="A291" s="31"/>
      <c r="B291" s="32"/>
      <c r="C291" s="217" t="s">
        <v>922</v>
      </c>
      <c r="D291" s="217" t="s">
        <v>923</v>
      </c>
      <c r="E291" s="16" t="s">
        <v>1</v>
      </c>
      <c r="F291" s="218">
        <v>700</v>
      </c>
      <c r="G291" s="31"/>
      <c r="H291" s="32"/>
    </row>
    <row r="292" spans="1:8" s="2" customFormat="1" ht="16.9" customHeight="1">
      <c r="A292" s="31"/>
      <c r="B292" s="32"/>
      <c r="C292" s="213" t="s">
        <v>928</v>
      </c>
      <c r="D292" s="214" t="s">
        <v>928</v>
      </c>
      <c r="E292" s="215" t="s">
        <v>1</v>
      </c>
      <c r="F292" s="216">
        <v>848.926</v>
      </c>
      <c r="G292" s="31"/>
      <c r="H292" s="32"/>
    </row>
    <row r="293" spans="1:8" s="2" customFormat="1" ht="16.9" customHeight="1">
      <c r="A293" s="31"/>
      <c r="B293" s="32"/>
      <c r="C293" s="217" t="s">
        <v>928</v>
      </c>
      <c r="D293" s="217" t="s">
        <v>929</v>
      </c>
      <c r="E293" s="16" t="s">
        <v>1</v>
      </c>
      <c r="F293" s="218">
        <v>848.926</v>
      </c>
      <c r="G293" s="31"/>
      <c r="H293" s="32"/>
    </row>
    <row r="294" spans="1:8" s="2" customFormat="1" ht="16.9" customHeight="1">
      <c r="A294" s="31"/>
      <c r="B294" s="32"/>
      <c r="C294" s="219" t="s">
        <v>1562</v>
      </c>
      <c r="D294" s="31"/>
      <c r="E294" s="31"/>
      <c r="F294" s="31"/>
      <c r="G294" s="31"/>
      <c r="H294" s="32"/>
    </row>
    <row r="295" spans="1:8" s="2" customFormat="1" ht="16.9" customHeight="1">
      <c r="A295" s="31"/>
      <c r="B295" s="32"/>
      <c r="C295" s="217" t="s">
        <v>925</v>
      </c>
      <c r="D295" s="217" t="s">
        <v>926</v>
      </c>
      <c r="E295" s="16" t="s">
        <v>439</v>
      </c>
      <c r="F295" s="218">
        <v>916.826</v>
      </c>
      <c r="G295" s="31"/>
      <c r="H295" s="32"/>
    </row>
    <row r="296" spans="1:8" s="2" customFormat="1" ht="16.9" customHeight="1">
      <c r="A296" s="31"/>
      <c r="B296" s="32"/>
      <c r="C296" s="213" t="s">
        <v>966</v>
      </c>
      <c r="D296" s="214" t="s">
        <v>966</v>
      </c>
      <c r="E296" s="215" t="s">
        <v>1</v>
      </c>
      <c r="F296" s="216">
        <v>7640.334</v>
      </c>
      <c r="G296" s="31"/>
      <c r="H296" s="32"/>
    </row>
    <row r="297" spans="1:8" s="2" customFormat="1" ht="16.9" customHeight="1">
      <c r="A297" s="31"/>
      <c r="B297" s="32"/>
      <c r="C297" s="219" t="s">
        <v>1562</v>
      </c>
      <c r="D297" s="31"/>
      <c r="E297" s="31"/>
      <c r="F297" s="31"/>
      <c r="G297" s="31"/>
      <c r="H297" s="32"/>
    </row>
    <row r="298" spans="1:8" s="2" customFormat="1" ht="16.9" customHeight="1">
      <c r="A298" s="31"/>
      <c r="B298" s="32"/>
      <c r="C298" s="217" t="s">
        <v>936</v>
      </c>
      <c r="D298" s="217" t="s">
        <v>937</v>
      </c>
      <c r="E298" s="16" t="s">
        <v>439</v>
      </c>
      <c r="F298" s="218">
        <v>8590.934</v>
      </c>
      <c r="G298" s="31"/>
      <c r="H298" s="32"/>
    </row>
    <row r="299" spans="1:8" s="2" customFormat="1" ht="16.9" customHeight="1">
      <c r="A299" s="31"/>
      <c r="B299" s="32"/>
      <c r="C299" s="213" t="s">
        <v>1220</v>
      </c>
      <c r="D299" s="214" t="s">
        <v>1220</v>
      </c>
      <c r="E299" s="215" t="s">
        <v>1</v>
      </c>
      <c r="F299" s="216">
        <v>848.926</v>
      </c>
      <c r="G299" s="31"/>
      <c r="H299" s="32"/>
    </row>
    <row r="300" spans="1:8" s="2" customFormat="1" ht="16.9" customHeight="1">
      <c r="A300" s="31"/>
      <c r="B300" s="32"/>
      <c r="C300" s="213" t="s">
        <v>176</v>
      </c>
      <c r="D300" s="214" t="s">
        <v>176</v>
      </c>
      <c r="E300" s="215" t="s">
        <v>1</v>
      </c>
      <c r="F300" s="216">
        <v>399</v>
      </c>
      <c r="G300" s="31"/>
      <c r="H300" s="32"/>
    </row>
    <row r="301" spans="1:8" s="2" customFormat="1" ht="16.9" customHeight="1">
      <c r="A301" s="31"/>
      <c r="B301" s="32"/>
      <c r="C301" s="217" t="s">
        <v>176</v>
      </c>
      <c r="D301" s="217" t="s">
        <v>534</v>
      </c>
      <c r="E301" s="16" t="s">
        <v>1</v>
      </c>
      <c r="F301" s="218">
        <v>399</v>
      </c>
      <c r="G301" s="31"/>
      <c r="H301" s="32"/>
    </row>
    <row r="302" spans="1:8" s="2" customFormat="1" ht="16.9" customHeight="1">
      <c r="A302" s="31"/>
      <c r="B302" s="32"/>
      <c r="C302" s="213" t="s">
        <v>1226</v>
      </c>
      <c r="D302" s="214" t="s">
        <v>1226</v>
      </c>
      <c r="E302" s="215" t="s">
        <v>1</v>
      </c>
      <c r="F302" s="216">
        <v>67.9</v>
      </c>
      <c r="G302" s="31"/>
      <c r="H302" s="32"/>
    </row>
    <row r="303" spans="1:8" s="2" customFormat="1" ht="16.9" customHeight="1">
      <c r="A303" s="31"/>
      <c r="B303" s="32"/>
      <c r="C303" s="213" t="s">
        <v>686</v>
      </c>
      <c r="D303" s="214" t="s">
        <v>686</v>
      </c>
      <c r="E303" s="215" t="s">
        <v>1</v>
      </c>
      <c r="F303" s="216">
        <v>6</v>
      </c>
      <c r="G303" s="31"/>
      <c r="H303" s="32"/>
    </row>
    <row r="304" spans="1:8" s="2" customFormat="1" ht="16.9" customHeight="1">
      <c r="A304" s="31"/>
      <c r="B304" s="32"/>
      <c r="C304" s="217" t="s">
        <v>686</v>
      </c>
      <c r="D304" s="217" t="s">
        <v>687</v>
      </c>
      <c r="E304" s="16" t="s">
        <v>1</v>
      </c>
      <c r="F304" s="218">
        <v>6</v>
      </c>
      <c r="G304" s="31"/>
      <c r="H304" s="32"/>
    </row>
    <row r="305" spans="1:8" s="2" customFormat="1" ht="16.9" customHeight="1">
      <c r="A305" s="31"/>
      <c r="B305" s="32"/>
      <c r="C305" s="213" t="s">
        <v>695</v>
      </c>
      <c r="D305" s="214" t="s">
        <v>695</v>
      </c>
      <c r="E305" s="215" t="s">
        <v>1</v>
      </c>
      <c r="F305" s="216">
        <v>6</v>
      </c>
      <c r="G305" s="31"/>
      <c r="H305" s="32"/>
    </row>
    <row r="306" spans="1:8" s="2" customFormat="1" ht="16.9" customHeight="1">
      <c r="A306" s="31"/>
      <c r="B306" s="32"/>
      <c r="C306" s="217" t="s">
        <v>695</v>
      </c>
      <c r="D306" s="217" t="s">
        <v>696</v>
      </c>
      <c r="E306" s="16" t="s">
        <v>1</v>
      </c>
      <c r="F306" s="218">
        <v>6</v>
      </c>
      <c r="G306" s="31"/>
      <c r="H306" s="32"/>
    </row>
    <row r="307" spans="1:8" s="2" customFormat="1" ht="16.9" customHeight="1">
      <c r="A307" s="31"/>
      <c r="B307" s="32"/>
      <c r="C307" s="213" t="s">
        <v>706</v>
      </c>
      <c r="D307" s="214" t="s">
        <v>706</v>
      </c>
      <c r="E307" s="215" t="s">
        <v>1</v>
      </c>
      <c r="F307" s="216">
        <v>48</v>
      </c>
      <c r="G307" s="31"/>
      <c r="H307" s="32"/>
    </row>
    <row r="308" spans="1:8" s="2" customFormat="1" ht="16.9" customHeight="1">
      <c r="A308" s="31"/>
      <c r="B308" s="32"/>
      <c r="C308" s="217" t="s">
        <v>706</v>
      </c>
      <c r="D308" s="217" t="s">
        <v>707</v>
      </c>
      <c r="E308" s="16" t="s">
        <v>1</v>
      </c>
      <c r="F308" s="218">
        <v>48</v>
      </c>
      <c r="G308" s="31"/>
      <c r="H308" s="32"/>
    </row>
    <row r="309" spans="1:8" s="2" customFormat="1" ht="16.9" customHeight="1">
      <c r="A309" s="31"/>
      <c r="B309" s="32"/>
      <c r="C309" s="219" t="s">
        <v>1562</v>
      </c>
      <c r="D309" s="31"/>
      <c r="E309" s="31"/>
      <c r="F309" s="31"/>
      <c r="G309" s="31"/>
      <c r="H309" s="32"/>
    </row>
    <row r="310" spans="1:8" s="2" customFormat="1" ht="16.9" customHeight="1">
      <c r="A310" s="31"/>
      <c r="B310" s="32"/>
      <c r="C310" s="217" t="s">
        <v>703</v>
      </c>
      <c r="D310" s="217" t="s">
        <v>704</v>
      </c>
      <c r="E310" s="16" t="s">
        <v>273</v>
      </c>
      <c r="F310" s="218">
        <v>74.16</v>
      </c>
      <c r="G310" s="31"/>
      <c r="H310" s="32"/>
    </row>
    <row r="311" spans="1:8" s="2" customFormat="1" ht="16.9" customHeight="1">
      <c r="A311" s="31"/>
      <c r="B311" s="32"/>
      <c r="C311" s="213" t="s">
        <v>718</v>
      </c>
      <c r="D311" s="214" t="s">
        <v>718</v>
      </c>
      <c r="E311" s="215" t="s">
        <v>1</v>
      </c>
      <c r="F311" s="216">
        <v>48</v>
      </c>
      <c r="G311" s="31"/>
      <c r="H311" s="32"/>
    </row>
    <row r="312" spans="1:8" s="2" customFormat="1" ht="16.9" customHeight="1">
      <c r="A312" s="31"/>
      <c r="B312" s="32"/>
      <c r="C312" s="217" t="s">
        <v>718</v>
      </c>
      <c r="D312" s="217" t="s">
        <v>719</v>
      </c>
      <c r="E312" s="16" t="s">
        <v>1</v>
      </c>
      <c r="F312" s="218">
        <v>48</v>
      </c>
      <c r="G312" s="31"/>
      <c r="H312" s="32"/>
    </row>
    <row r="313" spans="1:8" s="2" customFormat="1" ht="16.9" customHeight="1">
      <c r="A313" s="31"/>
      <c r="B313" s="32"/>
      <c r="C313" s="219" t="s">
        <v>1562</v>
      </c>
      <c r="D313" s="31"/>
      <c r="E313" s="31"/>
      <c r="F313" s="31"/>
      <c r="G313" s="31"/>
      <c r="H313" s="32"/>
    </row>
    <row r="314" spans="1:8" s="2" customFormat="1" ht="22.5">
      <c r="A314" s="31"/>
      <c r="B314" s="32"/>
      <c r="C314" s="217" t="s">
        <v>715</v>
      </c>
      <c r="D314" s="217" t="s">
        <v>716</v>
      </c>
      <c r="E314" s="16" t="s">
        <v>273</v>
      </c>
      <c r="F314" s="218">
        <v>74.16</v>
      </c>
      <c r="G314" s="31"/>
      <c r="H314" s="32"/>
    </row>
    <row r="315" spans="1:8" s="2" customFormat="1" ht="16.9" customHeight="1">
      <c r="A315" s="31"/>
      <c r="B315" s="32"/>
      <c r="C315" s="213" t="s">
        <v>183</v>
      </c>
      <c r="D315" s="214" t="s">
        <v>183</v>
      </c>
      <c r="E315" s="215" t="s">
        <v>1</v>
      </c>
      <c r="F315" s="216">
        <v>877.8</v>
      </c>
      <c r="G315" s="31"/>
      <c r="H315" s="32"/>
    </row>
    <row r="316" spans="1:8" s="2" customFormat="1" ht="16.9" customHeight="1">
      <c r="A316" s="31"/>
      <c r="B316" s="32"/>
      <c r="C316" s="217" t="s">
        <v>183</v>
      </c>
      <c r="D316" s="217" t="s">
        <v>538</v>
      </c>
      <c r="E316" s="16" t="s">
        <v>1</v>
      </c>
      <c r="F316" s="218">
        <v>877.8</v>
      </c>
      <c r="G316" s="31"/>
      <c r="H316" s="32"/>
    </row>
    <row r="317" spans="1:8" s="2" customFormat="1" ht="16.9" customHeight="1">
      <c r="A317" s="31"/>
      <c r="B317" s="32"/>
      <c r="C317" s="213" t="s">
        <v>142</v>
      </c>
      <c r="D317" s="214" t="s">
        <v>142</v>
      </c>
      <c r="E317" s="215" t="s">
        <v>1</v>
      </c>
      <c r="F317" s="216">
        <v>368</v>
      </c>
      <c r="G317" s="31"/>
      <c r="H317" s="32"/>
    </row>
    <row r="318" spans="1:8" s="2" customFormat="1" ht="16.9" customHeight="1">
      <c r="A318" s="31"/>
      <c r="B318" s="32"/>
      <c r="C318" s="217" t="s">
        <v>142</v>
      </c>
      <c r="D318" s="217" t="s">
        <v>494</v>
      </c>
      <c r="E318" s="16" t="s">
        <v>1</v>
      </c>
      <c r="F318" s="218">
        <v>368</v>
      </c>
      <c r="G318" s="31"/>
      <c r="H318" s="32"/>
    </row>
    <row r="319" spans="1:8" s="2" customFormat="1" ht="16.9" customHeight="1">
      <c r="A319" s="31"/>
      <c r="B319" s="32"/>
      <c r="C319" s="219" t="s">
        <v>1562</v>
      </c>
      <c r="D319" s="31"/>
      <c r="E319" s="31"/>
      <c r="F319" s="31"/>
      <c r="G319" s="31"/>
      <c r="H319" s="32"/>
    </row>
    <row r="320" spans="1:8" s="2" customFormat="1" ht="16.9" customHeight="1">
      <c r="A320" s="31"/>
      <c r="B320" s="32"/>
      <c r="C320" s="217" t="s">
        <v>490</v>
      </c>
      <c r="D320" s="217" t="s">
        <v>491</v>
      </c>
      <c r="E320" s="16" t="s">
        <v>273</v>
      </c>
      <c r="F320" s="218">
        <v>8242</v>
      </c>
      <c r="G320" s="31"/>
      <c r="H320" s="32"/>
    </row>
    <row r="321" spans="1:8" s="2" customFormat="1" ht="16.9" customHeight="1">
      <c r="A321" s="31"/>
      <c r="B321" s="32"/>
      <c r="C321" s="213" t="s">
        <v>460</v>
      </c>
      <c r="D321" s="214" t="s">
        <v>460</v>
      </c>
      <c r="E321" s="215" t="s">
        <v>1</v>
      </c>
      <c r="F321" s="216">
        <v>368</v>
      </c>
      <c r="G321" s="31"/>
      <c r="H321" s="32"/>
    </row>
    <row r="322" spans="1:8" s="2" customFormat="1" ht="16.9" customHeight="1">
      <c r="A322" s="31"/>
      <c r="B322" s="32"/>
      <c r="C322" s="217" t="s">
        <v>460</v>
      </c>
      <c r="D322" s="217" t="s">
        <v>667</v>
      </c>
      <c r="E322" s="16" t="s">
        <v>1</v>
      </c>
      <c r="F322" s="218">
        <v>368</v>
      </c>
      <c r="G322" s="31"/>
      <c r="H322" s="32"/>
    </row>
    <row r="323" spans="1:8" s="2" customFormat="1" ht="16.9" customHeight="1">
      <c r="A323" s="31"/>
      <c r="B323" s="32"/>
      <c r="C323" s="219" t="s">
        <v>1562</v>
      </c>
      <c r="D323" s="31"/>
      <c r="E323" s="31"/>
      <c r="F323" s="31"/>
      <c r="G323" s="31"/>
      <c r="H323" s="32"/>
    </row>
    <row r="324" spans="1:8" s="2" customFormat="1" ht="16.9" customHeight="1">
      <c r="A324" s="31"/>
      <c r="B324" s="32"/>
      <c r="C324" s="217" t="s">
        <v>663</v>
      </c>
      <c r="D324" s="217" t="s">
        <v>664</v>
      </c>
      <c r="E324" s="16" t="s">
        <v>273</v>
      </c>
      <c r="F324" s="218">
        <v>8242</v>
      </c>
      <c r="G324" s="31"/>
      <c r="H324" s="32"/>
    </row>
    <row r="325" spans="1:8" s="2" customFormat="1" ht="16.9" customHeight="1">
      <c r="A325" s="31"/>
      <c r="B325" s="32"/>
      <c r="C325" s="213" t="s">
        <v>778</v>
      </c>
      <c r="D325" s="214" t="s">
        <v>778</v>
      </c>
      <c r="E325" s="215" t="s">
        <v>1</v>
      </c>
      <c r="F325" s="216">
        <v>13</v>
      </c>
      <c r="G325" s="31"/>
      <c r="H325" s="32"/>
    </row>
    <row r="326" spans="1:8" s="2" customFormat="1" ht="16.9" customHeight="1">
      <c r="A326" s="31"/>
      <c r="B326" s="32"/>
      <c r="C326" s="217" t="s">
        <v>778</v>
      </c>
      <c r="D326" s="217" t="s">
        <v>779</v>
      </c>
      <c r="E326" s="16" t="s">
        <v>1</v>
      </c>
      <c r="F326" s="218">
        <v>13</v>
      </c>
      <c r="G326" s="31"/>
      <c r="H326" s="32"/>
    </row>
    <row r="327" spans="1:8" s="2" customFormat="1" ht="16.9" customHeight="1">
      <c r="A327" s="31"/>
      <c r="B327" s="32"/>
      <c r="C327" s="213" t="s">
        <v>456</v>
      </c>
      <c r="D327" s="214" t="s">
        <v>456</v>
      </c>
      <c r="E327" s="215" t="s">
        <v>1</v>
      </c>
      <c r="F327" s="216">
        <v>101</v>
      </c>
      <c r="G327" s="31"/>
      <c r="H327" s="32"/>
    </row>
    <row r="328" spans="1:8" s="2" customFormat="1" ht="16.9" customHeight="1">
      <c r="A328" s="31"/>
      <c r="B328" s="32"/>
      <c r="C328" s="217" t="s">
        <v>456</v>
      </c>
      <c r="D328" s="217" t="s">
        <v>524</v>
      </c>
      <c r="E328" s="16" t="s">
        <v>1</v>
      </c>
      <c r="F328" s="218">
        <v>101</v>
      </c>
      <c r="G328" s="31"/>
      <c r="H328" s="32"/>
    </row>
    <row r="329" spans="1:8" s="2" customFormat="1" ht="16.9" customHeight="1">
      <c r="A329" s="31"/>
      <c r="B329" s="32"/>
      <c r="C329" s="219" t="s">
        <v>1562</v>
      </c>
      <c r="D329" s="31"/>
      <c r="E329" s="31"/>
      <c r="F329" s="31"/>
      <c r="G329" s="31"/>
      <c r="H329" s="32"/>
    </row>
    <row r="330" spans="1:8" s="2" customFormat="1" ht="16.9" customHeight="1">
      <c r="A330" s="31"/>
      <c r="B330" s="32"/>
      <c r="C330" s="217" t="s">
        <v>520</v>
      </c>
      <c r="D330" s="217" t="s">
        <v>521</v>
      </c>
      <c r="E330" s="16" t="s">
        <v>505</v>
      </c>
      <c r="F330" s="218">
        <v>497</v>
      </c>
      <c r="G330" s="31"/>
      <c r="H330" s="32"/>
    </row>
    <row r="331" spans="1:8" s="2" customFormat="1" ht="16.9" customHeight="1">
      <c r="A331" s="31"/>
      <c r="B331" s="32"/>
      <c r="C331" s="213" t="s">
        <v>461</v>
      </c>
      <c r="D331" s="214" t="s">
        <v>461</v>
      </c>
      <c r="E331" s="215" t="s">
        <v>1</v>
      </c>
      <c r="F331" s="216">
        <v>1265</v>
      </c>
      <c r="G331" s="31"/>
      <c r="H331" s="32"/>
    </row>
    <row r="332" spans="1:8" s="2" customFormat="1" ht="16.9" customHeight="1">
      <c r="A332" s="31"/>
      <c r="B332" s="32"/>
      <c r="C332" s="217" t="s">
        <v>461</v>
      </c>
      <c r="D332" s="217" t="s">
        <v>844</v>
      </c>
      <c r="E332" s="16" t="s">
        <v>1</v>
      </c>
      <c r="F332" s="218">
        <v>1265</v>
      </c>
      <c r="G332" s="31"/>
      <c r="H332" s="32"/>
    </row>
    <row r="333" spans="1:8" s="2" customFormat="1" ht="16.9" customHeight="1">
      <c r="A333" s="31"/>
      <c r="B333" s="32"/>
      <c r="C333" s="219" t="s">
        <v>1562</v>
      </c>
      <c r="D333" s="31"/>
      <c r="E333" s="31"/>
      <c r="F333" s="31"/>
      <c r="G333" s="31"/>
      <c r="H333" s="32"/>
    </row>
    <row r="334" spans="1:8" s="2" customFormat="1" ht="16.9" customHeight="1">
      <c r="A334" s="31"/>
      <c r="B334" s="32"/>
      <c r="C334" s="217" t="s">
        <v>839</v>
      </c>
      <c r="D334" s="217" t="s">
        <v>840</v>
      </c>
      <c r="E334" s="16" t="s">
        <v>137</v>
      </c>
      <c r="F334" s="218">
        <v>3795</v>
      </c>
      <c r="G334" s="31"/>
      <c r="H334" s="32"/>
    </row>
    <row r="335" spans="1:8" s="2" customFormat="1" ht="16.9" customHeight="1">
      <c r="A335" s="31"/>
      <c r="B335" s="32"/>
      <c r="C335" s="213" t="s">
        <v>463</v>
      </c>
      <c r="D335" s="214" t="s">
        <v>463</v>
      </c>
      <c r="E335" s="215" t="s">
        <v>1</v>
      </c>
      <c r="F335" s="216">
        <v>1</v>
      </c>
      <c r="G335" s="31"/>
      <c r="H335" s="32"/>
    </row>
    <row r="336" spans="1:8" s="2" customFormat="1" ht="16.9" customHeight="1">
      <c r="A336" s="31"/>
      <c r="B336" s="32"/>
      <c r="C336" s="217" t="s">
        <v>463</v>
      </c>
      <c r="D336" s="217" t="s">
        <v>871</v>
      </c>
      <c r="E336" s="16" t="s">
        <v>1</v>
      </c>
      <c r="F336" s="218">
        <v>1</v>
      </c>
      <c r="G336" s="31"/>
      <c r="H336" s="32"/>
    </row>
    <row r="337" spans="1:8" s="2" customFormat="1" ht="16.9" customHeight="1">
      <c r="A337" s="31"/>
      <c r="B337" s="32"/>
      <c r="C337" s="219" t="s">
        <v>1562</v>
      </c>
      <c r="D337" s="31"/>
      <c r="E337" s="31"/>
      <c r="F337" s="31"/>
      <c r="G337" s="31"/>
      <c r="H337" s="32"/>
    </row>
    <row r="338" spans="1:8" s="2" customFormat="1" ht="22.5">
      <c r="A338" s="31"/>
      <c r="B338" s="32"/>
      <c r="C338" s="217" t="s">
        <v>865</v>
      </c>
      <c r="D338" s="217" t="s">
        <v>866</v>
      </c>
      <c r="E338" s="16" t="s">
        <v>190</v>
      </c>
      <c r="F338" s="218">
        <v>2</v>
      </c>
      <c r="G338" s="31"/>
      <c r="H338" s="32"/>
    </row>
    <row r="339" spans="1:8" s="2" customFormat="1" ht="16.9" customHeight="1">
      <c r="A339" s="31"/>
      <c r="B339" s="32"/>
      <c r="C339" s="213" t="s">
        <v>465</v>
      </c>
      <c r="D339" s="214" t="s">
        <v>465</v>
      </c>
      <c r="E339" s="215" t="s">
        <v>1</v>
      </c>
      <c r="F339" s="216">
        <v>11.8</v>
      </c>
      <c r="G339" s="31"/>
      <c r="H339" s="32"/>
    </row>
    <row r="340" spans="1:8" s="2" customFormat="1" ht="16.9" customHeight="1">
      <c r="A340" s="31"/>
      <c r="B340" s="32"/>
      <c r="C340" s="217" t="s">
        <v>465</v>
      </c>
      <c r="D340" s="217" t="s">
        <v>880</v>
      </c>
      <c r="E340" s="16" t="s">
        <v>1</v>
      </c>
      <c r="F340" s="218">
        <v>11.8</v>
      </c>
      <c r="G340" s="31"/>
      <c r="H340" s="32"/>
    </row>
    <row r="341" spans="1:8" s="2" customFormat="1" ht="16.9" customHeight="1">
      <c r="A341" s="31"/>
      <c r="B341" s="32"/>
      <c r="C341" s="219" t="s">
        <v>1562</v>
      </c>
      <c r="D341" s="31"/>
      <c r="E341" s="31"/>
      <c r="F341" s="31"/>
      <c r="G341" s="31"/>
      <c r="H341" s="32"/>
    </row>
    <row r="342" spans="1:8" s="2" customFormat="1" ht="16.9" customHeight="1">
      <c r="A342" s="31"/>
      <c r="B342" s="32"/>
      <c r="C342" s="217" t="s">
        <v>875</v>
      </c>
      <c r="D342" s="217" t="s">
        <v>876</v>
      </c>
      <c r="E342" s="16" t="s">
        <v>137</v>
      </c>
      <c r="F342" s="218">
        <v>21.9</v>
      </c>
      <c r="G342" s="31"/>
      <c r="H342" s="32"/>
    </row>
    <row r="343" spans="1:8" s="2" customFormat="1" ht="16.9" customHeight="1">
      <c r="A343" s="31"/>
      <c r="B343" s="32"/>
      <c r="C343" s="213" t="s">
        <v>467</v>
      </c>
      <c r="D343" s="214" t="s">
        <v>467</v>
      </c>
      <c r="E343" s="215" t="s">
        <v>1</v>
      </c>
      <c r="F343" s="216">
        <v>18.615</v>
      </c>
      <c r="G343" s="31"/>
      <c r="H343" s="32"/>
    </row>
    <row r="344" spans="1:8" s="2" customFormat="1" ht="16.9" customHeight="1">
      <c r="A344" s="31"/>
      <c r="B344" s="32"/>
      <c r="C344" s="217" t="s">
        <v>467</v>
      </c>
      <c r="D344" s="217" t="s">
        <v>907</v>
      </c>
      <c r="E344" s="16" t="s">
        <v>1</v>
      </c>
      <c r="F344" s="218">
        <v>18.615</v>
      </c>
      <c r="G344" s="31"/>
      <c r="H344" s="32"/>
    </row>
    <row r="345" spans="1:8" s="2" customFormat="1" ht="16.9" customHeight="1">
      <c r="A345" s="31"/>
      <c r="B345" s="32"/>
      <c r="C345" s="219" t="s">
        <v>1562</v>
      </c>
      <c r="D345" s="31"/>
      <c r="E345" s="31"/>
      <c r="F345" s="31"/>
      <c r="G345" s="31"/>
      <c r="H345" s="32"/>
    </row>
    <row r="346" spans="1:8" s="2" customFormat="1" ht="16.9" customHeight="1">
      <c r="A346" s="31"/>
      <c r="B346" s="32"/>
      <c r="C346" s="217" t="s">
        <v>902</v>
      </c>
      <c r="D346" s="217" t="s">
        <v>903</v>
      </c>
      <c r="E346" s="16" t="s">
        <v>505</v>
      </c>
      <c r="F346" s="218">
        <v>43.815</v>
      </c>
      <c r="G346" s="31"/>
      <c r="H346" s="32"/>
    </row>
    <row r="347" spans="1:8" s="2" customFormat="1" ht="16.9" customHeight="1">
      <c r="A347" s="31"/>
      <c r="B347" s="32"/>
      <c r="C347" s="213" t="s">
        <v>469</v>
      </c>
      <c r="D347" s="214" t="s">
        <v>469</v>
      </c>
      <c r="E347" s="215" t="s">
        <v>1</v>
      </c>
      <c r="F347" s="216">
        <v>17</v>
      </c>
      <c r="G347" s="31"/>
      <c r="H347" s="32"/>
    </row>
    <row r="348" spans="1:8" s="2" customFormat="1" ht="16.9" customHeight="1">
      <c r="A348" s="31"/>
      <c r="B348" s="32"/>
      <c r="C348" s="217" t="s">
        <v>469</v>
      </c>
      <c r="D348" s="217" t="s">
        <v>238</v>
      </c>
      <c r="E348" s="16" t="s">
        <v>1</v>
      </c>
      <c r="F348" s="218">
        <v>17</v>
      </c>
      <c r="G348" s="31"/>
      <c r="H348" s="32"/>
    </row>
    <row r="349" spans="1:8" s="2" customFormat="1" ht="16.9" customHeight="1">
      <c r="A349" s="31"/>
      <c r="B349" s="32"/>
      <c r="C349" s="219" t="s">
        <v>1562</v>
      </c>
      <c r="D349" s="31"/>
      <c r="E349" s="31"/>
      <c r="F349" s="31"/>
      <c r="G349" s="31"/>
      <c r="H349" s="32"/>
    </row>
    <row r="350" spans="1:8" s="2" customFormat="1" ht="16.9" customHeight="1">
      <c r="A350" s="31"/>
      <c r="B350" s="32"/>
      <c r="C350" s="217" t="s">
        <v>911</v>
      </c>
      <c r="D350" s="217" t="s">
        <v>912</v>
      </c>
      <c r="E350" s="16" t="s">
        <v>137</v>
      </c>
      <c r="F350" s="218">
        <v>137</v>
      </c>
      <c r="G350" s="31"/>
      <c r="H350" s="32"/>
    </row>
    <row r="351" spans="1:8" s="2" customFormat="1" ht="16.9" customHeight="1">
      <c r="A351" s="31"/>
      <c r="B351" s="32"/>
      <c r="C351" s="213" t="s">
        <v>470</v>
      </c>
      <c r="D351" s="214" t="s">
        <v>470</v>
      </c>
      <c r="E351" s="215" t="s">
        <v>1</v>
      </c>
      <c r="F351" s="216">
        <v>67.9</v>
      </c>
      <c r="G351" s="31"/>
      <c r="H351" s="32"/>
    </row>
    <row r="352" spans="1:8" s="2" customFormat="1" ht="16.9" customHeight="1">
      <c r="A352" s="31"/>
      <c r="B352" s="32"/>
      <c r="C352" s="217" t="s">
        <v>470</v>
      </c>
      <c r="D352" s="217" t="s">
        <v>930</v>
      </c>
      <c r="E352" s="16" t="s">
        <v>1</v>
      </c>
      <c r="F352" s="218">
        <v>67.9</v>
      </c>
      <c r="G352" s="31"/>
      <c r="H352" s="32"/>
    </row>
    <row r="353" spans="1:8" s="2" customFormat="1" ht="16.9" customHeight="1">
      <c r="A353" s="31"/>
      <c r="B353" s="32"/>
      <c r="C353" s="219" t="s">
        <v>1562</v>
      </c>
      <c r="D353" s="31"/>
      <c r="E353" s="31"/>
      <c r="F353" s="31"/>
      <c r="G353" s="31"/>
      <c r="H353" s="32"/>
    </row>
    <row r="354" spans="1:8" s="2" customFormat="1" ht="16.9" customHeight="1">
      <c r="A354" s="31"/>
      <c r="B354" s="32"/>
      <c r="C354" s="217" t="s">
        <v>925</v>
      </c>
      <c r="D354" s="217" t="s">
        <v>926</v>
      </c>
      <c r="E354" s="16" t="s">
        <v>439</v>
      </c>
      <c r="F354" s="218">
        <v>916.826</v>
      </c>
      <c r="G354" s="31"/>
      <c r="H354" s="32"/>
    </row>
    <row r="355" spans="1:8" s="2" customFormat="1" ht="16.9" customHeight="1">
      <c r="A355" s="31"/>
      <c r="B355" s="32"/>
      <c r="C355" s="213" t="s">
        <v>472</v>
      </c>
      <c r="D355" s="214" t="s">
        <v>472</v>
      </c>
      <c r="E355" s="215" t="s">
        <v>1</v>
      </c>
      <c r="F355" s="216">
        <v>950.6</v>
      </c>
      <c r="G355" s="31"/>
      <c r="H355" s="32"/>
    </row>
    <row r="356" spans="1:8" s="2" customFormat="1" ht="16.9" customHeight="1">
      <c r="A356" s="31"/>
      <c r="B356" s="32"/>
      <c r="C356" s="219" t="s">
        <v>1562</v>
      </c>
      <c r="D356" s="31"/>
      <c r="E356" s="31"/>
      <c r="F356" s="31"/>
      <c r="G356" s="31"/>
      <c r="H356" s="32"/>
    </row>
    <row r="357" spans="1:8" s="2" customFormat="1" ht="16.9" customHeight="1">
      <c r="A357" s="31"/>
      <c r="B357" s="32"/>
      <c r="C357" s="217" t="s">
        <v>936</v>
      </c>
      <c r="D357" s="217" t="s">
        <v>937</v>
      </c>
      <c r="E357" s="16" t="s">
        <v>439</v>
      </c>
      <c r="F357" s="218">
        <v>8590.934</v>
      </c>
      <c r="G357" s="31"/>
      <c r="H357" s="32"/>
    </row>
    <row r="358" spans="1:8" s="2" customFormat="1" ht="16.9" customHeight="1">
      <c r="A358" s="31"/>
      <c r="B358" s="32"/>
      <c r="C358" s="213" t="s">
        <v>474</v>
      </c>
      <c r="D358" s="214" t="s">
        <v>474</v>
      </c>
      <c r="E358" s="215" t="s">
        <v>1</v>
      </c>
      <c r="F358" s="216">
        <v>26.16</v>
      </c>
      <c r="G358" s="31"/>
      <c r="H358" s="32"/>
    </row>
    <row r="359" spans="1:8" s="2" customFormat="1" ht="16.9" customHeight="1">
      <c r="A359" s="31"/>
      <c r="B359" s="32"/>
      <c r="C359" s="217" t="s">
        <v>474</v>
      </c>
      <c r="D359" s="217" t="s">
        <v>708</v>
      </c>
      <c r="E359" s="16" t="s">
        <v>1</v>
      </c>
      <c r="F359" s="218">
        <v>26.16</v>
      </c>
      <c r="G359" s="31"/>
      <c r="H359" s="32"/>
    </row>
    <row r="360" spans="1:8" s="2" customFormat="1" ht="16.9" customHeight="1">
      <c r="A360" s="31"/>
      <c r="B360" s="32"/>
      <c r="C360" s="219" t="s">
        <v>1562</v>
      </c>
      <c r="D360" s="31"/>
      <c r="E360" s="31"/>
      <c r="F360" s="31"/>
      <c r="G360" s="31"/>
      <c r="H360" s="32"/>
    </row>
    <row r="361" spans="1:8" s="2" customFormat="1" ht="16.9" customHeight="1">
      <c r="A361" s="31"/>
      <c r="B361" s="32"/>
      <c r="C361" s="217" t="s">
        <v>703</v>
      </c>
      <c r="D361" s="217" t="s">
        <v>704</v>
      </c>
      <c r="E361" s="16" t="s">
        <v>273</v>
      </c>
      <c r="F361" s="218">
        <v>74.16</v>
      </c>
      <c r="G361" s="31"/>
      <c r="H361" s="32"/>
    </row>
    <row r="362" spans="1:8" s="2" customFormat="1" ht="16.9" customHeight="1">
      <c r="A362" s="31"/>
      <c r="B362" s="32"/>
      <c r="C362" s="213" t="s">
        <v>476</v>
      </c>
      <c r="D362" s="214" t="s">
        <v>476</v>
      </c>
      <c r="E362" s="215" t="s">
        <v>1</v>
      </c>
      <c r="F362" s="216">
        <v>26.16</v>
      </c>
      <c r="G362" s="31"/>
      <c r="H362" s="32"/>
    </row>
    <row r="363" spans="1:8" s="2" customFormat="1" ht="16.9" customHeight="1">
      <c r="A363" s="31"/>
      <c r="B363" s="32"/>
      <c r="C363" s="217" t="s">
        <v>476</v>
      </c>
      <c r="D363" s="217" t="s">
        <v>708</v>
      </c>
      <c r="E363" s="16" t="s">
        <v>1</v>
      </c>
      <c r="F363" s="218">
        <v>26.16</v>
      </c>
      <c r="G363" s="31"/>
      <c r="H363" s="32"/>
    </row>
    <row r="364" spans="1:8" s="2" customFormat="1" ht="16.9" customHeight="1">
      <c r="A364" s="31"/>
      <c r="B364" s="32"/>
      <c r="C364" s="219" t="s">
        <v>1562</v>
      </c>
      <c r="D364" s="31"/>
      <c r="E364" s="31"/>
      <c r="F364" s="31"/>
      <c r="G364" s="31"/>
      <c r="H364" s="32"/>
    </row>
    <row r="365" spans="1:8" s="2" customFormat="1" ht="22.5">
      <c r="A365" s="31"/>
      <c r="B365" s="32"/>
      <c r="C365" s="217" t="s">
        <v>715</v>
      </c>
      <c r="D365" s="217" t="s">
        <v>716</v>
      </c>
      <c r="E365" s="16" t="s">
        <v>273</v>
      </c>
      <c r="F365" s="218">
        <v>74.16</v>
      </c>
      <c r="G365" s="31"/>
      <c r="H365" s="32"/>
    </row>
    <row r="366" spans="1:8" s="2" customFormat="1" ht="16.9" customHeight="1">
      <c r="A366" s="31"/>
      <c r="B366" s="32"/>
      <c r="C366" s="213" t="s">
        <v>496</v>
      </c>
      <c r="D366" s="214" t="s">
        <v>496</v>
      </c>
      <c r="E366" s="215" t="s">
        <v>1</v>
      </c>
      <c r="F366" s="216">
        <v>8242</v>
      </c>
      <c r="G366" s="31"/>
      <c r="H366" s="32"/>
    </row>
    <row r="367" spans="1:8" s="2" customFormat="1" ht="16.9" customHeight="1">
      <c r="A367" s="31"/>
      <c r="B367" s="32"/>
      <c r="C367" s="217" t="s">
        <v>1</v>
      </c>
      <c r="D367" s="217" t="s">
        <v>495</v>
      </c>
      <c r="E367" s="16" t="s">
        <v>1</v>
      </c>
      <c r="F367" s="218">
        <v>0</v>
      </c>
      <c r="G367" s="31"/>
      <c r="H367" s="32"/>
    </row>
    <row r="368" spans="1:8" s="2" customFormat="1" ht="16.9" customHeight="1">
      <c r="A368" s="31"/>
      <c r="B368" s="32"/>
      <c r="C368" s="217" t="s">
        <v>496</v>
      </c>
      <c r="D368" s="217" t="s">
        <v>497</v>
      </c>
      <c r="E368" s="16" t="s">
        <v>1</v>
      </c>
      <c r="F368" s="218">
        <v>8242</v>
      </c>
      <c r="G368" s="31"/>
      <c r="H368" s="32"/>
    </row>
    <row r="369" spans="1:8" s="2" customFormat="1" ht="16.9" customHeight="1">
      <c r="A369" s="31"/>
      <c r="B369" s="32"/>
      <c r="C369" s="213" t="s">
        <v>668</v>
      </c>
      <c r="D369" s="214" t="s">
        <v>668</v>
      </c>
      <c r="E369" s="215" t="s">
        <v>1</v>
      </c>
      <c r="F369" s="216">
        <v>8242</v>
      </c>
      <c r="G369" s="31"/>
      <c r="H369" s="32"/>
    </row>
    <row r="370" spans="1:8" s="2" customFormat="1" ht="16.9" customHeight="1">
      <c r="A370" s="31"/>
      <c r="B370" s="32"/>
      <c r="C370" s="217" t="s">
        <v>668</v>
      </c>
      <c r="D370" s="217" t="s">
        <v>669</v>
      </c>
      <c r="E370" s="16" t="s">
        <v>1</v>
      </c>
      <c r="F370" s="218">
        <v>8242</v>
      </c>
      <c r="G370" s="31"/>
      <c r="H370" s="32"/>
    </row>
    <row r="371" spans="1:8" s="2" customFormat="1" ht="16.9" customHeight="1">
      <c r="A371" s="31"/>
      <c r="B371" s="32"/>
      <c r="C371" s="213" t="s">
        <v>525</v>
      </c>
      <c r="D371" s="214" t="s">
        <v>525</v>
      </c>
      <c r="E371" s="215" t="s">
        <v>1</v>
      </c>
      <c r="F371" s="216">
        <v>497</v>
      </c>
      <c r="G371" s="31"/>
      <c r="H371" s="32"/>
    </row>
    <row r="372" spans="1:8" s="2" customFormat="1" ht="16.9" customHeight="1">
      <c r="A372" s="31"/>
      <c r="B372" s="32"/>
      <c r="C372" s="217" t="s">
        <v>525</v>
      </c>
      <c r="D372" s="217" t="s">
        <v>526</v>
      </c>
      <c r="E372" s="16" t="s">
        <v>1</v>
      </c>
      <c r="F372" s="218">
        <v>497</v>
      </c>
      <c r="G372" s="31"/>
      <c r="H372" s="32"/>
    </row>
    <row r="373" spans="1:8" s="2" customFormat="1" ht="16.9" customHeight="1">
      <c r="A373" s="31"/>
      <c r="B373" s="32"/>
      <c r="C373" s="213" t="s">
        <v>845</v>
      </c>
      <c r="D373" s="214" t="s">
        <v>845</v>
      </c>
      <c r="E373" s="215" t="s">
        <v>1</v>
      </c>
      <c r="F373" s="216">
        <v>3795</v>
      </c>
      <c r="G373" s="31"/>
      <c r="H373" s="32"/>
    </row>
    <row r="374" spans="1:8" s="2" customFormat="1" ht="16.9" customHeight="1">
      <c r="A374" s="31"/>
      <c r="B374" s="32"/>
      <c r="C374" s="217" t="s">
        <v>845</v>
      </c>
      <c r="D374" s="217" t="s">
        <v>846</v>
      </c>
      <c r="E374" s="16" t="s">
        <v>1</v>
      </c>
      <c r="F374" s="218">
        <v>3795</v>
      </c>
      <c r="G374" s="31"/>
      <c r="H374" s="32"/>
    </row>
    <row r="375" spans="1:8" s="2" customFormat="1" ht="16.9" customHeight="1">
      <c r="A375" s="31"/>
      <c r="B375" s="32"/>
      <c r="C375" s="213" t="s">
        <v>872</v>
      </c>
      <c r="D375" s="214" t="s">
        <v>872</v>
      </c>
      <c r="E375" s="215" t="s">
        <v>1</v>
      </c>
      <c r="F375" s="216">
        <v>2</v>
      </c>
      <c r="G375" s="31"/>
      <c r="H375" s="32"/>
    </row>
    <row r="376" spans="1:8" s="2" customFormat="1" ht="16.9" customHeight="1">
      <c r="A376" s="31"/>
      <c r="B376" s="32"/>
      <c r="C376" s="217" t="s">
        <v>872</v>
      </c>
      <c r="D376" s="217" t="s">
        <v>873</v>
      </c>
      <c r="E376" s="16" t="s">
        <v>1</v>
      </c>
      <c r="F376" s="218">
        <v>2</v>
      </c>
      <c r="G376" s="31"/>
      <c r="H376" s="32"/>
    </row>
    <row r="377" spans="1:8" s="2" customFormat="1" ht="16.9" customHeight="1">
      <c r="A377" s="31"/>
      <c r="B377" s="32"/>
      <c r="C377" s="213" t="s">
        <v>881</v>
      </c>
      <c r="D377" s="214" t="s">
        <v>881</v>
      </c>
      <c r="E377" s="215" t="s">
        <v>1</v>
      </c>
      <c r="F377" s="216">
        <v>21.9</v>
      </c>
      <c r="G377" s="31"/>
      <c r="H377" s="32"/>
    </row>
    <row r="378" spans="1:8" s="2" customFormat="1" ht="16.9" customHeight="1">
      <c r="A378" s="31"/>
      <c r="B378" s="32"/>
      <c r="C378" s="217" t="s">
        <v>881</v>
      </c>
      <c r="D378" s="217" t="s">
        <v>882</v>
      </c>
      <c r="E378" s="16" t="s">
        <v>1</v>
      </c>
      <c r="F378" s="218">
        <v>21.9</v>
      </c>
      <c r="G378" s="31"/>
      <c r="H378" s="32"/>
    </row>
    <row r="379" spans="1:8" s="2" customFormat="1" ht="16.9" customHeight="1">
      <c r="A379" s="31"/>
      <c r="B379" s="32"/>
      <c r="C379" s="213" t="s">
        <v>908</v>
      </c>
      <c r="D379" s="214" t="s">
        <v>908</v>
      </c>
      <c r="E379" s="215" t="s">
        <v>1</v>
      </c>
      <c r="F379" s="216">
        <v>43.815</v>
      </c>
      <c r="G379" s="31"/>
      <c r="H379" s="32"/>
    </row>
    <row r="380" spans="1:8" s="2" customFormat="1" ht="16.9" customHeight="1">
      <c r="A380" s="31"/>
      <c r="B380" s="32"/>
      <c r="C380" s="217" t="s">
        <v>908</v>
      </c>
      <c r="D380" s="217" t="s">
        <v>909</v>
      </c>
      <c r="E380" s="16" t="s">
        <v>1</v>
      </c>
      <c r="F380" s="218">
        <v>43.815</v>
      </c>
      <c r="G380" s="31"/>
      <c r="H380" s="32"/>
    </row>
    <row r="381" spans="1:8" s="2" customFormat="1" ht="16.9" customHeight="1">
      <c r="A381" s="31"/>
      <c r="B381" s="32"/>
      <c r="C381" s="213" t="s">
        <v>916</v>
      </c>
      <c r="D381" s="214" t="s">
        <v>916</v>
      </c>
      <c r="E381" s="215" t="s">
        <v>1</v>
      </c>
      <c r="F381" s="216">
        <v>137</v>
      </c>
      <c r="G381" s="31"/>
      <c r="H381" s="32"/>
    </row>
    <row r="382" spans="1:8" s="2" customFormat="1" ht="16.9" customHeight="1">
      <c r="A382" s="31"/>
      <c r="B382" s="32"/>
      <c r="C382" s="217" t="s">
        <v>916</v>
      </c>
      <c r="D382" s="217" t="s">
        <v>917</v>
      </c>
      <c r="E382" s="16" t="s">
        <v>1</v>
      </c>
      <c r="F382" s="218">
        <v>137</v>
      </c>
      <c r="G382" s="31"/>
      <c r="H382" s="32"/>
    </row>
    <row r="383" spans="1:8" s="2" customFormat="1" ht="16.9" customHeight="1">
      <c r="A383" s="31"/>
      <c r="B383" s="32"/>
      <c r="C383" s="213" t="s">
        <v>933</v>
      </c>
      <c r="D383" s="214" t="s">
        <v>933</v>
      </c>
      <c r="E383" s="215" t="s">
        <v>1</v>
      </c>
      <c r="F383" s="216">
        <v>916.826</v>
      </c>
      <c r="G383" s="31"/>
      <c r="H383" s="32"/>
    </row>
    <row r="384" spans="1:8" s="2" customFormat="1" ht="16.9" customHeight="1">
      <c r="A384" s="31"/>
      <c r="B384" s="32"/>
      <c r="C384" s="217" t="s">
        <v>933</v>
      </c>
      <c r="D384" s="217" t="s">
        <v>934</v>
      </c>
      <c r="E384" s="16" t="s">
        <v>1</v>
      </c>
      <c r="F384" s="218">
        <v>916.826</v>
      </c>
      <c r="G384" s="31"/>
      <c r="H384" s="32"/>
    </row>
    <row r="385" spans="1:8" s="2" customFormat="1" ht="16.9" customHeight="1">
      <c r="A385" s="31"/>
      <c r="B385" s="32"/>
      <c r="C385" s="213" t="s">
        <v>943</v>
      </c>
      <c r="D385" s="214" t="s">
        <v>943</v>
      </c>
      <c r="E385" s="215" t="s">
        <v>1</v>
      </c>
      <c r="F385" s="216">
        <v>8590.934</v>
      </c>
      <c r="G385" s="31"/>
      <c r="H385" s="32"/>
    </row>
    <row r="386" spans="1:8" s="2" customFormat="1" ht="16.9" customHeight="1">
      <c r="A386" s="31"/>
      <c r="B386" s="32"/>
      <c r="C386" s="217" t="s">
        <v>943</v>
      </c>
      <c r="D386" s="217" t="s">
        <v>944</v>
      </c>
      <c r="E386" s="16" t="s">
        <v>1</v>
      </c>
      <c r="F386" s="218">
        <v>8590.934</v>
      </c>
      <c r="G386" s="31"/>
      <c r="H386" s="32"/>
    </row>
    <row r="387" spans="1:8" s="2" customFormat="1" ht="16.9" customHeight="1">
      <c r="A387" s="31"/>
      <c r="B387" s="32"/>
      <c r="C387" s="213" t="s">
        <v>709</v>
      </c>
      <c r="D387" s="214" t="s">
        <v>709</v>
      </c>
      <c r="E387" s="215" t="s">
        <v>1</v>
      </c>
      <c r="F387" s="216">
        <v>74.16</v>
      </c>
      <c r="G387" s="31"/>
      <c r="H387" s="32"/>
    </row>
    <row r="388" spans="1:8" s="2" customFormat="1" ht="16.9" customHeight="1">
      <c r="A388" s="31"/>
      <c r="B388" s="32"/>
      <c r="C388" s="217" t="s">
        <v>709</v>
      </c>
      <c r="D388" s="217" t="s">
        <v>710</v>
      </c>
      <c r="E388" s="16" t="s">
        <v>1</v>
      </c>
      <c r="F388" s="218">
        <v>74.16</v>
      </c>
      <c r="G388" s="31"/>
      <c r="H388" s="32"/>
    </row>
    <row r="389" spans="1:8" s="2" customFormat="1" ht="16.9" customHeight="1">
      <c r="A389" s="31"/>
      <c r="B389" s="32"/>
      <c r="C389" s="213" t="s">
        <v>720</v>
      </c>
      <c r="D389" s="214" t="s">
        <v>720</v>
      </c>
      <c r="E389" s="215" t="s">
        <v>1</v>
      </c>
      <c r="F389" s="216">
        <v>74.16</v>
      </c>
      <c r="G389" s="31"/>
      <c r="H389" s="32"/>
    </row>
    <row r="390" spans="1:8" s="2" customFormat="1" ht="16.9" customHeight="1">
      <c r="A390" s="31"/>
      <c r="B390" s="32"/>
      <c r="C390" s="217" t="s">
        <v>720</v>
      </c>
      <c r="D390" s="217" t="s">
        <v>721</v>
      </c>
      <c r="E390" s="16" t="s">
        <v>1</v>
      </c>
      <c r="F390" s="218">
        <v>74.16</v>
      </c>
      <c r="G390" s="31"/>
      <c r="H390" s="32"/>
    </row>
    <row r="391" spans="1:8" s="2" customFormat="1" ht="26.45" customHeight="1">
      <c r="A391" s="31"/>
      <c r="B391" s="32"/>
      <c r="C391" s="212" t="s">
        <v>1579</v>
      </c>
      <c r="D391" s="212" t="s">
        <v>91</v>
      </c>
      <c r="E391" s="31"/>
      <c r="F391" s="31"/>
      <c r="G391" s="31"/>
      <c r="H391" s="32"/>
    </row>
    <row r="392" spans="1:8" s="2" customFormat="1" ht="16.9" customHeight="1">
      <c r="A392" s="31"/>
      <c r="B392" s="32"/>
      <c r="C392" s="213" t="s">
        <v>140</v>
      </c>
      <c r="D392" s="214" t="s">
        <v>140</v>
      </c>
      <c r="E392" s="215" t="s">
        <v>1</v>
      </c>
      <c r="F392" s="216">
        <v>12428</v>
      </c>
      <c r="G392" s="31"/>
      <c r="H392" s="32"/>
    </row>
    <row r="393" spans="1:8" s="2" customFormat="1" ht="16.9" customHeight="1">
      <c r="A393" s="31"/>
      <c r="B393" s="32"/>
      <c r="C393" s="217" t="s">
        <v>140</v>
      </c>
      <c r="D393" s="217" t="s">
        <v>979</v>
      </c>
      <c r="E393" s="16" t="s">
        <v>1</v>
      </c>
      <c r="F393" s="218">
        <v>12428</v>
      </c>
      <c r="G393" s="31"/>
      <c r="H393" s="32"/>
    </row>
    <row r="394" spans="1:8" s="2" customFormat="1" ht="16.9" customHeight="1">
      <c r="A394" s="31"/>
      <c r="B394" s="32"/>
      <c r="C394" s="219" t="s">
        <v>1562</v>
      </c>
      <c r="D394" s="31"/>
      <c r="E394" s="31"/>
      <c r="F394" s="31"/>
      <c r="G394" s="31"/>
      <c r="H394" s="32"/>
    </row>
    <row r="395" spans="1:8" s="2" customFormat="1" ht="16.9" customHeight="1">
      <c r="A395" s="31"/>
      <c r="B395" s="32"/>
      <c r="C395" s="217" t="s">
        <v>490</v>
      </c>
      <c r="D395" s="217" t="s">
        <v>491</v>
      </c>
      <c r="E395" s="16" t="s">
        <v>273</v>
      </c>
      <c r="F395" s="218">
        <v>12613</v>
      </c>
      <c r="G395" s="31"/>
      <c r="H395" s="32"/>
    </row>
    <row r="396" spans="1:8" s="2" customFormat="1" ht="16.9" customHeight="1">
      <c r="A396" s="31"/>
      <c r="B396" s="32"/>
      <c r="C396" s="213" t="s">
        <v>1009</v>
      </c>
      <c r="D396" s="214" t="s">
        <v>1009</v>
      </c>
      <c r="E396" s="215" t="s">
        <v>1</v>
      </c>
      <c r="F396" s="216">
        <v>1630.2</v>
      </c>
      <c r="G396" s="31"/>
      <c r="H396" s="32"/>
    </row>
    <row r="397" spans="1:8" s="2" customFormat="1" ht="16.9" customHeight="1">
      <c r="A397" s="31"/>
      <c r="B397" s="32"/>
      <c r="C397" s="217" t="s">
        <v>1009</v>
      </c>
      <c r="D397" s="217" t="s">
        <v>1010</v>
      </c>
      <c r="E397" s="16" t="s">
        <v>1</v>
      </c>
      <c r="F397" s="218">
        <v>1630.2</v>
      </c>
      <c r="G397" s="31"/>
      <c r="H397" s="32"/>
    </row>
    <row r="398" spans="1:8" s="2" customFormat="1" ht="16.9" customHeight="1">
      <c r="A398" s="31"/>
      <c r="B398" s="32"/>
      <c r="C398" s="213" t="s">
        <v>205</v>
      </c>
      <c r="D398" s="214" t="s">
        <v>205</v>
      </c>
      <c r="E398" s="215" t="s">
        <v>1</v>
      </c>
      <c r="F398" s="216">
        <v>4164.35</v>
      </c>
      <c r="G398" s="31"/>
      <c r="H398" s="32"/>
    </row>
    <row r="399" spans="1:8" s="2" customFormat="1" ht="16.9" customHeight="1">
      <c r="A399" s="31"/>
      <c r="B399" s="32"/>
      <c r="C399" s="217" t="s">
        <v>205</v>
      </c>
      <c r="D399" s="217" t="s">
        <v>1013</v>
      </c>
      <c r="E399" s="16" t="s">
        <v>1</v>
      </c>
      <c r="F399" s="218">
        <v>4164.35</v>
      </c>
      <c r="G399" s="31"/>
      <c r="H399" s="32"/>
    </row>
    <row r="400" spans="1:8" s="2" customFormat="1" ht="16.9" customHeight="1">
      <c r="A400" s="31"/>
      <c r="B400" s="32"/>
      <c r="C400" s="213" t="s">
        <v>102</v>
      </c>
      <c r="D400" s="214" t="s">
        <v>102</v>
      </c>
      <c r="E400" s="215" t="s">
        <v>1</v>
      </c>
      <c r="F400" s="216">
        <v>36</v>
      </c>
      <c r="G400" s="31"/>
      <c r="H400" s="32"/>
    </row>
    <row r="401" spans="1:8" s="2" customFormat="1" ht="16.9" customHeight="1">
      <c r="A401" s="31"/>
      <c r="B401" s="32"/>
      <c r="C401" s="217" t="s">
        <v>102</v>
      </c>
      <c r="D401" s="217" t="s">
        <v>1015</v>
      </c>
      <c r="E401" s="16" t="s">
        <v>1</v>
      </c>
      <c r="F401" s="218">
        <v>36</v>
      </c>
      <c r="G401" s="31"/>
      <c r="H401" s="32"/>
    </row>
    <row r="402" spans="1:8" s="2" customFormat="1" ht="16.9" customHeight="1">
      <c r="A402" s="31"/>
      <c r="B402" s="32"/>
      <c r="C402" s="213" t="s">
        <v>104</v>
      </c>
      <c r="D402" s="214" t="s">
        <v>104</v>
      </c>
      <c r="E402" s="215" t="s">
        <v>1</v>
      </c>
      <c r="F402" s="216">
        <v>68.4</v>
      </c>
      <c r="G402" s="31"/>
      <c r="H402" s="32"/>
    </row>
    <row r="403" spans="1:8" s="2" customFormat="1" ht="16.9" customHeight="1">
      <c r="A403" s="31"/>
      <c r="B403" s="32"/>
      <c r="C403" s="217" t="s">
        <v>104</v>
      </c>
      <c r="D403" s="217" t="s">
        <v>1018</v>
      </c>
      <c r="E403" s="16" t="s">
        <v>1</v>
      </c>
      <c r="F403" s="218">
        <v>68.4</v>
      </c>
      <c r="G403" s="31"/>
      <c r="H403" s="32"/>
    </row>
    <row r="404" spans="1:8" s="2" customFormat="1" ht="16.9" customHeight="1">
      <c r="A404" s="31"/>
      <c r="B404" s="32"/>
      <c r="C404" s="213" t="s">
        <v>586</v>
      </c>
      <c r="D404" s="214" t="s">
        <v>586</v>
      </c>
      <c r="E404" s="215" t="s">
        <v>1</v>
      </c>
      <c r="F404" s="216">
        <v>1610</v>
      </c>
      <c r="G404" s="31"/>
      <c r="H404" s="32"/>
    </row>
    <row r="405" spans="1:8" s="2" customFormat="1" ht="16.9" customHeight="1">
      <c r="A405" s="31"/>
      <c r="B405" s="32"/>
      <c r="C405" s="217" t="s">
        <v>1</v>
      </c>
      <c r="D405" s="217" t="s">
        <v>1024</v>
      </c>
      <c r="E405" s="16" t="s">
        <v>1</v>
      </c>
      <c r="F405" s="218">
        <v>0</v>
      </c>
      <c r="G405" s="31"/>
      <c r="H405" s="32"/>
    </row>
    <row r="406" spans="1:8" s="2" customFormat="1" ht="16.9" customHeight="1">
      <c r="A406" s="31"/>
      <c r="B406" s="32"/>
      <c r="C406" s="217" t="s">
        <v>586</v>
      </c>
      <c r="D406" s="217" t="s">
        <v>1025</v>
      </c>
      <c r="E406" s="16" t="s">
        <v>1</v>
      </c>
      <c r="F406" s="218">
        <v>1610</v>
      </c>
      <c r="G406" s="31"/>
      <c r="H406" s="32"/>
    </row>
    <row r="407" spans="1:8" s="2" customFormat="1" ht="16.9" customHeight="1">
      <c r="A407" s="31"/>
      <c r="B407" s="32"/>
      <c r="C407" s="213" t="s">
        <v>234</v>
      </c>
      <c r="D407" s="214" t="s">
        <v>234</v>
      </c>
      <c r="E407" s="215" t="s">
        <v>1</v>
      </c>
      <c r="F407" s="216">
        <v>410.55</v>
      </c>
      <c r="G407" s="31"/>
      <c r="H407" s="32"/>
    </row>
    <row r="408" spans="1:8" s="2" customFormat="1" ht="16.9" customHeight="1">
      <c r="A408" s="31"/>
      <c r="B408" s="32"/>
      <c r="C408" s="217" t="s">
        <v>234</v>
      </c>
      <c r="D408" s="217" t="s">
        <v>1027</v>
      </c>
      <c r="E408" s="16" t="s">
        <v>1</v>
      </c>
      <c r="F408" s="218">
        <v>410.55</v>
      </c>
      <c r="G408" s="31"/>
      <c r="H408" s="32"/>
    </row>
    <row r="409" spans="1:8" s="2" customFormat="1" ht="16.9" customHeight="1">
      <c r="A409" s="31"/>
      <c r="B409" s="32"/>
      <c r="C409" s="213" t="s">
        <v>249</v>
      </c>
      <c r="D409" s="214" t="s">
        <v>249</v>
      </c>
      <c r="E409" s="215" t="s">
        <v>1</v>
      </c>
      <c r="F409" s="216">
        <v>24.15</v>
      </c>
      <c r="G409" s="31"/>
      <c r="H409" s="32"/>
    </row>
    <row r="410" spans="1:8" s="2" customFormat="1" ht="16.9" customHeight="1">
      <c r="A410" s="31"/>
      <c r="B410" s="32"/>
      <c r="C410" s="217" t="s">
        <v>249</v>
      </c>
      <c r="D410" s="217" t="s">
        <v>1033</v>
      </c>
      <c r="E410" s="16" t="s">
        <v>1</v>
      </c>
      <c r="F410" s="218">
        <v>24.15</v>
      </c>
      <c r="G410" s="31"/>
      <c r="H410" s="32"/>
    </row>
    <row r="411" spans="1:8" s="2" customFormat="1" ht="16.9" customHeight="1">
      <c r="A411" s="31"/>
      <c r="B411" s="32"/>
      <c r="C411" s="213" t="s">
        <v>578</v>
      </c>
      <c r="D411" s="214" t="s">
        <v>578</v>
      </c>
      <c r="E411" s="215" t="s">
        <v>1</v>
      </c>
      <c r="F411" s="216">
        <v>2695</v>
      </c>
      <c r="G411" s="31"/>
      <c r="H411" s="32"/>
    </row>
    <row r="412" spans="1:8" s="2" customFormat="1" ht="16.9" customHeight="1">
      <c r="A412" s="31"/>
      <c r="B412" s="32"/>
      <c r="C412" s="217" t="s">
        <v>578</v>
      </c>
      <c r="D412" s="217" t="s">
        <v>1038</v>
      </c>
      <c r="E412" s="16" t="s">
        <v>1</v>
      </c>
      <c r="F412" s="218">
        <v>2695</v>
      </c>
      <c r="G412" s="31"/>
      <c r="H412" s="32"/>
    </row>
    <row r="413" spans="1:8" s="2" customFormat="1" ht="16.9" customHeight="1">
      <c r="A413" s="31"/>
      <c r="B413" s="32"/>
      <c r="C413" s="213" t="s">
        <v>280</v>
      </c>
      <c r="D413" s="214" t="s">
        <v>280</v>
      </c>
      <c r="E413" s="215" t="s">
        <v>1</v>
      </c>
      <c r="F413" s="216">
        <v>225</v>
      </c>
      <c r="G413" s="31"/>
      <c r="H413" s="32"/>
    </row>
    <row r="414" spans="1:8" s="2" customFormat="1" ht="16.9" customHeight="1">
      <c r="A414" s="31"/>
      <c r="B414" s="32"/>
      <c r="C414" s="217" t="s">
        <v>280</v>
      </c>
      <c r="D414" s="217" t="s">
        <v>987</v>
      </c>
      <c r="E414" s="16" t="s">
        <v>1</v>
      </c>
      <c r="F414" s="218">
        <v>225</v>
      </c>
      <c r="G414" s="31"/>
      <c r="H414" s="32"/>
    </row>
    <row r="415" spans="1:8" s="2" customFormat="1" ht="16.9" customHeight="1">
      <c r="A415" s="31"/>
      <c r="B415" s="32"/>
      <c r="C415" s="213" t="s">
        <v>356</v>
      </c>
      <c r="D415" s="214" t="s">
        <v>356</v>
      </c>
      <c r="E415" s="215" t="s">
        <v>1</v>
      </c>
      <c r="F415" s="216">
        <v>1085</v>
      </c>
      <c r="G415" s="31"/>
      <c r="H415" s="32"/>
    </row>
    <row r="416" spans="1:8" s="2" customFormat="1" ht="16.9" customHeight="1">
      <c r="A416" s="31"/>
      <c r="B416" s="32"/>
      <c r="C416" s="217" t="s">
        <v>356</v>
      </c>
      <c r="D416" s="217" t="s">
        <v>1041</v>
      </c>
      <c r="E416" s="16" t="s">
        <v>1</v>
      </c>
      <c r="F416" s="218">
        <v>1085</v>
      </c>
      <c r="G416" s="31"/>
      <c r="H416" s="32"/>
    </row>
    <row r="417" spans="1:8" s="2" customFormat="1" ht="16.9" customHeight="1">
      <c r="A417" s="31"/>
      <c r="B417" s="32"/>
      <c r="C417" s="213" t="s">
        <v>1049</v>
      </c>
      <c r="D417" s="214" t="s">
        <v>1049</v>
      </c>
      <c r="E417" s="215" t="s">
        <v>1</v>
      </c>
      <c r="F417" s="216">
        <v>121.275</v>
      </c>
      <c r="G417" s="31"/>
      <c r="H417" s="32"/>
    </row>
    <row r="418" spans="1:8" s="2" customFormat="1" ht="16.9" customHeight="1">
      <c r="A418" s="31"/>
      <c r="B418" s="32"/>
      <c r="C418" s="217" t="s">
        <v>1049</v>
      </c>
      <c r="D418" s="217" t="s">
        <v>1050</v>
      </c>
      <c r="E418" s="16" t="s">
        <v>1</v>
      </c>
      <c r="F418" s="218">
        <v>121.275</v>
      </c>
      <c r="G418" s="31"/>
      <c r="H418" s="32"/>
    </row>
    <row r="419" spans="1:8" s="2" customFormat="1" ht="16.9" customHeight="1">
      <c r="A419" s="31"/>
      <c r="B419" s="32"/>
      <c r="C419" s="213" t="s">
        <v>616</v>
      </c>
      <c r="D419" s="214" t="s">
        <v>616</v>
      </c>
      <c r="E419" s="215" t="s">
        <v>1</v>
      </c>
      <c r="F419" s="216">
        <v>10.57</v>
      </c>
      <c r="G419" s="31"/>
      <c r="H419" s="32"/>
    </row>
    <row r="420" spans="1:8" s="2" customFormat="1" ht="16.9" customHeight="1">
      <c r="A420" s="31"/>
      <c r="B420" s="32"/>
      <c r="C420" s="217" t="s">
        <v>616</v>
      </c>
      <c r="D420" s="217" t="s">
        <v>1081</v>
      </c>
      <c r="E420" s="16" t="s">
        <v>1</v>
      </c>
      <c r="F420" s="218">
        <v>10.57</v>
      </c>
      <c r="G420" s="31"/>
      <c r="H420" s="32"/>
    </row>
    <row r="421" spans="1:8" s="2" customFormat="1" ht="16.9" customHeight="1">
      <c r="A421" s="31"/>
      <c r="B421" s="32"/>
      <c r="C421" s="213" t="s">
        <v>621</v>
      </c>
      <c r="D421" s="214" t="s">
        <v>621</v>
      </c>
      <c r="E421" s="215" t="s">
        <v>1</v>
      </c>
      <c r="F421" s="216">
        <v>32</v>
      </c>
      <c r="G421" s="31"/>
      <c r="H421" s="32"/>
    </row>
    <row r="422" spans="1:8" s="2" customFormat="1" ht="16.9" customHeight="1">
      <c r="A422" s="31"/>
      <c r="B422" s="32"/>
      <c r="C422" s="217" t="s">
        <v>621</v>
      </c>
      <c r="D422" s="217" t="s">
        <v>1083</v>
      </c>
      <c r="E422" s="16" t="s">
        <v>1</v>
      </c>
      <c r="F422" s="218">
        <v>32</v>
      </c>
      <c r="G422" s="31"/>
      <c r="H422" s="32"/>
    </row>
    <row r="423" spans="1:8" s="2" customFormat="1" ht="16.9" customHeight="1">
      <c r="A423" s="31"/>
      <c r="B423" s="32"/>
      <c r="C423" s="213" t="s">
        <v>631</v>
      </c>
      <c r="D423" s="214" t="s">
        <v>631</v>
      </c>
      <c r="E423" s="215" t="s">
        <v>1</v>
      </c>
      <c r="F423" s="216">
        <v>2.601</v>
      </c>
      <c r="G423" s="31"/>
      <c r="H423" s="32"/>
    </row>
    <row r="424" spans="1:8" s="2" customFormat="1" ht="16.9" customHeight="1">
      <c r="A424" s="31"/>
      <c r="B424" s="32"/>
      <c r="C424" s="217" t="s">
        <v>631</v>
      </c>
      <c r="D424" s="217" t="s">
        <v>1086</v>
      </c>
      <c r="E424" s="16" t="s">
        <v>1</v>
      </c>
      <c r="F424" s="218">
        <v>2.601</v>
      </c>
      <c r="G424" s="31"/>
      <c r="H424" s="32"/>
    </row>
    <row r="425" spans="1:8" s="2" customFormat="1" ht="16.9" customHeight="1">
      <c r="A425" s="31"/>
      <c r="B425" s="32"/>
      <c r="C425" s="213" t="s">
        <v>288</v>
      </c>
      <c r="D425" s="214" t="s">
        <v>288</v>
      </c>
      <c r="E425" s="215" t="s">
        <v>1</v>
      </c>
      <c r="F425" s="216">
        <v>1617</v>
      </c>
      <c r="G425" s="31"/>
      <c r="H425" s="32"/>
    </row>
    <row r="426" spans="1:8" s="2" customFormat="1" ht="16.9" customHeight="1">
      <c r="A426" s="31"/>
      <c r="B426" s="32"/>
      <c r="C426" s="217" t="s">
        <v>288</v>
      </c>
      <c r="D426" s="217" t="s">
        <v>991</v>
      </c>
      <c r="E426" s="16" t="s">
        <v>1</v>
      </c>
      <c r="F426" s="218">
        <v>1617</v>
      </c>
      <c r="G426" s="31"/>
      <c r="H426" s="32"/>
    </row>
    <row r="427" spans="1:8" s="2" customFormat="1" ht="16.9" customHeight="1">
      <c r="A427" s="31"/>
      <c r="B427" s="32"/>
      <c r="C427" s="213" t="s">
        <v>636</v>
      </c>
      <c r="D427" s="214" t="s">
        <v>636</v>
      </c>
      <c r="E427" s="215" t="s">
        <v>1</v>
      </c>
      <c r="F427" s="216">
        <v>21.14</v>
      </c>
      <c r="G427" s="31"/>
      <c r="H427" s="32"/>
    </row>
    <row r="428" spans="1:8" s="2" customFormat="1" ht="16.9" customHeight="1">
      <c r="A428" s="31"/>
      <c r="B428" s="32"/>
      <c r="C428" s="217" t="s">
        <v>636</v>
      </c>
      <c r="D428" s="217" t="s">
        <v>1088</v>
      </c>
      <c r="E428" s="16" t="s">
        <v>1</v>
      </c>
      <c r="F428" s="218">
        <v>21.14</v>
      </c>
      <c r="G428" s="31"/>
      <c r="H428" s="32"/>
    </row>
    <row r="429" spans="1:8" s="2" customFormat="1" ht="16.9" customHeight="1">
      <c r="A429" s="31"/>
      <c r="B429" s="32"/>
      <c r="C429" s="213" t="s">
        <v>641</v>
      </c>
      <c r="D429" s="214" t="s">
        <v>641</v>
      </c>
      <c r="E429" s="215" t="s">
        <v>1</v>
      </c>
      <c r="F429" s="216">
        <v>2.52</v>
      </c>
      <c r="G429" s="31"/>
      <c r="H429" s="32"/>
    </row>
    <row r="430" spans="1:8" s="2" customFormat="1" ht="16.9" customHeight="1">
      <c r="A430" s="31"/>
      <c r="B430" s="32"/>
      <c r="C430" s="217" t="s">
        <v>641</v>
      </c>
      <c r="D430" s="217" t="s">
        <v>1090</v>
      </c>
      <c r="E430" s="16" t="s">
        <v>1</v>
      </c>
      <c r="F430" s="218">
        <v>2.52</v>
      </c>
      <c r="G430" s="31"/>
      <c r="H430" s="32"/>
    </row>
    <row r="431" spans="1:8" s="2" customFormat="1" ht="16.9" customHeight="1">
      <c r="A431" s="31"/>
      <c r="B431" s="32"/>
      <c r="C431" s="213" t="s">
        <v>650</v>
      </c>
      <c r="D431" s="214" t="s">
        <v>650</v>
      </c>
      <c r="E431" s="215" t="s">
        <v>1</v>
      </c>
      <c r="F431" s="216">
        <v>184.363</v>
      </c>
      <c r="G431" s="31"/>
      <c r="H431" s="32"/>
    </row>
    <row r="432" spans="1:8" s="2" customFormat="1" ht="16.9" customHeight="1">
      <c r="A432" s="31"/>
      <c r="B432" s="32"/>
      <c r="C432" s="217" t="s">
        <v>650</v>
      </c>
      <c r="D432" s="217" t="s">
        <v>1101</v>
      </c>
      <c r="E432" s="16" t="s">
        <v>1</v>
      </c>
      <c r="F432" s="218">
        <v>184.363</v>
      </c>
      <c r="G432" s="31"/>
      <c r="H432" s="32"/>
    </row>
    <row r="433" spans="1:8" s="2" customFormat="1" ht="16.9" customHeight="1">
      <c r="A433" s="31"/>
      <c r="B433" s="32"/>
      <c r="C433" s="213" t="s">
        <v>656</v>
      </c>
      <c r="D433" s="214" t="s">
        <v>656</v>
      </c>
      <c r="E433" s="215" t="s">
        <v>1</v>
      </c>
      <c r="F433" s="216">
        <v>5494</v>
      </c>
      <c r="G433" s="31"/>
      <c r="H433" s="32"/>
    </row>
    <row r="434" spans="1:8" s="2" customFormat="1" ht="16.9" customHeight="1">
      <c r="A434" s="31"/>
      <c r="B434" s="32"/>
      <c r="C434" s="217" t="s">
        <v>656</v>
      </c>
      <c r="D434" s="217" t="s">
        <v>1103</v>
      </c>
      <c r="E434" s="16" t="s">
        <v>1</v>
      </c>
      <c r="F434" s="218">
        <v>5494</v>
      </c>
      <c r="G434" s="31"/>
      <c r="H434" s="32"/>
    </row>
    <row r="435" spans="1:8" s="2" customFormat="1" ht="16.9" customHeight="1">
      <c r="A435" s="31"/>
      <c r="B435" s="32"/>
      <c r="C435" s="213" t="s">
        <v>661</v>
      </c>
      <c r="D435" s="214" t="s">
        <v>661</v>
      </c>
      <c r="E435" s="215" t="s">
        <v>1</v>
      </c>
      <c r="F435" s="216">
        <v>5169</v>
      </c>
      <c r="G435" s="31"/>
      <c r="H435" s="32"/>
    </row>
    <row r="436" spans="1:8" s="2" customFormat="1" ht="16.9" customHeight="1">
      <c r="A436" s="31"/>
      <c r="B436" s="32"/>
      <c r="C436" s="217" t="s">
        <v>661</v>
      </c>
      <c r="D436" s="217" t="s">
        <v>1105</v>
      </c>
      <c r="E436" s="16" t="s">
        <v>1</v>
      </c>
      <c r="F436" s="218">
        <v>5169</v>
      </c>
      <c r="G436" s="31"/>
      <c r="H436" s="32"/>
    </row>
    <row r="437" spans="1:8" s="2" customFormat="1" ht="16.9" customHeight="1">
      <c r="A437" s="31"/>
      <c r="B437" s="32"/>
      <c r="C437" s="213" t="s">
        <v>422</v>
      </c>
      <c r="D437" s="214" t="s">
        <v>422</v>
      </c>
      <c r="E437" s="215" t="s">
        <v>1</v>
      </c>
      <c r="F437" s="216">
        <v>5359</v>
      </c>
      <c r="G437" s="31"/>
      <c r="H437" s="32"/>
    </row>
    <row r="438" spans="1:8" s="2" customFormat="1" ht="16.9" customHeight="1">
      <c r="A438" s="31"/>
      <c r="B438" s="32"/>
      <c r="C438" s="217" t="s">
        <v>422</v>
      </c>
      <c r="D438" s="217" t="s">
        <v>1108</v>
      </c>
      <c r="E438" s="16" t="s">
        <v>1</v>
      </c>
      <c r="F438" s="218">
        <v>5359</v>
      </c>
      <c r="G438" s="31"/>
      <c r="H438" s="32"/>
    </row>
    <row r="439" spans="1:8" s="2" customFormat="1" ht="16.9" customHeight="1">
      <c r="A439" s="31"/>
      <c r="B439" s="32"/>
      <c r="C439" s="213" t="s">
        <v>428</v>
      </c>
      <c r="D439" s="214" t="s">
        <v>428</v>
      </c>
      <c r="E439" s="215" t="s">
        <v>1</v>
      </c>
      <c r="F439" s="216">
        <v>2709</v>
      </c>
      <c r="G439" s="31"/>
      <c r="H439" s="32"/>
    </row>
    <row r="440" spans="1:8" s="2" customFormat="1" ht="16.9" customHeight="1">
      <c r="A440" s="31"/>
      <c r="B440" s="32"/>
      <c r="C440" s="217" t="s">
        <v>428</v>
      </c>
      <c r="D440" s="217" t="s">
        <v>1110</v>
      </c>
      <c r="E440" s="16" t="s">
        <v>1</v>
      </c>
      <c r="F440" s="218">
        <v>2709</v>
      </c>
      <c r="G440" s="31"/>
      <c r="H440" s="32"/>
    </row>
    <row r="441" spans="1:8" s="2" customFormat="1" ht="16.9" customHeight="1">
      <c r="A441" s="31"/>
      <c r="B441" s="32"/>
      <c r="C441" s="213" t="s">
        <v>678</v>
      </c>
      <c r="D441" s="214" t="s">
        <v>678</v>
      </c>
      <c r="E441" s="215" t="s">
        <v>1</v>
      </c>
      <c r="F441" s="216">
        <v>120</v>
      </c>
      <c r="G441" s="31"/>
      <c r="H441" s="32"/>
    </row>
    <row r="442" spans="1:8" s="2" customFormat="1" ht="16.9" customHeight="1">
      <c r="A442" s="31"/>
      <c r="B442" s="32"/>
      <c r="C442" s="217" t="s">
        <v>678</v>
      </c>
      <c r="D442" s="217" t="s">
        <v>915</v>
      </c>
      <c r="E442" s="16" t="s">
        <v>1</v>
      </c>
      <c r="F442" s="218">
        <v>120</v>
      </c>
      <c r="G442" s="31"/>
      <c r="H442" s="32"/>
    </row>
    <row r="443" spans="1:8" s="2" customFormat="1" ht="16.9" customHeight="1">
      <c r="A443" s="31"/>
      <c r="B443" s="32"/>
      <c r="C443" s="213" t="s">
        <v>441</v>
      </c>
      <c r="D443" s="214" t="s">
        <v>441</v>
      </c>
      <c r="E443" s="215" t="s">
        <v>1</v>
      </c>
      <c r="F443" s="216">
        <v>5169</v>
      </c>
      <c r="G443" s="31"/>
      <c r="H443" s="32"/>
    </row>
    <row r="444" spans="1:8" s="2" customFormat="1" ht="16.9" customHeight="1">
      <c r="A444" s="31"/>
      <c r="B444" s="32"/>
      <c r="C444" s="217" t="s">
        <v>441</v>
      </c>
      <c r="D444" s="217" t="s">
        <v>1113</v>
      </c>
      <c r="E444" s="16" t="s">
        <v>1</v>
      </c>
      <c r="F444" s="218">
        <v>5169</v>
      </c>
      <c r="G444" s="31"/>
      <c r="H444" s="32"/>
    </row>
    <row r="445" spans="1:8" s="2" customFormat="1" ht="16.9" customHeight="1">
      <c r="A445" s="31"/>
      <c r="B445" s="32"/>
      <c r="C445" s="213" t="s">
        <v>154</v>
      </c>
      <c r="D445" s="214" t="s">
        <v>154</v>
      </c>
      <c r="E445" s="215" t="s">
        <v>1</v>
      </c>
      <c r="F445" s="216">
        <v>808.5</v>
      </c>
      <c r="G445" s="31"/>
      <c r="H445" s="32"/>
    </row>
    <row r="446" spans="1:8" s="2" customFormat="1" ht="16.9" customHeight="1">
      <c r="A446" s="31"/>
      <c r="B446" s="32"/>
      <c r="C446" s="217" t="s">
        <v>154</v>
      </c>
      <c r="D446" s="217" t="s">
        <v>993</v>
      </c>
      <c r="E446" s="16" t="s">
        <v>1</v>
      </c>
      <c r="F446" s="218">
        <v>808.5</v>
      </c>
      <c r="G446" s="31"/>
      <c r="H446" s="32"/>
    </row>
    <row r="447" spans="1:8" s="2" customFormat="1" ht="16.9" customHeight="1">
      <c r="A447" s="31"/>
      <c r="B447" s="32"/>
      <c r="C447" s="213" t="s">
        <v>447</v>
      </c>
      <c r="D447" s="214" t="s">
        <v>447</v>
      </c>
      <c r="E447" s="215" t="s">
        <v>1</v>
      </c>
      <c r="F447" s="216">
        <v>17757</v>
      </c>
      <c r="G447" s="31"/>
      <c r="H447" s="32"/>
    </row>
    <row r="448" spans="1:8" s="2" customFormat="1" ht="16.9" customHeight="1">
      <c r="A448" s="31"/>
      <c r="B448" s="32"/>
      <c r="C448" s="217" t="s">
        <v>447</v>
      </c>
      <c r="D448" s="217" t="s">
        <v>1115</v>
      </c>
      <c r="E448" s="16" t="s">
        <v>1</v>
      </c>
      <c r="F448" s="218">
        <v>17757</v>
      </c>
      <c r="G448" s="31"/>
      <c r="H448" s="32"/>
    </row>
    <row r="449" spans="1:8" s="2" customFormat="1" ht="16.9" customHeight="1">
      <c r="A449" s="31"/>
      <c r="B449" s="32"/>
      <c r="C449" s="213" t="s">
        <v>453</v>
      </c>
      <c r="D449" s="214" t="s">
        <v>453</v>
      </c>
      <c r="E449" s="215" t="s">
        <v>1</v>
      </c>
      <c r="F449" s="216">
        <v>1000</v>
      </c>
      <c r="G449" s="31"/>
      <c r="H449" s="32"/>
    </row>
    <row r="450" spans="1:8" s="2" customFormat="1" ht="16.9" customHeight="1">
      <c r="A450" s="31"/>
      <c r="B450" s="32"/>
      <c r="C450" s="217" t="s">
        <v>453</v>
      </c>
      <c r="D450" s="217" t="s">
        <v>1118</v>
      </c>
      <c r="E450" s="16" t="s">
        <v>1</v>
      </c>
      <c r="F450" s="218">
        <v>1000</v>
      </c>
      <c r="G450" s="31"/>
      <c r="H450" s="32"/>
    </row>
    <row r="451" spans="1:8" s="2" customFormat="1" ht="16.9" customHeight="1">
      <c r="A451" s="31"/>
      <c r="B451" s="32"/>
      <c r="C451" s="213" t="s">
        <v>1121</v>
      </c>
      <c r="D451" s="214" t="s">
        <v>1121</v>
      </c>
      <c r="E451" s="215" t="s">
        <v>1</v>
      </c>
      <c r="F451" s="216">
        <v>12485</v>
      </c>
      <c r="G451" s="31"/>
      <c r="H451" s="32"/>
    </row>
    <row r="452" spans="1:8" s="2" customFormat="1" ht="16.9" customHeight="1">
      <c r="A452" s="31"/>
      <c r="B452" s="32"/>
      <c r="C452" s="217" t="s">
        <v>1121</v>
      </c>
      <c r="D452" s="217" t="s">
        <v>1122</v>
      </c>
      <c r="E452" s="16" t="s">
        <v>1</v>
      </c>
      <c r="F452" s="218">
        <v>12485</v>
      </c>
      <c r="G452" s="31"/>
      <c r="H452" s="32"/>
    </row>
    <row r="453" spans="1:8" s="2" customFormat="1" ht="16.9" customHeight="1">
      <c r="A453" s="31"/>
      <c r="B453" s="32"/>
      <c r="C453" s="219" t="s">
        <v>1562</v>
      </c>
      <c r="D453" s="31"/>
      <c r="E453" s="31"/>
      <c r="F453" s="31"/>
      <c r="G453" s="31"/>
      <c r="H453" s="32"/>
    </row>
    <row r="454" spans="1:8" s="2" customFormat="1" ht="16.9" customHeight="1">
      <c r="A454" s="31"/>
      <c r="B454" s="32"/>
      <c r="C454" s="217" t="s">
        <v>663</v>
      </c>
      <c r="D454" s="217" t="s">
        <v>1119</v>
      </c>
      <c r="E454" s="16" t="s">
        <v>273</v>
      </c>
      <c r="F454" s="218">
        <v>12670</v>
      </c>
      <c r="G454" s="31"/>
      <c r="H454" s="32"/>
    </row>
    <row r="455" spans="1:8" s="2" customFormat="1" ht="16.9" customHeight="1">
      <c r="A455" s="31"/>
      <c r="B455" s="32"/>
      <c r="C455" s="213" t="s">
        <v>747</v>
      </c>
      <c r="D455" s="214" t="s">
        <v>747</v>
      </c>
      <c r="E455" s="215" t="s">
        <v>1</v>
      </c>
      <c r="F455" s="216">
        <v>5087.25</v>
      </c>
      <c r="G455" s="31"/>
      <c r="H455" s="32"/>
    </row>
    <row r="456" spans="1:8" s="2" customFormat="1" ht="16.9" customHeight="1">
      <c r="A456" s="31"/>
      <c r="B456" s="32"/>
      <c r="C456" s="217" t="s">
        <v>747</v>
      </c>
      <c r="D456" s="217" t="s">
        <v>1128</v>
      </c>
      <c r="E456" s="16" t="s">
        <v>1</v>
      </c>
      <c r="F456" s="218">
        <v>5087.25</v>
      </c>
      <c r="G456" s="31"/>
      <c r="H456" s="32"/>
    </row>
    <row r="457" spans="1:8" s="2" customFormat="1" ht="16.9" customHeight="1">
      <c r="A457" s="31"/>
      <c r="B457" s="32"/>
      <c r="C457" s="213" t="s">
        <v>753</v>
      </c>
      <c r="D457" s="214" t="s">
        <v>753</v>
      </c>
      <c r="E457" s="215" t="s">
        <v>1</v>
      </c>
      <c r="F457" s="216">
        <v>72</v>
      </c>
      <c r="G457" s="31"/>
      <c r="H457" s="32"/>
    </row>
    <row r="458" spans="1:8" s="2" customFormat="1" ht="16.9" customHeight="1">
      <c r="A458" s="31"/>
      <c r="B458" s="32"/>
      <c r="C458" s="217" t="s">
        <v>753</v>
      </c>
      <c r="D458" s="217" t="s">
        <v>627</v>
      </c>
      <c r="E458" s="16" t="s">
        <v>1</v>
      </c>
      <c r="F458" s="218">
        <v>72</v>
      </c>
      <c r="G458" s="31"/>
      <c r="H458" s="32"/>
    </row>
    <row r="459" spans="1:8" s="2" customFormat="1" ht="16.9" customHeight="1">
      <c r="A459" s="31"/>
      <c r="B459" s="32"/>
      <c r="C459" s="213" t="s">
        <v>963</v>
      </c>
      <c r="D459" s="214" t="s">
        <v>963</v>
      </c>
      <c r="E459" s="215" t="s">
        <v>1</v>
      </c>
      <c r="F459" s="216">
        <v>1</v>
      </c>
      <c r="G459" s="31"/>
      <c r="H459" s="32"/>
    </row>
    <row r="460" spans="1:8" s="2" customFormat="1" ht="22.5">
      <c r="A460" s="31"/>
      <c r="B460" s="32"/>
      <c r="C460" s="217" t="s">
        <v>963</v>
      </c>
      <c r="D460" s="217" t="s">
        <v>1140</v>
      </c>
      <c r="E460" s="16" t="s">
        <v>1</v>
      </c>
      <c r="F460" s="218">
        <v>1</v>
      </c>
      <c r="G460" s="31"/>
      <c r="H460" s="32"/>
    </row>
    <row r="461" spans="1:8" s="2" customFormat="1" ht="16.9" customHeight="1">
      <c r="A461" s="31"/>
      <c r="B461" s="32"/>
      <c r="C461" s="213" t="s">
        <v>1142</v>
      </c>
      <c r="D461" s="214" t="s">
        <v>1142</v>
      </c>
      <c r="E461" s="215" t="s">
        <v>1</v>
      </c>
      <c r="F461" s="216">
        <v>7</v>
      </c>
      <c r="G461" s="31"/>
      <c r="H461" s="32"/>
    </row>
    <row r="462" spans="1:8" s="2" customFormat="1" ht="16.9" customHeight="1">
      <c r="A462" s="31"/>
      <c r="B462" s="32"/>
      <c r="C462" s="217" t="s">
        <v>1142</v>
      </c>
      <c r="D462" s="217" t="s">
        <v>1143</v>
      </c>
      <c r="E462" s="16" t="s">
        <v>1</v>
      </c>
      <c r="F462" s="218">
        <v>7</v>
      </c>
      <c r="G462" s="31"/>
      <c r="H462" s="32"/>
    </row>
    <row r="463" spans="1:8" s="2" customFormat="1" ht="16.9" customHeight="1">
      <c r="A463" s="31"/>
      <c r="B463" s="32"/>
      <c r="C463" s="213" t="s">
        <v>161</v>
      </c>
      <c r="D463" s="214" t="s">
        <v>161</v>
      </c>
      <c r="E463" s="215" t="s">
        <v>1</v>
      </c>
      <c r="F463" s="216">
        <v>634</v>
      </c>
      <c r="G463" s="31"/>
      <c r="H463" s="32"/>
    </row>
    <row r="464" spans="1:8" s="2" customFormat="1" ht="16.9" customHeight="1">
      <c r="A464" s="31"/>
      <c r="B464" s="32"/>
      <c r="C464" s="217" t="s">
        <v>161</v>
      </c>
      <c r="D464" s="217" t="s">
        <v>997</v>
      </c>
      <c r="E464" s="16" t="s">
        <v>1</v>
      </c>
      <c r="F464" s="218">
        <v>634</v>
      </c>
      <c r="G464" s="31"/>
      <c r="H464" s="32"/>
    </row>
    <row r="465" spans="1:8" s="2" customFormat="1" ht="16.9" customHeight="1">
      <c r="A465" s="31"/>
      <c r="B465" s="32"/>
      <c r="C465" s="213" t="s">
        <v>1148</v>
      </c>
      <c r="D465" s="214" t="s">
        <v>1148</v>
      </c>
      <c r="E465" s="215" t="s">
        <v>1</v>
      </c>
      <c r="F465" s="216">
        <v>24</v>
      </c>
      <c r="G465" s="31"/>
      <c r="H465" s="32"/>
    </row>
    <row r="466" spans="1:8" s="2" customFormat="1" ht="16.9" customHeight="1">
      <c r="A466" s="31"/>
      <c r="B466" s="32"/>
      <c r="C466" s="217" t="s">
        <v>1148</v>
      </c>
      <c r="D466" s="217" t="s">
        <v>1149</v>
      </c>
      <c r="E466" s="16" t="s">
        <v>1</v>
      </c>
      <c r="F466" s="218">
        <v>24</v>
      </c>
      <c r="G466" s="31"/>
      <c r="H466" s="32"/>
    </row>
    <row r="467" spans="1:8" s="2" customFormat="1" ht="16.9" customHeight="1">
      <c r="A467" s="31"/>
      <c r="B467" s="32"/>
      <c r="C467" s="213" t="s">
        <v>1151</v>
      </c>
      <c r="D467" s="214" t="s">
        <v>1151</v>
      </c>
      <c r="E467" s="215" t="s">
        <v>1</v>
      </c>
      <c r="F467" s="216">
        <v>10</v>
      </c>
      <c r="G467" s="31"/>
      <c r="H467" s="32"/>
    </row>
    <row r="468" spans="1:8" s="2" customFormat="1" ht="16.9" customHeight="1">
      <c r="A468" s="31"/>
      <c r="B468" s="32"/>
      <c r="C468" s="217" t="s">
        <v>1151</v>
      </c>
      <c r="D468" s="217" t="s">
        <v>1152</v>
      </c>
      <c r="E468" s="16" t="s">
        <v>1</v>
      </c>
      <c r="F468" s="218">
        <v>10</v>
      </c>
      <c r="G468" s="31"/>
      <c r="H468" s="32"/>
    </row>
    <row r="469" spans="1:8" s="2" customFormat="1" ht="16.9" customHeight="1">
      <c r="A469" s="31"/>
      <c r="B469" s="32"/>
      <c r="C469" s="213" t="s">
        <v>1160</v>
      </c>
      <c r="D469" s="214" t="s">
        <v>1160</v>
      </c>
      <c r="E469" s="215" t="s">
        <v>1</v>
      </c>
      <c r="F469" s="216">
        <v>50</v>
      </c>
      <c r="G469" s="31"/>
      <c r="H469" s="32"/>
    </row>
    <row r="470" spans="1:8" s="2" customFormat="1" ht="16.9" customHeight="1">
      <c r="A470" s="31"/>
      <c r="B470" s="32"/>
      <c r="C470" s="217" t="s">
        <v>1160</v>
      </c>
      <c r="D470" s="217" t="s">
        <v>722</v>
      </c>
      <c r="E470" s="16" t="s">
        <v>1</v>
      </c>
      <c r="F470" s="218">
        <v>50</v>
      </c>
      <c r="G470" s="31"/>
      <c r="H470" s="32"/>
    </row>
    <row r="471" spans="1:8" s="2" customFormat="1" ht="16.9" customHeight="1">
      <c r="A471" s="31"/>
      <c r="B471" s="32"/>
      <c r="C471" s="213" t="s">
        <v>1163</v>
      </c>
      <c r="D471" s="214" t="s">
        <v>1163</v>
      </c>
      <c r="E471" s="215" t="s">
        <v>1</v>
      </c>
      <c r="F471" s="216">
        <v>18</v>
      </c>
      <c r="G471" s="31"/>
      <c r="H471" s="32"/>
    </row>
    <row r="472" spans="1:8" s="2" customFormat="1" ht="16.9" customHeight="1">
      <c r="A472" s="31"/>
      <c r="B472" s="32"/>
      <c r="C472" s="217" t="s">
        <v>1163</v>
      </c>
      <c r="D472" s="217" t="s">
        <v>1164</v>
      </c>
      <c r="E472" s="16" t="s">
        <v>1</v>
      </c>
      <c r="F472" s="218">
        <v>18</v>
      </c>
      <c r="G472" s="31"/>
      <c r="H472" s="32"/>
    </row>
    <row r="473" spans="1:8" s="2" customFormat="1" ht="16.9" customHeight="1">
      <c r="A473" s="31"/>
      <c r="B473" s="32"/>
      <c r="C473" s="219" t="s">
        <v>1562</v>
      </c>
      <c r="D473" s="31"/>
      <c r="E473" s="31"/>
      <c r="F473" s="31"/>
      <c r="G473" s="31"/>
      <c r="H473" s="32"/>
    </row>
    <row r="474" spans="1:8" s="2" customFormat="1" ht="16.9" customHeight="1">
      <c r="A474" s="31"/>
      <c r="B474" s="32"/>
      <c r="C474" s="217" t="s">
        <v>773</v>
      </c>
      <c r="D474" s="217" t="s">
        <v>774</v>
      </c>
      <c r="E474" s="16" t="s">
        <v>190</v>
      </c>
      <c r="F474" s="218">
        <v>18</v>
      </c>
      <c r="G474" s="31"/>
      <c r="H474" s="32"/>
    </row>
    <row r="475" spans="1:8" s="2" customFormat="1" ht="16.9" customHeight="1">
      <c r="A475" s="31"/>
      <c r="B475" s="32"/>
      <c r="C475" s="213" t="s">
        <v>307</v>
      </c>
      <c r="D475" s="214" t="s">
        <v>307</v>
      </c>
      <c r="E475" s="215" t="s">
        <v>1</v>
      </c>
      <c r="F475" s="216">
        <v>317</v>
      </c>
      <c r="G475" s="31"/>
      <c r="H475" s="32"/>
    </row>
    <row r="476" spans="1:8" s="2" customFormat="1" ht="16.9" customHeight="1">
      <c r="A476" s="31"/>
      <c r="B476" s="32"/>
      <c r="C476" s="217" t="s">
        <v>307</v>
      </c>
      <c r="D476" s="217" t="s">
        <v>999</v>
      </c>
      <c r="E476" s="16" t="s">
        <v>1</v>
      </c>
      <c r="F476" s="218">
        <v>317</v>
      </c>
      <c r="G476" s="31"/>
      <c r="H476" s="32"/>
    </row>
    <row r="477" spans="1:8" s="2" customFormat="1" ht="16.9" customHeight="1">
      <c r="A477" s="31"/>
      <c r="B477" s="32"/>
      <c r="C477" s="213" t="s">
        <v>869</v>
      </c>
      <c r="D477" s="214" t="s">
        <v>869</v>
      </c>
      <c r="E477" s="215" t="s">
        <v>1</v>
      </c>
      <c r="F477" s="216">
        <v>16</v>
      </c>
      <c r="G477" s="31"/>
      <c r="H477" s="32"/>
    </row>
    <row r="478" spans="1:8" s="2" customFormat="1" ht="16.9" customHeight="1">
      <c r="A478" s="31"/>
      <c r="B478" s="32"/>
      <c r="C478" s="217" t="s">
        <v>869</v>
      </c>
      <c r="D478" s="217" t="s">
        <v>230</v>
      </c>
      <c r="E478" s="16" t="s">
        <v>1</v>
      </c>
      <c r="F478" s="218">
        <v>16</v>
      </c>
      <c r="G478" s="31"/>
      <c r="H478" s="32"/>
    </row>
    <row r="479" spans="1:8" s="2" customFormat="1" ht="16.9" customHeight="1">
      <c r="A479" s="31"/>
      <c r="B479" s="32"/>
      <c r="C479" s="213" t="s">
        <v>312</v>
      </c>
      <c r="D479" s="214" t="s">
        <v>312</v>
      </c>
      <c r="E479" s="215" t="s">
        <v>1</v>
      </c>
      <c r="F479" s="216">
        <v>1617</v>
      </c>
      <c r="G479" s="31"/>
      <c r="H479" s="32"/>
    </row>
    <row r="480" spans="1:8" s="2" customFormat="1" ht="16.9" customHeight="1">
      <c r="A480" s="31"/>
      <c r="B480" s="32"/>
      <c r="C480" s="217" t="s">
        <v>312</v>
      </c>
      <c r="D480" s="217" t="s">
        <v>1001</v>
      </c>
      <c r="E480" s="16" t="s">
        <v>1</v>
      </c>
      <c r="F480" s="218">
        <v>1617</v>
      </c>
      <c r="G480" s="31"/>
      <c r="H480" s="32"/>
    </row>
    <row r="481" spans="1:8" s="2" customFormat="1" ht="16.9" customHeight="1">
      <c r="A481" s="31"/>
      <c r="B481" s="32"/>
      <c r="C481" s="219" t="s">
        <v>1562</v>
      </c>
      <c r="D481" s="31"/>
      <c r="E481" s="31"/>
      <c r="F481" s="31"/>
      <c r="G481" s="31"/>
      <c r="H481" s="32"/>
    </row>
    <row r="482" spans="1:8" s="2" customFormat="1" ht="16.9" customHeight="1">
      <c r="A482" s="31"/>
      <c r="B482" s="32"/>
      <c r="C482" s="217" t="s">
        <v>520</v>
      </c>
      <c r="D482" s="217" t="s">
        <v>521</v>
      </c>
      <c r="E482" s="16" t="s">
        <v>505</v>
      </c>
      <c r="F482" s="218">
        <v>2251</v>
      </c>
      <c r="G482" s="31"/>
      <c r="H482" s="32"/>
    </row>
    <row r="483" spans="1:8" s="2" customFormat="1" ht="16.9" customHeight="1">
      <c r="A483" s="31"/>
      <c r="B483" s="32"/>
      <c r="C483" s="213" t="s">
        <v>899</v>
      </c>
      <c r="D483" s="214" t="s">
        <v>899</v>
      </c>
      <c r="E483" s="215" t="s">
        <v>1</v>
      </c>
      <c r="F483" s="216">
        <v>3824</v>
      </c>
      <c r="G483" s="31"/>
      <c r="H483" s="32"/>
    </row>
    <row r="484" spans="1:8" s="2" customFormat="1" ht="16.9" customHeight="1">
      <c r="A484" s="31"/>
      <c r="B484" s="32"/>
      <c r="C484" s="217" t="s">
        <v>899</v>
      </c>
      <c r="D484" s="217" t="s">
        <v>1195</v>
      </c>
      <c r="E484" s="16" t="s">
        <v>1</v>
      </c>
      <c r="F484" s="218">
        <v>3824</v>
      </c>
      <c r="G484" s="31"/>
      <c r="H484" s="32"/>
    </row>
    <row r="485" spans="1:8" s="2" customFormat="1" ht="16.9" customHeight="1">
      <c r="A485" s="31"/>
      <c r="B485" s="32"/>
      <c r="C485" s="219" t="s">
        <v>1562</v>
      </c>
      <c r="D485" s="31"/>
      <c r="E485" s="31"/>
      <c r="F485" s="31"/>
      <c r="G485" s="31"/>
      <c r="H485" s="32"/>
    </row>
    <row r="486" spans="1:8" s="2" customFormat="1" ht="16.9" customHeight="1">
      <c r="A486" s="31"/>
      <c r="B486" s="32"/>
      <c r="C486" s="217" t="s">
        <v>839</v>
      </c>
      <c r="D486" s="217" t="s">
        <v>840</v>
      </c>
      <c r="E486" s="16" t="s">
        <v>137</v>
      </c>
      <c r="F486" s="218">
        <v>5736</v>
      </c>
      <c r="G486" s="31"/>
      <c r="H486" s="32"/>
    </row>
    <row r="487" spans="1:8" s="2" customFormat="1" ht="16.9" customHeight="1">
      <c r="A487" s="31"/>
      <c r="B487" s="32"/>
      <c r="C487" s="213" t="s">
        <v>905</v>
      </c>
      <c r="D487" s="214" t="s">
        <v>905</v>
      </c>
      <c r="E487" s="215" t="s">
        <v>1</v>
      </c>
      <c r="F487" s="216">
        <v>350</v>
      </c>
      <c r="G487" s="31"/>
      <c r="H487" s="32"/>
    </row>
    <row r="488" spans="1:8" s="2" customFormat="1" ht="16.9" customHeight="1">
      <c r="A488" s="31"/>
      <c r="B488" s="32"/>
      <c r="C488" s="217" t="s">
        <v>905</v>
      </c>
      <c r="D488" s="217" t="s">
        <v>1200</v>
      </c>
      <c r="E488" s="16" t="s">
        <v>1</v>
      </c>
      <c r="F488" s="218">
        <v>350</v>
      </c>
      <c r="G488" s="31"/>
      <c r="H488" s="32"/>
    </row>
    <row r="489" spans="1:8" s="2" customFormat="1" ht="16.9" customHeight="1">
      <c r="A489" s="31"/>
      <c r="B489" s="32"/>
      <c r="C489" s="213" t="s">
        <v>914</v>
      </c>
      <c r="D489" s="214" t="s">
        <v>914</v>
      </c>
      <c r="E489" s="215" t="s">
        <v>1</v>
      </c>
      <c r="F489" s="216">
        <v>707</v>
      </c>
      <c r="G489" s="31"/>
      <c r="H489" s="32"/>
    </row>
    <row r="490" spans="1:8" s="2" customFormat="1" ht="16.9" customHeight="1">
      <c r="A490" s="31"/>
      <c r="B490" s="32"/>
      <c r="C490" s="217" t="s">
        <v>914</v>
      </c>
      <c r="D490" s="217" t="s">
        <v>1202</v>
      </c>
      <c r="E490" s="16" t="s">
        <v>1</v>
      </c>
      <c r="F490" s="218">
        <v>707</v>
      </c>
      <c r="G490" s="31"/>
      <c r="H490" s="32"/>
    </row>
    <row r="491" spans="1:8" s="2" customFormat="1" ht="16.9" customHeight="1">
      <c r="A491" s="31"/>
      <c r="B491" s="32"/>
      <c r="C491" s="213" t="s">
        <v>922</v>
      </c>
      <c r="D491" s="214" t="s">
        <v>922</v>
      </c>
      <c r="E491" s="215" t="s">
        <v>1</v>
      </c>
      <c r="F491" s="216">
        <v>173</v>
      </c>
      <c r="G491" s="31"/>
      <c r="H491" s="32"/>
    </row>
    <row r="492" spans="1:8" s="2" customFormat="1" ht="16.9" customHeight="1">
      <c r="A492" s="31"/>
      <c r="B492" s="32"/>
      <c r="C492" s="217" t="s">
        <v>922</v>
      </c>
      <c r="D492" s="217" t="s">
        <v>1207</v>
      </c>
      <c r="E492" s="16" t="s">
        <v>1</v>
      </c>
      <c r="F492" s="218">
        <v>173</v>
      </c>
      <c r="G492" s="31"/>
      <c r="H492" s="32"/>
    </row>
    <row r="493" spans="1:8" s="2" customFormat="1" ht="16.9" customHeight="1">
      <c r="A493" s="31"/>
      <c r="B493" s="32"/>
      <c r="C493" s="213" t="s">
        <v>928</v>
      </c>
      <c r="D493" s="214" t="s">
        <v>928</v>
      </c>
      <c r="E493" s="215" t="s">
        <v>1</v>
      </c>
      <c r="F493" s="216">
        <v>174.73</v>
      </c>
      <c r="G493" s="31"/>
      <c r="H493" s="32"/>
    </row>
    <row r="494" spans="1:8" s="2" customFormat="1" ht="16.9" customHeight="1">
      <c r="A494" s="31"/>
      <c r="B494" s="32"/>
      <c r="C494" s="217" t="s">
        <v>928</v>
      </c>
      <c r="D494" s="217" t="s">
        <v>1212</v>
      </c>
      <c r="E494" s="16" t="s">
        <v>1</v>
      </c>
      <c r="F494" s="218">
        <v>174.73</v>
      </c>
      <c r="G494" s="31"/>
      <c r="H494" s="32"/>
    </row>
    <row r="495" spans="1:8" s="2" customFormat="1" ht="16.9" customHeight="1">
      <c r="A495" s="31"/>
      <c r="B495" s="32"/>
      <c r="C495" s="213" t="s">
        <v>966</v>
      </c>
      <c r="D495" s="214" t="s">
        <v>966</v>
      </c>
      <c r="E495" s="215" t="s">
        <v>1</v>
      </c>
      <c r="F495" s="216">
        <v>6</v>
      </c>
      <c r="G495" s="31"/>
      <c r="H495" s="32"/>
    </row>
    <row r="496" spans="1:8" s="2" customFormat="1" ht="16.9" customHeight="1">
      <c r="A496" s="31"/>
      <c r="B496" s="32"/>
      <c r="C496" s="217" t="s">
        <v>966</v>
      </c>
      <c r="D496" s="217" t="s">
        <v>1215</v>
      </c>
      <c r="E496" s="16" t="s">
        <v>1</v>
      </c>
      <c r="F496" s="218">
        <v>6</v>
      </c>
      <c r="G496" s="31"/>
      <c r="H496" s="32"/>
    </row>
    <row r="497" spans="1:8" s="2" customFormat="1" ht="16.9" customHeight="1">
      <c r="A497" s="31"/>
      <c r="B497" s="32"/>
      <c r="C497" s="213" t="s">
        <v>1220</v>
      </c>
      <c r="D497" s="214" t="s">
        <v>1220</v>
      </c>
      <c r="E497" s="215" t="s">
        <v>1</v>
      </c>
      <c r="F497" s="216">
        <v>14</v>
      </c>
      <c r="G497" s="31"/>
      <c r="H497" s="32"/>
    </row>
    <row r="498" spans="1:8" s="2" customFormat="1" ht="16.9" customHeight="1">
      <c r="A498" s="31"/>
      <c r="B498" s="32"/>
      <c r="C498" s="217" t="s">
        <v>1220</v>
      </c>
      <c r="D498" s="217" t="s">
        <v>1221</v>
      </c>
      <c r="E498" s="16" t="s">
        <v>1</v>
      </c>
      <c r="F498" s="218">
        <v>14</v>
      </c>
      <c r="G498" s="31"/>
      <c r="H498" s="32"/>
    </row>
    <row r="499" spans="1:8" s="2" customFormat="1" ht="16.9" customHeight="1">
      <c r="A499" s="31"/>
      <c r="B499" s="32"/>
      <c r="C499" s="213" t="s">
        <v>176</v>
      </c>
      <c r="D499" s="214" t="s">
        <v>176</v>
      </c>
      <c r="E499" s="215" t="s">
        <v>1</v>
      </c>
      <c r="F499" s="216">
        <v>11255</v>
      </c>
      <c r="G499" s="31"/>
      <c r="H499" s="32"/>
    </row>
    <row r="500" spans="1:8" s="2" customFormat="1" ht="16.9" customHeight="1">
      <c r="A500" s="31"/>
      <c r="B500" s="32"/>
      <c r="C500" s="217" t="s">
        <v>176</v>
      </c>
      <c r="D500" s="217" t="s">
        <v>1006</v>
      </c>
      <c r="E500" s="16" t="s">
        <v>1</v>
      </c>
      <c r="F500" s="218">
        <v>11255</v>
      </c>
      <c r="G500" s="31"/>
      <c r="H500" s="32"/>
    </row>
    <row r="501" spans="1:8" s="2" customFormat="1" ht="16.9" customHeight="1">
      <c r="A501" s="31"/>
      <c r="B501" s="32"/>
      <c r="C501" s="213" t="s">
        <v>1226</v>
      </c>
      <c r="D501" s="214" t="s">
        <v>1226</v>
      </c>
      <c r="E501" s="215" t="s">
        <v>1</v>
      </c>
      <c r="F501" s="216">
        <v>14.14</v>
      </c>
      <c r="G501" s="31"/>
      <c r="H501" s="32"/>
    </row>
    <row r="502" spans="1:8" s="2" customFormat="1" ht="16.9" customHeight="1">
      <c r="A502" s="31"/>
      <c r="B502" s="32"/>
      <c r="C502" s="217" t="s">
        <v>1226</v>
      </c>
      <c r="D502" s="217" t="s">
        <v>1227</v>
      </c>
      <c r="E502" s="16" t="s">
        <v>1</v>
      </c>
      <c r="F502" s="218">
        <v>14.14</v>
      </c>
      <c r="G502" s="31"/>
      <c r="H502" s="32"/>
    </row>
    <row r="503" spans="1:8" s="2" customFormat="1" ht="16.9" customHeight="1">
      <c r="A503" s="31"/>
      <c r="B503" s="32"/>
      <c r="C503" s="213" t="s">
        <v>1232</v>
      </c>
      <c r="D503" s="214" t="s">
        <v>1232</v>
      </c>
      <c r="E503" s="215" t="s">
        <v>1</v>
      </c>
      <c r="F503" s="216">
        <v>10</v>
      </c>
      <c r="G503" s="31"/>
      <c r="H503" s="32"/>
    </row>
    <row r="504" spans="1:8" s="2" customFormat="1" ht="16.9" customHeight="1">
      <c r="A504" s="31"/>
      <c r="B504" s="32"/>
      <c r="C504" s="217" t="s">
        <v>1232</v>
      </c>
      <c r="D504" s="217" t="s">
        <v>1233</v>
      </c>
      <c r="E504" s="16" t="s">
        <v>1</v>
      </c>
      <c r="F504" s="218">
        <v>10</v>
      </c>
      <c r="G504" s="31"/>
      <c r="H504" s="32"/>
    </row>
    <row r="505" spans="1:8" s="2" customFormat="1" ht="16.9" customHeight="1">
      <c r="A505" s="31"/>
      <c r="B505" s="32"/>
      <c r="C505" s="213" t="s">
        <v>686</v>
      </c>
      <c r="D505" s="214" t="s">
        <v>686</v>
      </c>
      <c r="E505" s="215" t="s">
        <v>1</v>
      </c>
      <c r="F505" s="216">
        <v>10.1</v>
      </c>
      <c r="G505" s="31"/>
      <c r="H505" s="32"/>
    </row>
    <row r="506" spans="1:8" s="2" customFormat="1" ht="16.9" customHeight="1">
      <c r="A506" s="31"/>
      <c r="B506" s="32"/>
      <c r="C506" s="217" t="s">
        <v>686</v>
      </c>
      <c r="D506" s="217" t="s">
        <v>1238</v>
      </c>
      <c r="E506" s="16" t="s">
        <v>1</v>
      </c>
      <c r="F506" s="218">
        <v>10.1</v>
      </c>
      <c r="G506" s="31"/>
      <c r="H506" s="32"/>
    </row>
    <row r="507" spans="1:8" s="2" customFormat="1" ht="16.9" customHeight="1">
      <c r="A507" s="31"/>
      <c r="B507" s="32"/>
      <c r="C507" s="213" t="s">
        <v>1240</v>
      </c>
      <c r="D507" s="214" t="s">
        <v>1240</v>
      </c>
      <c r="E507" s="215" t="s">
        <v>1</v>
      </c>
      <c r="F507" s="216">
        <v>54</v>
      </c>
      <c r="G507" s="31"/>
      <c r="H507" s="32"/>
    </row>
    <row r="508" spans="1:8" s="2" customFormat="1" ht="16.9" customHeight="1">
      <c r="A508" s="31"/>
      <c r="B508" s="32"/>
      <c r="C508" s="217" t="s">
        <v>1240</v>
      </c>
      <c r="D508" s="217" t="s">
        <v>1241</v>
      </c>
      <c r="E508" s="16" t="s">
        <v>1</v>
      </c>
      <c r="F508" s="218">
        <v>54</v>
      </c>
      <c r="G508" s="31"/>
      <c r="H508" s="32"/>
    </row>
    <row r="509" spans="1:8" s="2" customFormat="1" ht="16.9" customHeight="1">
      <c r="A509" s="31"/>
      <c r="B509" s="32"/>
      <c r="C509" s="213" t="s">
        <v>695</v>
      </c>
      <c r="D509" s="214" t="s">
        <v>695</v>
      </c>
      <c r="E509" s="215" t="s">
        <v>1</v>
      </c>
      <c r="F509" s="216">
        <v>54.54</v>
      </c>
      <c r="G509" s="31"/>
      <c r="H509" s="32"/>
    </row>
    <row r="510" spans="1:8" s="2" customFormat="1" ht="16.9" customHeight="1">
      <c r="A510" s="31"/>
      <c r="B510" s="32"/>
      <c r="C510" s="217" t="s">
        <v>695</v>
      </c>
      <c r="D510" s="217" t="s">
        <v>1246</v>
      </c>
      <c r="E510" s="16" t="s">
        <v>1</v>
      </c>
      <c r="F510" s="218">
        <v>54.54</v>
      </c>
      <c r="G510" s="31"/>
      <c r="H510" s="32"/>
    </row>
    <row r="511" spans="1:8" s="2" customFormat="1" ht="16.9" customHeight="1">
      <c r="A511" s="31"/>
      <c r="B511" s="32"/>
      <c r="C511" s="213" t="s">
        <v>1249</v>
      </c>
      <c r="D511" s="214" t="s">
        <v>1249</v>
      </c>
      <c r="E511" s="215" t="s">
        <v>1</v>
      </c>
      <c r="F511" s="216">
        <v>4.48</v>
      </c>
      <c r="G511" s="31"/>
      <c r="H511" s="32"/>
    </row>
    <row r="512" spans="1:8" s="2" customFormat="1" ht="16.9" customHeight="1">
      <c r="A512" s="31"/>
      <c r="B512" s="32"/>
      <c r="C512" s="217" t="s">
        <v>1249</v>
      </c>
      <c r="D512" s="217" t="s">
        <v>1250</v>
      </c>
      <c r="E512" s="16" t="s">
        <v>1</v>
      </c>
      <c r="F512" s="218">
        <v>4.48</v>
      </c>
      <c r="G512" s="31"/>
      <c r="H512" s="32"/>
    </row>
    <row r="513" spans="1:8" s="2" customFormat="1" ht="16.9" customHeight="1">
      <c r="A513" s="31"/>
      <c r="B513" s="32"/>
      <c r="C513" s="219" t="s">
        <v>1562</v>
      </c>
      <c r="D513" s="31"/>
      <c r="E513" s="31"/>
      <c r="F513" s="31"/>
      <c r="G513" s="31"/>
      <c r="H513" s="32"/>
    </row>
    <row r="514" spans="1:8" s="2" customFormat="1" ht="16.9" customHeight="1">
      <c r="A514" s="31"/>
      <c r="B514" s="32"/>
      <c r="C514" s="217" t="s">
        <v>902</v>
      </c>
      <c r="D514" s="217" t="s">
        <v>903</v>
      </c>
      <c r="E514" s="16" t="s">
        <v>505</v>
      </c>
      <c r="F514" s="218">
        <v>54.88</v>
      </c>
      <c r="G514" s="31"/>
      <c r="H514" s="32"/>
    </row>
    <row r="515" spans="1:8" s="2" customFormat="1" ht="16.9" customHeight="1">
      <c r="A515" s="31"/>
      <c r="B515" s="32"/>
      <c r="C515" s="213" t="s">
        <v>706</v>
      </c>
      <c r="D515" s="214" t="s">
        <v>706</v>
      </c>
      <c r="E515" s="215" t="s">
        <v>1</v>
      </c>
      <c r="F515" s="216">
        <v>120</v>
      </c>
      <c r="G515" s="31"/>
      <c r="H515" s="32"/>
    </row>
    <row r="516" spans="1:8" s="2" customFormat="1" ht="16.9" customHeight="1">
      <c r="A516" s="31"/>
      <c r="B516" s="32"/>
      <c r="C516" s="217" t="s">
        <v>706</v>
      </c>
      <c r="D516" s="217" t="s">
        <v>1257</v>
      </c>
      <c r="E516" s="16" t="s">
        <v>1</v>
      </c>
      <c r="F516" s="218">
        <v>120</v>
      </c>
      <c r="G516" s="31"/>
      <c r="H516" s="32"/>
    </row>
    <row r="517" spans="1:8" s="2" customFormat="1" ht="16.9" customHeight="1">
      <c r="A517" s="31"/>
      <c r="B517" s="32"/>
      <c r="C517" s="219" t="s">
        <v>1562</v>
      </c>
      <c r="D517" s="31"/>
      <c r="E517" s="31"/>
      <c r="F517" s="31"/>
      <c r="G517" s="31"/>
      <c r="H517" s="32"/>
    </row>
    <row r="518" spans="1:8" s="2" customFormat="1" ht="16.9" customHeight="1">
      <c r="A518" s="31"/>
      <c r="B518" s="32"/>
      <c r="C518" s="217" t="s">
        <v>911</v>
      </c>
      <c r="D518" s="217" t="s">
        <v>912</v>
      </c>
      <c r="E518" s="16" t="s">
        <v>137</v>
      </c>
      <c r="F518" s="218">
        <v>180</v>
      </c>
      <c r="G518" s="31"/>
      <c r="H518" s="32"/>
    </row>
    <row r="519" spans="1:8" s="2" customFormat="1" ht="16.9" customHeight="1">
      <c r="A519" s="31"/>
      <c r="B519" s="32"/>
      <c r="C519" s="213" t="s">
        <v>1262</v>
      </c>
      <c r="D519" s="214" t="s">
        <v>1262</v>
      </c>
      <c r="E519" s="215" t="s">
        <v>1</v>
      </c>
      <c r="F519" s="216">
        <v>115</v>
      </c>
      <c r="G519" s="31"/>
      <c r="H519" s="32"/>
    </row>
    <row r="520" spans="1:8" s="2" customFormat="1" ht="16.9" customHeight="1">
      <c r="A520" s="31"/>
      <c r="B520" s="32"/>
      <c r="C520" s="217" t="s">
        <v>1262</v>
      </c>
      <c r="D520" s="217" t="s">
        <v>1263</v>
      </c>
      <c r="E520" s="16" t="s">
        <v>1</v>
      </c>
      <c r="F520" s="218">
        <v>115</v>
      </c>
      <c r="G520" s="31"/>
      <c r="H520" s="32"/>
    </row>
    <row r="521" spans="1:8" s="2" customFormat="1" ht="16.9" customHeight="1">
      <c r="A521" s="31"/>
      <c r="B521" s="32"/>
      <c r="C521" s="213" t="s">
        <v>718</v>
      </c>
      <c r="D521" s="214" t="s">
        <v>718</v>
      </c>
      <c r="E521" s="215" t="s">
        <v>1</v>
      </c>
      <c r="F521" s="216">
        <v>116.15</v>
      </c>
      <c r="G521" s="31"/>
      <c r="H521" s="32"/>
    </row>
    <row r="522" spans="1:8" s="2" customFormat="1" ht="16.9" customHeight="1">
      <c r="A522" s="31"/>
      <c r="B522" s="32"/>
      <c r="C522" s="217" t="s">
        <v>718</v>
      </c>
      <c r="D522" s="217" t="s">
        <v>1268</v>
      </c>
      <c r="E522" s="16" t="s">
        <v>1</v>
      </c>
      <c r="F522" s="218">
        <v>116.15</v>
      </c>
      <c r="G522" s="31"/>
      <c r="H522" s="32"/>
    </row>
    <row r="523" spans="1:8" s="2" customFormat="1" ht="16.9" customHeight="1">
      <c r="A523" s="31"/>
      <c r="B523" s="32"/>
      <c r="C523" s="213" t="s">
        <v>1271</v>
      </c>
      <c r="D523" s="214" t="s">
        <v>1271</v>
      </c>
      <c r="E523" s="215" t="s">
        <v>1</v>
      </c>
      <c r="F523" s="216">
        <v>1089</v>
      </c>
      <c r="G523" s="31"/>
      <c r="H523" s="32"/>
    </row>
    <row r="524" spans="1:8" s="2" customFormat="1" ht="16.9" customHeight="1">
      <c r="A524" s="31"/>
      <c r="B524" s="32"/>
      <c r="C524" s="217" t="s">
        <v>1271</v>
      </c>
      <c r="D524" s="217" t="s">
        <v>1272</v>
      </c>
      <c r="E524" s="16" t="s">
        <v>1</v>
      </c>
      <c r="F524" s="218">
        <v>1089</v>
      </c>
      <c r="G524" s="31"/>
      <c r="H524" s="32"/>
    </row>
    <row r="525" spans="1:8" s="2" customFormat="1" ht="16.9" customHeight="1">
      <c r="A525" s="31"/>
      <c r="B525" s="32"/>
      <c r="C525" s="213" t="s">
        <v>1279</v>
      </c>
      <c r="D525" s="214" t="s">
        <v>1279</v>
      </c>
      <c r="E525" s="215" t="s">
        <v>1</v>
      </c>
      <c r="F525" s="216">
        <v>1299.139</v>
      </c>
      <c r="G525" s="31"/>
      <c r="H525" s="32"/>
    </row>
    <row r="526" spans="1:8" s="2" customFormat="1" ht="16.9" customHeight="1">
      <c r="A526" s="31"/>
      <c r="B526" s="32"/>
      <c r="C526" s="217" t="s">
        <v>1279</v>
      </c>
      <c r="D526" s="217" t="s">
        <v>1280</v>
      </c>
      <c r="E526" s="16" t="s">
        <v>1</v>
      </c>
      <c r="F526" s="218">
        <v>1299.139</v>
      </c>
      <c r="G526" s="31"/>
      <c r="H526" s="32"/>
    </row>
    <row r="527" spans="1:8" s="2" customFormat="1" ht="16.9" customHeight="1">
      <c r="A527" s="31"/>
      <c r="B527" s="32"/>
      <c r="C527" s="219" t="s">
        <v>1562</v>
      </c>
      <c r="D527" s="31"/>
      <c r="E527" s="31"/>
      <c r="F527" s="31"/>
      <c r="G527" s="31"/>
      <c r="H527" s="32"/>
    </row>
    <row r="528" spans="1:8" s="2" customFormat="1" ht="16.9" customHeight="1">
      <c r="A528" s="31"/>
      <c r="B528" s="32"/>
      <c r="C528" s="217" t="s">
        <v>925</v>
      </c>
      <c r="D528" s="217" t="s">
        <v>926</v>
      </c>
      <c r="E528" s="16" t="s">
        <v>439</v>
      </c>
      <c r="F528" s="218">
        <v>1404.772</v>
      </c>
      <c r="G528" s="31"/>
      <c r="H528" s="32"/>
    </row>
    <row r="529" spans="1:8" s="2" customFormat="1" ht="16.9" customHeight="1">
      <c r="A529" s="31"/>
      <c r="B529" s="32"/>
      <c r="C529" s="213" t="s">
        <v>1580</v>
      </c>
      <c r="D529" s="214" t="s">
        <v>1580</v>
      </c>
      <c r="E529" s="215" t="s">
        <v>1</v>
      </c>
      <c r="F529" s="216">
        <v>11692.251</v>
      </c>
      <c r="G529" s="31"/>
      <c r="H529" s="32"/>
    </row>
    <row r="530" spans="1:8" s="2" customFormat="1" ht="16.9" customHeight="1">
      <c r="A530" s="31"/>
      <c r="B530" s="32"/>
      <c r="C530" s="213" t="s">
        <v>1581</v>
      </c>
      <c r="D530" s="214" t="s">
        <v>1581</v>
      </c>
      <c r="E530" s="215" t="s">
        <v>1</v>
      </c>
      <c r="F530" s="216">
        <v>1299.139</v>
      </c>
      <c r="G530" s="31"/>
      <c r="H530" s="32"/>
    </row>
    <row r="531" spans="1:8" s="2" customFormat="1" ht="16.9" customHeight="1">
      <c r="A531" s="31"/>
      <c r="B531" s="32"/>
      <c r="C531" s="213" t="s">
        <v>1582</v>
      </c>
      <c r="D531" s="214" t="s">
        <v>1582</v>
      </c>
      <c r="E531" s="215" t="s">
        <v>1</v>
      </c>
      <c r="F531" s="216">
        <v>105.633</v>
      </c>
      <c r="G531" s="31"/>
      <c r="H531" s="32"/>
    </row>
    <row r="532" spans="1:8" s="2" customFormat="1" ht="16.9" customHeight="1">
      <c r="A532" s="31"/>
      <c r="B532" s="32"/>
      <c r="C532" s="213" t="s">
        <v>1131</v>
      </c>
      <c r="D532" s="214" t="s">
        <v>1131</v>
      </c>
      <c r="E532" s="215" t="s">
        <v>1</v>
      </c>
      <c r="F532" s="216">
        <v>87.42</v>
      </c>
      <c r="G532" s="31"/>
      <c r="H532" s="32"/>
    </row>
    <row r="533" spans="1:8" s="2" customFormat="1" ht="16.9" customHeight="1">
      <c r="A533" s="31"/>
      <c r="B533" s="32"/>
      <c r="C533" s="217" t="s">
        <v>1131</v>
      </c>
      <c r="D533" s="217" t="s">
        <v>1132</v>
      </c>
      <c r="E533" s="16" t="s">
        <v>1</v>
      </c>
      <c r="F533" s="218">
        <v>87.42</v>
      </c>
      <c r="G533" s="31"/>
      <c r="H533" s="32"/>
    </row>
    <row r="534" spans="1:8" s="2" customFormat="1" ht="16.9" customHeight="1">
      <c r="A534" s="31"/>
      <c r="B534" s="32"/>
      <c r="C534" s="213" t="s">
        <v>1135</v>
      </c>
      <c r="D534" s="214" t="s">
        <v>1135</v>
      </c>
      <c r="E534" s="215" t="s">
        <v>1</v>
      </c>
      <c r="F534" s="216">
        <v>87.42</v>
      </c>
      <c r="G534" s="31"/>
      <c r="H534" s="32"/>
    </row>
    <row r="535" spans="1:8" s="2" customFormat="1" ht="16.9" customHeight="1">
      <c r="A535" s="31"/>
      <c r="B535" s="32"/>
      <c r="C535" s="217" t="s">
        <v>1135</v>
      </c>
      <c r="D535" s="217" t="s">
        <v>1132</v>
      </c>
      <c r="E535" s="16" t="s">
        <v>1</v>
      </c>
      <c r="F535" s="218">
        <v>87.42</v>
      </c>
      <c r="G535" s="31"/>
      <c r="H535" s="32"/>
    </row>
    <row r="536" spans="1:8" s="2" customFormat="1" ht="16.9" customHeight="1">
      <c r="A536" s="31"/>
      <c r="B536" s="32"/>
      <c r="C536" s="213" t="s">
        <v>142</v>
      </c>
      <c r="D536" s="214" t="s">
        <v>142</v>
      </c>
      <c r="E536" s="215" t="s">
        <v>1</v>
      </c>
      <c r="F536" s="216">
        <v>185</v>
      </c>
      <c r="G536" s="31"/>
      <c r="H536" s="32"/>
    </row>
    <row r="537" spans="1:8" s="2" customFormat="1" ht="16.9" customHeight="1">
      <c r="A537" s="31"/>
      <c r="B537" s="32"/>
      <c r="C537" s="217" t="s">
        <v>142</v>
      </c>
      <c r="D537" s="217" t="s">
        <v>980</v>
      </c>
      <c r="E537" s="16" t="s">
        <v>1</v>
      </c>
      <c r="F537" s="218">
        <v>185</v>
      </c>
      <c r="G537" s="31"/>
      <c r="H537" s="32"/>
    </row>
    <row r="538" spans="1:8" s="2" customFormat="1" ht="16.9" customHeight="1">
      <c r="A538" s="31"/>
      <c r="B538" s="32"/>
      <c r="C538" s="219" t="s">
        <v>1562</v>
      </c>
      <c r="D538" s="31"/>
      <c r="E538" s="31"/>
      <c r="F538" s="31"/>
      <c r="G538" s="31"/>
      <c r="H538" s="32"/>
    </row>
    <row r="539" spans="1:8" s="2" customFormat="1" ht="16.9" customHeight="1">
      <c r="A539" s="31"/>
      <c r="B539" s="32"/>
      <c r="C539" s="217" t="s">
        <v>490</v>
      </c>
      <c r="D539" s="217" t="s">
        <v>491</v>
      </c>
      <c r="E539" s="16" t="s">
        <v>273</v>
      </c>
      <c r="F539" s="218">
        <v>12613</v>
      </c>
      <c r="G539" s="31"/>
      <c r="H539" s="32"/>
    </row>
    <row r="540" spans="1:8" s="2" customFormat="1" ht="16.9" customHeight="1">
      <c r="A540" s="31"/>
      <c r="B540" s="32"/>
      <c r="C540" s="213" t="s">
        <v>962</v>
      </c>
      <c r="D540" s="214" t="s">
        <v>962</v>
      </c>
      <c r="E540" s="215" t="s">
        <v>1</v>
      </c>
      <c r="F540" s="216">
        <v>185</v>
      </c>
      <c r="G540" s="31"/>
      <c r="H540" s="32"/>
    </row>
    <row r="541" spans="1:8" s="2" customFormat="1" ht="16.9" customHeight="1">
      <c r="A541" s="31"/>
      <c r="B541" s="32"/>
      <c r="C541" s="217" t="s">
        <v>962</v>
      </c>
      <c r="D541" s="217" t="s">
        <v>1123</v>
      </c>
      <c r="E541" s="16" t="s">
        <v>1</v>
      </c>
      <c r="F541" s="218">
        <v>185</v>
      </c>
      <c r="G541" s="31"/>
      <c r="H541" s="32"/>
    </row>
    <row r="542" spans="1:8" s="2" customFormat="1" ht="16.9" customHeight="1">
      <c r="A542" s="31"/>
      <c r="B542" s="32"/>
      <c r="C542" s="219" t="s">
        <v>1562</v>
      </c>
      <c r="D542" s="31"/>
      <c r="E542" s="31"/>
      <c r="F542" s="31"/>
      <c r="G542" s="31"/>
      <c r="H542" s="32"/>
    </row>
    <row r="543" spans="1:8" s="2" customFormat="1" ht="16.9" customHeight="1">
      <c r="A543" s="31"/>
      <c r="B543" s="32"/>
      <c r="C543" s="217" t="s">
        <v>663</v>
      </c>
      <c r="D543" s="217" t="s">
        <v>1119</v>
      </c>
      <c r="E543" s="16" t="s">
        <v>273</v>
      </c>
      <c r="F543" s="218">
        <v>12670</v>
      </c>
      <c r="G543" s="31"/>
      <c r="H543" s="32"/>
    </row>
    <row r="544" spans="1:8" s="2" customFormat="1" ht="16.9" customHeight="1">
      <c r="A544" s="31"/>
      <c r="B544" s="32"/>
      <c r="C544" s="213" t="s">
        <v>1165</v>
      </c>
      <c r="D544" s="214" t="s">
        <v>1165</v>
      </c>
      <c r="E544" s="215" t="s">
        <v>1</v>
      </c>
      <c r="F544" s="216">
        <v>18</v>
      </c>
      <c r="G544" s="31"/>
      <c r="H544" s="32"/>
    </row>
    <row r="545" spans="1:8" s="2" customFormat="1" ht="16.9" customHeight="1">
      <c r="A545" s="31"/>
      <c r="B545" s="32"/>
      <c r="C545" s="217" t="s">
        <v>1165</v>
      </c>
      <c r="D545" s="217" t="s">
        <v>1166</v>
      </c>
      <c r="E545" s="16" t="s">
        <v>1</v>
      </c>
      <c r="F545" s="218">
        <v>18</v>
      </c>
      <c r="G545" s="31"/>
      <c r="H545" s="32"/>
    </row>
    <row r="546" spans="1:8" s="2" customFormat="1" ht="16.9" customHeight="1">
      <c r="A546" s="31"/>
      <c r="B546" s="32"/>
      <c r="C546" s="213" t="s">
        <v>960</v>
      </c>
      <c r="D546" s="214" t="s">
        <v>960</v>
      </c>
      <c r="E546" s="215" t="s">
        <v>1</v>
      </c>
      <c r="F546" s="216">
        <v>634</v>
      </c>
      <c r="G546" s="31"/>
      <c r="H546" s="32"/>
    </row>
    <row r="547" spans="1:8" s="2" customFormat="1" ht="16.9" customHeight="1">
      <c r="A547" s="31"/>
      <c r="B547" s="32"/>
      <c r="C547" s="217" t="s">
        <v>960</v>
      </c>
      <c r="D547" s="217" t="s">
        <v>1002</v>
      </c>
      <c r="E547" s="16" t="s">
        <v>1</v>
      </c>
      <c r="F547" s="218">
        <v>634</v>
      </c>
      <c r="G547" s="31"/>
      <c r="H547" s="32"/>
    </row>
    <row r="548" spans="1:8" s="2" customFormat="1" ht="16.9" customHeight="1">
      <c r="A548" s="31"/>
      <c r="B548" s="32"/>
      <c r="C548" s="219" t="s">
        <v>1562</v>
      </c>
      <c r="D548" s="31"/>
      <c r="E548" s="31"/>
      <c r="F548" s="31"/>
      <c r="G548" s="31"/>
      <c r="H548" s="32"/>
    </row>
    <row r="549" spans="1:8" s="2" customFormat="1" ht="16.9" customHeight="1">
      <c r="A549" s="31"/>
      <c r="B549" s="32"/>
      <c r="C549" s="217" t="s">
        <v>520</v>
      </c>
      <c r="D549" s="217" t="s">
        <v>521</v>
      </c>
      <c r="E549" s="16" t="s">
        <v>505</v>
      </c>
      <c r="F549" s="218">
        <v>2251</v>
      </c>
      <c r="G549" s="31"/>
      <c r="H549" s="32"/>
    </row>
    <row r="550" spans="1:8" s="2" customFormat="1" ht="16.9" customHeight="1">
      <c r="A550" s="31"/>
      <c r="B550" s="32"/>
      <c r="C550" s="213" t="s">
        <v>964</v>
      </c>
      <c r="D550" s="214" t="s">
        <v>964</v>
      </c>
      <c r="E550" s="215" t="s">
        <v>1</v>
      </c>
      <c r="F550" s="216">
        <v>1912</v>
      </c>
      <c r="G550" s="31"/>
      <c r="H550" s="32"/>
    </row>
    <row r="551" spans="1:8" s="2" customFormat="1" ht="16.9" customHeight="1">
      <c r="A551" s="31"/>
      <c r="B551" s="32"/>
      <c r="C551" s="217" t="s">
        <v>964</v>
      </c>
      <c r="D551" s="217" t="s">
        <v>1196</v>
      </c>
      <c r="E551" s="16" t="s">
        <v>1</v>
      </c>
      <c r="F551" s="218">
        <v>1912</v>
      </c>
      <c r="G551" s="31"/>
      <c r="H551" s="32"/>
    </row>
    <row r="552" spans="1:8" s="2" customFormat="1" ht="16.9" customHeight="1">
      <c r="A552" s="31"/>
      <c r="B552" s="32"/>
      <c r="C552" s="219" t="s">
        <v>1562</v>
      </c>
      <c r="D552" s="31"/>
      <c r="E552" s="31"/>
      <c r="F552" s="31"/>
      <c r="G552" s="31"/>
      <c r="H552" s="32"/>
    </row>
    <row r="553" spans="1:8" s="2" customFormat="1" ht="16.9" customHeight="1">
      <c r="A553" s="31"/>
      <c r="B553" s="32"/>
      <c r="C553" s="217" t="s">
        <v>839</v>
      </c>
      <c r="D553" s="217" t="s">
        <v>840</v>
      </c>
      <c r="E553" s="16" t="s">
        <v>137</v>
      </c>
      <c r="F553" s="218">
        <v>5736</v>
      </c>
      <c r="G553" s="31"/>
      <c r="H553" s="32"/>
    </row>
    <row r="554" spans="1:8" s="2" customFormat="1" ht="16.9" customHeight="1">
      <c r="A554" s="31"/>
      <c r="B554" s="32"/>
      <c r="C554" s="213" t="s">
        <v>968</v>
      </c>
      <c r="D554" s="214" t="s">
        <v>968</v>
      </c>
      <c r="E554" s="215" t="s">
        <v>1</v>
      </c>
      <c r="F554" s="216">
        <v>4.5</v>
      </c>
      <c r="G554" s="31"/>
      <c r="H554" s="32"/>
    </row>
    <row r="555" spans="1:8" s="2" customFormat="1" ht="16.9" customHeight="1">
      <c r="A555" s="31"/>
      <c r="B555" s="32"/>
      <c r="C555" s="217" t="s">
        <v>968</v>
      </c>
      <c r="D555" s="217" t="s">
        <v>1251</v>
      </c>
      <c r="E555" s="16" t="s">
        <v>1</v>
      </c>
      <c r="F555" s="218">
        <v>4.5</v>
      </c>
      <c r="G555" s="31"/>
      <c r="H555" s="32"/>
    </row>
    <row r="556" spans="1:8" s="2" customFormat="1" ht="16.9" customHeight="1">
      <c r="A556" s="31"/>
      <c r="B556" s="32"/>
      <c r="C556" s="219" t="s">
        <v>1562</v>
      </c>
      <c r="D556" s="31"/>
      <c r="E556" s="31"/>
      <c r="F556" s="31"/>
      <c r="G556" s="31"/>
      <c r="H556" s="32"/>
    </row>
    <row r="557" spans="1:8" s="2" customFormat="1" ht="16.9" customHeight="1">
      <c r="A557" s="31"/>
      <c r="B557" s="32"/>
      <c r="C557" s="217" t="s">
        <v>902</v>
      </c>
      <c r="D557" s="217" t="s">
        <v>903</v>
      </c>
      <c r="E557" s="16" t="s">
        <v>505</v>
      </c>
      <c r="F557" s="218">
        <v>54.88</v>
      </c>
      <c r="G557" s="31"/>
      <c r="H557" s="32"/>
    </row>
    <row r="558" spans="1:8" s="2" customFormat="1" ht="16.9" customHeight="1">
      <c r="A558" s="31"/>
      <c r="B558" s="32"/>
      <c r="C558" s="213" t="s">
        <v>474</v>
      </c>
      <c r="D558" s="214" t="s">
        <v>474</v>
      </c>
      <c r="E558" s="215" t="s">
        <v>1</v>
      </c>
      <c r="F558" s="216">
        <v>60</v>
      </c>
      <c r="G558" s="31"/>
      <c r="H558" s="32"/>
    </row>
    <row r="559" spans="1:8" s="2" customFormat="1" ht="16.9" customHeight="1">
      <c r="A559" s="31"/>
      <c r="B559" s="32"/>
      <c r="C559" s="217" t="s">
        <v>474</v>
      </c>
      <c r="D559" s="217" t="s">
        <v>768</v>
      </c>
      <c r="E559" s="16" t="s">
        <v>1</v>
      </c>
      <c r="F559" s="218">
        <v>60</v>
      </c>
      <c r="G559" s="31"/>
      <c r="H559" s="32"/>
    </row>
    <row r="560" spans="1:8" s="2" customFormat="1" ht="16.9" customHeight="1">
      <c r="A560" s="31"/>
      <c r="B560" s="32"/>
      <c r="C560" s="219" t="s">
        <v>1562</v>
      </c>
      <c r="D560" s="31"/>
      <c r="E560" s="31"/>
      <c r="F560" s="31"/>
      <c r="G560" s="31"/>
      <c r="H560" s="32"/>
    </row>
    <row r="561" spans="1:8" s="2" customFormat="1" ht="16.9" customHeight="1">
      <c r="A561" s="31"/>
      <c r="B561" s="32"/>
      <c r="C561" s="217" t="s">
        <v>911</v>
      </c>
      <c r="D561" s="217" t="s">
        <v>912</v>
      </c>
      <c r="E561" s="16" t="s">
        <v>137</v>
      </c>
      <c r="F561" s="218">
        <v>180</v>
      </c>
      <c r="G561" s="31"/>
      <c r="H561" s="32"/>
    </row>
    <row r="562" spans="1:8" s="2" customFormat="1" ht="16.9" customHeight="1">
      <c r="A562" s="31"/>
      <c r="B562" s="32"/>
      <c r="C562" s="213" t="s">
        <v>972</v>
      </c>
      <c r="D562" s="214" t="s">
        <v>972</v>
      </c>
      <c r="E562" s="215" t="s">
        <v>1</v>
      </c>
      <c r="F562" s="216">
        <v>105.633</v>
      </c>
      <c r="G562" s="31"/>
      <c r="H562" s="32"/>
    </row>
    <row r="563" spans="1:8" s="2" customFormat="1" ht="16.9" customHeight="1">
      <c r="A563" s="31"/>
      <c r="B563" s="32"/>
      <c r="C563" s="217" t="s">
        <v>972</v>
      </c>
      <c r="D563" s="217" t="s">
        <v>1283</v>
      </c>
      <c r="E563" s="16" t="s">
        <v>1</v>
      </c>
      <c r="F563" s="218">
        <v>105.633</v>
      </c>
      <c r="G563" s="31"/>
      <c r="H563" s="32"/>
    </row>
    <row r="564" spans="1:8" s="2" customFormat="1" ht="16.9" customHeight="1">
      <c r="A564" s="31"/>
      <c r="B564" s="32"/>
      <c r="C564" s="219" t="s">
        <v>1562</v>
      </c>
      <c r="D564" s="31"/>
      <c r="E564" s="31"/>
      <c r="F564" s="31"/>
      <c r="G564" s="31"/>
      <c r="H564" s="32"/>
    </row>
    <row r="565" spans="1:8" s="2" customFormat="1" ht="16.9" customHeight="1">
      <c r="A565" s="31"/>
      <c r="B565" s="32"/>
      <c r="C565" s="217" t="s">
        <v>925</v>
      </c>
      <c r="D565" s="217" t="s">
        <v>926</v>
      </c>
      <c r="E565" s="16" t="s">
        <v>439</v>
      </c>
      <c r="F565" s="218">
        <v>1404.772</v>
      </c>
      <c r="G565" s="31"/>
      <c r="H565" s="32"/>
    </row>
    <row r="566" spans="1:8" s="2" customFormat="1" ht="16.9" customHeight="1">
      <c r="A566" s="31"/>
      <c r="B566" s="32"/>
      <c r="C566" s="213" t="s">
        <v>1583</v>
      </c>
      <c r="D566" s="214" t="s">
        <v>1583</v>
      </c>
      <c r="E566" s="215" t="s">
        <v>1</v>
      </c>
      <c r="F566" s="216">
        <v>1478.862</v>
      </c>
      <c r="G566" s="31"/>
      <c r="H566" s="32"/>
    </row>
    <row r="567" spans="1:8" s="2" customFormat="1" ht="16.9" customHeight="1">
      <c r="A567" s="31"/>
      <c r="B567" s="32"/>
      <c r="C567" s="213" t="s">
        <v>496</v>
      </c>
      <c r="D567" s="214" t="s">
        <v>496</v>
      </c>
      <c r="E567" s="215" t="s">
        <v>1</v>
      </c>
      <c r="F567" s="216">
        <v>12613</v>
      </c>
      <c r="G567" s="31"/>
      <c r="H567" s="32"/>
    </row>
    <row r="568" spans="1:8" s="2" customFormat="1" ht="16.9" customHeight="1">
      <c r="A568" s="31"/>
      <c r="B568" s="32"/>
      <c r="C568" s="217" t="s">
        <v>1</v>
      </c>
      <c r="D568" s="217" t="s">
        <v>981</v>
      </c>
      <c r="E568" s="16" t="s">
        <v>1</v>
      </c>
      <c r="F568" s="218">
        <v>0</v>
      </c>
      <c r="G568" s="31"/>
      <c r="H568" s="32"/>
    </row>
    <row r="569" spans="1:8" s="2" customFormat="1" ht="16.9" customHeight="1">
      <c r="A569" s="31"/>
      <c r="B569" s="32"/>
      <c r="C569" s="217" t="s">
        <v>496</v>
      </c>
      <c r="D569" s="217" t="s">
        <v>497</v>
      </c>
      <c r="E569" s="16" t="s">
        <v>1</v>
      </c>
      <c r="F569" s="218">
        <v>12613</v>
      </c>
      <c r="G569" s="31"/>
      <c r="H569" s="32"/>
    </row>
    <row r="570" spans="1:8" s="2" customFormat="1" ht="16.9" customHeight="1">
      <c r="A570" s="31"/>
      <c r="B570" s="32"/>
      <c r="C570" s="213" t="s">
        <v>1124</v>
      </c>
      <c r="D570" s="214" t="s">
        <v>1124</v>
      </c>
      <c r="E570" s="215" t="s">
        <v>1</v>
      </c>
      <c r="F570" s="216">
        <v>12670</v>
      </c>
      <c r="G570" s="31"/>
      <c r="H570" s="32"/>
    </row>
    <row r="571" spans="1:8" s="2" customFormat="1" ht="16.9" customHeight="1">
      <c r="A571" s="31"/>
      <c r="B571" s="32"/>
      <c r="C571" s="217" t="s">
        <v>1124</v>
      </c>
      <c r="D571" s="217" t="s">
        <v>1125</v>
      </c>
      <c r="E571" s="16" t="s">
        <v>1</v>
      </c>
      <c r="F571" s="218">
        <v>12670</v>
      </c>
      <c r="G571" s="31"/>
      <c r="H571" s="32"/>
    </row>
    <row r="572" spans="1:8" s="2" customFormat="1" ht="16.9" customHeight="1">
      <c r="A572" s="31"/>
      <c r="B572" s="32"/>
      <c r="C572" s="213" t="s">
        <v>1003</v>
      </c>
      <c r="D572" s="214" t="s">
        <v>1003</v>
      </c>
      <c r="E572" s="215" t="s">
        <v>1</v>
      </c>
      <c r="F572" s="216">
        <v>2251</v>
      </c>
      <c r="G572" s="31"/>
      <c r="H572" s="32"/>
    </row>
    <row r="573" spans="1:8" s="2" customFormat="1" ht="16.9" customHeight="1">
      <c r="A573" s="31"/>
      <c r="B573" s="32"/>
      <c r="C573" s="217" t="s">
        <v>1003</v>
      </c>
      <c r="D573" s="217" t="s">
        <v>1004</v>
      </c>
      <c r="E573" s="16" t="s">
        <v>1</v>
      </c>
      <c r="F573" s="218">
        <v>2251</v>
      </c>
      <c r="G573" s="31"/>
      <c r="H573" s="32"/>
    </row>
    <row r="574" spans="1:8" s="2" customFormat="1" ht="16.9" customHeight="1">
      <c r="A574" s="31"/>
      <c r="B574" s="32"/>
      <c r="C574" s="213" t="s">
        <v>1197</v>
      </c>
      <c r="D574" s="214" t="s">
        <v>1197</v>
      </c>
      <c r="E574" s="215" t="s">
        <v>1</v>
      </c>
      <c r="F574" s="216">
        <v>5736</v>
      </c>
      <c r="G574" s="31"/>
      <c r="H574" s="32"/>
    </row>
    <row r="575" spans="1:8" s="2" customFormat="1" ht="16.9" customHeight="1">
      <c r="A575" s="31"/>
      <c r="B575" s="32"/>
      <c r="C575" s="217" t="s">
        <v>1197</v>
      </c>
      <c r="D575" s="217" t="s">
        <v>1198</v>
      </c>
      <c r="E575" s="16" t="s">
        <v>1</v>
      </c>
      <c r="F575" s="218">
        <v>5736</v>
      </c>
      <c r="G575" s="31"/>
      <c r="H575" s="32"/>
    </row>
    <row r="576" spans="1:8" s="2" customFormat="1" ht="16.9" customHeight="1">
      <c r="A576" s="31"/>
      <c r="B576" s="32"/>
      <c r="C576" s="213" t="s">
        <v>970</v>
      </c>
      <c r="D576" s="214" t="s">
        <v>970</v>
      </c>
      <c r="E576" s="215" t="s">
        <v>1</v>
      </c>
      <c r="F576" s="216">
        <v>45.9</v>
      </c>
      <c r="G576" s="31"/>
      <c r="H576" s="32"/>
    </row>
    <row r="577" spans="1:8" s="2" customFormat="1" ht="16.9" customHeight="1">
      <c r="A577" s="31"/>
      <c r="B577" s="32"/>
      <c r="C577" s="217" t="s">
        <v>970</v>
      </c>
      <c r="D577" s="217" t="s">
        <v>1252</v>
      </c>
      <c r="E577" s="16" t="s">
        <v>1</v>
      </c>
      <c r="F577" s="218">
        <v>45.9</v>
      </c>
      <c r="G577" s="31"/>
      <c r="H577" s="32"/>
    </row>
    <row r="578" spans="1:8" s="2" customFormat="1" ht="16.9" customHeight="1">
      <c r="A578" s="31"/>
      <c r="B578" s="32"/>
      <c r="C578" s="219" t="s">
        <v>1562</v>
      </c>
      <c r="D578" s="31"/>
      <c r="E578" s="31"/>
      <c r="F578" s="31"/>
      <c r="G578" s="31"/>
      <c r="H578" s="32"/>
    </row>
    <row r="579" spans="1:8" s="2" customFormat="1" ht="16.9" customHeight="1">
      <c r="A579" s="31"/>
      <c r="B579" s="32"/>
      <c r="C579" s="217" t="s">
        <v>902</v>
      </c>
      <c r="D579" s="217" t="s">
        <v>903</v>
      </c>
      <c r="E579" s="16" t="s">
        <v>505</v>
      </c>
      <c r="F579" s="218">
        <v>54.88</v>
      </c>
      <c r="G579" s="31"/>
      <c r="H579" s="32"/>
    </row>
    <row r="580" spans="1:8" s="2" customFormat="1" ht="16.9" customHeight="1">
      <c r="A580" s="31"/>
      <c r="B580" s="32"/>
      <c r="C580" s="213" t="s">
        <v>709</v>
      </c>
      <c r="D580" s="214" t="s">
        <v>709</v>
      </c>
      <c r="E580" s="215" t="s">
        <v>1</v>
      </c>
      <c r="F580" s="216">
        <v>180</v>
      </c>
      <c r="G580" s="31"/>
      <c r="H580" s="32"/>
    </row>
    <row r="581" spans="1:8" s="2" customFormat="1" ht="16.9" customHeight="1">
      <c r="A581" s="31"/>
      <c r="B581" s="32"/>
      <c r="C581" s="217" t="s">
        <v>709</v>
      </c>
      <c r="D581" s="217" t="s">
        <v>710</v>
      </c>
      <c r="E581" s="16" t="s">
        <v>1</v>
      </c>
      <c r="F581" s="218">
        <v>180</v>
      </c>
      <c r="G581" s="31"/>
      <c r="H581" s="32"/>
    </row>
    <row r="582" spans="1:8" s="2" customFormat="1" ht="16.9" customHeight="1">
      <c r="A582" s="31"/>
      <c r="B582" s="32"/>
      <c r="C582" s="213" t="s">
        <v>1284</v>
      </c>
      <c r="D582" s="214" t="s">
        <v>1284</v>
      </c>
      <c r="E582" s="215" t="s">
        <v>1</v>
      </c>
      <c r="F582" s="216">
        <v>1404.772</v>
      </c>
      <c r="G582" s="31"/>
      <c r="H582" s="32"/>
    </row>
    <row r="583" spans="1:8" s="2" customFormat="1" ht="16.9" customHeight="1">
      <c r="A583" s="31"/>
      <c r="B583" s="32"/>
      <c r="C583" s="217" t="s">
        <v>1284</v>
      </c>
      <c r="D583" s="217" t="s">
        <v>1285</v>
      </c>
      <c r="E583" s="16" t="s">
        <v>1</v>
      </c>
      <c r="F583" s="218">
        <v>1404.772</v>
      </c>
      <c r="G583" s="31"/>
      <c r="H583" s="32"/>
    </row>
    <row r="584" spans="1:8" s="2" customFormat="1" ht="16.9" customHeight="1">
      <c r="A584" s="31"/>
      <c r="B584" s="32"/>
      <c r="C584" s="213" t="s">
        <v>1584</v>
      </c>
      <c r="D584" s="214" t="s">
        <v>1584</v>
      </c>
      <c r="E584" s="215" t="s">
        <v>1</v>
      </c>
      <c r="F584" s="216">
        <v>13171.113</v>
      </c>
      <c r="G584" s="31"/>
      <c r="H584" s="32"/>
    </row>
    <row r="585" spans="1:8" s="2" customFormat="1" ht="16.9" customHeight="1">
      <c r="A585" s="31"/>
      <c r="B585" s="32"/>
      <c r="C585" s="213" t="s">
        <v>1253</v>
      </c>
      <c r="D585" s="214" t="s">
        <v>1253</v>
      </c>
      <c r="E585" s="215" t="s">
        <v>1</v>
      </c>
      <c r="F585" s="216">
        <v>54.88</v>
      </c>
      <c r="G585" s="31"/>
      <c r="H585" s="32"/>
    </row>
    <row r="586" spans="1:8" s="2" customFormat="1" ht="16.9" customHeight="1">
      <c r="A586" s="31"/>
      <c r="B586" s="32"/>
      <c r="C586" s="217" t="s">
        <v>1253</v>
      </c>
      <c r="D586" s="217" t="s">
        <v>1254</v>
      </c>
      <c r="E586" s="16" t="s">
        <v>1</v>
      </c>
      <c r="F586" s="218">
        <v>54.88</v>
      </c>
      <c r="G586" s="31"/>
      <c r="H586" s="32"/>
    </row>
    <row r="587" spans="1:8" s="2" customFormat="1" ht="26.45" customHeight="1">
      <c r="A587" s="31"/>
      <c r="B587" s="32"/>
      <c r="C587" s="212" t="s">
        <v>1585</v>
      </c>
      <c r="D587" s="212" t="s">
        <v>94</v>
      </c>
      <c r="E587" s="31"/>
      <c r="F587" s="31"/>
      <c r="G587" s="31"/>
      <c r="H587" s="32"/>
    </row>
    <row r="588" spans="1:8" s="2" customFormat="1" ht="16.9" customHeight="1">
      <c r="A588" s="31"/>
      <c r="B588" s="32"/>
      <c r="C588" s="213" t="s">
        <v>140</v>
      </c>
      <c r="D588" s="214" t="s">
        <v>140</v>
      </c>
      <c r="E588" s="215" t="s">
        <v>1</v>
      </c>
      <c r="F588" s="216">
        <v>13</v>
      </c>
      <c r="G588" s="31"/>
      <c r="H588" s="32"/>
    </row>
    <row r="589" spans="1:8" s="2" customFormat="1" ht="16.9" customHeight="1">
      <c r="A589" s="31"/>
      <c r="B589" s="32"/>
      <c r="C589" s="217" t="s">
        <v>1</v>
      </c>
      <c r="D589" s="217" t="s">
        <v>1315</v>
      </c>
      <c r="E589" s="16" t="s">
        <v>1</v>
      </c>
      <c r="F589" s="218">
        <v>0</v>
      </c>
      <c r="G589" s="31"/>
      <c r="H589" s="32"/>
    </row>
    <row r="590" spans="1:8" s="2" customFormat="1" ht="16.9" customHeight="1">
      <c r="A590" s="31"/>
      <c r="B590" s="32"/>
      <c r="C590" s="217" t="s">
        <v>140</v>
      </c>
      <c r="D590" s="217" t="s">
        <v>777</v>
      </c>
      <c r="E590" s="16" t="s">
        <v>1</v>
      </c>
      <c r="F590" s="218">
        <v>13</v>
      </c>
      <c r="G590" s="31"/>
      <c r="H590" s="32"/>
    </row>
    <row r="591" spans="1:8" s="2" customFormat="1" ht="16.9" customHeight="1">
      <c r="A591" s="31"/>
      <c r="B591" s="32"/>
      <c r="C591" s="219" t="s">
        <v>1562</v>
      </c>
      <c r="D591" s="31"/>
      <c r="E591" s="31"/>
      <c r="F591" s="31"/>
      <c r="G591" s="31"/>
      <c r="H591" s="32"/>
    </row>
    <row r="592" spans="1:8" s="2" customFormat="1" ht="16.9" customHeight="1">
      <c r="A592" s="31"/>
      <c r="B592" s="32"/>
      <c r="C592" s="217" t="s">
        <v>773</v>
      </c>
      <c r="D592" s="217" t="s">
        <v>774</v>
      </c>
      <c r="E592" s="16" t="s">
        <v>190</v>
      </c>
      <c r="F592" s="218">
        <v>33</v>
      </c>
      <c r="G592" s="31"/>
      <c r="H592" s="32"/>
    </row>
    <row r="593" spans="1:8" s="2" customFormat="1" ht="16.9" customHeight="1">
      <c r="A593" s="31"/>
      <c r="B593" s="32"/>
      <c r="C593" s="213" t="s">
        <v>1009</v>
      </c>
      <c r="D593" s="214" t="s">
        <v>1009</v>
      </c>
      <c r="E593" s="215" t="s">
        <v>1</v>
      </c>
      <c r="F593" s="216">
        <v>4</v>
      </c>
      <c r="G593" s="31"/>
      <c r="H593" s="32"/>
    </row>
    <row r="594" spans="1:8" s="2" customFormat="1" ht="16.9" customHeight="1">
      <c r="A594" s="31"/>
      <c r="B594" s="32"/>
      <c r="C594" s="217" t="s">
        <v>1009</v>
      </c>
      <c r="D594" s="217" t="s">
        <v>1356</v>
      </c>
      <c r="E594" s="16" t="s">
        <v>1</v>
      </c>
      <c r="F594" s="218">
        <v>4</v>
      </c>
      <c r="G594" s="31"/>
      <c r="H594" s="32"/>
    </row>
    <row r="595" spans="1:8" s="2" customFormat="1" ht="16.9" customHeight="1">
      <c r="A595" s="31"/>
      <c r="B595" s="32"/>
      <c r="C595" s="213" t="s">
        <v>234</v>
      </c>
      <c r="D595" s="214" t="s">
        <v>234</v>
      </c>
      <c r="E595" s="215" t="s">
        <v>1</v>
      </c>
      <c r="F595" s="216">
        <v>2530</v>
      </c>
      <c r="G595" s="31"/>
      <c r="H595" s="32"/>
    </row>
    <row r="596" spans="1:8" s="2" customFormat="1" ht="16.9" customHeight="1">
      <c r="A596" s="31"/>
      <c r="B596" s="32"/>
      <c r="C596" s="217" t="s">
        <v>1</v>
      </c>
      <c r="D596" s="217" t="s">
        <v>1315</v>
      </c>
      <c r="E596" s="16" t="s">
        <v>1</v>
      </c>
      <c r="F596" s="218">
        <v>0</v>
      </c>
      <c r="G596" s="31"/>
      <c r="H596" s="32"/>
    </row>
    <row r="597" spans="1:8" s="2" customFormat="1" ht="16.9" customHeight="1">
      <c r="A597" s="31"/>
      <c r="B597" s="32"/>
      <c r="C597" s="217" t="s">
        <v>234</v>
      </c>
      <c r="D597" s="217" t="s">
        <v>1363</v>
      </c>
      <c r="E597" s="16" t="s">
        <v>1</v>
      </c>
      <c r="F597" s="218">
        <v>2530</v>
      </c>
      <c r="G597" s="31"/>
      <c r="H597" s="32"/>
    </row>
    <row r="598" spans="1:8" s="2" customFormat="1" ht="16.9" customHeight="1">
      <c r="A598" s="31"/>
      <c r="B598" s="32"/>
      <c r="C598" s="219" t="s">
        <v>1562</v>
      </c>
      <c r="D598" s="31"/>
      <c r="E598" s="31"/>
      <c r="F598" s="31"/>
      <c r="G598" s="31"/>
      <c r="H598" s="32"/>
    </row>
    <row r="599" spans="1:8" s="2" customFormat="1" ht="16.9" customHeight="1">
      <c r="A599" s="31"/>
      <c r="B599" s="32"/>
      <c r="C599" s="217" t="s">
        <v>839</v>
      </c>
      <c r="D599" s="217" t="s">
        <v>840</v>
      </c>
      <c r="E599" s="16" t="s">
        <v>137</v>
      </c>
      <c r="F599" s="218">
        <v>8303.51</v>
      </c>
      <c r="G599" s="31"/>
      <c r="H599" s="32"/>
    </row>
    <row r="600" spans="1:8" s="2" customFormat="1" ht="16.9" customHeight="1">
      <c r="A600" s="31"/>
      <c r="B600" s="32"/>
      <c r="C600" s="213" t="s">
        <v>280</v>
      </c>
      <c r="D600" s="214" t="s">
        <v>280</v>
      </c>
      <c r="E600" s="215" t="s">
        <v>1</v>
      </c>
      <c r="F600" s="216">
        <v>1</v>
      </c>
      <c r="G600" s="31"/>
      <c r="H600" s="32"/>
    </row>
    <row r="601" spans="1:8" s="2" customFormat="1" ht="16.9" customHeight="1">
      <c r="A601" s="31"/>
      <c r="B601" s="32"/>
      <c r="C601" s="217" t="s">
        <v>280</v>
      </c>
      <c r="D601" s="217" t="s">
        <v>1321</v>
      </c>
      <c r="E601" s="16" t="s">
        <v>1</v>
      </c>
      <c r="F601" s="218">
        <v>1</v>
      </c>
      <c r="G601" s="31"/>
      <c r="H601" s="32"/>
    </row>
    <row r="602" spans="1:8" s="2" customFormat="1" ht="16.9" customHeight="1">
      <c r="A602" s="31"/>
      <c r="B602" s="32"/>
      <c r="C602" s="213" t="s">
        <v>288</v>
      </c>
      <c r="D602" s="214" t="s">
        <v>288</v>
      </c>
      <c r="E602" s="215" t="s">
        <v>1</v>
      </c>
      <c r="F602" s="216">
        <v>1</v>
      </c>
      <c r="G602" s="31"/>
      <c r="H602" s="32"/>
    </row>
    <row r="603" spans="1:8" s="2" customFormat="1" ht="16.9" customHeight="1">
      <c r="A603" s="31"/>
      <c r="B603" s="32"/>
      <c r="C603" s="217" t="s">
        <v>288</v>
      </c>
      <c r="D603" s="217" t="s">
        <v>1325</v>
      </c>
      <c r="E603" s="16" t="s">
        <v>1</v>
      </c>
      <c r="F603" s="218">
        <v>1</v>
      </c>
      <c r="G603" s="31"/>
      <c r="H603" s="32"/>
    </row>
    <row r="604" spans="1:8" s="2" customFormat="1" ht="16.9" customHeight="1">
      <c r="A604" s="31"/>
      <c r="B604" s="32"/>
      <c r="C604" s="213" t="s">
        <v>154</v>
      </c>
      <c r="D604" s="214" t="s">
        <v>154</v>
      </c>
      <c r="E604" s="215" t="s">
        <v>1</v>
      </c>
      <c r="F604" s="216">
        <v>2</v>
      </c>
      <c r="G604" s="31"/>
      <c r="H604" s="32"/>
    </row>
    <row r="605" spans="1:8" s="2" customFormat="1" ht="16.9" customHeight="1">
      <c r="A605" s="31"/>
      <c r="B605" s="32"/>
      <c r="C605" s="217" t="s">
        <v>154</v>
      </c>
      <c r="D605" s="217" t="s">
        <v>1329</v>
      </c>
      <c r="E605" s="16" t="s">
        <v>1</v>
      </c>
      <c r="F605" s="218">
        <v>2</v>
      </c>
      <c r="G605" s="31"/>
      <c r="H605" s="32"/>
    </row>
    <row r="606" spans="1:8" s="2" customFormat="1" ht="16.9" customHeight="1">
      <c r="A606" s="31"/>
      <c r="B606" s="32"/>
      <c r="C606" s="219" t="s">
        <v>1562</v>
      </c>
      <c r="D606" s="31"/>
      <c r="E606" s="31"/>
      <c r="F606" s="31"/>
      <c r="G606" s="31"/>
      <c r="H606" s="32"/>
    </row>
    <row r="607" spans="1:8" s="2" customFormat="1" ht="16.9" customHeight="1">
      <c r="A607" s="31"/>
      <c r="B607" s="32"/>
      <c r="C607" s="217" t="s">
        <v>1326</v>
      </c>
      <c r="D607" s="217" t="s">
        <v>1327</v>
      </c>
      <c r="E607" s="16" t="s">
        <v>190</v>
      </c>
      <c r="F607" s="218">
        <v>8</v>
      </c>
      <c r="G607" s="31"/>
      <c r="H607" s="32"/>
    </row>
    <row r="608" spans="1:8" s="2" customFormat="1" ht="16.9" customHeight="1">
      <c r="A608" s="31"/>
      <c r="B608" s="32"/>
      <c r="C608" s="213" t="s">
        <v>161</v>
      </c>
      <c r="D608" s="214" t="s">
        <v>161</v>
      </c>
      <c r="E608" s="215" t="s">
        <v>1</v>
      </c>
      <c r="F608" s="216">
        <v>4</v>
      </c>
      <c r="G608" s="31"/>
      <c r="H608" s="32"/>
    </row>
    <row r="609" spans="1:8" s="2" customFormat="1" ht="16.9" customHeight="1">
      <c r="A609" s="31"/>
      <c r="B609" s="32"/>
      <c r="C609" s="217" t="s">
        <v>161</v>
      </c>
      <c r="D609" s="217" t="s">
        <v>1338</v>
      </c>
      <c r="E609" s="16" t="s">
        <v>1</v>
      </c>
      <c r="F609" s="218">
        <v>4</v>
      </c>
      <c r="G609" s="31"/>
      <c r="H609" s="32"/>
    </row>
    <row r="610" spans="1:8" s="2" customFormat="1" ht="16.9" customHeight="1">
      <c r="A610" s="31"/>
      <c r="B610" s="32"/>
      <c r="C610" s="213" t="s">
        <v>307</v>
      </c>
      <c r="D610" s="214" t="s">
        <v>307</v>
      </c>
      <c r="E610" s="215" t="s">
        <v>1</v>
      </c>
      <c r="F610" s="216">
        <v>2</v>
      </c>
      <c r="G610" s="31"/>
      <c r="H610" s="32"/>
    </row>
    <row r="611" spans="1:8" s="2" customFormat="1" ht="16.9" customHeight="1">
      <c r="A611" s="31"/>
      <c r="B611" s="32"/>
      <c r="C611" s="217" t="s">
        <v>307</v>
      </c>
      <c r="D611" s="217" t="s">
        <v>1342</v>
      </c>
      <c r="E611" s="16" t="s">
        <v>1</v>
      </c>
      <c r="F611" s="218">
        <v>2</v>
      </c>
      <c r="G611" s="31"/>
      <c r="H611" s="32"/>
    </row>
    <row r="612" spans="1:8" s="2" customFormat="1" ht="16.9" customHeight="1">
      <c r="A612" s="31"/>
      <c r="B612" s="32"/>
      <c r="C612" s="213" t="s">
        <v>312</v>
      </c>
      <c r="D612" s="214" t="s">
        <v>312</v>
      </c>
      <c r="E612" s="215" t="s">
        <v>1</v>
      </c>
      <c r="F612" s="216">
        <v>2</v>
      </c>
      <c r="G612" s="31"/>
      <c r="H612" s="32"/>
    </row>
    <row r="613" spans="1:8" s="2" customFormat="1" ht="16.9" customHeight="1">
      <c r="A613" s="31"/>
      <c r="B613" s="32"/>
      <c r="C613" s="217" t="s">
        <v>312</v>
      </c>
      <c r="D613" s="217" t="s">
        <v>1345</v>
      </c>
      <c r="E613" s="16" t="s">
        <v>1</v>
      </c>
      <c r="F613" s="218">
        <v>2</v>
      </c>
      <c r="G613" s="31"/>
      <c r="H613" s="32"/>
    </row>
    <row r="614" spans="1:8" s="2" customFormat="1" ht="16.9" customHeight="1">
      <c r="A614" s="31"/>
      <c r="B614" s="32"/>
      <c r="C614" s="213" t="s">
        <v>176</v>
      </c>
      <c r="D614" s="214" t="s">
        <v>176</v>
      </c>
      <c r="E614" s="215" t="s">
        <v>1</v>
      </c>
      <c r="F614" s="216">
        <v>6</v>
      </c>
      <c r="G614" s="31"/>
      <c r="H614" s="32"/>
    </row>
    <row r="615" spans="1:8" s="2" customFormat="1" ht="16.9" customHeight="1">
      <c r="A615" s="31"/>
      <c r="B615" s="32"/>
      <c r="C615" s="217" t="s">
        <v>176</v>
      </c>
      <c r="D615" s="217" t="s">
        <v>1349</v>
      </c>
      <c r="E615" s="16" t="s">
        <v>1</v>
      </c>
      <c r="F615" s="218">
        <v>6</v>
      </c>
      <c r="G615" s="31"/>
      <c r="H615" s="32"/>
    </row>
    <row r="616" spans="1:8" s="2" customFormat="1" ht="16.9" customHeight="1">
      <c r="A616" s="31"/>
      <c r="B616" s="32"/>
      <c r="C616" s="213" t="s">
        <v>183</v>
      </c>
      <c r="D616" s="214" t="s">
        <v>183</v>
      </c>
      <c r="E616" s="215" t="s">
        <v>1</v>
      </c>
      <c r="F616" s="216">
        <v>5</v>
      </c>
      <c r="G616" s="31"/>
      <c r="H616" s="32"/>
    </row>
    <row r="617" spans="1:8" s="2" customFormat="1" ht="16.9" customHeight="1">
      <c r="A617" s="31"/>
      <c r="B617" s="32"/>
      <c r="C617" s="217" t="s">
        <v>183</v>
      </c>
      <c r="D617" s="217" t="s">
        <v>1352</v>
      </c>
      <c r="E617" s="16" t="s">
        <v>1</v>
      </c>
      <c r="F617" s="218">
        <v>5</v>
      </c>
      <c r="G617" s="31"/>
      <c r="H617" s="32"/>
    </row>
    <row r="618" spans="1:8" s="2" customFormat="1" ht="16.9" customHeight="1">
      <c r="A618" s="31"/>
      <c r="B618" s="32"/>
      <c r="C618" s="213" t="s">
        <v>142</v>
      </c>
      <c r="D618" s="214" t="s">
        <v>142</v>
      </c>
      <c r="E618" s="215" t="s">
        <v>1</v>
      </c>
      <c r="F618" s="216">
        <v>20</v>
      </c>
      <c r="G618" s="31"/>
      <c r="H618" s="32"/>
    </row>
    <row r="619" spans="1:8" s="2" customFormat="1" ht="16.9" customHeight="1">
      <c r="A619" s="31"/>
      <c r="B619" s="32"/>
      <c r="C619" s="217" t="s">
        <v>1</v>
      </c>
      <c r="D619" s="217" t="s">
        <v>1316</v>
      </c>
      <c r="E619" s="16" t="s">
        <v>1</v>
      </c>
      <c r="F619" s="218">
        <v>0</v>
      </c>
      <c r="G619" s="31"/>
      <c r="H619" s="32"/>
    </row>
    <row r="620" spans="1:8" s="2" customFormat="1" ht="16.9" customHeight="1">
      <c r="A620" s="31"/>
      <c r="B620" s="32"/>
      <c r="C620" s="217" t="s">
        <v>142</v>
      </c>
      <c r="D620" s="217" t="s">
        <v>1317</v>
      </c>
      <c r="E620" s="16" t="s">
        <v>1</v>
      </c>
      <c r="F620" s="218">
        <v>20</v>
      </c>
      <c r="G620" s="31"/>
      <c r="H620" s="32"/>
    </row>
    <row r="621" spans="1:8" s="2" customFormat="1" ht="16.9" customHeight="1">
      <c r="A621" s="31"/>
      <c r="B621" s="32"/>
      <c r="C621" s="219" t="s">
        <v>1562</v>
      </c>
      <c r="D621" s="31"/>
      <c r="E621" s="31"/>
      <c r="F621" s="31"/>
      <c r="G621" s="31"/>
      <c r="H621" s="32"/>
    </row>
    <row r="622" spans="1:8" s="2" customFormat="1" ht="16.9" customHeight="1">
      <c r="A622" s="31"/>
      <c r="B622" s="32"/>
      <c r="C622" s="217" t="s">
        <v>773</v>
      </c>
      <c r="D622" s="217" t="s">
        <v>774</v>
      </c>
      <c r="E622" s="16" t="s">
        <v>190</v>
      </c>
      <c r="F622" s="218">
        <v>33</v>
      </c>
      <c r="G622" s="31"/>
      <c r="H622" s="32"/>
    </row>
    <row r="623" spans="1:8" s="2" customFormat="1" ht="16.9" customHeight="1">
      <c r="A623" s="31"/>
      <c r="B623" s="32"/>
      <c r="C623" s="213" t="s">
        <v>236</v>
      </c>
      <c r="D623" s="214" t="s">
        <v>236</v>
      </c>
      <c r="E623" s="215" t="s">
        <v>1</v>
      </c>
      <c r="F623" s="216">
        <v>450</v>
      </c>
      <c r="G623" s="31"/>
      <c r="H623" s="32"/>
    </row>
    <row r="624" spans="1:8" s="2" customFormat="1" ht="16.9" customHeight="1">
      <c r="A624" s="31"/>
      <c r="B624" s="32"/>
      <c r="C624" s="217" t="s">
        <v>236</v>
      </c>
      <c r="D624" s="217" t="s">
        <v>1364</v>
      </c>
      <c r="E624" s="16" t="s">
        <v>1</v>
      </c>
      <c r="F624" s="218">
        <v>450</v>
      </c>
      <c r="G624" s="31"/>
      <c r="H624" s="32"/>
    </row>
    <row r="625" spans="1:8" s="2" customFormat="1" ht="16.9" customHeight="1">
      <c r="A625" s="31"/>
      <c r="B625" s="32"/>
      <c r="C625" s="219" t="s">
        <v>1562</v>
      </c>
      <c r="D625" s="31"/>
      <c r="E625" s="31"/>
      <c r="F625" s="31"/>
      <c r="G625" s="31"/>
      <c r="H625" s="32"/>
    </row>
    <row r="626" spans="1:8" s="2" customFormat="1" ht="16.9" customHeight="1">
      <c r="A626" s="31"/>
      <c r="B626" s="32"/>
      <c r="C626" s="217" t="s">
        <v>839</v>
      </c>
      <c r="D626" s="217" t="s">
        <v>840</v>
      </c>
      <c r="E626" s="16" t="s">
        <v>137</v>
      </c>
      <c r="F626" s="218">
        <v>8303.51</v>
      </c>
      <c r="G626" s="31"/>
      <c r="H626" s="32"/>
    </row>
    <row r="627" spans="1:8" s="2" customFormat="1" ht="16.9" customHeight="1">
      <c r="A627" s="31"/>
      <c r="B627" s="32"/>
      <c r="C627" s="213" t="s">
        <v>155</v>
      </c>
      <c r="D627" s="214" t="s">
        <v>155</v>
      </c>
      <c r="E627" s="215" t="s">
        <v>1</v>
      </c>
      <c r="F627" s="216">
        <v>2</v>
      </c>
      <c r="G627" s="31"/>
      <c r="H627" s="32"/>
    </row>
    <row r="628" spans="1:8" s="2" customFormat="1" ht="16.9" customHeight="1">
      <c r="A628" s="31"/>
      <c r="B628" s="32"/>
      <c r="C628" s="217" t="s">
        <v>155</v>
      </c>
      <c r="D628" s="217" t="s">
        <v>1330</v>
      </c>
      <c r="E628" s="16" t="s">
        <v>1</v>
      </c>
      <c r="F628" s="218">
        <v>2</v>
      </c>
      <c r="G628" s="31"/>
      <c r="H628" s="32"/>
    </row>
    <row r="629" spans="1:8" s="2" customFormat="1" ht="16.9" customHeight="1">
      <c r="A629" s="31"/>
      <c r="B629" s="32"/>
      <c r="C629" s="219" t="s">
        <v>1562</v>
      </c>
      <c r="D629" s="31"/>
      <c r="E629" s="31"/>
      <c r="F629" s="31"/>
      <c r="G629" s="31"/>
      <c r="H629" s="32"/>
    </row>
    <row r="630" spans="1:8" s="2" customFormat="1" ht="16.9" customHeight="1">
      <c r="A630" s="31"/>
      <c r="B630" s="32"/>
      <c r="C630" s="217" t="s">
        <v>1326</v>
      </c>
      <c r="D630" s="217" t="s">
        <v>1327</v>
      </c>
      <c r="E630" s="16" t="s">
        <v>190</v>
      </c>
      <c r="F630" s="218">
        <v>8</v>
      </c>
      <c r="G630" s="31"/>
      <c r="H630" s="32"/>
    </row>
    <row r="631" spans="1:8" s="2" customFormat="1" ht="16.9" customHeight="1">
      <c r="A631" s="31"/>
      <c r="B631" s="32"/>
      <c r="C631" s="213" t="s">
        <v>496</v>
      </c>
      <c r="D631" s="214" t="s">
        <v>496</v>
      </c>
      <c r="E631" s="215" t="s">
        <v>1</v>
      </c>
      <c r="F631" s="216">
        <v>33</v>
      </c>
      <c r="G631" s="31"/>
      <c r="H631" s="32"/>
    </row>
    <row r="632" spans="1:8" s="2" customFormat="1" ht="16.9" customHeight="1">
      <c r="A632" s="31"/>
      <c r="B632" s="32"/>
      <c r="C632" s="217" t="s">
        <v>496</v>
      </c>
      <c r="D632" s="217" t="s">
        <v>497</v>
      </c>
      <c r="E632" s="16" t="s">
        <v>1</v>
      </c>
      <c r="F632" s="218">
        <v>33</v>
      </c>
      <c r="G632" s="31"/>
      <c r="H632" s="32"/>
    </row>
    <row r="633" spans="1:8" s="2" customFormat="1" ht="16.9" customHeight="1">
      <c r="A633" s="31"/>
      <c r="B633" s="32"/>
      <c r="C633" s="213" t="s">
        <v>1300</v>
      </c>
      <c r="D633" s="214" t="s">
        <v>1300</v>
      </c>
      <c r="E633" s="215" t="s">
        <v>1</v>
      </c>
      <c r="F633" s="216">
        <v>176.55</v>
      </c>
      <c r="G633" s="31"/>
      <c r="H633" s="32"/>
    </row>
    <row r="634" spans="1:8" s="2" customFormat="1" ht="16.9" customHeight="1">
      <c r="A634" s="31"/>
      <c r="B634" s="32"/>
      <c r="C634" s="217" t="s">
        <v>1300</v>
      </c>
      <c r="D634" s="217" t="s">
        <v>1365</v>
      </c>
      <c r="E634" s="16" t="s">
        <v>1</v>
      </c>
      <c r="F634" s="218">
        <v>176.55</v>
      </c>
      <c r="G634" s="31"/>
      <c r="H634" s="32"/>
    </row>
    <row r="635" spans="1:8" s="2" customFormat="1" ht="16.9" customHeight="1">
      <c r="A635" s="31"/>
      <c r="B635" s="32"/>
      <c r="C635" s="219" t="s">
        <v>1562</v>
      </c>
      <c r="D635" s="31"/>
      <c r="E635" s="31"/>
      <c r="F635" s="31"/>
      <c r="G635" s="31"/>
      <c r="H635" s="32"/>
    </row>
    <row r="636" spans="1:8" s="2" customFormat="1" ht="16.9" customHeight="1">
      <c r="A636" s="31"/>
      <c r="B636" s="32"/>
      <c r="C636" s="217" t="s">
        <v>839</v>
      </c>
      <c r="D636" s="217" t="s">
        <v>840</v>
      </c>
      <c r="E636" s="16" t="s">
        <v>137</v>
      </c>
      <c r="F636" s="218">
        <v>8303.51</v>
      </c>
      <c r="G636" s="31"/>
      <c r="H636" s="32"/>
    </row>
    <row r="637" spans="1:8" s="2" customFormat="1" ht="16.9" customHeight="1">
      <c r="A637" s="31"/>
      <c r="B637" s="32"/>
      <c r="C637" s="213" t="s">
        <v>298</v>
      </c>
      <c r="D637" s="214" t="s">
        <v>298</v>
      </c>
      <c r="E637" s="215" t="s">
        <v>1</v>
      </c>
      <c r="F637" s="216">
        <v>2</v>
      </c>
      <c r="G637" s="31"/>
      <c r="H637" s="32"/>
    </row>
    <row r="638" spans="1:8" s="2" customFormat="1" ht="16.9" customHeight="1">
      <c r="A638" s="31"/>
      <c r="B638" s="32"/>
      <c r="C638" s="217" t="s">
        <v>298</v>
      </c>
      <c r="D638" s="217" t="s">
        <v>1331</v>
      </c>
      <c r="E638" s="16" t="s">
        <v>1</v>
      </c>
      <c r="F638" s="218">
        <v>2</v>
      </c>
      <c r="G638" s="31"/>
      <c r="H638" s="32"/>
    </row>
    <row r="639" spans="1:8" s="2" customFormat="1" ht="16.9" customHeight="1">
      <c r="A639" s="31"/>
      <c r="B639" s="32"/>
      <c r="C639" s="219" t="s">
        <v>1562</v>
      </c>
      <c r="D639" s="31"/>
      <c r="E639" s="31"/>
      <c r="F639" s="31"/>
      <c r="G639" s="31"/>
      <c r="H639" s="32"/>
    </row>
    <row r="640" spans="1:8" s="2" customFormat="1" ht="16.9" customHeight="1">
      <c r="A640" s="31"/>
      <c r="B640" s="32"/>
      <c r="C640" s="217" t="s">
        <v>1326</v>
      </c>
      <c r="D640" s="217" t="s">
        <v>1327</v>
      </c>
      <c r="E640" s="16" t="s">
        <v>190</v>
      </c>
      <c r="F640" s="218">
        <v>8</v>
      </c>
      <c r="G640" s="31"/>
      <c r="H640" s="32"/>
    </row>
    <row r="641" spans="1:8" s="2" customFormat="1" ht="16.9" customHeight="1">
      <c r="A641" s="31"/>
      <c r="B641" s="32"/>
      <c r="C641" s="213" t="s">
        <v>1302</v>
      </c>
      <c r="D641" s="214" t="s">
        <v>1302</v>
      </c>
      <c r="E641" s="215" t="s">
        <v>1</v>
      </c>
      <c r="F641" s="216">
        <v>140</v>
      </c>
      <c r="G641" s="31"/>
      <c r="H641" s="32"/>
    </row>
    <row r="642" spans="1:8" s="2" customFormat="1" ht="16.9" customHeight="1">
      <c r="A642" s="31"/>
      <c r="B642" s="32"/>
      <c r="C642" s="217" t="s">
        <v>1302</v>
      </c>
      <c r="D642" s="217" t="s">
        <v>1366</v>
      </c>
      <c r="E642" s="16" t="s">
        <v>1</v>
      </c>
      <c r="F642" s="218">
        <v>140</v>
      </c>
      <c r="G642" s="31"/>
      <c r="H642" s="32"/>
    </row>
    <row r="643" spans="1:8" s="2" customFormat="1" ht="16.9" customHeight="1">
      <c r="A643" s="31"/>
      <c r="B643" s="32"/>
      <c r="C643" s="219" t="s">
        <v>1562</v>
      </c>
      <c r="D643" s="31"/>
      <c r="E643" s="31"/>
      <c r="F643" s="31"/>
      <c r="G643" s="31"/>
      <c r="H643" s="32"/>
    </row>
    <row r="644" spans="1:8" s="2" customFormat="1" ht="16.9" customHeight="1">
      <c r="A644" s="31"/>
      <c r="B644" s="32"/>
      <c r="C644" s="217" t="s">
        <v>839</v>
      </c>
      <c r="D644" s="217" t="s">
        <v>840</v>
      </c>
      <c r="E644" s="16" t="s">
        <v>137</v>
      </c>
      <c r="F644" s="218">
        <v>8303.51</v>
      </c>
      <c r="G644" s="31"/>
      <c r="H644" s="32"/>
    </row>
    <row r="645" spans="1:8" s="2" customFormat="1" ht="16.9" customHeight="1">
      <c r="A645" s="31"/>
      <c r="B645" s="32"/>
      <c r="C645" s="213" t="s">
        <v>1298</v>
      </c>
      <c r="D645" s="214" t="s">
        <v>1298</v>
      </c>
      <c r="E645" s="215" t="s">
        <v>1</v>
      </c>
      <c r="F645" s="216">
        <v>2</v>
      </c>
      <c r="G645" s="31"/>
      <c r="H645" s="32"/>
    </row>
    <row r="646" spans="1:8" s="2" customFormat="1" ht="16.9" customHeight="1">
      <c r="A646" s="31"/>
      <c r="B646" s="32"/>
      <c r="C646" s="217" t="s">
        <v>1298</v>
      </c>
      <c r="D646" s="217" t="s">
        <v>1332</v>
      </c>
      <c r="E646" s="16" t="s">
        <v>1</v>
      </c>
      <c r="F646" s="218">
        <v>2</v>
      </c>
      <c r="G646" s="31"/>
      <c r="H646" s="32"/>
    </row>
    <row r="647" spans="1:8" s="2" customFormat="1" ht="16.9" customHeight="1">
      <c r="A647" s="31"/>
      <c r="B647" s="32"/>
      <c r="C647" s="219" t="s">
        <v>1562</v>
      </c>
      <c r="D647" s="31"/>
      <c r="E647" s="31"/>
      <c r="F647" s="31"/>
      <c r="G647" s="31"/>
      <c r="H647" s="32"/>
    </row>
    <row r="648" spans="1:8" s="2" customFormat="1" ht="16.9" customHeight="1">
      <c r="A648" s="31"/>
      <c r="B648" s="32"/>
      <c r="C648" s="217" t="s">
        <v>1326</v>
      </c>
      <c r="D648" s="217" t="s">
        <v>1327</v>
      </c>
      <c r="E648" s="16" t="s">
        <v>190</v>
      </c>
      <c r="F648" s="218">
        <v>8</v>
      </c>
      <c r="G648" s="31"/>
      <c r="H648" s="32"/>
    </row>
    <row r="649" spans="1:8" s="2" customFormat="1" ht="16.9" customHeight="1">
      <c r="A649" s="31"/>
      <c r="B649" s="32"/>
      <c r="C649" s="213" t="s">
        <v>1305</v>
      </c>
      <c r="D649" s="214" t="s">
        <v>1305</v>
      </c>
      <c r="E649" s="215" t="s">
        <v>1</v>
      </c>
      <c r="F649" s="216">
        <v>80</v>
      </c>
      <c r="G649" s="31"/>
      <c r="H649" s="32"/>
    </row>
    <row r="650" spans="1:8" s="2" customFormat="1" ht="16.9" customHeight="1">
      <c r="A650" s="31"/>
      <c r="B650" s="32"/>
      <c r="C650" s="217" t="s">
        <v>1305</v>
      </c>
      <c r="D650" s="217" t="s">
        <v>1367</v>
      </c>
      <c r="E650" s="16" t="s">
        <v>1</v>
      </c>
      <c r="F650" s="218">
        <v>80</v>
      </c>
      <c r="G650" s="31"/>
      <c r="H650" s="32"/>
    </row>
    <row r="651" spans="1:8" s="2" customFormat="1" ht="16.9" customHeight="1">
      <c r="A651" s="31"/>
      <c r="B651" s="32"/>
      <c r="C651" s="219" t="s">
        <v>1562</v>
      </c>
      <c r="D651" s="31"/>
      <c r="E651" s="31"/>
      <c r="F651" s="31"/>
      <c r="G651" s="31"/>
      <c r="H651" s="32"/>
    </row>
    <row r="652" spans="1:8" s="2" customFormat="1" ht="16.9" customHeight="1">
      <c r="A652" s="31"/>
      <c r="B652" s="32"/>
      <c r="C652" s="217" t="s">
        <v>839</v>
      </c>
      <c r="D652" s="217" t="s">
        <v>840</v>
      </c>
      <c r="E652" s="16" t="s">
        <v>137</v>
      </c>
      <c r="F652" s="218">
        <v>8303.51</v>
      </c>
      <c r="G652" s="31"/>
      <c r="H652" s="32"/>
    </row>
    <row r="653" spans="1:8" s="2" customFormat="1" ht="16.9" customHeight="1">
      <c r="A653" s="31"/>
      <c r="B653" s="32"/>
      <c r="C653" s="213" t="s">
        <v>1333</v>
      </c>
      <c r="D653" s="214" t="s">
        <v>1333</v>
      </c>
      <c r="E653" s="215" t="s">
        <v>1</v>
      </c>
      <c r="F653" s="216">
        <v>8</v>
      </c>
      <c r="G653" s="31"/>
      <c r="H653" s="32"/>
    </row>
    <row r="654" spans="1:8" s="2" customFormat="1" ht="16.9" customHeight="1">
      <c r="A654" s="31"/>
      <c r="B654" s="32"/>
      <c r="C654" s="217" t="s">
        <v>1333</v>
      </c>
      <c r="D654" s="217" t="s">
        <v>1334</v>
      </c>
      <c r="E654" s="16" t="s">
        <v>1</v>
      </c>
      <c r="F654" s="218">
        <v>8</v>
      </c>
      <c r="G654" s="31"/>
      <c r="H654" s="32"/>
    </row>
    <row r="655" spans="1:8" s="2" customFormat="1" ht="16.9" customHeight="1">
      <c r="A655" s="31"/>
      <c r="B655" s="32"/>
      <c r="C655" s="213" t="s">
        <v>1368</v>
      </c>
      <c r="D655" s="214" t="s">
        <v>1368</v>
      </c>
      <c r="E655" s="215" t="s">
        <v>1</v>
      </c>
      <c r="F655" s="216">
        <v>3376.55</v>
      </c>
      <c r="G655" s="31"/>
      <c r="H655" s="32"/>
    </row>
    <row r="656" spans="1:8" s="2" customFormat="1" ht="16.9" customHeight="1">
      <c r="A656" s="31"/>
      <c r="B656" s="32"/>
      <c r="C656" s="217" t="s">
        <v>1368</v>
      </c>
      <c r="D656" s="217" t="s">
        <v>1369</v>
      </c>
      <c r="E656" s="16" t="s">
        <v>1</v>
      </c>
      <c r="F656" s="218">
        <v>3376.55</v>
      </c>
      <c r="G656" s="31"/>
      <c r="H656" s="32"/>
    </row>
    <row r="657" spans="1:8" s="2" customFormat="1" ht="16.9" customHeight="1">
      <c r="A657" s="31"/>
      <c r="B657" s="32"/>
      <c r="C657" s="213" t="s">
        <v>1306</v>
      </c>
      <c r="D657" s="214" t="s">
        <v>1306</v>
      </c>
      <c r="E657" s="215" t="s">
        <v>1</v>
      </c>
      <c r="F657" s="216">
        <v>3624</v>
      </c>
      <c r="G657" s="31"/>
      <c r="H657" s="32"/>
    </row>
    <row r="658" spans="1:8" s="2" customFormat="1" ht="16.9" customHeight="1">
      <c r="A658" s="31"/>
      <c r="B658" s="32"/>
      <c r="C658" s="217" t="s">
        <v>1</v>
      </c>
      <c r="D658" s="217" t="s">
        <v>1370</v>
      </c>
      <c r="E658" s="16" t="s">
        <v>1</v>
      </c>
      <c r="F658" s="218">
        <v>0</v>
      </c>
      <c r="G658" s="31"/>
      <c r="H658" s="32"/>
    </row>
    <row r="659" spans="1:8" s="2" customFormat="1" ht="16.9" customHeight="1">
      <c r="A659" s="31"/>
      <c r="B659" s="32"/>
      <c r="C659" s="217" t="s">
        <v>1306</v>
      </c>
      <c r="D659" s="217" t="s">
        <v>1371</v>
      </c>
      <c r="E659" s="16" t="s">
        <v>1</v>
      </c>
      <c r="F659" s="218">
        <v>3624</v>
      </c>
      <c r="G659" s="31"/>
      <c r="H659" s="32"/>
    </row>
    <row r="660" spans="1:8" s="2" customFormat="1" ht="16.9" customHeight="1">
      <c r="A660" s="31"/>
      <c r="B660" s="32"/>
      <c r="C660" s="219" t="s">
        <v>1562</v>
      </c>
      <c r="D660" s="31"/>
      <c r="E660" s="31"/>
      <c r="F660" s="31"/>
      <c r="G660" s="31"/>
      <c r="H660" s="32"/>
    </row>
    <row r="661" spans="1:8" s="2" customFormat="1" ht="16.9" customHeight="1">
      <c r="A661" s="31"/>
      <c r="B661" s="32"/>
      <c r="C661" s="217" t="s">
        <v>839</v>
      </c>
      <c r="D661" s="217" t="s">
        <v>840</v>
      </c>
      <c r="E661" s="16" t="s">
        <v>137</v>
      </c>
      <c r="F661" s="218">
        <v>8303.51</v>
      </c>
      <c r="G661" s="31"/>
      <c r="H661" s="32"/>
    </row>
    <row r="662" spans="1:8" s="2" customFormat="1" ht="16.9" customHeight="1">
      <c r="A662" s="31"/>
      <c r="B662" s="32"/>
      <c r="C662" s="213" t="s">
        <v>1308</v>
      </c>
      <c r="D662" s="214" t="s">
        <v>1308</v>
      </c>
      <c r="E662" s="215" t="s">
        <v>1</v>
      </c>
      <c r="F662" s="216">
        <v>900</v>
      </c>
      <c r="G662" s="31"/>
      <c r="H662" s="32"/>
    </row>
    <row r="663" spans="1:8" s="2" customFormat="1" ht="16.9" customHeight="1">
      <c r="A663" s="31"/>
      <c r="B663" s="32"/>
      <c r="C663" s="217" t="s">
        <v>1308</v>
      </c>
      <c r="D663" s="217" t="s">
        <v>1372</v>
      </c>
      <c r="E663" s="16" t="s">
        <v>1</v>
      </c>
      <c r="F663" s="218">
        <v>900</v>
      </c>
      <c r="G663" s="31"/>
      <c r="H663" s="32"/>
    </row>
    <row r="664" spans="1:8" s="2" customFormat="1" ht="16.9" customHeight="1">
      <c r="A664" s="31"/>
      <c r="B664" s="32"/>
      <c r="C664" s="219" t="s">
        <v>1562</v>
      </c>
      <c r="D664" s="31"/>
      <c r="E664" s="31"/>
      <c r="F664" s="31"/>
      <c r="G664" s="31"/>
      <c r="H664" s="32"/>
    </row>
    <row r="665" spans="1:8" s="2" customFormat="1" ht="16.9" customHeight="1">
      <c r="A665" s="31"/>
      <c r="B665" s="32"/>
      <c r="C665" s="217" t="s">
        <v>839</v>
      </c>
      <c r="D665" s="217" t="s">
        <v>840</v>
      </c>
      <c r="E665" s="16" t="s">
        <v>137</v>
      </c>
      <c r="F665" s="218">
        <v>8303.51</v>
      </c>
      <c r="G665" s="31"/>
      <c r="H665" s="32"/>
    </row>
    <row r="666" spans="1:8" s="2" customFormat="1" ht="16.9" customHeight="1">
      <c r="A666" s="31"/>
      <c r="B666" s="32"/>
      <c r="C666" s="213" t="s">
        <v>1310</v>
      </c>
      <c r="D666" s="214" t="s">
        <v>1310</v>
      </c>
      <c r="E666" s="215" t="s">
        <v>1</v>
      </c>
      <c r="F666" s="216">
        <v>102.96</v>
      </c>
      <c r="G666" s="31"/>
      <c r="H666" s="32"/>
    </row>
    <row r="667" spans="1:8" s="2" customFormat="1" ht="16.9" customHeight="1">
      <c r="A667" s="31"/>
      <c r="B667" s="32"/>
      <c r="C667" s="217" t="s">
        <v>1310</v>
      </c>
      <c r="D667" s="217" t="s">
        <v>1373</v>
      </c>
      <c r="E667" s="16" t="s">
        <v>1</v>
      </c>
      <c r="F667" s="218">
        <v>102.96</v>
      </c>
      <c r="G667" s="31"/>
      <c r="H667" s="32"/>
    </row>
    <row r="668" spans="1:8" s="2" customFormat="1" ht="16.9" customHeight="1">
      <c r="A668" s="31"/>
      <c r="B668" s="32"/>
      <c r="C668" s="219" t="s">
        <v>1562</v>
      </c>
      <c r="D668" s="31"/>
      <c r="E668" s="31"/>
      <c r="F668" s="31"/>
      <c r="G668" s="31"/>
      <c r="H668" s="32"/>
    </row>
    <row r="669" spans="1:8" s="2" customFormat="1" ht="16.9" customHeight="1">
      <c r="A669" s="31"/>
      <c r="B669" s="32"/>
      <c r="C669" s="217" t="s">
        <v>839</v>
      </c>
      <c r="D669" s="217" t="s">
        <v>840</v>
      </c>
      <c r="E669" s="16" t="s">
        <v>137</v>
      </c>
      <c r="F669" s="218">
        <v>8303.51</v>
      </c>
      <c r="G669" s="31"/>
      <c r="H669" s="32"/>
    </row>
    <row r="670" spans="1:8" s="2" customFormat="1" ht="16.9" customHeight="1">
      <c r="A670" s="31"/>
      <c r="B670" s="32"/>
      <c r="C670" s="213" t="s">
        <v>1312</v>
      </c>
      <c r="D670" s="214" t="s">
        <v>1312</v>
      </c>
      <c r="E670" s="215" t="s">
        <v>1</v>
      </c>
      <c r="F670" s="216">
        <v>300</v>
      </c>
      <c r="G670" s="31"/>
      <c r="H670" s="32"/>
    </row>
    <row r="671" spans="1:8" s="2" customFormat="1" ht="16.9" customHeight="1">
      <c r="A671" s="31"/>
      <c r="B671" s="32"/>
      <c r="C671" s="217" t="s">
        <v>1312</v>
      </c>
      <c r="D671" s="217" t="s">
        <v>1374</v>
      </c>
      <c r="E671" s="16" t="s">
        <v>1</v>
      </c>
      <c r="F671" s="218">
        <v>300</v>
      </c>
      <c r="G671" s="31"/>
      <c r="H671" s="32"/>
    </row>
    <row r="672" spans="1:8" s="2" customFormat="1" ht="16.9" customHeight="1">
      <c r="A672" s="31"/>
      <c r="B672" s="32"/>
      <c r="C672" s="219" t="s">
        <v>1562</v>
      </c>
      <c r="D672" s="31"/>
      <c r="E672" s="31"/>
      <c r="F672" s="31"/>
      <c r="G672" s="31"/>
      <c r="H672" s="32"/>
    </row>
    <row r="673" spans="1:8" s="2" customFormat="1" ht="16.9" customHeight="1">
      <c r="A673" s="31"/>
      <c r="B673" s="32"/>
      <c r="C673" s="217" t="s">
        <v>839</v>
      </c>
      <c r="D673" s="217" t="s">
        <v>840</v>
      </c>
      <c r="E673" s="16" t="s">
        <v>137</v>
      </c>
      <c r="F673" s="218">
        <v>8303.51</v>
      </c>
      <c r="G673" s="31"/>
      <c r="H673" s="32"/>
    </row>
    <row r="674" spans="1:8" s="2" customFormat="1" ht="16.9" customHeight="1">
      <c r="A674" s="31"/>
      <c r="B674" s="32"/>
      <c r="C674" s="213" t="s">
        <v>1375</v>
      </c>
      <c r="D674" s="214" t="s">
        <v>1375</v>
      </c>
      <c r="E674" s="215" t="s">
        <v>1</v>
      </c>
      <c r="F674" s="216">
        <v>4926.96</v>
      </c>
      <c r="G674" s="31"/>
      <c r="H674" s="32"/>
    </row>
    <row r="675" spans="1:8" s="2" customFormat="1" ht="16.9" customHeight="1">
      <c r="A675" s="31"/>
      <c r="B675" s="32"/>
      <c r="C675" s="217" t="s">
        <v>1375</v>
      </c>
      <c r="D675" s="217" t="s">
        <v>1376</v>
      </c>
      <c r="E675" s="16" t="s">
        <v>1</v>
      </c>
      <c r="F675" s="218">
        <v>4926.96</v>
      </c>
      <c r="G675" s="31"/>
      <c r="H675" s="32"/>
    </row>
    <row r="676" spans="1:8" s="2" customFormat="1" ht="16.9" customHeight="1">
      <c r="A676" s="31"/>
      <c r="B676" s="32"/>
      <c r="C676" s="213" t="s">
        <v>1377</v>
      </c>
      <c r="D676" s="214" t="s">
        <v>1377</v>
      </c>
      <c r="E676" s="215" t="s">
        <v>1</v>
      </c>
      <c r="F676" s="216">
        <v>8303.51</v>
      </c>
      <c r="G676" s="31"/>
      <c r="H676" s="32"/>
    </row>
    <row r="677" spans="1:8" s="2" customFormat="1" ht="16.9" customHeight="1">
      <c r="A677" s="31"/>
      <c r="B677" s="32"/>
      <c r="C677" s="217" t="s">
        <v>1377</v>
      </c>
      <c r="D677" s="217" t="s">
        <v>1378</v>
      </c>
      <c r="E677" s="16" t="s">
        <v>1</v>
      </c>
      <c r="F677" s="218">
        <v>8303.51</v>
      </c>
      <c r="G677" s="31"/>
      <c r="H677" s="32"/>
    </row>
    <row r="678" spans="1:8" s="2" customFormat="1" ht="26.45" customHeight="1">
      <c r="A678" s="31"/>
      <c r="B678" s="32"/>
      <c r="C678" s="212" t="s">
        <v>1586</v>
      </c>
      <c r="D678" s="212" t="s">
        <v>97</v>
      </c>
      <c r="E678" s="31"/>
      <c r="F678" s="31"/>
      <c r="G678" s="31"/>
      <c r="H678" s="32"/>
    </row>
    <row r="679" spans="1:8" s="2" customFormat="1" ht="16.9" customHeight="1">
      <c r="A679" s="31"/>
      <c r="B679" s="32"/>
      <c r="C679" s="213" t="s">
        <v>140</v>
      </c>
      <c r="D679" s="214" t="s">
        <v>140</v>
      </c>
      <c r="E679" s="215" t="s">
        <v>1</v>
      </c>
      <c r="F679" s="216">
        <v>30</v>
      </c>
      <c r="G679" s="31"/>
      <c r="H679" s="32"/>
    </row>
    <row r="680" spans="1:8" s="2" customFormat="1" ht="16.9" customHeight="1">
      <c r="A680" s="31"/>
      <c r="B680" s="32"/>
      <c r="C680" s="217" t="s">
        <v>140</v>
      </c>
      <c r="D680" s="217" t="s">
        <v>1386</v>
      </c>
      <c r="E680" s="16" t="s">
        <v>1</v>
      </c>
      <c r="F680" s="218">
        <v>30</v>
      </c>
      <c r="G680" s="31"/>
      <c r="H680" s="32"/>
    </row>
    <row r="681" spans="1:8" s="2" customFormat="1" ht="16.9" customHeight="1">
      <c r="A681" s="31"/>
      <c r="B681" s="32"/>
      <c r="C681" s="219" t="s">
        <v>1562</v>
      </c>
      <c r="D681" s="31"/>
      <c r="E681" s="31"/>
      <c r="F681" s="31"/>
      <c r="G681" s="31"/>
      <c r="H681" s="32"/>
    </row>
    <row r="682" spans="1:8" s="2" customFormat="1" ht="16.9" customHeight="1">
      <c r="A682" s="31"/>
      <c r="B682" s="32"/>
      <c r="C682" s="217" t="s">
        <v>1383</v>
      </c>
      <c r="D682" s="217" t="s">
        <v>1384</v>
      </c>
      <c r="E682" s="16" t="s">
        <v>273</v>
      </c>
      <c r="F682" s="218">
        <v>30</v>
      </c>
      <c r="G682" s="31"/>
      <c r="H682" s="32"/>
    </row>
    <row r="683" spans="1:8" s="2" customFormat="1" ht="16.9" customHeight="1">
      <c r="A683" s="31"/>
      <c r="B683" s="32"/>
      <c r="C683" s="213" t="s">
        <v>1009</v>
      </c>
      <c r="D683" s="214" t="s">
        <v>1009</v>
      </c>
      <c r="E683" s="215" t="s">
        <v>1</v>
      </c>
      <c r="F683" s="216">
        <v>2</v>
      </c>
      <c r="G683" s="31"/>
      <c r="H683" s="32"/>
    </row>
    <row r="684" spans="1:8" s="2" customFormat="1" ht="16.9" customHeight="1">
      <c r="A684" s="31"/>
      <c r="B684" s="32"/>
      <c r="C684" s="217" t="s">
        <v>1009</v>
      </c>
      <c r="D684" s="217" t="s">
        <v>1431</v>
      </c>
      <c r="E684" s="16" t="s">
        <v>1</v>
      </c>
      <c r="F684" s="218">
        <v>2</v>
      </c>
      <c r="G684" s="31"/>
      <c r="H684" s="32"/>
    </row>
    <row r="685" spans="1:8" s="2" customFormat="1" ht="16.9" customHeight="1">
      <c r="A685" s="31"/>
      <c r="B685" s="32"/>
      <c r="C685" s="219" t="s">
        <v>1562</v>
      </c>
      <c r="D685" s="31"/>
      <c r="E685" s="31"/>
      <c r="F685" s="31"/>
      <c r="G685" s="31"/>
      <c r="H685" s="32"/>
    </row>
    <row r="686" spans="1:8" s="2" customFormat="1" ht="16.9" customHeight="1">
      <c r="A686" s="31"/>
      <c r="B686" s="32"/>
      <c r="C686" s="217" t="s">
        <v>1428</v>
      </c>
      <c r="D686" s="217" t="s">
        <v>1429</v>
      </c>
      <c r="E686" s="16" t="s">
        <v>190</v>
      </c>
      <c r="F686" s="218">
        <v>2</v>
      </c>
      <c r="G686" s="31"/>
      <c r="H686" s="32"/>
    </row>
    <row r="687" spans="1:8" s="2" customFormat="1" ht="16.9" customHeight="1">
      <c r="A687" s="31"/>
      <c r="B687" s="32"/>
      <c r="C687" s="213" t="s">
        <v>198</v>
      </c>
      <c r="D687" s="214" t="s">
        <v>198</v>
      </c>
      <c r="E687" s="215" t="s">
        <v>1</v>
      </c>
      <c r="F687" s="216">
        <v>600</v>
      </c>
      <c r="G687" s="31"/>
      <c r="H687" s="32"/>
    </row>
    <row r="688" spans="1:8" s="2" customFormat="1" ht="16.9" customHeight="1">
      <c r="A688" s="31"/>
      <c r="B688" s="32"/>
      <c r="C688" s="217" t="s">
        <v>198</v>
      </c>
      <c r="D688" s="217" t="s">
        <v>1427</v>
      </c>
      <c r="E688" s="16" t="s">
        <v>1</v>
      </c>
      <c r="F688" s="218">
        <v>600</v>
      </c>
      <c r="G688" s="31"/>
      <c r="H688" s="32"/>
    </row>
    <row r="689" spans="1:8" s="2" customFormat="1" ht="16.9" customHeight="1">
      <c r="A689" s="31"/>
      <c r="B689" s="32"/>
      <c r="C689" s="219" t="s">
        <v>1562</v>
      </c>
      <c r="D689" s="31"/>
      <c r="E689" s="31"/>
      <c r="F689" s="31"/>
      <c r="G689" s="31"/>
      <c r="H689" s="32"/>
    </row>
    <row r="690" spans="1:8" s="2" customFormat="1" ht="22.5">
      <c r="A690" s="31"/>
      <c r="B690" s="32"/>
      <c r="C690" s="217" t="s">
        <v>1434</v>
      </c>
      <c r="D690" s="217" t="s">
        <v>1435</v>
      </c>
      <c r="E690" s="16" t="s">
        <v>190</v>
      </c>
      <c r="F690" s="218">
        <v>600</v>
      </c>
      <c r="G690" s="31"/>
      <c r="H690" s="32"/>
    </row>
    <row r="691" spans="1:8" s="2" customFormat="1" ht="16.9" customHeight="1">
      <c r="A691" s="31"/>
      <c r="B691" s="32"/>
      <c r="C691" s="213" t="s">
        <v>205</v>
      </c>
      <c r="D691" s="214" t="s">
        <v>205</v>
      </c>
      <c r="E691" s="215" t="s">
        <v>1</v>
      </c>
      <c r="F691" s="216">
        <v>2</v>
      </c>
      <c r="G691" s="31"/>
      <c r="H691" s="32"/>
    </row>
    <row r="692" spans="1:8" s="2" customFormat="1" ht="16.9" customHeight="1">
      <c r="A692" s="31"/>
      <c r="B692" s="32"/>
      <c r="C692" s="217" t="s">
        <v>205</v>
      </c>
      <c r="D692" s="217" t="s">
        <v>1431</v>
      </c>
      <c r="E692" s="16" t="s">
        <v>1</v>
      </c>
      <c r="F692" s="218">
        <v>2</v>
      </c>
      <c r="G692" s="31"/>
      <c r="H692" s="32"/>
    </row>
    <row r="693" spans="1:8" s="2" customFormat="1" ht="16.9" customHeight="1">
      <c r="A693" s="31"/>
      <c r="B693" s="32"/>
      <c r="C693" s="219" t="s">
        <v>1562</v>
      </c>
      <c r="D693" s="31"/>
      <c r="E693" s="31"/>
      <c r="F693" s="31"/>
      <c r="G693" s="31"/>
      <c r="H693" s="32"/>
    </row>
    <row r="694" spans="1:8" s="2" customFormat="1" ht="16.9" customHeight="1">
      <c r="A694" s="31"/>
      <c r="B694" s="32"/>
      <c r="C694" s="217" t="s">
        <v>1437</v>
      </c>
      <c r="D694" s="217" t="s">
        <v>1438</v>
      </c>
      <c r="E694" s="16" t="s">
        <v>190</v>
      </c>
      <c r="F694" s="218">
        <v>2</v>
      </c>
      <c r="G694" s="31"/>
      <c r="H694" s="32"/>
    </row>
    <row r="695" spans="1:8" s="2" customFormat="1" ht="16.9" customHeight="1">
      <c r="A695" s="31"/>
      <c r="B695" s="32"/>
      <c r="C695" s="213" t="s">
        <v>102</v>
      </c>
      <c r="D695" s="214" t="s">
        <v>102</v>
      </c>
      <c r="E695" s="215" t="s">
        <v>1</v>
      </c>
      <c r="F695" s="216">
        <v>2</v>
      </c>
      <c r="G695" s="31"/>
      <c r="H695" s="32"/>
    </row>
    <row r="696" spans="1:8" s="2" customFormat="1" ht="16.9" customHeight="1">
      <c r="A696" s="31"/>
      <c r="B696" s="32"/>
      <c r="C696" s="217" t="s">
        <v>102</v>
      </c>
      <c r="D696" s="217" t="s">
        <v>1443</v>
      </c>
      <c r="E696" s="16" t="s">
        <v>1</v>
      </c>
      <c r="F696" s="218">
        <v>2</v>
      </c>
      <c r="G696" s="31"/>
      <c r="H696" s="32"/>
    </row>
    <row r="697" spans="1:8" s="2" customFormat="1" ht="16.9" customHeight="1">
      <c r="A697" s="31"/>
      <c r="B697" s="32"/>
      <c r="C697" s="219" t="s">
        <v>1562</v>
      </c>
      <c r="D697" s="31"/>
      <c r="E697" s="31"/>
      <c r="F697" s="31"/>
      <c r="G697" s="31"/>
      <c r="H697" s="32"/>
    </row>
    <row r="698" spans="1:8" s="2" customFormat="1" ht="16.9" customHeight="1">
      <c r="A698" s="31"/>
      <c r="B698" s="32"/>
      <c r="C698" s="217" t="s">
        <v>1440</v>
      </c>
      <c r="D698" s="217" t="s">
        <v>1441</v>
      </c>
      <c r="E698" s="16" t="s">
        <v>190</v>
      </c>
      <c r="F698" s="218">
        <v>2</v>
      </c>
      <c r="G698" s="31"/>
      <c r="H698" s="32"/>
    </row>
    <row r="699" spans="1:8" s="2" customFormat="1" ht="16.9" customHeight="1">
      <c r="A699" s="31"/>
      <c r="B699" s="32"/>
      <c r="C699" s="213" t="s">
        <v>104</v>
      </c>
      <c r="D699" s="214" t="s">
        <v>104</v>
      </c>
      <c r="E699" s="215" t="s">
        <v>1</v>
      </c>
      <c r="F699" s="216">
        <v>20</v>
      </c>
      <c r="G699" s="31"/>
      <c r="H699" s="32"/>
    </row>
    <row r="700" spans="1:8" s="2" customFormat="1" ht="16.9" customHeight="1">
      <c r="A700" s="31"/>
      <c r="B700" s="32"/>
      <c r="C700" s="217" t="s">
        <v>104</v>
      </c>
      <c r="D700" s="217" t="s">
        <v>1447</v>
      </c>
      <c r="E700" s="16" t="s">
        <v>1</v>
      </c>
      <c r="F700" s="218">
        <v>20</v>
      </c>
      <c r="G700" s="31"/>
      <c r="H700" s="32"/>
    </row>
    <row r="701" spans="1:8" s="2" customFormat="1" ht="16.9" customHeight="1">
      <c r="A701" s="31"/>
      <c r="B701" s="32"/>
      <c r="C701" s="219" t="s">
        <v>1562</v>
      </c>
      <c r="D701" s="31"/>
      <c r="E701" s="31"/>
      <c r="F701" s="31"/>
      <c r="G701" s="31"/>
      <c r="H701" s="32"/>
    </row>
    <row r="702" spans="1:8" s="2" customFormat="1" ht="16.9" customHeight="1">
      <c r="A702" s="31"/>
      <c r="B702" s="32"/>
      <c r="C702" s="217" t="s">
        <v>1444</v>
      </c>
      <c r="D702" s="217" t="s">
        <v>1445</v>
      </c>
      <c r="E702" s="16" t="s">
        <v>190</v>
      </c>
      <c r="F702" s="218">
        <v>20</v>
      </c>
      <c r="G702" s="31"/>
      <c r="H702" s="32"/>
    </row>
    <row r="703" spans="1:8" s="2" customFormat="1" ht="16.9" customHeight="1">
      <c r="A703" s="31"/>
      <c r="B703" s="32"/>
      <c r="C703" s="213" t="s">
        <v>586</v>
      </c>
      <c r="D703" s="214" t="s">
        <v>586</v>
      </c>
      <c r="E703" s="215" t="s">
        <v>1</v>
      </c>
      <c r="F703" s="216">
        <v>20</v>
      </c>
      <c r="G703" s="31"/>
      <c r="H703" s="32"/>
    </row>
    <row r="704" spans="1:8" s="2" customFormat="1" ht="16.9" customHeight="1">
      <c r="A704" s="31"/>
      <c r="B704" s="32"/>
      <c r="C704" s="217" t="s">
        <v>586</v>
      </c>
      <c r="D704" s="217" t="s">
        <v>1447</v>
      </c>
      <c r="E704" s="16" t="s">
        <v>1</v>
      </c>
      <c r="F704" s="218">
        <v>20</v>
      </c>
      <c r="G704" s="31"/>
      <c r="H704" s="32"/>
    </row>
    <row r="705" spans="1:8" s="2" customFormat="1" ht="16.9" customHeight="1">
      <c r="A705" s="31"/>
      <c r="B705" s="32"/>
      <c r="C705" s="219" t="s">
        <v>1562</v>
      </c>
      <c r="D705" s="31"/>
      <c r="E705" s="31"/>
      <c r="F705" s="31"/>
      <c r="G705" s="31"/>
      <c r="H705" s="32"/>
    </row>
    <row r="706" spans="1:8" s="2" customFormat="1" ht="16.9" customHeight="1">
      <c r="A706" s="31"/>
      <c r="B706" s="32"/>
      <c r="C706" s="217" t="s">
        <v>1448</v>
      </c>
      <c r="D706" s="217" t="s">
        <v>1449</v>
      </c>
      <c r="E706" s="16" t="s">
        <v>190</v>
      </c>
      <c r="F706" s="218">
        <v>20</v>
      </c>
      <c r="G706" s="31"/>
      <c r="H706" s="32"/>
    </row>
    <row r="707" spans="1:8" s="2" customFormat="1" ht="16.9" customHeight="1">
      <c r="A707" s="31"/>
      <c r="B707" s="32"/>
      <c r="C707" s="213" t="s">
        <v>234</v>
      </c>
      <c r="D707" s="214" t="s">
        <v>234</v>
      </c>
      <c r="E707" s="215" t="s">
        <v>1</v>
      </c>
      <c r="F707" s="216">
        <v>10</v>
      </c>
      <c r="G707" s="31"/>
      <c r="H707" s="32"/>
    </row>
    <row r="708" spans="1:8" s="2" customFormat="1" ht="16.9" customHeight="1">
      <c r="A708" s="31"/>
      <c r="B708" s="32"/>
      <c r="C708" s="217" t="s">
        <v>234</v>
      </c>
      <c r="D708" s="217" t="s">
        <v>1456</v>
      </c>
      <c r="E708" s="16" t="s">
        <v>1</v>
      </c>
      <c r="F708" s="218">
        <v>10</v>
      </c>
      <c r="G708" s="31"/>
      <c r="H708" s="32"/>
    </row>
    <row r="709" spans="1:8" s="2" customFormat="1" ht="16.9" customHeight="1">
      <c r="A709" s="31"/>
      <c r="B709" s="32"/>
      <c r="C709" s="219" t="s">
        <v>1562</v>
      </c>
      <c r="D709" s="31"/>
      <c r="E709" s="31"/>
      <c r="F709" s="31"/>
      <c r="G709" s="31"/>
      <c r="H709" s="32"/>
    </row>
    <row r="710" spans="1:8" s="2" customFormat="1" ht="16.9" customHeight="1">
      <c r="A710" s="31"/>
      <c r="B710" s="32"/>
      <c r="C710" s="217" t="s">
        <v>1453</v>
      </c>
      <c r="D710" s="217" t="s">
        <v>1454</v>
      </c>
      <c r="E710" s="16" t="s">
        <v>190</v>
      </c>
      <c r="F710" s="218">
        <v>10</v>
      </c>
      <c r="G710" s="31"/>
      <c r="H710" s="32"/>
    </row>
    <row r="711" spans="1:8" s="2" customFormat="1" ht="16.9" customHeight="1">
      <c r="A711" s="31"/>
      <c r="B711" s="32"/>
      <c r="C711" s="213" t="s">
        <v>280</v>
      </c>
      <c r="D711" s="214" t="s">
        <v>280</v>
      </c>
      <c r="E711" s="215" t="s">
        <v>1</v>
      </c>
      <c r="F711" s="216">
        <v>24</v>
      </c>
      <c r="G711" s="31"/>
      <c r="H711" s="32"/>
    </row>
    <row r="712" spans="1:8" s="2" customFormat="1" ht="16.9" customHeight="1">
      <c r="A712" s="31"/>
      <c r="B712" s="32"/>
      <c r="C712" s="217" t="s">
        <v>280</v>
      </c>
      <c r="D712" s="217" t="s">
        <v>1390</v>
      </c>
      <c r="E712" s="16" t="s">
        <v>1</v>
      </c>
      <c r="F712" s="218">
        <v>24</v>
      </c>
      <c r="G712" s="31"/>
      <c r="H712" s="32"/>
    </row>
    <row r="713" spans="1:8" s="2" customFormat="1" ht="16.9" customHeight="1">
      <c r="A713" s="31"/>
      <c r="B713" s="32"/>
      <c r="C713" s="219" t="s">
        <v>1562</v>
      </c>
      <c r="D713" s="31"/>
      <c r="E713" s="31"/>
      <c r="F713" s="31"/>
      <c r="G713" s="31"/>
      <c r="H713" s="32"/>
    </row>
    <row r="714" spans="1:8" s="2" customFormat="1" ht="16.9" customHeight="1">
      <c r="A714" s="31"/>
      <c r="B714" s="32"/>
      <c r="C714" s="217" t="s">
        <v>1387</v>
      </c>
      <c r="D714" s="217" t="s">
        <v>1388</v>
      </c>
      <c r="E714" s="16" t="s">
        <v>273</v>
      </c>
      <c r="F714" s="218">
        <v>24</v>
      </c>
      <c r="G714" s="31"/>
      <c r="H714" s="32"/>
    </row>
    <row r="715" spans="1:8" s="2" customFormat="1" ht="16.9" customHeight="1">
      <c r="A715" s="31"/>
      <c r="B715" s="32"/>
      <c r="C715" s="213" t="s">
        <v>154</v>
      </c>
      <c r="D715" s="214" t="s">
        <v>154</v>
      </c>
      <c r="E715" s="215" t="s">
        <v>1</v>
      </c>
      <c r="F715" s="216">
        <v>4</v>
      </c>
      <c r="G715" s="31"/>
      <c r="H715" s="32"/>
    </row>
    <row r="716" spans="1:8" s="2" customFormat="1" ht="16.9" customHeight="1">
      <c r="A716" s="31"/>
      <c r="B716" s="32"/>
      <c r="C716" s="217" t="s">
        <v>154</v>
      </c>
      <c r="D716" s="217" t="s">
        <v>1398</v>
      </c>
      <c r="E716" s="16" t="s">
        <v>1</v>
      </c>
      <c r="F716" s="218">
        <v>4</v>
      </c>
      <c r="G716" s="31"/>
      <c r="H716" s="32"/>
    </row>
    <row r="717" spans="1:8" s="2" customFormat="1" ht="16.9" customHeight="1">
      <c r="A717" s="31"/>
      <c r="B717" s="32"/>
      <c r="C717" s="219" t="s">
        <v>1562</v>
      </c>
      <c r="D717" s="31"/>
      <c r="E717" s="31"/>
      <c r="F717" s="31"/>
      <c r="G717" s="31"/>
      <c r="H717" s="32"/>
    </row>
    <row r="718" spans="1:8" s="2" customFormat="1" ht="16.9" customHeight="1">
      <c r="A718" s="31"/>
      <c r="B718" s="32"/>
      <c r="C718" s="217" t="s">
        <v>1395</v>
      </c>
      <c r="D718" s="217" t="s">
        <v>1396</v>
      </c>
      <c r="E718" s="16" t="s">
        <v>190</v>
      </c>
      <c r="F718" s="218">
        <v>4</v>
      </c>
      <c r="G718" s="31"/>
      <c r="H718" s="32"/>
    </row>
    <row r="719" spans="1:8" s="2" customFormat="1" ht="16.9" customHeight="1">
      <c r="A719" s="31"/>
      <c r="B719" s="32"/>
      <c r="C719" s="213" t="s">
        <v>161</v>
      </c>
      <c r="D719" s="214" t="s">
        <v>161</v>
      </c>
      <c r="E719" s="215" t="s">
        <v>1</v>
      </c>
      <c r="F719" s="216">
        <v>1200</v>
      </c>
      <c r="G719" s="31"/>
      <c r="H719" s="32"/>
    </row>
    <row r="720" spans="1:8" s="2" customFormat="1" ht="16.9" customHeight="1">
      <c r="A720" s="31"/>
      <c r="B720" s="32"/>
      <c r="C720" s="217" t="s">
        <v>161</v>
      </c>
      <c r="D720" s="217" t="s">
        <v>1402</v>
      </c>
      <c r="E720" s="16" t="s">
        <v>1</v>
      </c>
      <c r="F720" s="218">
        <v>1200</v>
      </c>
      <c r="G720" s="31"/>
      <c r="H720" s="32"/>
    </row>
    <row r="721" spans="1:8" s="2" customFormat="1" ht="16.9" customHeight="1">
      <c r="A721" s="31"/>
      <c r="B721" s="32"/>
      <c r="C721" s="219" t="s">
        <v>1562</v>
      </c>
      <c r="D721" s="31"/>
      <c r="E721" s="31"/>
      <c r="F721" s="31"/>
      <c r="G721" s="31"/>
      <c r="H721" s="32"/>
    </row>
    <row r="722" spans="1:8" s="2" customFormat="1" ht="16.9" customHeight="1">
      <c r="A722" s="31"/>
      <c r="B722" s="32"/>
      <c r="C722" s="217" t="s">
        <v>1399</v>
      </c>
      <c r="D722" s="217" t="s">
        <v>1400</v>
      </c>
      <c r="E722" s="16" t="s">
        <v>190</v>
      </c>
      <c r="F722" s="218">
        <v>1200</v>
      </c>
      <c r="G722" s="31"/>
      <c r="H722" s="32"/>
    </row>
    <row r="723" spans="1:8" s="2" customFormat="1" ht="16.9" customHeight="1">
      <c r="A723" s="31"/>
      <c r="B723" s="32"/>
      <c r="C723" s="213" t="s">
        <v>307</v>
      </c>
      <c r="D723" s="214" t="s">
        <v>307</v>
      </c>
      <c r="E723" s="215" t="s">
        <v>1</v>
      </c>
      <c r="F723" s="216">
        <v>6</v>
      </c>
      <c r="G723" s="31"/>
      <c r="H723" s="32"/>
    </row>
    <row r="724" spans="1:8" s="2" customFormat="1" ht="16.9" customHeight="1">
      <c r="A724" s="31"/>
      <c r="B724" s="32"/>
      <c r="C724" s="217" t="s">
        <v>307</v>
      </c>
      <c r="D724" s="217" t="s">
        <v>1406</v>
      </c>
      <c r="E724" s="16" t="s">
        <v>1</v>
      </c>
      <c r="F724" s="218">
        <v>6</v>
      </c>
      <c r="G724" s="31"/>
      <c r="H724" s="32"/>
    </row>
    <row r="725" spans="1:8" s="2" customFormat="1" ht="16.9" customHeight="1">
      <c r="A725" s="31"/>
      <c r="B725" s="32"/>
      <c r="C725" s="219" t="s">
        <v>1562</v>
      </c>
      <c r="D725" s="31"/>
      <c r="E725" s="31"/>
      <c r="F725" s="31"/>
      <c r="G725" s="31"/>
      <c r="H725" s="32"/>
    </row>
    <row r="726" spans="1:8" s="2" customFormat="1" ht="16.9" customHeight="1">
      <c r="A726" s="31"/>
      <c r="B726" s="32"/>
      <c r="C726" s="217" t="s">
        <v>1403</v>
      </c>
      <c r="D726" s="217" t="s">
        <v>1404</v>
      </c>
      <c r="E726" s="16" t="s">
        <v>190</v>
      </c>
      <c r="F726" s="218">
        <v>46</v>
      </c>
      <c r="G726" s="31"/>
      <c r="H726" s="32"/>
    </row>
    <row r="727" spans="1:8" s="2" customFormat="1" ht="16.9" customHeight="1">
      <c r="A727" s="31"/>
      <c r="B727" s="32"/>
      <c r="C727" s="213" t="s">
        <v>312</v>
      </c>
      <c r="D727" s="214" t="s">
        <v>312</v>
      </c>
      <c r="E727" s="215" t="s">
        <v>1</v>
      </c>
      <c r="F727" s="216">
        <v>13800</v>
      </c>
      <c r="G727" s="31"/>
      <c r="H727" s="32"/>
    </row>
    <row r="728" spans="1:8" s="2" customFormat="1" ht="16.9" customHeight="1">
      <c r="A728" s="31"/>
      <c r="B728" s="32"/>
      <c r="C728" s="217" t="s">
        <v>312</v>
      </c>
      <c r="D728" s="217" t="s">
        <v>1418</v>
      </c>
      <c r="E728" s="16" t="s">
        <v>1</v>
      </c>
      <c r="F728" s="218">
        <v>13800</v>
      </c>
      <c r="G728" s="31"/>
      <c r="H728" s="32"/>
    </row>
    <row r="729" spans="1:8" s="2" customFormat="1" ht="16.9" customHeight="1">
      <c r="A729" s="31"/>
      <c r="B729" s="32"/>
      <c r="C729" s="219" t="s">
        <v>1562</v>
      </c>
      <c r="D729" s="31"/>
      <c r="E729" s="31"/>
      <c r="F729" s="31"/>
      <c r="G729" s="31"/>
      <c r="H729" s="32"/>
    </row>
    <row r="730" spans="1:8" s="2" customFormat="1" ht="16.9" customHeight="1">
      <c r="A730" s="31"/>
      <c r="B730" s="32"/>
      <c r="C730" s="217" t="s">
        <v>1415</v>
      </c>
      <c r="D730" s="217" t="s">
        <v>1416</v>
      </c>
      <c r="E730" s="16" t="s">
        <v>190</v>
      </c>
      <c r="F730" s="218">
        <v>13800</v>
      </c>
      <c r="G730" s="31"/>
      <c r="H730" s="32"/>
    </row>
    <row r="731" spans="1:8" s="2" customFormat="1" ht="16.9" customHeight="1">
      <c r="A731" s="31"/>
      <c r="B731" s="32"/>
      <c r="C731" s="213" t="s">
        <v>176</v>
      </c>
      <c r="D731" s="214" t="s">
        <v>176</v>
      </c>
      <c r="E731" s="215" t="s">
        <v>1</v>
      </c>
      <c r="F731" s="216">
        <v>2</v>
      </c>
      <c r="G731" s="31"/>
      <c r="H731" s="32"/>
    </row>
    <row r="732" spans="1:8" s="2" customFormat="1" ht="16.9" customHeight="1">
      <c r="A732" s="31"/>
      <c r="B732" s="32"/>
      <c r="C732" s="217" t="s">
        <v>176</v>
      </c>
      <c r="D732" s="217" t="s">
        <v>1423</v>
      </c>
      <c r="E732" s="16" t="s">
        <v>1</v>
      </c>
      <c r="F732" s="218">
        <v>2</v>
      </c>
      <c r="G732" s="31"/>
      <c r="H732" s="32"/>
    </row>
    <row r="733" spans="1:8" s="2" customFormat="1" ht="16.9" customHeight="1">
      <c r="A733" s="31"/>
      <c r="B733" s="32"/>
      <c r="C733" s="219" t="s">
        <v>1562</v>
      </c>
      <c r="D733" s="31"/>
      <c r="E733" s="31"/>
      <c r="F733" s="31"/>
      <c r="G733" s="31"/>
      <c r="H733" s="32"/>
    </row>
    <row r="734" spans="1:8" s="2" customFormat="1" ht="16.9" customHeight="1">
      <c r="A734" s="31"/>
      <c r="B734" s="32"/>
      <c r="C734" s="217" t="s">
        <v>1420</v>
      </c>
      <c r="D734" s="217" t="s">
        <v>1421</v>
      </c>
      <c r="E734" s="16" t="s">
        <v>190</v>
      </c>
      <c r="F734" s="218">
        <v>2</v>
      </c>
      <c r="G734" s="31"/>
      <c r="H734" s="32"/>
    </row>
    <row r="735" spans="1:8" s="2" customFormat="1" ht="16.9" customHeight="1">
      <c r="A735" s="31"/>
      <c r="B735" s="32"/>
      <c r="C735" s="213" t="s">
        <v>183</v>
      </c>
      <c r="D735" s="214" t="s">
        <v>183</v>
      </c>
      <c r="E735" s="215" t="s">
        <v>1</v>
      </c>
      <c r="F735" s="216">
        <v>600</v>
      </c>
      <c r="G735" s="31"/>
      <c r="H735" s="32"/>
    </row>
    <row r="736" spans="1:8" s="2" customFormat="1" ht="16.9" customHeight="1">
      <c r="A736" s="31"/>
      <c r="B736" s="32"/>
      <c r="C736" s="217" t="s">
        <v>183</v>
      </c>
      <c r="D736" s="217" t="s">
        <v>1427</v>
      </c>
      <c r="E736" s="16" t="s">
        <v>1</v>
      </c>
      <c r="F736" s="218">
        <v>600</v>
      </c>
      <c r="G736" s="31"/>
      <c r="H736" s="32"/>
    </row>
    <row r="737" spans="1:8" s="2" customFormat="1" ht="16.9" customHeight="1">
      <c r="A737" s="31"/>
      <c r="B737" s="32"/>
      <c r="C737" s="219" t="s">
        <v>1562</v>
      </c>
      <c r="D737" s="31"/>
      <c r="E737" s="31"/>
      <c r="F737" s="31"/>
      <c r="G737" s="31"/>
      <c r="H737" s="32"/>
    </row>
    <row r="738" spans="1:8" s="2" customFormat="1" ht="16.9" customHeight="1">
      <c r="A738" s="31"/>
      <c r="B738" s="32"/>
      <c r="C738" s="217" t="s">
        <v>1424</v>
      </c>
      <c r="D738" s="217" t="s">
        <v>1425</v>
      </c>
      <c r="E738" s="16" t="s">
        <v>190</v>
      </c>
      <c r="F738" s="218">
        <v>600</v>
      </c>
      <c r="G738" s="31"/>
      <c r="H738" s="32"/>
    </row>
    <row r="739" spans="1:8" s="2" customFormat="1" ht="16.9" customHeight="1">
      <c r="A739" s="31"/>
      <c r="B739" s="32"/>
      <c r="C739" s="213" t="s">
        <v>142</v>
      </c>
      <c r="D739" s="214" t="s">
        <v>142</v>
      </c>
      <c r="E739" s="215" t="s">
        <v>1</v>
      </c>
      <c r="F739" s="216">
        <v>30</v>
      </c>
      <c r="G739" s="31"/>
      <c r="H739" s="32"/>
    </row>
    <row r="740" spans="1:8" s="2" customFormat="1" ht="16.9" customHeight="1">
      <c r="A740" s="31"/>
      <c r="B740" s="32"/>
      <c r="C740" s="217" t="s">
        <v>142</v>
      </c>
      <c r="D740" s="217" t="s">
        <v>143</v>
      </c>
      <c r="E740" s="16" t="s">
        <v>1</v>
      </c>
      <c r="F740" s="218">
        <v>30</v>
      </c>
      <c r="G740" s="31"/>
      <c r="H740" s="32"/>
    </row>
    <row r="741" spans="1:8" s="2" customFormat="1" ht="16.9" customHeight="1">
      <c r="A741" s="31"/>
      <c r="B741" s="32"/>
      <c r="C741" s="213" t="s">
        <v>1432</v>
      </c>
      <c r="D741" s="214" t="s">
        <v>1432</v>
      </c>
      <c r="E741" s="215" t="s">
        <v>1</v>
      </c>
      <c r="F741" s="216">
        <v>2</v>
      </c>
      <c r="G741" s="31"/>
      <c r="H741" s="32"/>
    </row>
    <row r="742" spans="1:8" s="2" customFormat="1" ht="16.9" customHeight="1">
      <c r="A742" s="31"/>
      <c r="B742" s="32"/>
      <c r="C742" s="217" t="s">
        <v>1432</v>
      </c>
      <c r="D742" s="217" t="s">
        <v>1433</v>
      </c>
      <c r="E742" s="16" t="s">
        <v>1</v>
      </c>
      <c r="F742" s="218">
        <v>2</v>
      </c>
      <c r="G742" s="31"/>
      <c r="H742" s="32"/>
    </row>
    <row r="743" spans="1:8" s="2" customFormat="1" ht="16.9" customHeight="1">
      <c r="A743" s="31"/>
      <c r="B743" s="32"/>
      <c r="C743" s="213" t="s">
        <v>199</v>
      </c>
      <c r="D743" s="214" t="s">
        <v>199</v>
      </c>
      <c r="E743" s="215" t="s">
        <v>1</v>
      </c>
      <c r="F743" s="216">
        <v>600</v>
      </c>
      <c r="G743" s="31"/>
      <c r="H743" s="32"/>
    </row>
    <row r="744" spans="1:8" s="2" customFormat="1" ht="16.9" customHeight="1">
      <c r="A744" s="31"/>
      <c r="B744" s="32"/>
      <c r="C744" s="217" t="s">
        <v>199</v>
      </c>
      <c r="D744" s="217" t="s">
        <v>200</v>
      </c>
      <c r="E744" s="16" t="s">
        <v>1</v>
      </c>
      <c r="F744" s="218">
        <v>600</v>
      </c>
      <c r="G744" s="31"/>
      <c r="H744" s="32"/>
    </row>
    <row r="745" spans="1:8" s="2" customFormat="1" ht="16.9" customHeight="1">
      <c r="A745" s="31"/>
      <c r="B745" s="32"/>
      <c r="C745" s="213" t="s">
        <v>207</v>
      </c>
      <c r="D745" s="214" t="s">
        <v>207</v>
      </c>
      <c r="E745" s="215" t="s">
        <v>1</v>
      </c>
      <c r="F745" s="216">
        <v>2</v>
      </c>
      <c r="G745" s="31"/>
      <c r="H745" s="32"/>
    </row>
    <row r="746" spans="1:8" s="2" customFormat="1" ht="16.9" customHeight="1">
      <c r="A746" s="31"/>
      <c r="B746" s="32"/>
      <c r="C746" s="217" t="s">
        <v>207</v>
      </c>
      <c r="D746" s="217" t="s">
        <v>208</v>
      </c>
      <c r="E746" s="16" t="s">
        <v>1</v>
      </c>
      <c r="F746" s="218">
        <v>2</v>
      </c>
      <c r="G746" s="31"/>
      <c r="H746" s="32"/>
    </row>
    <row r="747" spans="1:8" s="2" customFormat="1" ht="16.9" customHeight="1">
      <c r="A747" s="31"/>
      <c r="B747" s="32"/>
      <c r="C747" s="213" t="s">
        <v>215</v>
      </c>
      <c r="D747" s="214" t="s">
        <v>215</v>
      </c>
      <c r="E747" s="215" t="s">
        <v>1</v>
      </c>
      <c r="F747" s="216">
        <v>2</v>
      </c>
      <c r="G747" s="31"/>
      <c r="H747" s="32"/>
    </row>
    <row r="748" spans="1:8" s="2" customFormat="1" ht="16.9" customHeight="1">
      <c r="A748" s="31"/>
      <c r="B748" s="32"/>
      <c r="C748" s="217" t="s">
        <v>215</v>
      </c>
      <c r="D748" s="217" t="s">
        <v>216</v>
      </c>
      <c r="E748" s="16" t="s">
        <v>1</v>
      </c>
      <c r="F748" s="218">
        <v>2</v>
      </c>
      <c r="G748" s="31"/>
      <c r="H748" s="32"/>
    </row>
    <row r="749" spans="1:8" s="2" customFormat="1" ht="16.9" customHeight="1">
      <c r="A749" s="31"/>
      <c r="B749" s="32"/>
      <c r="C749" s="213" t="s">
        <v>223</v>
      </c>
      <c r="D749" s="214" t="s">
        <v>223</v>
      </c>
      <c r="E749" s="215" t="s">
        <v>1</v>
      </c>
      <c r="F749" s="216">
        <v>20</v>
      </c>
      <c r="G749" s="31"/>
      <c r="H749" s="32"/>
    </row>
    <row r="750" spans="1:8" s="2" customFormat="1" ht="16.9" customHeight="1">
      <c r="A750" s="31"/>
      <c r="B750" s="32"/>
      <c r="C750" s="217" t="s">
        <v>223</v>
      </c>
      <c r="D750" s="217" t="s">
        <v>224</v>
      </c>
      <c r="E750" s="16" t="s">
        <v>1</v>
      </c>
      <c r="F750" s="218">
        <v>20</v>
      </c>
      <c r="G750" s="31"/>
      <c r="H750" s="32"/>
    </row>
    <row r="751" spans="1:8" s="2" customFormat="1" ht="16.9" customHeight="1">
      <c r="A751" s="31"/>
      <c r="B751" s="32"/>
      <c r="C751" s="213" t="s">
        <v>1451</v>
      </c>
      <c r="D751" s="214" t="s">
        <v>1451</v>
      </c>
      <c r="E751" s="215" t="s">
        <v>1</v>
      </c>
      <c r="F751" s="216">
        <v>20</v>
      </c>
      <c r="G751" s="31"/>
      <c r="H751" s="32"/>
    </row>
    <row r="752" spans="1:8" s="2" customFormat="1" ht="16.9" customHeight="1">
      <c r="A752" s="31"/>
      <c r="B752" s="32"/>
      <c r="C752" s="217" t="s">
        <v>1451</v>
      </c>
      <c r="D752" s="217" t="s">
        <v>1452</v>
      </c>
      <c r="E752" s="16" t="s">
        <v>1</v>
      </c>
      <c r="F752" s="218">
        <v>20</v>
      </c>
      <c r="G752" s="31"/>
      <c r="H752" s="32"/>
    </row>
    <row r="753" spans="1:8" s="2" customFormat="1" ht="16.9" customHeight="1">
      <c r="A753" s="31"/>
      <c r="B753" s="32"/>
      <c r="C753" s="213" t="s">
        <v>236</v>
      </c>
      <c r="D753" s="214" t="s">
        <v>236</v>
      </c>
      <c r="E753" s="215" t="s">
        <v>1</v>
      </c>
      <c r="F753" s="216">
        <v>10</v>
      </c>
      <c r="G753" s="31"/>
      <c r="H753" s="32"/>
    </row>
    <row r="754" spans="1:8" s="2" customFormat="1" ht="16.9" customHeight="1">
      <c r="A754" s="31"/>
      <c r="B754" s="32"/>
      <c r="C754" s="217" t="s">
        <v>236</v>
      </c>
      <c r="D754" s="217" t="s">
        <v>237</v>
      </c>
      <c r="E754" s="16" t="s">
        <v>1</v>
      </c>
      <c r="F754" s="218">
        <v>10</v>
      </c>
      <c r="G754" s="31"/>
      <c r="H754" s="32"/>
    </row>
    <row r="755" spans="1:8" s="2" customFormat="1" ht="16.9" customHeight="1">
      <c r="A755" s="31"/>
      <c r="B755" s="32"/>
      <c r="C755" s="213" t="s">
        <v>259</v>
      </c>
      <c r="D755" s="214" t="s">
        <v>259</v>
      </c>
      <c r="E755" s="215" t="s">
        <v>1</v>
      </c>
      <c r="F755" s="216">
        <v>24</v>
      </c>
      <c r="G755" s="31"/>
      <c r="H755" s="32"/>
    </row>
    <row r="756" spans="1:8" s="2" customFormat="1" ht="16.9" customHeight="1">
      <c r="A756" s="31"/>
      <c r="B756" s="32"/>
      <c r="C756" s="217" t="s">
        <v>259</v>
      </c>
      <c r="D756" s="217" t="s">
        <v>1391</v>
      </c>
      <c r="E756" s="16" t="s">
        <v>1</v>
      </c>
      <c r="F756" s="218">
        <v>24</v>
      </c>
      <c r="G756" s="31"/>
      <c r="H756" s="32"/>
    </row>
    <row r="757" spans="1:8" s="2" customFormat="1" ht="16.9" customHeight="1">
      <c r="A757" s="31"/>
      <c r="B757" s="32"/>
      <c r="C757" s="213" t="s">
        <v>155</v>
      </c>
      <c r="D757" s="214" t="s">
        <v>155</v>
      </c>
      <c r="E757" s="215" t="s">
        <v>1</v>
      </c>
      <c r="F757" s="216">
        <v>4</v>
      </c>
      <c r="G757" s="31"/>
      <c r="H757" s="32"/>
    </row>
    <row r="758" spans="1:8" s="2" customFormat="1" ht="16.9" customHeight="1">
      <c r="A758" s="31"/>
      <c r="B758" s="32"/>
      <c r="C758" s="217" t="s">
        <v>155</v>
      </c>
      <c r="D758" s="217" t="s">
        <v>156</v>
      </c>
      <c r="E758" s="16" t="s">
        <v>1</v>
      </c>
      <c r="F758" s="218">
        <v>4</v>
      </c>
      <c r="G758" s="31"/>
      <c r="H758" s="32"/>
    </row>
    <row r="759" spans="1:8" s="2" customFormat="1" ht="16.9" customHeight="1">
      <c r="A759" s="31"/>
      <c r="B759" s="32"/>
      <c r="C759" s="213" t="s">
        <v>162</v>
      </c>
      <c r="D759" s="214" t="s">
        <v>162</v>
      </c>
      <c r="E759" s="215" t="s">
        <v>1</v>
      </c>
      <c r="F759" s="216">
        <v>1200</v>
      </c>
      <c r="G759" s="31"/>
      <c r="H759" s="32"/>
    </row>
    <row r="760" spans="1:8" s="2" customFormat="1" ht="16.9" customHeight="1">
      <c r="A760" s="31"/>
      <c r="B760" s="32"/>
      <c r="C760" s="217" t="s">
        <v>162</v>
      </c>
      <c r="D760" s="217" t="s">
        <v>163</v>
      </c>
      <c r="E760" s="16" t="s">
        <v>1</v>
      </c>
      <c r="F760" s="218">
        <v>1200</v>
      </c>
      <c r="G760" s="31"/>
      <c r="H760" s="32"/>
    </row>
    <row r="761" spans="1:8" s="2" customFormat="1" ht="16.9" customHeight="1">
      <c r="A761" s="31"/>
      <c r="B761" s="32"/>
      <c r="C761" s="213" t="s">
        <v>456</v>
      </c>
      <c r="D761" s="214" t="s">
        <v>456</v>
      </c>
      <c r="E761" s="215" t="s">
        <v>1</v>
      </c>
      <c r="F761" s="216">
        <v>12</v>
      </c>
      <c r="G761" s="31"/>
      <c r="H761" s="32"/>
    </row>
    <row r="762" spans="1:8" s="2" customFormat="1" ht="16.9" customHeight="1">
      <c r="A762" s="31"/>
      <c r="B762" s="32"/>
      <c r="C762" s="217" t="s">
        <v>456</v>
      </c>
      <c r="D762" s="217" t="s">
        <v>1407</v>
      </c>
      <c r="E762" s="16" t="s">
        <v>1</v>
      </c>
      <c r="F762" s="218">
        <v>12</v>
      </c>
      <c r="G762" s="31"/>
      <c r="H762" s="32"/>
    </row>
    <row r="763" spans="1:8" s="2" customFormat="1" ht="16.9" customHeight="1">
      <c r="A763" s="31"/>
      <c r="B763" s="32"/>
      <c r="C763" s="219" t="s">
        <v>1562</v>
      </c>
      <c r="D763" s="31"/>
      <c r="E763" s="31"/>
      <c r="F763" s="31"/>
      <c r="G763" s="31"/>
      <c r="H763" s="32"/>
    </row>
    <row r="764" spans="1:8" s="2" customFormat="1" ht="16.9" customHeight="1">
      <c r="A764" s="31"/>
      <c r="B764" s="32"/>
      <c r="C764" s="217" t="s">
        <v>1403</v>
      </c>
      <c r="D764" s="217" t="s">
        <v>1404</v>
      </c>
      <c r="E764" s="16" t="s">
        <v>190</v>
      </c>
      <c r="F764" s="218">
        <v>46</v>
      </c>
      <c r="G764" s="31"/>
      <c r="H764" s="32"/>
    </row>
    <row r="765" spans="1:8" s="2" customFormat="1" ht="16.9" customHeight="1">
      <c r="A765" s="31"/>
      <c r="B765" s="32"/>
      <c r="C765" s="213" t="s">
        <v>960</v>
      </c>
      <c r="D765" s="214" t="s">
        <v>960</v>
      </c>
      <c r="E765" s="215" t="s">
        <v>1</v>
      </c>
      <c r="F765" s="216">
        <v>13800</v>
      </c>
      <c r="G765" s="31"/>
      <c r="H765" s="32"/>
    </row>
    <row r="766" spans="1:8" s="2" customFormat="1" ht="16.9" customHeight="1">
      <c r="A766" s="31"/>
      <c r="B766" s="32"/>
      <c r="C766" s="217" t="s">
        <v>960</v>
      </c>
      <c r="D766" s="217" t="s">
        <v>1419</v>
      </c>
      <c r="E766" s="16" t="s">
        <v>1</v>
      </c>
      <c r="F766" s="218">
        <v>13800</v>
      </c>
      <c r="G766" s="31"/>
      <c r="H766" s="32"/>
    </row>
    <row r="767" spans="1:8" s="2" customFormat="1" ht="16.9" customHeight="1">
      <c r="A767" s="31"/>
      <c r="B767" s="32"/>
      <c r="C767" s="213" t="s">
        <v>177</v>
      </c>
      <c r="D767" s="214" t="s">
        <v>177</v>
      </c>
      <c r="E767" s="215" t="s">
        <v>1</v>
      </c>
      <c r="F767" s="216">
        <v>2</v>
      </c>
      <c r="G767" s="31"/>
      <c r="H767" s="32"/>
    </row>
    <row r="768" spans="1:8" s="2" customFormat="1" ht="16.9" customHeight="1">
      <c r="A768" s="31"/>
      <c r="B768" s="32"/>
      <c r="C768" s="217" t="s">
        <v>177</v>
      </c>
      <c r="D768" s="217" t="s">
        <v>178</v>
      </c>
      <c r="E768" s="16" t="s">
        <v>1</v>
      </c>
      <c r="F768" s="218">
        <v>2</v>
      </c>
      <c r="G768" s="31"/>
      <c r="H768" s="32"/>
    </row>
    <row r="769" spans="1:8" s="2" customFormat="1" ht="16.9" customHeight="1">
      <c r="A769" s="31"/>
      <c r="B769" s="32"/>
      <c r="C769" s="213" t="s">
        <v>184</v>
      </c>
      <c r="D769" s="214" t="s">
        <v>184</v>
      </c>
      <c r="E769" s="215" t="s">
        <v>1</v>
      </c>
      <c r="F769" s="216">
        <v>600</v>
      </c>
      <c r="G769" s="31"/>
      <c r="H769" s="32"/>
    </row>
    <row r="770" spans="1:8" s="2" customFormat="1" ht="16.9" customHeight="1">
      <c r="A770" s="31"/>
      <c r="B770" s="32"/>
      <c r="C770" s="217" t="s">
        <v>184</v>
      </c>
      <c r="D770" s="217" t="s">
        <v>185</v>
      </c>
      <c r="E770" s="16" t="s">
        <v>1</v>
      </c>
      <c r="F770" s="218">
        <v>600</v>
      </c>
      <c r="G770" s="31"/>
      <c r="H770" s="32"/>
    </row>
    <row r="771" spans="1:8" s="2" customFormat="1" ht="16.9" customHeight="1">
      <c r="A771" s="31"/>
      <c r="B771" s="32"/>
      <c r="C771" s="213" t="s">
        <v>525</v>
      </c>
      <c r="D771" s="214" t="s">
        <v>525</v>
      </c>
      <c r="E771" s="215" t="s">
        <v>1</v>
      </c>
      <c r="F771" s="216">
        <v>24</v>
      </c>
      <c r="G771" s="31"/>
      <c r="H771" s="32"/>
    </row>
    <row r="772" spans="1:8" s="2" customFormat="1" ht="16.9" customHeight="1">
      <c r="A772" s="31"/>
      <c r="B772" s="32"/>
      <c r="C772" s="217" t="s">
        <v>525</v>
      </c>
      <c r="D772" s="217" t="s">
        <v>1408</v>
      </c>
      <c r="E772" s="16" t="s">
        <v>1</v>
      </c>
      <c r="F772" s="218">
        <v>24</v>
      </c>
      <c r="G772" s="31"/>
      <c r="H772" s="32"/>
    </row>
    <row r="773" spans="1:8" s="2" customFormat="1" ht="16.9" customHeight="1">
      <c r="A773" s="31"/>
      <c r="B773" s="32"/>
      <c r="C773" s="219" t="s">
        <v>1562</v>
      </c>
      <c r="D773" s="31"/>
      <c r="E773" s="31"/>
      <c r="F773" s="31"/>
      <c r="G773" s="31"/>
      <c r="H773" s="32"/>
    </row>
    <row r="774" spans="1:8" s="2" customFormat="1" ht="16.9" customHeight="1">
      <c r="A774" s="31"/>
      <c r="B774" s="32"/>
      <c r="C774" s="217" t="s">
        <v>1403</v>
      </c>
      <c r="D774" s="217" t="s">
        <v>1404</v>
      </c>
      <c r="E774" s="16" t="s">
        <v>190</v>
      </c>
      <c r="F774" s="218">
        <v>46</v>
      </c>
      <c r="G774" s="31"/>
      <c r="H774" s="32"/>
    </row>
    <row r="775" spans="1:8" s="2" customFormat="1" ht="16.9" customHeight="1">
      <c r="A775" s="31"/>
      <c r="B775" s="32"/>
      <c r="C775" s="213" t="s">
        <v>1379</v>
      </c>
      <c r="D775" s="214" t="s">
        <v>1379</v>
      </c>
      <c r="E775" s="215" t="s">
        <v>1</v>
      </c>
      <c r="F775" s="216">
        <v>1</v>
      </c>
      <c r="G775" s="31"/>
      <c r="H775" s="32"/>
    </row>
    <row r="776" spans="1:8" s="2" customFormat="1" ht="16.9" customHeight="1">
      <c r="A776" s="31"/>
      <c r="B776" s="32"/>
      <c r="C776" s="217" t="s">
        <v>1379</v>
      </c>
      <c r="D776" s="217" t="s">
        <v>1409</v>
      </c>
      <c r="E776" s="16" t="s">
        <v>1</v>
      </c>
      <c r="F776" s="218">
        <v>1</v>
      </c>
      <c r="G776" s="31"/>
      <c r="H776" s="32"/>
    </row>
    <row r="777" spans="1:8" s="2" customFormat="1" ht="16.9" customHeight="1">
      <c r="A777" s="31"/>
      <c r="B777" s="32"/>
      <c r="C777" s="219" t="s">
        <v>1562</v>
      </c>
      <c r="D777" s="31"/>
      <c r="E777" s="31"/>
      <c r="F777" s="31"/>
      <c r="G777" s="31"/>
      <c r="H777" s="32"/>
    </row>
    <row r="778" spans="1:8" s="2" customFormat="1" ht="16.9" customHeight="1">
      <c r="A778" s="31"/>
      <c r="B778" s="32"/>
      <c r="C778" s="217" t="s">
        <v>1403</v>
      </c>
      <c r="D778" s="217" t="s">
        <v>1404</v>
      </c>
      <c r="E778" s="16" t="s">
        <v>190</v>
      </c>
      <c r="F778" s="218">
        <v>46</v>
      </c>
      <c r="G778" s="31"/>
      <c r="H778" s="32"/>
    </row>
    <row r="779" spans="1:8" s="2" customFormat="1" ht="16.9" customHeight="1">
      <c r="A779" s="31"/>
      <c r="B779" s="32"/>
      <c r="C779" s="213" t="s">
        <v>1380</v>
      </c>
      <c r="D779" s="214" t="s">
        <v>1380</v>
      </c>
      <c r="E779" s="215" t="s">
        <v>1</v>
      </c>
      <c r="F779" s="216">
        <v>2</v>
      </c>
      <c r="G779" s="31"/>
      <c r="H779" s="32"/>
    </row>
    <row r="780" spans="1:8" s="2" customFormat="1" ht="16.9" customHeight="1">
      <c r="A780" s="31"/>
      <c r="B780" s="32"/>
      <c r="C780" s="217" t="s">
        <v>1380</v>
      </c>
      <c r="D780" s="217" t="s">
        <v>1410</v>
      </c>
      <c r="E780" s="16" t="s">
        <v>1</v>
      </c>
      <c r="F780" s="218">
        <v>2</v>
      </c>
      <c r="G780" s="31"/>
      <c r="H780" s="32"/>
    </row>
    <row r="781" spans="1:8" s="2" customFormat="1" ht="16.9" customHeight="1">
      <c r="A781" s="31"/>
      <c r="B781" s="32"/>
      <c r="C781" s="219" t="s">
        <v>1562</v>
      </c>
      <c r="D781" s="31"/>
      <c r="E781" s="31"/>
      <c r="F781" s="31"/>
      <c r="G781" s="31"/>
      <c r="H781" s="32"/>
    </row>
    <row r="782" spans="1:8" s="2" customFormat="1" ht="16.9" customHeight="1">
      <c r="A782" s="31"/>
      <c r="B782" s="32"/>
      <c r="C782" s="217" t="s">
        <v>1403</v>
      </c>
      <c r="D782" s="217" t="s">
        <v>1404</v>
      </c>
      <c r="E782" s="16" t="s">
        <v>190</v>
      </c>
      <c r="F782" s="218">
        <v>46</v>
      </c>
      <c r="G782" s="31"/>
      <c r="H782" s="32"/>
    </row>
    <row r="783" spans="1:8" s="2" customFormat="1" ht="16.9" customHeight="1">
      <c r="A783" s="31"/>
      <c r="B783" s="32"/>
      <c r="C783" s="213" t="s">
        <v>1381</v>
      </c>
      <c r="D783" s="214" t="s">
        <v>1381</v>
      </c>
      <c r="E783" s="215" t="s">
        <v>1</v>
      </c>
      <c r="F783" s="216">
        <v>1</v>
      </c>
      <c r="G783" s="31"/>
      <c r="H783" s="32"/>
    </row>
    <row r="784" spans="1:8" s="2" customFormat="1" ht="16.9" customHeight="1">
      <c r="A784" s="31"/>
      <c r="B784" s="32"/>
      <c r="C784" s="217" t="s">
        <v>1381</v>
      </c>
      <c r="D784" s="217" t="s">
        <v>1411</v>
      </c>
      <c r="E784" s="16" t="s">
        <v>1</v>
      </c>
      <c r="F784" s="218">
        <v>1</v>
      </c>
      <c r="G784" s="31"/>
      <c r="H784" s="32"/>
    </row>
    <row r="785" spans="1:8" s="2" customFormat="1" ht="16.9" customHeight="1">
      <c r="A785" s="31"/>
      <c r="B785" s="32"/>
      <c r="C785" s="219" t="s">
        <v>1562</v>
      </c>
      <c r="D785" s="31"/>
      <c r="E785" s="31"/>
      <c r="F785" s="31"/>
      <c r="G785" s="31"/>
      <c r="H785" s="32"/>
    </row>
    <row r="786" spans="1:8" s="2" customFormat="1" ht="16.9" customHeight="1">
      <c r="A786" s="31"/>
      <c r="B786" s="32"/>
      <c r="C786" s="217" t="s">
        <v>1403</v>
      </c>
      <c r="D786" s="217" t="s">
        <v>1404</v>
      </c>
      <c r="E786" s="16" t="s">
        <v>190</v>
      </c>
      <c r="F786" s="218">
        <v>46</v>
      </c>
      <c r="G786" s="31"/>
      <c r="H786" s="32"/>
    </row>
    <row r="787" spans="1:8" s="2" customFormat="1" ht="16.9" customHeight="1">
      <c r="A787" s="31"/>
      <c r="B787" s="32"/>
      <c r="C787" s="213" t="s">
        <v>1413</v>
      </c>
      <c r="D787" s="214" t="s">
        <v>1413</v>
      </c>
      <c r="E787" s="215" t="s">
        <v>1</v>
      </c>
      <c r="F787" s="216">
        <v>46</v>
      </c>
      <c r="G787" s="31"/>
      <c r="H787" s="32"/>
    </row>
    <row r="788" spans="1:8" s="2" customFormat="1" ht="16.9" customHeight="1">
      <c r="A788" s="31"/>
      <c r="B788" s="32"/>
      <c r="C788" s="217" t="s">
        <v>1</v>
      </c>
      <c r="D788" s="217" t="s">
        <v>1412</v>
      </c>
      <c r="E788" s="16" t="s">
        <v>1</v>
      </c>
      <c r="F788" s="218">
        <v>0</v>
      </c>
      <c r="G788" s="31"/>
      <c r="H788" s="32"/>
    </row>
    <row r="789" spans="1:8" s="2" customFormat="1" ht="16.9" customHeight="1">
      <c r="A789" s="31"/>
      <c r="B789" s="32"/>
      <c r="C789" s="217" t="s">
        <v>1413</v>
      </c>
      <c r="D789" s="217" t="s">
        <v>1414</v>
      </c>
      <c r="E789" s="16" t="s">
        <v>1</v>
      </c>
      <c r="F789" s="218">
        <v>46</v>
      </c>
      <c r="G789" s="31"/>
      <c r="H789" s="32"/>
    </row>
    <row r="790" spans="1:8" s="2" customFormat="1" ht="26.45" customHeight="1">
      <c r="A790" s="31"/>
      <c r="B790" s="32"/>
      <c r="C790" s="212" t="s">
        <v>1587</v>
      </c>
      <c r="D790" s="212" t="s">
        <v>100</v>
      </c>
      <c r="E790" s="31"/>
      <c r="F790" s="31"/>
      <c r="G790" s="31"/>
      <c r="H790" s="32"/>
    </row>
    <row r="791" spans="1:8" s="2" customFormat="1" ht="16.9" customHeight="1">
      <c r="A791" s="31"/>
      <c r="B791" s="32"/>
      <c r="C791" s="213" t="s">
        <v>140</v>
      </c>
      <c r="D791" s="214" t="s">
        <v>140</v>
      </c>
      <c r="E791" s="215" t="s">
        <v>1</v>
      </c>
      <c r="F791" s="216">
        <v>2286.9</v>
      </c>
      <c r="G791" s="31"/>
      <c r="H791" s="32"/>
    </row>
    <row r="792" spans="1:8" s="2" customFormat="1" ht="16.9" customHeight="1">
      <c r="A792" s="31"/>
      <c r="B792" s="32"/>
      <c r="C792" s="217" t="s">
        <v>140</v>
      </c>
      <c r="D792" s="217" t="s">
        <v>1467</v>
      </c>
      <c r="E792" s="16" t="s">
        <v>1</v>
      </c>
      <c r="F792" s="218">
        <v>2286.9</v>
      </c>
      <c r="G792" s="31"/>
      <c r="H792" s="32"/>
    </row>
    <row r="793" spans="1:8" s="2" customFormat="1" ht="16.9" customHeight="1">
      <c r="A793" s="31"/>
      <c r="B793" s="32"/>
      <c r="C793" s="219" t="s">
        <v>1562</v>
      </c>
      <c r="D793" s="31"/>
      <c r="E793" s="31"/>
      <c r="F793" s="31"/>
      <c r="G793" s="31"/>
      <c r="H793" s="32"/>
    </row>
    <row r="794" spans="1:8" s="2" customFormat="1" ht="16.9" customHeight="1">
      <c r="A794" s="31"/>
      <c r="B794" s="32"/>
      <c r="C794" s="217" t="s">
        <v>1464</v>
      </c>
      <c r="D794" s="217" t="s">
        <v>1465</v>
      </c>
      <c r="E794" s="16" t="s">
        <v>505</v>
      </c>
      <c r="F794" s="218">
        <v>2286.9</v>
      </c>
      <c r="G794" s="31"/>
      <c r="H794" s="32"/>
    </row>
    <row r="795" spans="1:8" s="2" customFormat="1" ht="16.9" customHeight="1">
      <c r="A795" s="31"/>
      <c r="B795" s="32"/>
      <c r="C795" s="213" t="s">
        <v>1009</v>
      </c>
      <c r="D795" s="214" t="s">
        <v>1009</v>
      </c>
      <c r="E795" s="215" t="s">
        <v>1</v>
      </c>
      <c r="F795" s="216">
        <v>3903.5</v>
      </c>
      <c r="G795" s="31"/>
      <c r="H795" s="32"/>
    </row>
    <row r="796" spans="1:8" s="2" customFormat="1" ht="16.9" customHeight="1">
      <c r="A796" s="31"/>
      <c r="B796" s="32"/>
      <c r="C796" s="217" t="s">
        <v>1009</v>
      </c>
      <c r="D796" s="217" t="s">
        <v>1495</v>
      </c>
      <c r="E796" s="16" t="s">
        <v>1</v>
      </c>
      <c r="F796" s="218">
        <v>3903.5</v>
      </c>
      <c r="G796" s="31"/>
      <c r="H796" s="32"/>
    </row>
    <row r="797" spans="1:8" s="2" customFormat="1" ht="16.9" customHeight="1">
      <c r="A797" s="31"/>
      <c r="B797" s="32"/>
      <c r="C797" s="213" t="s">
        <v>198</v>
      </c>
      <c r="D797" s="214" t="s">
        <v>198</v>
      </c>
      <c r="E797" s="215" t="s">
        <v>1</v>
      </c>
      <c r="F797" s="216">
        <v>7623</v>
      </c>
      <c r="G797" s="31"/>
      <c r="H797" s="32"/>
    </row>
    <row r="798" spans="1:8" s="2" customFormat="1" ht="16.9" customHeight="1">
      <c r="A798" s="31"/>
      <c r="B798" s="32"/>
      <c r="C798" s="217" t="s">
        <v>198</v>
      </c>
      <c r="D798" s="217" t="s">
        <v>1499</v>
      </c>
      <c r="E798" s="16" t="s">
        <v>1</v>
      </c>
      <c r="F798" s="218">
        <v>7623</v>
      </c>
      <c r="G798" s="31"/>
      <c r="H798" s="32"/>
    </row>
    <row r="799" spans="1:8" s="2" customFormat="1" ht="16.9" customHeight="1">
      <c r="A799" s="31"/>
      <c r="B799" s="32"/>
      <c r="C799" s="219" t="s">
        <v>1562</v>
      </c>
      <c r="D799" s="31"/>
      <c r="E799" s="31"/>
      <c r="F799" s="31"/>
      <c r="G799" s="31"/>
      <c r="H799" s="32"/>
    </row>
    <row r="800" spans="1:8" s="2" customFormat="1" ht="16.9" customHeight="1">
      <c r="A800" s="31"/>
      <c r="B800" s="32"/>
      <c r="C800" s="217" t="s">
        <v>1496</v>
      </c>
      <c r="D800" s="217" t="s">
        <v>1497</v>
      </c>
      <c r="E800" s="16" t="s">
        <v>273</v>
      </c>
      <c r="F800" s="218">
        <v>7623</v>
      </c>
      <c r="G800" s="31"/>
      <c r="H800" s="32"/>
    </row>
    <row r="801" spans="1:8" s="2" customFormat="1" ht="16.9" customHeight="1">
      <c r="A801" s="31"/>
      <c r="B801" s="32"/>
      <c r="C801" s="213" t="s">
        <v>102</v>
      </c>
      <c r="D801" s="214" t="s">
        <v>102</v>
      </c>
      <c r="E801" s="215" t="s">
        <v>1</v>
      </c>
      <c r="F801" s="216">
        <v>114.345</v>
      </c>
      <c r="G801" s="31"/>
      <c r="H801" s="32"/>
    </row>
    <row r="802" spans="1:8" s="2" customFormat="1" ht="16.9" customHeight="1">
      <c r="A802" s="31"/>
      <c r="B802" s="32"/>
      <c r="C802" s="217" t="s">
        <v>102</v>
      </c>
      <c r="D802" s="217" t="s">
        <v>1502</v>
      </c>
      <c r="E802" s="16" t="s">
        <v>1</v>
      </c>
      <c r="F802" s="218">
        <v>114.345</v>
      </c>
      <c r="G802" s="31"/>
      <c r="H802" s="32"/>
    </row>
    <row r="803" spans="1:8" s="2" customFormat="1" ht="16.9" customHeight="1">
      <c r="A803" s="31"/>
      <c r="B803" s="32"/>
      <c r="C803" s="213" t="s">
        <v>586</v>
      </c>
      <c r="D803" s="214" t="s">
        <v>586</v>
      </c>
      <c r="E803" s="215" t="s">
        <v>1</v>
      </c>
      <c r="F803" s="216">
        <v>15246</v>
      </c>
      <c r="G803" s="31"/>
      <c r="H803" s="32"/>
    </row>
    <row r="804" spans="1:8" s="2" customFormat="1" ht="16.9" customHeight="1">
      <c r="A804" s="31"/>
      <c r="B804" s="32"/>
      <c r="C804" s="217" t="s">
        <v>586</v>
      </c>
      <c r="D804" s="217" t="s">
        <v>1507</v>
      </c>
      <c r="E804" s="16" t="s">
        <v>1</v>
      </c>
      <c r="F804" s="218">
        <v>15246</v>
      </c>
      <c r="G804" s="31"/>
      <c r="H804" s="32"/>
    </row>
    <row r="805" spans="1:8" s="2" customFormat="1" ht="16.9" customHeight="1">
      <c r="A805" s="31"/>
      <c r="B805" s="32"/>
      <c r="C805" s="219" t="s">
        <v>1562</v>
      </c>
      <c r="D805" s="31"/>
      <c r="E805" s="31"/>
      <c r="F805" s="31"/>
      <c r="G805" s="31"/>
      <c r="H805" s="32"/>
    </row>
    <row r="806" spans="1:8" s="2" customFormat="1" ht="16.9" customHeight="1">
      <c r="A806" s="31"/>
      <c r="B806" s="32"/>
      <c r="C806" s="217" t="s">
        <v>1504</v>
      </c>
      <c r="D806" s="217" t="s">
        <v>1505</v>
      </c>
      <c r="E806" s="16" t="s">
        <v>273</v>
      </c>
      <c r="F806" s="218">
        <v>15246</v>
      </c>
      <c r="G806" s="31"/>
      <c r="H806" s="32"/>
    </row>
    <row r="807" spans="1:8" s="2" customFormat="1" ht="16.9" customHeight="1">
      <c r="A807" s="31"/>
      <c r="B807" s="32"/>
      <c r="C807" s="213" t="s">
        <v>234</v>
      </c>
      <c r="D807" s="214" t="s">
        <v>234</v>
      </c>
      <c r="E807" s="215" t="s">
        <v>1</v>
      </c>
      <c r="F807" s="216">
        <v>15246</v>
      </c>
      <c r="G807" s="31"/>
      <c r="H807" s="32"/>
    </row>
    <row r="808" spans="1:8" s="2" customFormat="1" ht="16.9" customHeight="1">
      <c r="A808" s="31"/>
      <c r="B808" s="32"/>
      <c r="C808" s="217" t="s">
        <v>234</v>
      </c>
      <c r="D808" s="217" t="s">
        <v>1507</v>
      </c>
      <c r="E808" s="16" t="s">
        <v>1</v>
      </c>
      <c r="F808" s="218">
        <v>15246</v>
      </c>
      <c r="G808" s="31"/>
      <c r="H808" s="32"/>
    </row>
    <row r="809" spans="1:8" s="2" customFormat="1" ht="16.9" customHeight="1">
      <c r="A809" s="31"/>
      <c r="B809" s="32"/>
      <c r="C809" s="219" t="s">
        <v>1562</v>
      </c>
      <c r="D809" s="31"/>
      <c r="E809" s="31"/>
      <c r="F809" s="31"/>
      <c r="G809" s="31"/>
      <c r="H809" s="32"/>
    </row>
    <row r="810" spans="1:8" s="2" customFormat="1" ht="16.9" customHeight="1">
      <c r="A810" s="31"/>
      <c r="B810" s="32"/>
      <c r="C810" s="217" t="s">
        <v>1508</v>
      </c>
      <c r="D810" s="217" t="s">
        <v>1509</v>
      </c>
      <c r="E810" s="16" t="s">
        <v>273</v>
      </c>
      <c r="F810" s="218">
        <v>15246</v>
      </c>
      <c r="G810" s="31"/>
      <c r="H810" s="32"/>
    </row>
    <row r="811" spans="1:8" s="2" customFormat="1" ht="16.9" customHeight="1">
      <c r="A811" s="31"/>
      <c r="B811" s="32"/>
      <c r="C811" s="213" t="s">
        <v>242</v>
      </c>
      <c r="D811" s="214" t="s">
        <v>242</v>
      </c>
      <c r="E811" s="215" t="s">
        <v>1</v>
      </c>
      <c r="F811" s="216">
        <v>15246</v>
      </c>
      <c r="G811" s="31"/>
      <c r="H811" s="32"/>
    </row>
    <row r="812" spans="1:8" s="2" customFormat="1" ht="16.9" customHeight="1">
      <c r="A812" s="31"/>
      <c r="B812" s="32"/>
      <c r="C812" s="217" t="s">
        <v>242</v>
      </c>
      <c r="D812" s="217" t="s">
        <v>1507</v>
      </c>
      <c r="E812" s="16" t="s">
        <v>1</v>
      </c>
      <c r="F812" s="218">
        <v>15246</v>
      </c>
      <c r="G812" s="31"/>
      <c r="H812" s="32"/>
    </row>
    <row r="813" spans="1:8" s="2" customFormat="1" ht="16.9" customHeight="1">
      <c r="A813" s="31"/>
      <c r="B813" s="32"/>
      <c r="C813" s="219" t="s">
        <v>1562</v>
      </c>
      <c r="D813" s="31"/>
      <c r="E813" s="31"/>
      <c r="F813" s="31"/>
      <c r="G813" s="31"/>
      <c r="H813" s="32"/>
    </row>
    <row r="814" spans="1:8" s="2" customFormat="1" ht="16.9" customHeight="1">
      <c r="A814" s="31"/>
      <c r="B814" s="32"/>
      <c r="C814" s="217" t="s">
        <v>1511</v>
      </c>
      <c r="D814" s="217" t="s">
        <v>1512</v>
      </c>
      <c r="E814" s="16" t="s">
        <v>273</v>
      </c>
      <c r="F814" s="218">
        <v>15246</v>
      </c>
      <c r="G814" s="31"/>
      <c r="H814" s="32"/>
    </row>
    <row r="815" spans="1:8" s="2" customFormat="1" ht="16.9" customHeight="1">
      <c r="A815" s="31"/>
      <c r="B815" s="32"/>
      <c r="C815" s="213" t="s">
        <v>249</v>
      </c>
      <c r="D815" s="214" t="s">
        <v>249</v>
      </c>
      <c r="E815" s="215" t="s">
        <v>1</v>
      </c>
      <c r="F815" s="216">
        <v>4573.8</v>
      </c>
      <c r="G815" s="31"/>
      <c r="H815" s="32"/>
    </row>
    <row r="816" spans="1:8" s="2" customFormat="1" ht="16.9" customHeight="1">
      <c r="A816" s="31"/>
      <c r="B816" s="32"/>
      <c r="C816" s="217" t="s">
        <v>249</v>
      </c>
      <c r="D816" s="217" t="s">
        <v>1517</v>
      </c>
      <c r="E816" s="16" t="s">
        <v>1</v>
      </c>
      <c r="F816" s="218">
        <v>4573.8</v>
      </c>
      <c r="G816" s="31"/>
      <c r="H816" s="32"/>
    </row>
    <row r="817" spans="1:8" s="2" customFormat="1" ht="16.9" customHeight="1">
      <c r="A817" s="31"/>
      <c r="B817" s="32"/>
      <c r="C817" s="219" t="s">
        <v>1562</v>
      </c>
      <c r="D817" s="31"/>
      <c r="E817" s="31"/>
      <c r="F817" s="31"/>
      <c r="G817" s="31"/>
      <c r="H817" s="32"/>
    </row>
    <row r="818" spans="1:8" s="2" customFormat="1" ht="16.9" customHeight="1">
      <c r="A818" s="31"/>
      <c r="B818" s="32"/>
      <c r="C818" s="217" t="s">
        <v>1514</v>
      </c>
      <c r="D818" s="217" t="s">
        <v>1515</v>
      </c>
      <c r="E818" s="16" t="s">
        <v>273</v>
      </c>
      <c r="F818" s="218">
        <v>4573.8</v>
      </c>
      <c r="G818" s="31"/>
      <c r="H818" s="32"/>
    </row>
    <row r="819" spans="1:8" s="2" customFormat="1" ht="16.9" customHeight="1">
      <c r="A819" s="31"/>
      <c r="B819" s="32"/>
      <c r="C819" s="213" t="s">
        <v>578</v>
      </c>
      <c r="D819" s="214" t="s">
        <v>578</v>
      </c>
      <c r="E819" s="215" t="s">
        <v>1</v>
      </c>
      <c r="F819" s="216">
        <v>114.345</v>
      </c>
      <c r="G819" s="31"/>
      <c r="H819" s="32"/>
    </row>
    <row r="820" spans="1:8" s="2" customFormat="1" ht="16.9" customHeight="1">
      <c r="A820" s="31"/>
      <c r="B820" s="32"/>
      <c r="C820" s="217" t="s">
        <v>578</v>
      </c>
      <c r="D820" s="217" t="s">
        <v>1519</v>
      </c>
      <c r="E820" s="16" t="s">
        <v>1</v>
      </c>
      <c r="F820" s="218">
        <v>114.345</v>
      </c>
      <c r="G820" s="31"/>
      <c r="H820" s="32"/>
    </row>
    <row r="821" spans="1:8" s="2" customFormat="1" ht="16.9" customHeight="1">
      <c r="A821" s="31"/>
      <c r="B821" s="32"/>
      <c r="C821" s="219" t="s">
        <v>1562</v>
      </c>
      <c r="D821" s="31"/>
      <c r="E821" s="31"/>
      <c r="F821" s="31"/>
      <c r="G821" s="31"/>
      <c r="H821" s="32"/>
    </row>
    <row r="822" spans="1:8" s="2" customFormat="1" ht="16.9" customHeight="1">
      <c r="A822" s="31"/>
      <c r="B822" s="32"/>
      <c r="C822" s="217" t="s">
        <v>564</v>
      </c>
      <c r="D822" s="217" t="s">
        <v>565</v>
      </c>
      <c r="E822" s="16" t="s">
        <v>700</v>
      </c>
      <c r="F822" s="218">
        <v>114.345</v>
      </c>
      <c r="G822" s="31"/>
      <c r="H822" s="32"/>
    </row>
    <row r="823" spans="1:8" s="2" customFormat="1" ht="16.9" customHeight="1">
      <c r="A823" s="31"/>
      <c r="B823" s="32"/>
      <c r="C823" s="213" t="s">
        <v>280</v>
      </c>
      <c r="D823" s="214" t="s">
        <v>280</v>
      </c>
      <c r="E823" s="215" t="s">
        <v>1</v>
      </c>
      <c r="F823" s="216">
        <v>2268</v>
      </c>
      <c r="G823" s="31"/>
      <c r="H823" s="32"/>
    </row>
    <row r="824" spans="1:8" s="2" customFormat="1" ht="16.9" customHeight="1">
      <c r="A824" s="31"/>
      <c r="B824" s="32"/>
      <c r="C824" s="217" t="s">
        <v>280</v>
      </c>
      <c r="D824" s="217" t="s">
        <v>1471</v>
      </c>
      <c r="E824" s="16" t="s">
        <v>1</v>
      </c>
      <c r="F824" s="218">
        <v>2268</v>
      </c>
      <c r="G824" s="31"/>
      <c r="H824" s="32"/>
    </row>
    <row r="825" spans="1:8" s="2" customFormat="1" ht="16.9" customHeight="1">
      <c r="A825" s="31"/>
      <c r="B825" s="32"/>
      <c r="C825" s="213" t="s">
        <v>356</v>
      </c>
      <c r="D825" s="214" t="s">
        <v>356</v>
      </c>
      <c r="E825" s="215" t="s">
        <v>1</v>
      </c>
      <c r="F825" s="216">
        <v>571.725</v>
      </c>
      <c r="G825" s="31"/>
      <c r="H825" s="32"/>
    </row>
    <row r="826" spans="1:8" s="2" customFormat="1" ht="16.9" customHeight="1">
      <c r="A826" s="31"/>
      <c r="B826" s="32"/>
      <c r="C826" s="217" t="s">
        <v>356</v>
      </c>
      <c r="D826" s="217" t="s">
        <v>1525</v>
      </c>
      <c r="E826" s="16" t="s">
        <v>1</v>
      </c>
      <c r="F826" s="218">
        <v>571.725</v>
      </c>
      <c r="G826" s="31"/>
      <c r="H826" s="32"/>
    </row>
    <row r="827" spans="1:8" s="2" customFormat="1" ht="16.9" customHeight="1">
      <c r="A827" s="31"/>
      <c r="B827" s="32"/>
      <c r="C827" s="219" t="s">
        <v>1562</v>
      </c>
      <c r="D827" s="31"/>
      <c r="E827" s="31"/>
      <c r="F827" s="31"/>
      <c r="G827" s="31"/>
      <c r="H827" s="32"/>
    </row>
    <row r="828" spans="1:8" s="2" customFormat="1" ht="16.9" customHeight="1">
      <c r="A828" s="31"/>
      <c r="B828" s="32"/>
      <c r="C828" s="217" t="s">
        <v>1522</v>
      </c>
      <c r="D828" s="217" t="s">
        <v>1523</v>
      </c>
      <c r="E828" s="16" t="s">
        <v>439</v>
      </c>
      <c r="F828" s="218">
        <v>571.725</v>
      </c>
      <c r="G828" s="31"/>
      <c r="H828" s="32"/>
    </row>
    <row r="829" spans="1:8" s="2" customFormat="1" ht="16.9" customHeight="1">
      <c r="A829" s="31"/>
      <c r="B829" s="32"/>
      <c r="C829" s="213" t="s">
        <v>1049</v>
      </c>
      <c r="D829" s="214" t="s">
        <v>1049</v>
      </c>
      <c r="E829" s="215" t="s">
        <v>1</v>
      </c>
      <c r="F829" s="216">
        <v>0.114</v>
      </c>
      <c r="G829" s="31"/>
      <c r="H829" s="32"/>
    </row>
    <row r="830" spans="1:8" s="2" customFormat="1" ht="16.9" customHeight="1">
      <c r="A830" s="31"/>
      <c r="B830" s="32"/>
      <c r="C830" s="217" t="s">
        <v>1049</v>
      </c>
      <c r="D830" s="217" t="s">
        <v>1531</v>
      </c>
      <c r="E830" s="16" t="s">
        <v>1</v>
      </c>
      <c r="F830" s="218">
        <v>0.114</v>
      </c>
      <c r="G830" s="31"/>
      <c r="H830" s="32"/>
    </row>
    <row r="831" spans="1:8" s="2" customFormat="1" ht="16.9" customHeight="1">
      <c r="A831" s="31"/>
      <c r="B831" s="32"/>
      <c r="C831" s="219" t="s">
        <v>1562</v>
      </c>
      <c r="D831" s="31"/>
      <c r="E831" s="31"/>
      <c r="F831" s="31"/>
      <c r="G831" s="31"/>
      <c r="H831" s="32"/>
    </row>
    <row r="832" spans="1:8" s="2" customFormat="1" ht="16.9" customHeight="1">
      <c r="A832" s="31"/>
      <c r="B832" s="32"/>
      <c r="C832" s="217" t="s">
        <v>1528</v>
      </c>
      <c r="D832" s="217" t="s">
        <v>1529</v>
      </c>
      <c r="E832" s="16" t="s">
        <v>439</v>
      </c>
      <c r="F832" s="218">
        <v>0.114</v>
      </c>
      <c r="G832" s="31"/>
      <c r="H832" s="32"/>
    </row>
    <row r="833" spans="1:8" s="2" customFormat="1" ht="16.9" customHeight="1">
      <c r="A833" s="31"/>
      <c r="B833" s="32"/>
      <c r="C833" s="213" t="s">
        <v>604</v>
      </c>
      <c r="D833" s="214" t="s">
        <v>604</v>
      </c>
      <c r="E833" s="215" t="s">
        <v>1</v>
      </c>
      <c r="F833" s="216">
        <v>343.035</v>
      </c>
      <c r="G833" s="31"/>
      <c r="H833" s="32"/>
    </row>
    <row r="834" spans="1:8" s="2" customFormat="1" ht="16.9" customHeight="1">
      <c r="A834" s="31"/>
      <c r="B834" s="32"/>
      <c r="C834" s="217" t="s">
        <v>604</v>
      </c>
      <c r="D834" s="217" t="s">
        <v>1538</v>
      </c>
      <c r="E834" s="16" t="s">
        <v>1</v>
      </c>
      <c r="F834" s="218">
        <v>343.035</v>
      </c>
      <c r="G834" s="31"/>
      <c r="H834" s="32"/>
    </row>
    <row r="835" spans="1:8" s="2" customFormat="1" ht="16.9" customHeight="1">
      <c r="A835" s="31"/>
      <c r="B835" s="32"/>
      <c r="C835" s="213" t="s">
        <v>458</v>
      </c>
      <c r="D835" s="214" t="s">
        <v>458</v>
      </c>
      <c r="E835" s="215" t="s">
        <v>1</v>
      </c>
      <c r="F835" s="216">
        <v>4733.5</v>
      </c>
      <c r="G835" s="31"/>
      <c r="H835" s="32"/>
    </row>
    <row r="836" spans="1:8" s="2" customFormat="1" ht="16.9" customHeight="1">
      <c r="A836" s="31"/>
      <c r="B836" s="32"/>
      <c r="C836" s="217" t="s">
        <v>458</v>
      </c>
      <c r="D836" s="217" t="s">
        <v>1543</v>
      </c>
      <c r="E836" s="16" t="s">
        <v>1</v>
      </c>
      <c r="F836" s="218">
        <v>4733.5</v>
      </c>
      <c r="G836" s="31"/>
      <c r="H836" s="32"/>
    </row>
    <row r="837" spans="1:8" s="2" customFormat="1" ht="16.9" customHeight="1">
      <c r="A837" s="31"/>
      <c r="B837" s="32"/>
      <c r="C837" s="213" t="s">
        <v>616</v>
      </c>
      <c r="D837" s="214" t="s">
        <v>616</v>
      </c>
      <c r="E837" s="215" t="s">
        <v>1</v>
      </c>
      <c r="F837" s="216">
        <v>4348</v>
      </c>
      <c r="G837" s="31"/>
      <c r="H837" s="32"/>
    </row>
    <row r="838" spans="1:8" s="2" customFormat="1" ht="16.9" customHeight="1">
      <c r="A838" s="31"/>
      <c r="B838" s="32"/>
      <c r="C838" s="217" t="s">
        <v>616</v>
      </c>
      <c r="D838" s="217" t="s">
        <v>1547</v>
      </c>
      <c r="E838" s="16" t="s">
        <v>1</v>
      </c>
      <c r="F838" s="218">
        <v>4348</v>
      </c>
      <c r="G838" s="31"/>
      <c r="H838" s="32"/>
    </row>
    <row r="839" spans="1:8" s="2" customFormat="1" ht="16.9" customHeight="1">
      <c r="A839" s="31"/>
      <c r="B839" s="32"/>
      <c r="C839" s="213" t="s">
        <v>621</v>
      </c>
      <c r="D839" s="214" t="s">
        <v>621</v>
      </c>
      <c r="E839" s="215" t="s">
        <v>1</v>
      </c>
      <c r="F839" s="216">
        <v>1445</v>
      </c>
      <c r="G839" s="31"/>
      <c r="H839" s="32"/>
    </row>
    <row r="840" spans="1:8" s="2" customFormat="1" ht="16.9" customHeight="1">
      <c r="A840" s="31"/>
      <c r="B840" s="32"/>
      <c r="C840" s="217" t="s">
        <v>621</v>
      </c>
      <c r="D840" s="217" t="s">
        <v>1549</v>
      </c>
      <c r="E840" s="16" t="s">
        <v>1</v>
      </c>
      <c r="F840" s="218">
        <v>1445</v>
      </c>
      <c r="G840" s="31"/>
      <c r="H840" s="32"/>
    </row>
    <row r="841" spans="1:8" s="2" customFormat="1" ht="16.9" customHeight="1">
      <c r="A841" s="31"/>
      <c r="B841" s="32"/>
      <c r="C841" s="213" t="s">
        <v>288</v>
      </c>
      <c r="D841" s="214" t="s">
        <v>288</v>
      </c>
      <c r="E841" s="215" t="s">
        <v>1</v>
      </c>
      <c r="F841" s="216">
        <v>1134</v>
      </c>
      <c r="G841" s="31"/>
      <c r="H841" s="32"/>
    </row>
    <row r="842" spans="1:8" s="2" customFormat="1" ht="16.9" customHeight="1">
      <c r="A842" s="31"/>
      <c r="B842" s="32"/>
      <c r="C842" s="217" t="s">
        <v>288</v>
      </c>
      <c r="D842" s="217" t="s">
        <v>1473</v>
      </c>
      <c r="E842" s="16" t="s">
        <v>1</v>
      </c>
      <c r="F842" s="218">
        <v>1134</v>
      </c>
      <c r="G842" s="31"/>
      <c r="H842" s="32"/>
    </row>
    <row r="843" spans="1:8" s="2" customFormat="1" ht="16.9" customHeight="1">
      <c r="A843" s="31"/>
      <c r="B843" s="32"/>
      <c r="C843" s="213" t="s">
        <v>636</v>
      </c>
      <c r="D843" s="214" t="s">
        <v>636</v>
      </c>
      <c r="E843" s="215" t="s">
        <v>1</v>
      </c>
      <c r="F843" s="216">
        <v>1</v>
      </c>
      <c r="G843" s="31"/>
      <c r="H843" s="32"/>
    </row>
    <row r="844" spans="1:8" s="2" customFormat="1" ht="16.9" customHeight="1">
      <c r="A844" s="31"/>
      <c r="B844" s="32"/>
      <c r="C844" s="217" t="s">
        <v>636</v>
      </c>
      <c r="D844" s="217" t="s">
        <v>1558</v>
      </c>
      <c r="E844" s="16" t="s">
        <v>1</v>
      </c>
      <c r="F844" s="218">
        <v>1</v>
      </c>
      <c r="G844" s="31"/>
      <c r="H844" s="32"/>
    </row>
    <row r="845" spans="1:8" s="2" customFormat="1" ht="16.9" customHeight="1">
      <c r="A845" s="31"/>
      <c r="B845" s="32"/>
      <c r="C845" s="213" t="s">
        <v>154</v>
      </c>
      <c r="D845" s="214" t="s">
        <v>154</v>
      </c>
      <c r="E845" s="215" t="s">
        <v>1</v>
      </c>
      <c r="F845" s="216">
        <v>158</v>
      </c>
      <c r="G845" s="31"/>
      <c r="H845" s="32"/>
    </row>
    <row r="846" spans="1:8" s="2" customFormat="1" ht="16.9" customHeight="1">
      <c r="A846" s="31"/>
      <c r="B846" s="32"/>
      <c r="C846" s="217" t="s">
        <v>154</v>
      </c>
      <c r="D846" s="217" t="s">
        <v>1477</v>
      </c>
      <c r="E846" s="16" t="s">
        <v>1</v>
      </c>
      <c r="F846" s="218">
        <v>158</v>
      </c>
      <c r="G846" s="31"/>
      <c r="H846" s="32"/>
    </row>
    <row r="847" spans="1:8" s="2" customFormat="1" ht="16.9" customHeight="1">
      <c r="A847" s="31"/>
      <c r="B847" s="32"/>
      <c r="C847" s="219" t="s">
        <v>1562</v>
      </c>
      <c r="D847" s="31"/>
      <c r="E847" s="31"/>
      <c r="F847" s="31"/>
      <c r="G847" s="31"/>
      <c r="H847" s="32"/>
    </row>
    <row r="848" spans="1:8" s="2" customFormat="1" ht="16.9" customHeight="1">
      <c r="A848" s="31"/>
      <c r="B848" s="32"/>
      <c r="C848" s="217" t="s">
        <v>1474</v>
      </c>
      <c r="D848" s="217" t="s">
        <v>1475</v>
      </c>
      <c r="E848" s="16" t="s">
        <v>505</v>
      </c>
      <c r="F848" s="218">
        <v>4732</v>
      </c>
      <c r="G848" s="31"/>
      <c r="H848" s="32"/>
    </row>
    <row r="849" spans="1:8" s="2" customFormat="1" ht="16.9" customHeight="1">
      <c r="A849" s="31"/>
      <c r="B849" s="32"/>
      <c r="C849" s="213" t="s">
        <v>161</v>
      </c>
      <c r="D849" s="214" t="s">
        <v>161</v>
      </c>
      <c r="E849" s="215" t="s">
        <v>1</v>
      </c>
      <c r="F849" s="216">
        <v>2110</v>
      </c>
      <c r="G849" s="31"/>
      <c r="H849" s="32"/>
    </row>
    <row r="850" spans="1:8" s="2" customFormat="1" ht="16.9" customHeight="1">
      <c r="A850" s="31"/>
      <c r="B850" s="32"/>
      <c r="C850" s="217" t="s">
        <v>161</v>
      </c>
      <c r="D850" s="217" t="s">
        <v>1480</v>
      </c>
      <c r="E850" s="16" t="s">
        <v>1</v>
      </c>
      <c r="F850" s="218">
        <v>2110</v>
      </c>
      <c r="G850" s="31"/>
      <c r="H850" s="32"/>
    </row>
    <row r="851" spans="1:8" s="2" customFormat="1" ht="16.9" customHeight="1">
      <c r="A851" s="31"/>
      <c r="B851" s="32"/>
      <c r="C851" s="213" t="s">
        <v>307</v>
      </c>
      <c r="D851" s="214" t="s">
        <v>307</v>
      </c>
      <c r="E851" s="215" t="s">
        <v>1</v>
      </c>
      <c r="F851" s="216">
        <v>4574</v>
      </c>
      <c r="G851" s="31"/>
      <c r="H851" s="32"/>
    </row>
    <row r="852" spans="1:8" s="2" customFormat="1" ht="16.9" customHeight="1">
      <c r="A852" s="31"/>
      <c r="B852" s="32"/>
      <c r="C852" s="217" t="s">
        <v>307</v>
      </c>
      <c r="D852" s="217" t="s">
        <v>1484</v>
      </c>
      <c r="E852" s="16" t="s">
        <v>1</v>
      </c>
      <c r="F852" s="218">
        <v>4574</v>
      </c>
      <c r="G852" s="31"/>
      <c r="H852" s="32"/>
    </row>
    <row r="853" spans="1:8" s="2" customFormat="1" ht="16.9" customHeight="1">
      <c r="A853" s="31"/>
      <c r="B853" s="32"/>
      <c r="C853" s="219" t="s">
        <v>1562</v>
      </c>
      <c r="D853" s="31"/>
      <c r="E853" s="31"/>
      <c r="F853" s="31"/>
      <c r="G853" s="31"/>
      <c r="H853" s="32"/>
    </row>
    <row r="854" spans="1:8" s="2" customFormat="1" ht="16.9" customHeight="1">
      <c r="A854" s="31"/>
      <c r="B854" s="32"/>
      <c r="C854" s="217" t="s">
        <v>1481</v>
      </c>
      <c r="D854" s="217" t="s">
        <v>1482</v>
      </c>
      <c r="E854" s="16" t="s">
        <v>505</v>
      </c>
      <c r="F854" s="218">
        <v>4574</v>
      </c>
      <c r="G854" s="31"/>
      <c r="H854" s="32"/>
    </row>
    <row r="855" spans="1:8" s="2" customFormat="1" ht="16.9" customHeight="1">
      <c r="A855" s="31"/>
      <c r="B855" s="32"/>
      <c r="C855" s="213" t="s">
        <v>312</v>
      </c>
      <c r="D855" s="214" t="s">
        <v>312</v>
      </c>
      <c r="E855" s="215" t="s">
        <v>1</v>
      </c>
      <c r="F855" s="216">
        <v>2326</v>
      </c>
      <c r="G855" s="31"/>
      <c r="H855" s="32"/>
    </row>
    <row r="856" spans="1:8" s="2" customFormat="1" ht="16.9" customHeight="1">
      <c r="A856" s="31"/>
      <c r="B856" s="32"/>
      <c r="C856" s="217" t="s">
        <v>312</v>
      </c>
      <c r="D856" s="217" t="s">
        <v>1487</v>
      </c>
      <c r="E856" s="16" t="s">
        <v>1</v>
      </c>
      <c r="F856" s="218">
        <v>2326</v>
      </c>
      <c r="G856" s="31"/>
      <c r="H856" s="32"/>
    </row>
    <row r="857" spans="1:8" s="2" customFormat="1" ht="16.9" customHeight="1">
      <c r="A857" s="31"/>
      <c r="B857" s="32"/>
      <c r="C857" s="213" t="s">
        <v>176</v>
      </c>
      <c r="D857" s="214" t="s">
        <v>176</v>
      </c>
      <c r="E857" s="215" t="s">
        <v>1</v>
      </c>
      <c r="F857" s="216">
        <v>4571.6</v>
      </c>
      <c r="G857" s="31"/>
      <c r="H857" s="32"/>
    </row>
    <row r="858" spans="1:8" s="2" customFormat="1" ht="16.9" customHeight="1">
      <c r="A858" s="31"/>
      <c r="B858" s="32"/>
      <c r="C858" s="217" t="s">
        <v>176</v>
      </c>
      <c r="D858" s="217" t="s">
        <v>1489</v>
      </c>
      <c r="E858" s="16" t="s">
        <v>1</v>
      </c>
      <c r="F858" s="218">
        <v>4571.6</v>
      </c>
      <c r="G858" s="31"/>
      <c r="H858" s="32"/>
    </row>
    <row r="859" spans="1:8" s="2" customFormat="1" ht="16.9" customHeight="1">
      <c r="A859" s="31"/>
      <c r="B859" s="32"/>
      <c r="C859" s="213" t="s">
        <v>183</v>
      </c>
      <c r="D859" s="214" t="s">
        <v>183</v>
      </c>
      <c r="E859" s="215" t="s">
        <v>1</v>
      </c>
      <c r="F859" s="216">
        <v>2110</v>
      </c>
      <c r="G859" s="31"/>
      <c r="H859" s="32"/>
    </row>
    <row r="860" spans="1:8" s="2" customFormat="1" ht="16.9" customHeight="1">
      <c r="A860" s="31"/>
      <c r="B860" s="32"/>
      <c r="C860" s="217" t="s">
        <v>183</v>
      </c>
      <c r="D860" s="217" t="s">
        <v>1480</v>
      </c>
      <c r="E860" s="16" t="s">
        <v>1</v>
      </c>
      <c r="F860" s="218">
        <v>2110</v>
      </c>
      <c r="G860" s="31"/>
      <c r="H860" s="32"/>
    </row>
    <row r="861" spans="1:8" s="2" customFormat="1" ht="16.9" customHeight="1">
      <c r="A861" s="31"/>
      <c r="B861" s="32"/>
      <c r="C861" s="219" t="s">
        <v>1562</v>
      </c>
      <c r="D861" s="31"/>
      <c r="E861" s="31"/>
      <c r="F861" s="31"/>
      <c r="G861" s="31"/>
      <c r="H861" s="32"/>
    </row>
    <row r="862" spans="1:8" s="2" customFormat="1" ht="16.9" customHeight="1">
      <c r="A862" s="31"/>
      <c r="B862" s="32"/>
      <c r="C862" s="217" t="s">
        <v>539</v>
      </c>
      <c r="D862" s="217" t="s">
        <v>540</v>
      </c>
      <c r="E862" s="16" t="s">
        <v>505</v>
      </c>
      <c r="F862" s="218">
        <v>4397</v>
      </c>
      <c r="G862" s="31"/>
      <c r="H862" s="32"/>
    </row>
    <row r="863" spans="1:8" s="2" customFormat="1" ht="16.9" customHeight="1">
      <c r="A863" s="31"/>
      <c r="B863" s="32"/>
      <c r="C863" s="213" t="s">
        <v>142</v>
      </c>
      <c r="D863" s="214" t="s">
        <v>142</v>
      </c>
      <c r="E863" s="215" t="s">
        <v>1</v>
      </c>
      <c r="F863" s="216">
        <v>2286.9</v>
      </c>
      <c r="G863" s="31"/>
      <c r="H863" s="32"/>
    </row>
    <row r="864" spans="1:8" s="2" customFormat="1" ht="16.9" customHeight="1">
      <c r="A864" s="31"/>
      <c r="B864" s="32"/>
      <c r="C864" s="217" t="s">
        <v>142</v>
      </c>
      <c r="D864" s="217" t="s">
        <v>143</v>
      </c>
      <c r="E864" s="16" t="s">
        <v>1</v>
      </c>
      <c r="F864" s="218">
        <v>2286.9</v>
      </c>
      <c r="G864" s="31"/>
      <c r="H864" s="32"/>
    </row>
    <row r="865" spans="1:8" s="2" customFormat="1" ht="16.9" customHeight="1">
      <c r="A865" s="31"/>
      <c r="B865" s="32"/>
      <c r="C865" s="213" t="s">
        <v>199</v>
      </c>
      <c r="D865" s="214" t="s">
        <v>199</v>
      </c>
      <c r="E865" s="215" t="s">
        <v>1</v>
      </c>
      <c r="F865" s="216">
        <v>7623</v>
      </c>
      <c r="G865" s="31"/>
      <c r="H865" s="32"/>
    </row>
    <row r="866" spans="1:8" s="2" customFormat="1" ht="16.9" customHeight="1">
      <c r="A866" s="31"/>
      <c r="B866" s="32"/>
      <c r="C866" s="217" t="s">
        <v>199</v>
      </c>
      <c r="D866" s="217" t="s">
        <v>200</v>
      </c>
      <c r="E866" s="16" t="s">
        <v>1</v>
      </c>
      <c r="F866" s="218">
        <v>7623</v>
      </c>
      <c r="G866" s="31"/>
      <c r="H866" s="32"/>
    </row>
    <row r="867" spans="1:8" s="2" customFormat="1" ht="16.9" customHeight="1">
      <c r="A867" s="31"/>
      <c r="B867" s="32"/>
      <c r="C867" s="213" t="s">
        <v>1451</v>
      </c>
      <c r="D867" s="214" t="s">
        <v>1451</v>
      </c>
      <c r="E867" s="215" t="s">
        <v>1</v>
      </c>
      <c r="F867" s="216">
        <v>15246</v>
      </c>
      <c r="G867" s="31"/>
      <c r="H867" s="32"/>
    </row>
    <row r="868" spans="1:8" s="2" customFormat="1" ht="16.9" customHeight="1">
      <c r="A868" s="31"/>
      <c r="B868" s="32"/>
      <c r="C868" s="217" t="s">
        <v>1451</v>
      </c>
      <c r="D868" s="217" t="s">
        <v>1452</v>
      </c>
      <c r="E868" s="16" t="s">
        <v>1</v>
      </c>
      <c r="F868" s="218">
        <v>15246</v>
      </c>
      <c r="G868" s="31"/>
      <c r="H868" s="32"/>
    </row>
    <row r="869" spans="1:8" s="2" customFormat="1" ht="16.9" customHeight="1">
      <c r="A869" s="31"/>
      <c r="B869" s="32"/>
      <c r="C869" s="213" t="s">
        <v>236</v>
      </c>
      <c r="D869" s="214" t="s">
        <v>236</v>
      </c>
      <c r="E869" s="215" t="s">
        <v>1</v>
      </c>
      <c r="F869" s="216">
        <v>15246</v>
      </c>
      <c r="G869" s="31"/>
      <c r="H869" s="32"/>
    </row>
    <row r="870" spans="1:8" s="2" customFormat="1" ht="16.9" customHeight="1">
      <c r="A870" s="31"/>
      <c r="B870" s="32"/>
      <c r="C870" s="217" t="s">
        <v>236</v>
      </c>
      <c r="D870" s="217" t="s">
        <v>237</v>
      </c>
      <c r="E870" s="16" t="s">
        <v>1</v>
      </c>
      <c r="F870" s="218">
        <v>15246</v>
      </c>
      <c r="G870" s="31"/>
      <c r="H870" s="32"/>
    </row>
    <row r="871" spans="1:8" s="2" customFormat="1" ht="16.9" customHeight="1">
      <c r="A871" s="31"/>
      <c r="B871" s="32"/>
      <c r="C871" s="213" t="s">
        <v>244</v>
      </c>
      <c r="D871" s="214" t="s">
        <v>244</v>
      </c>
      <c r="E871" s="215" t="s">
        <v>1</v>
      </c>
      <c r="F871" s="216">
        <v>15246</v>
      </c>
      <c r="G871" s="31"/>
      <c r="H871" s="32"/>
    </row>
    <row r="872" spans="1:8" s="2" customFormat="1" ht="16.9" customHeight="1">
      <c r="A872" s="31"/>
      <c r="B872" s="32"/>
      <c r="C872" s="217" t="s">
        <v>244</v>
      </c>
      <c r="D872" s="217" t="s">
        <v>245</v>
      </c>
      <c r="E872" s="16" t="s">
        <v>1</v>
      </c>
      <c r="F872" s="218">
        <v>15246</v>
      </c>
      <c r="G872" s="31"/>
      <c r="H872" s="32"/>
    </row>
    <row r="873" spans="1:8" s="2" customFormat="1" ht="16.9" customHeight="1">
      <c r="A873" s="31"/>
      <c r="B873" s="32"/>
      <c r="C873" s="213" t="s">
        <v>251</v>
      </c>
      <c r="D873" s="214" t="s">
        <v>251</v>
      </c>
      <c r="E873" s="215" t="s">
        <v>1</v>
      </c>
      <c r="F873" s="216">
        <v>4573.8</v>
      </c>
      <c r="G873" s="31"/>
      <c r="H873" s="32"/>
    </row>
    <row r="874" spans="1:8" s="2" customFormat="1" ht="16.9" customHeight="1">
      <c r="A874" s="31"/>
      <c r="B874" s="32"/>
      <c r="C874" s="217" t="s">
        <v>251</v>
      </c>
      <c r="D874" s="217" t="s">
        <v>252</v>
      </c>
      <c r="E874" s="16" t="s">
        <v>1</v>
      </c>
      <c r="F874" s="218">
        <v>4573.8</v>
      </c>
      <c r="G874" s="31"/>
      <c r="H874" s="32"/>
    </row>
    <row r="875" spans="1:8" s="2" customFormat="1" ht="16.9" customHeight="1">
      <c r="A875" s="31"/>
      <c r="B875" s="32"/>
      <c r="C875" s="213" t="s">
        <v>1520</v>
      </c>
      <c r="D875" s="214" t="s">
        <v>1520</v>
      </c>
      <c r="E875" s="215" t="s">
        <v>1</v>
      </c>
      <c r="F875" s="216">
        <v>114.345</v>
      </c>
      <c r="G875" s="31"/>
      <c r="H875" s="32"/>
    </row>
    <row r="876" spans="1:8" s="2" customFormat="1" ht="16.9" customHeight="1">
      <c r="A876" s="31"/>
      <c r="B876" s="32"/>
      <c r="C876" s="217" t="s">
        <v>1520</v>
      </c>
      <c r="D876" s="217" t="s">
        <v>1521</v>
      </c>
      <c r="E876" s="16" t="s">
        <v>1</v>
      </c>
      <c r="F876" s="218">
        <v>114.345</v>
      </c>
      <c r="G876" s="31"/>
      <c r="H876" s="32"/>
    </row>
    <row r="877" spans="1:8" s="2" customFormat="1" ht="16.9" customHeight="1">
      <c r="A877" s="31"/>
      <c r="B877" s="32"/>
      <c r="C877" s="213" t="s">
        <v>1526</v>
      </c>
      <c r="D877" s="214" t="s">
        <v>1526</v>
      </c>
      <c r="E877" s="215" t="s">
        <v>1</v>
      </c>
      <c r="F877" s="216">
        <v>571.725</v>
      </c>
      <c r="G877" s="31"/>
      <c r="H877" s="32"/>
    </row>
    <row r="878" spans="1:8" s="2" customFormat="1" ht="16.9" customHeight="1">
      <c r="A878" s="31"/>
      <c r="B878" s="32"/>
      <c r="C878" s="217" t="s">
        <v>1526</v>
      </c>
      <c r="D878" s="217" t="s">
        <v>1527</v>
      </c>
      <c r="E878" s="16" t="s">
        <v>1</v>
      </c>
      <c r="F878" s="218">
        <v>571.725</v>
      </c>
      <c r="G878" s="31"/>
      <c r="H878" s="32"/>
    </row>
    <row r="879" spans="1:8" s="2" customFormat="1" ht="16.9" customHeight="1">
      <c r="A879" s="31"/>
      <c r="B879" s="32"/>
      <c r="C879" s="213" t="s">
        <v>1532</v>
      </c>
      <c r="D879" s="214" t="s">
        <v>1532</v>
      </c>
      <c r="E879" s="215" t="s">
        <v>1</v>
      </c>
      <c r="F879" s="216">
        <v>0.114</v>
      </c>
      <c r="G879" s="31"/>
      <c r="H879" s="32"/>
    </row>
    <row r="880" spans="1:8" s="2" customFormat="1" ht="16.9" customHeight="1">
      <c r="A880" s="31"/>
      <c r="B880" s="32"/>
      <c r="C880" s="217" t="s">
        <v>1532</v>
      </c>
      <c r="D880" s="217" t="s">
        <v>1533</v>
      </c>
      <c r="E880" s="16" t="s">
        <v>1</v>
      </c>
      <c r="F880" s="218">
        <v>0.114</v>
      </c>
      <c r="G880" s="31"/>
      <c r="H880" s="32"/>
    </row>
    <row r="881" spans="1:8" s="2" customFormat="1" ht="16.9" customHeight="1">
      <c r="A881" s="31"/>
      <c r="B881" s="32"/>
      <c r="C881" s="213" t="s">
        <v>155</v>
      </c>
      <c r="D881" s="214" t="s">
        <v>155</v>
      </c>
      <c r="E881" s="215" t="s">
        <v>1</v>
      </c>
      <c r="F881" s="216">
        <v>4574</v>
      </c>
      <c r="G881" s="31"/>
      <c r="H881" s="32"/>
    </row>
    <row r="882" spans="1:8" s="2" customFormat="1" ht="16.9" customHeight="1">
      <c r="A882" s="31"/>
      <c r="B882" s="32"/>
      <c r="C882" s="217" t="s">
        <v>155</v>
      </c>
      <c r="D882" s="217" t="s">
        <v>1478</v>
      </c>
      <c r="E882" s="16" t="s">
        <v>1</v>
      </c>
      <c r="F882" s="218">
        <v>4574</v>
      </c>
      <c r="G882" s="31"/>
      <c r="H882" s="32"/>
    </row>
    <row r="883" spans="1:8" s="2" customFormat="1" ht="16.9" customHeight="1">
      <c r="A883" s="31"/>
      <c r="B883" s="32"/>
      <c r="C883" s="219" t="s">
        <v>1562</v>
      </c>
      <c r="D883" s="31"/>
      <c r="E883" s="31"/>
      <c r="F883" s="31"/>
      <c r="G883" s="31"/>
      <c r="H883" s="32"/>
    </row>
    <row r="884" spans="1:8" s="2" customFormat="1" ht="16.9" customHeight="1">
      <c r="A884" s="31"/>
      <c r="B884" s="32"/>
      <c r="C884" s="217" t="s">
        <v>1474</v>
      </c>
      <c r="D884" s="217" t="s">
        <v>1475</v>
      </c>
      <c r="E884" s="16" t="s">
        <v>505</v>
      </c>
      <c r="F884" s="218">
        <v>4732</v>
      </c>
      <c r="G884" s="31"/>
      <c r="H884" s="32"/>
    </row>
    <row r="885" spans="1:8" s="2" customFormat="1" ht="16.9" customHeight="1">
      <c r="A885" s="31"/>
      <c r="B885" s="32"/>
      <c r="C885" s="213" t="s">
        <v>456</v>
      </c>
      <c r="D885" s="214" t="s">
        <v>456</v>
      </c>
      <c r="E885" s="215" t="s">
        <v>1</v>
      </c>
      <c r="F885" s="216">
        <v>4574</v>
      </c>
      <c r="G885" s="31"/>
      <c r="H885" s="32"/>
    </row>
    <row r="886" spans="1:8" s="2" customFormat="1" ht="16.9" customHeight="1">
      <c r="A886" s="31"/>
      <c r="B886" s="32"/>
      <c r="C886" s="217" t="s">
        <v>456</v>
      </c>
      <c r="D886" s="217" t="s">
        <v>1485</v>
      </c>
      <c r="E886" s="16" t="s">
        <v>1</v>
      </c>
      <c r="F886" s="218">
        <v>4574</v>
      </c>
      <c r="G886" s="31"/>
      <c r="H886" s="32"/>
    </row>
    <row r="887" spans="1:8" s="2" customFormat="1" ht="16.9" customHeight="1">
      <c r="A887" s="31"/>
      <c r="B887" s="32"/>
      <c r="C887" s="213" t="s">
        <v>184</v>
      </c>
      <c r="D887" s="214" t="s">
        <v>184</v>
      </c>
      <c r="E887" s="215" t="s">
        <v>1</v>
      </c>
      <c r="F887" s="216">
        <v>2287</v>
      </c>
      <c r="G887" s="31"/>
      <c r="H887" s="32"/>
    </row>
    <row r="888" spans="1:8" s="2" customFormat="1" ht="16.9" customHeight="1">
      <c r="A888" s="31"/>
      <c r="B888" s="32"/>
      <c r="C888" s="217" t="s">
        <v>184</v>
      </c>
      <c r="D888" s="217" t="s">
        <v>1491</v>
      </c>
      <c r="E888" s="16" t="s">
        <v>1</v>
      </c>
      <c r="F888" s="218">
        <v>2287</v>
      </c>
      <c r="G888" s="31"/>
      <c r="H888" s="32"/>
    </row>
    <row r="889" spans="1:8" s="2" customFormat="1" ht="16.9" customHeight="1">
      <c r="A889" s="31"/>
      <c r="B889" s="32"/>
      <c r="C889" s="219" t="s">
        <v>1562</v>
      </c>
      <c r="D889" s="31"/>
      <c r="E889" s="31"/>
      <c r="F889" s="31"/>
      <c r="G889" s="31"/>
      <c r="H889" s="32"/>
    </row>
    <row r="890" spans="1:8" s="2" customFormat="1" ht="16.9" customHeight="1">
      <c r="A890" s="31"/>
      <c r="B890" s="32"/>
      <c r="C890" s="217" t="s">
        <v>539</v>
      </c>
      <c r="D890" s="217" t="s">
        <v>540</v>
      </c>
      <c r="E890" s="16" t="s">
        <v>505</v>
      </c>
      <c r="F890" s="218">
        <v>4397</v>
      </c>
      <c r="G890" s="31"/>
      <c r="H890" s="32"/>
    </row>
    <row r="891" spans="1:8" s="2" customFormat="1" ht="16.9" customHeight="1">
      <c r="A891" s="31"/>
      <c r="B891" s="32"/>
      <c r="C891" s="213" t="s">
        <v>298</v>
      </c>
      <c r="D891" s="214" t="s">
        <v>298</v>
      </c>
      <c r="E891" s="215" t="s">
        <v>1</v>
      </c>
      <c r="F891" s="216">
        <v>4732</v>
      </c>
      <c r="G891" s="31"/>
      <c r="H891" s="32"/>
    </row>
    <row r="892" spans="1:8" s="2" customFormat="1" ht="16.9" customHeight="1">
      <c r="A892" s="31"/>
      <c r="B892" s="32"/>
      <c r="C892" s="217" t="s">
        <v>298</v>
      </c>
      <c r="D892" s="217" t="s">
        <v>299</v>
      </c>
      <c r="E892" s="16" t="s">
        <v>1</v>
      </c>
      <c r="F892" s="218">
        <v>4732</v>
      </c>
      <c r="G892" s="31"/>
      <c r="H892" s="32"/>
    </row>
    <row r="893" spans="1:8" s="2" customFormat="1" ht="16.9" customHeight="1">
      <c r="A893" s="31"/>
      <c r="B893" s="32"/>
      <c r="C893" s="213" t="s">
        <v>1492</v>
      </c>
      <c r="D893" s="214" t="s">
        <v>1492</v>
      </c>
      <c r="E893" s="215" t="s">
        <v>1</v>
      </c>
      <c r="F893" s="216">
        <v>4397</v>
      </c>
      <c r="G893" s="31"/>
      <c r="H893" s="32"/>
    </row>
    <row r="894" spans="1:8" s="2" customFormat="1" ht="16.9" customHeight="1">
      <c r="A894" s="31"/>
      <c r="B894" s="32"/>
      <c r="C894" s="217" t="s">
        <v>1492</v>
      </c>
      <c r="D894" s="217" t="s">
        <v>1493</v>
      </c>
      <c r="E894" s="16" t="s">
        <v>1</v>
      </c>
      <c r="F894" s="218">
        <v>4397</v>
      </c>
      <c r="G894" s="31"/>
      <c r="H894" s="32"/>
    </row>
    <row r="895" spans="1:8" s="2" customFormat="1" ht="7.35" customHeight="1">
      <c r="A895" s="31"/>
      <c r="B895" s="46"/>
      <c r="C895" s="47"/>
      <c r="D895" s="47"/>
      <c r="E895" s="47"/>
      <c r="F895" s="47"/>
      <c r="G895" s="47"/>
      <c r="H895" s="32"/>
    </row>
    <row r="896" spans="1:8" s="2" customFormat="1" ht="12">
      <c r="A896" s="31"/>
      <c r="B896" s="31"/>
      <c r="C896" s="31"/>
      <c r="D896" s="31"/>
      <c r="E896" s="31"/>
      <c r="F896" s="31"/>
      <c r="G896" s="31"/>
      <c r="H896" s="31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LAPTOP-MGFEEIVR\HP</dc:creator>
  <cp:keywords/>
  <dc:description/>
  <cp:lastModifiedBy>Svobodová Koldrová Dita Bc.</cp:lastModifiedBy>
  <dcterms:created xsi:type="dcterms:W3CDTF">2020-05-16T06:36:29Z</dcterms:created>
  <dcterms:modified xsi:type="dcterms:W3CDTF">2020-05-20T14:19:56Z</dcterms:modified>
  <cp:category/>
  <cp:version/>
  <cp:contentType/>
  <cp:contentStatus/>
</cp:coreProperties>
</file>