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_DATA-PROJEKTY\DRNEC\Hrádek\revize2020\"/>
    </mc:Choice>
  </mc:AlternateContent>
  <bookViews>
    <workbookView xWindow="0" yWindow="0" windowWidth="0" windowHeight="0"/>
  </bookViews>
  <sheets>
    <sheet name="Rekapitulace stavby" sheetId="1" r:id="rId1"/>
    <sheet name="SO 000 - Vedlejší rozpočt..." sheetId="2" r:id="rId2"/>
    <sheet name="SO 001 - Příprava staveniště" sheetId="3" r:id="rId3"/>
    <sheet name="SO 101 - II-315 km 22,655..." sheetId="4" r:id="rId4"/>
    <sheet name="SO 102 - II-315 km 23,920..." sheetId="5" r:id="rId5"/>
    <sheet name="SO 111 - Trvalé dopravní ..." sheetId="6" r:id="rId6"/>
    <sheet name="SO 112 - Zabezpečení provozu" sheetId="7" r:id="rId7"/>
    <sheet name="SO 113 - Provizorní komun..." sheetId="8" r:id="rId8"/>
    <sheet name="Seznam figur" sheetId="9" r:id="rId9"/>
  </sheets>
  <definedNames>
    <definedName name="_xlnm.Print_Area" localSheetId="0">'Rekapitulace stavby'!$D$4:$AO$76,'Rekapitulace stavby'!$C$82:$AQ$102</definedName>
    <definedName name="_xlnm.Print_Titles" localSheetId="0">'Rekapitulace stavby'!$92:$92</definedName>
    <definedName name="_xlnm._FilterDatabase" localSheetId="1" hidden="1">'SO 000 - Vedlejší rozpočt...'!$C$120:$K$190</definedName>
    <definedName name="_xlnm.Print_Area" localSheetId="1">'SO 000 - Vedlejší rozpočt...'!$C$4:$J$76,'SO 000 - Vedlejší rozpočt...'!$C$82:$J$102,'SO 000 - Vedlejší rozpočt...'!$C$108:$K$190</definedName>
    <definedName name="_xlnm.Print_Titles" localSheetId="1">'SO 000 - Vedlejší rozpočt...'!$120:$120</definedName>
    <definedName name="_xlnm._FilterDatabase" localSheetId="2" hidden="1">'SO 001 - Příprava staveniště'!$C$118:$K$235</definedName>
    <definedName name="_xlnm.Print_Area" localSheetId="2">'SO 001 - Příprava staveniště'!$C$4:$J$76,'SO 001 - Příprava staveniště'!$C$82:$J$100,'SO 001 - Příprava staveniště'!$C$106:$K$235</definedName>
    <definedName name="_xlnm.Print_Titles" localSheetId="2">'SO 001 - Příprava staveniště'!$118:$118</definedName>
    <definedName name="_xlnm._FilterDatabase" localSheetId="3" hidden="1">'SO 101 - II-315 km 22,655...'!$C$123:$K$394</definedName>
    <definedName name="_xlnm.Print_Area" localSheetId="3">'SO 101 - II-315 km 22,655...'!$C$4:$J$76,'SO 101 - II-315 km 22,655...'!$C$82:$J$105,'SO 101 - II-315 km 22,655...'!$C$111:$K$394</definedName>
    <definedName name="_xlnm.Print_Titles" localSheetId="3">'SO 101 - II-315 km 22,655...'!$123:$123</definedName>
    <definedName name="_xlnm._FilterDatabase" localSheetId="4" hidden="1">'SO 102 - II-315 km 23,920...'!$C$125:$K$424</definedName>
    <definedName name="_xlnm.Print_Area" localSheetId="4">'SO 102 - II-315 km 23,920...'!$C$4:$J$76,'SO 102 - II-315 km 23,920...'!$C$82:$J$107,'SO 102 - II-315 km 23,920...'!$C$113:$K$424</definedName>
    <definedName name="_xlnm.Print_Titles" localSheetId="4">'SO 102 - II-315 km 23,920...'!$125:$125</definedName>
    <definedName name="_xlnm._FilterDatabase" localSheetId="5" hidden="1">'SO 111 - Trvalé dopravní ...'!$C$116:$K$182</definedName>
    <definedName name="_xlnm.Print_Area" localSheetId="5">'SO 111 - Trvalé dopravní ...'!$C$4:$J$76,'SO 111 - Trvalé dopravní ...'!$C$82:$J$98,'SO 111 - Trvalé dopravní ...'!$C$104:$K$182</definedName>
    <definedName name="_xlnm.Print_Titles" localSheetId="5">'SO 111 - Trvalé dopravní ...'!$116:$116</definedName>
    <definedName name="_xlnm._FilterDatabase" localSheetId="6" hidden="1">'SO 112 - Zabezpečení provozu'!$C$118:$K$194</definedName>
    <definedName name="_xlnm.Print_Area" localSheetId="6">'SO 112 - Zabezpečení provozu'!$C$4:$J$76,'SO 112 - Zabezpečení provozu'!$C$82:$J$100,'SO 112 - Zabezpečení provozu'!$C$106:$K$194</definedName>
    <definedName name="_xlnm.Print_Titles" localSheetId="6">'SO 112 - Zabezpečení provozu'!$118:$118</definedName>
    <definedName name="_xlnm._FilterDatabase" localSheetId="7" hidden="1">'SO 113 - Provizorní komun...'!$C$118:$K$220</definedName>
    <definedName name="_xlnm.Print_Area" localSheetId="7">'SO 113 - Provizorní komun...'!$C$4:$J$76,'SO 113 - Provizorní komun...'!$C$82:$J$100,'SO 113 - Provizorní komun...'!$C$106:$K$220</definedName>
    <definedName name="_xlnm.Print_Titles" localSheetId="7">'SO 113 - Provizorní komun...'!$118:$118</definedName>
    <definedName name="_xlnm.Print_Area" localSheetId="8">'Seznam figur'!$C$4:$G$906</definedName>
    <definedName name="_xlnm.Print_Titles" localSheetId="8">'Seznam figur'!$9:$9</definedName>
  </definedNames>
  <calcPr/>
</workbook>
</file>

<file path=xl/calcChain.xml><?xml version="1.0" encoding="utf-8"?>
<calcChain xmlns="http://schemas.openxmlformats.org/spreadsheetml/2006/main">
  <c i="9" l="1" r="D7"/>
  <c i="8" r="J37"/>
  <c r="J36"/>
  <c i="1" r="AY101"/>
  <c i="8" r="J35"/>
  <c i="1" r="AX101"/>
  <c i="8" r="BI218"/>
  <c r="BH218"/>
  <c r="BG218"/>
  <c r="BF218"/>
  <c r="T218"/>
  <c r="T217"/>
  <c r="R218"/>
  <c r="R217"/>
  <c r="P218"/>
  <c r="P217"/>
  <c r="BI215"/>
  <c r="BH215"/>
  <c r="BG215"/>
  <c r="BF215"/>
  <c r="T215"/>
  <c r="R215"/>
  <c r="P215"/>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6"/>
  <c r="BH196"/>
  <c r="BG196"/>
  <c r="BF196"/>
  <c r="T196"/>
  <c r="R196"/>
  <c r="P196"/>
  <c r="BI192"/>
  <c r="BH192"/>
  <c r="BG192"/>
  <c r="BF192"/>
  <c r="T192"/>
  <c r="R192"/>
  <c r="P192"/>
  <c r="BI188"/>
  <c r="BH188"/>
  <c r="BG188"/>
  <c r="BF188"/>
  <c r="T188"/>
  <c r="R188"/>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6"/>
  <c r="BH166"/>
  <c r="BG166"/>
  <c r="BF166"/>
  <c r="T166"/>
  <c r="R166"/>
  <c r="P166"/>
  <c r="BI163"/>
  <c r="BH163"/>
  <c r="BG163"/>
  <c r="BF163"/>
  <c r="T163"/>
  <c r="R163"/>
  <c r="P163"/>
  <c r="BI161"/>
  <c r="BH161"/>
  <c r="BG161"/>
  <c r="BF161"/>
  <c r="T161"/>
  <c r="R161"/>
  <c r="P161"/>
  <c r="BI157"/>
  <c r="BH157"/>
  <c r="BG157"/>
  <c r="BF157"/>
  <c r="T157"/>
  <c r="R157"/>
  <c r="P157"/>
  <c r="BI154"/>
  <c r="BH154"/>
  <c r="BG154"/>
  <c r="BF154"/>
  <c r="T154"/>
  <c r="R154"/>
  <c r="P154"/>
  <c r="BI149"/>
  <c r="BH149"/>
  <c r="BG149"/>
  <c r="BF149"/>
  <c r="T149"/>
  <c r="R149"/>
  <c r="P149"/>
  <c r="BI146"/>
  <c r="BH146"/>
  <c r="BG146"/>
  <c r="BF146"/>
  <c r="T146"/>
  <c r="R146"/>
  <c r="P146"/>
  <c r="BI143"/>
  <c r="BH143"/>
  <c r="BG143"/>
  <c r="BF143"/>
  <c r="T143"/>
  <c r="R143"/>
  <c r="P143"/>
  <c r="BI139"/>
  <c r="BH139"/>
  <c r="BG139"/>
  <c r="BF139"/>
  <c r="T139"/>
  <c r="R139"/>
  <c r="P139"/>
  <c r="BI136"/>
  <c r="BH136"/>
  <c r="BG136"/>
  <c r="BF136"/>
  <c r="T136"/>
  <c r="R136"/>
  <c r="P136"/>
  <c r="BI131"/>
  <c r="BH131"/>
  <c r="BG131"/>
  <c r="BF131"/>
  <c r="T131"/>
  <c r="R131"/>
  <c r="P131"/>
  <c r="BI128"/>
  <c r="BH128"/>
  <c r="BG128"/>
  <c r="BF128"/>
  <c r="T128"/>
  <c r="R128"/>
  <c r="P128"/>
  <c r="BI125"/>
  <c r="BH125"/>
  <c r="BG125"/>
  <c r="BF125"/>
  <c r="T125"/>
  <c r="R125"/>
  <c r="P125"/>
  <c r="BI121"/>
  <c r="BH121"/>
  <c r="BG121"/>
  <c r="BF121"/>
  <c r="T121"/>
  <c r="R121"/>
  <c r="P121"/>
  <c r="F113"/>
  <c r="E111"/>
  <c r="F89"/>
  <c r="E87"/>
  <c r="J24"/>
  <c r="E24"/>
  <c r="J116"/>
  <c r="J23"/>
  <c r="J21"/>
  <c r="E21"/>
  <c r="J91"/>
  <c r="J20"/>
  <c r="J18"/>
  <c r="E18"/>
  <c r="F92"/>
  <c r="J17"/>
  <c r="J15"/>
  <c r="E15"/>
  <c r="F115"/>
  <c r="J14"/>
  <c r="J12"/>
  <c r="J89"/>
  <c r="E7"/>
  <c r="E85"/>
  <c i="7" r="J37"/>
  <c r="J36"/>
  <c i="1" r="AY100"/>
  <c i="7" r="J35"/>
  <c i="1" r="AX100"/>
  <c i="7" r="BI193"/>
  <c r="BH193"/>
  <c r="BG193"/>
  <c r="BF193"/>
  <c r="T193"/>
  <c r="T192"/>
  <c r="R193"/>
  <c r="R192"/>
  <c r="P193"/>
  <c r="P192"/>
  <c r="BI190"/>
  <c r="BH190"/>
  <c r="BG190"/>
  <c r="BF190"/>
  <c r="T190"/>
  <c r="R190"/>
  <c r="P190"/>
  <c r="BI186"/>
  <c r="BH186"/>
  <c r="BG186"/>
  <c r="BF186"/>
  <c r="T186"/>
  <c r="R186"/>
  <c r="P186"/>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0"/>
  <c r="BH140"/>
  <c r="BG140"/>
  <c r="BF140"/>
  <c r="T140"/>
  <c r="R140"/>
  <c r="P140"/>
  <c r="BI136"/>
  <c r="BH136"/>
  <c r="BG136"/>
  <c r="BF136"/>
  <c r="T136"/>
  <c r="R136"/>
  <c r="P136"/>
  <c r="BI132"/>
  <c r="BH132"/>
  <c r="BG132"/>
  <c r="BF132"/>
  <c r="T132"/>
  <c r="R132"/>
  <c r="P132"/>
  <c r="BI129"/>
  <c r="BH129"/>
  <c r="BG129"/>
  <c r="BF129"/>
  <c r="T129"/>
  <c r="R129"/>
  <c r="P129"/>
  <c r="BI125"/>
  <c r="BH125"/>
  <c r="BG125"/>
  <c r="BF125"/>
  <c r="T125"/>
  <c r="R125"/>
  <c r="P125"/>
  <c r="BI121"/>
  <c r="BH121"/>
  <c r="BG121"/>
  <c r="BF121"/>
  <c r="T121"/>
  <c r="R121"/>
  <c r="P121"/>
  <c r="F113"/>
  <c r="E111"/>
  <c r="F89"/>
  <c r="E87"/>
  <c r="J24"/>
  <c r="E24"/>
  <c r="J92"/>
  <c r="J23"/>
  <c r="J21"/>
  <c r="E21"/>
  <c r="J115"/>
  <c r="J20"/>
  <c r="J18"/>
  <c r="E18"/>
  <c r="F116"/>
  <c r="J17"/>
  <c r="J15"/>
  <c r="E15"/>
  <c r="F91"/>
  <c r="J14"/>
  <c r="J12"/>
  <c r="J89"/>
  <c r="E7"/>
  <c r="E109"/>
  <c i="6" r="J37"/>
  <c r="J36"/>
  <c i="1" r="AY99"/>
  <c i="6" r="J35"/>
  <c i="1" r="AX99"/>
  <c i="6"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2"/>
  <c r="BH132"/>
  <c r="BG132"/>
  <c r="BF132"/>
  <c r="T132"/>
  <c r="R132"/>
  <c r="P132"/>
  <c r="BI129"/>
  <c r="BH129"/>
  <c r="BG129"/>
  <c r="BF129"/>
  <c r="T129"/>
  <c r="R129"/>
  <c r="P129"/>
  <c r="BI126"/>
  <c r="BH126"/>
  <c r="BG126"/>
  <c r="BF126"/>
  <c r="T126"/>
  <c r="R126"/>
  <c r="P126"/>
  <c r="BI119"/>
  <c r="BH119"/>
  <c r="BG119"/>
  <c r="BF119"/>
  <c r="T119"/>
  <c r="R119"/>
  <c r="P119"/>
  <c r="F111"/>
  <c r="E109"/>
  <c r="F89"/>
  <c r="E87"/>
  <c r="J24"/>
  <c r="E24"/>
  <c r="J92"/>
  <c r="J23"/>
  <c r="J21"/>
  <c r="E21"/>
  <c r="J113"/>
  <c r="J20"/>
  <c r="J18"/>
  <c r="E18"/>
  <c r="F92"/>
  <c r="J17"/>
  <c r="J15"/>
  <c r="E15"/>
  <c r="F91"/>
  <c r="J14"/>
  <c r="J12"/>
  <c r="J89"/>
  <c r="E7"/>
  <c r="E85"/>
  <c i="5" r="J37"/>
  <c r="J36"/>
  <c i="1" r="AY98"/>
  <c i="5" r="J35"/>
  <c i="1" r="AX98"/>
  <c i="5" r="BI423"/>
  <c r="BH423"/>
  <c r="BG423"/>
  <c r="BF423"/>
  <c r="T423"/>
  <c r="T422"/>
  <c r="R423"/>
  <c r="R422"/>
  <c r="P423"/>
  <c r="P422"/>
  <c r="BI419"/>
  <c r="BH419"/>
  <c r="BG419"/>
  <c r="BF419"/>
  <c r="T419"/>
  <c r="R419"/>
  <c r="P419"/>
  <c r="BI416"/>
  <c r="BH416"/>
  <c r="BG416"/>
  <c r="BF416"/>
  <c r="T416"/>
  <c r="R416"/>
  <c r="P416"/>
  <c r="BI411"/>
  <c r="BH411"/>
  <c r="BG411"/>
  <c r="BF411"/>
  <c r="T411"/>
  <c r="R411"/>
  <c r="P411"/>
  <c r="BI406"/>
  <c r="BH406"/>
  <c r="BG406"/>
  <c r="BF406"/>
  <c r="T406"/>
  <c r="R406"/>
  <c r="P406"/>
  <c r="BI403"/>
  <c r="BH403"/>
  <c r="BG403"/>
  <c r="BF403"/>
  <c r="T403"/>
  <c r="R403"/>
  <c r="P403"/>
  <c r="BI400"/>
  <c r="BH400"/>
  <c r="BG400"/>
  <c r="BF400"/>
  <c r="T400"/>
  <c r="R400"/>
  <c r="P400"/>
  <c r="BI397"/>
  <c r="BH397"/>
  <c r="BG397"/>
  <c r="BF397"/>
  <c r="T397"/>
  <c r="R397"/>
  <c r="P397"/>
  <c r="BI394"/>
  <c r="BH394"/>
  <c r="BG394"/>
  <c r="BF394"/>
  <c r="T394"/>
  <c r="R394"/>
  <c r="P394"/>
  <c r="BI389"/>
  <c r="BH389"/>
  <c r="BG389"/>
  <c r="BF389"/>
  <c r="T389"/>
  <c r="R389"/>
  <c r="P389"/>
  <c r="BI383"/>
  <c r="BH383"/>
  <c r="BG383"/>
  <c r="BF383"/>
  <c r="T383"/>
  <c r="R383"/>
  <c r="P383"/>
  <c r="BI380"/>
  <c r="BH380"/>
  <c r="BG380"/>
  <c r="BF380"/>
  <c r="T380"/>
  <c r="R380"/>
  <c r="P380"/>
  <c r="BI377"/>
  <c r="BH377"/>
  <c r="BG377"/>
  <c r="BF377"/>
  <c r="T377"/>
  <c r="R377"/>
  <c r="P377"/>
  <c r="BI374"/>
  <c r="BH374"/>
  <c r="BG374"/>
  <c r="BF374"/>
  <c r="T374"/>
  <c r="R374"/>
  <c r="P374"/>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6"/>
  <c r="BH356"/>
  <c r="BG356"/>
  <c r="BF356"/>
  <c r="T356"/>
  <c r="R356"/>
  <c r="P356"/>
  <c r="BI353"/>
  <c r="BH353"/>
  <c r="BG353"/>
  <c r="BF353"/>
  <c r="T353"/>
  <c r="R353"/>
  <c r="P353"/>
  <c r="BI350"/>
  <c r="BH350"/>
  <c r="BG350"/>
  <c r="BF350"/>
  <c r="T350"/>
  <c r="R350"/>
  <c r="P350"/>
  <c r="BI345"/>
  <c r="BH345"/>
  <c r="BG345"/>
  <c r="BF345"/>
  <c r="T345"/>
  <c r="R345"/>
  <c r="P345"/>
  <c r="BI343"/>
  <c r="BH343"/>
  <c r="BG343"/>
  <c r="BF343"/>
  <c r="T343"/>
  <c r="R343"/>
  <c r="P343"/>
  <c r="BI341"/>
  <c r="BH341"/>
  <c r="BG341"/>
  <c r="BF341"/>
  <c r="T341"/>
  <c r="R341"/>
  <c r="P341"/>
  <c r="BI339"/>
  <c r="BH339"/>
  <c r="BG339"/>
  <c r="BF339"/>
  <c r="T339"/>
  <c r="R339"/>
  <c r="P339"/>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08"/>
  <c r="BH308"/>
  <c r="BG308"/>
  <c r="BF308"/>
  <c r="T308"/>
  <c r="R308"/>
  <c r="P308"/>
  <c r="BI306"/>
  <c r="BH306"/>
  <c r="BG306"/>
  <c r="BF306"/>
  <c r="T306"/>
  <c r="R306"/>
  <c r="P306"/>
  <c r="BI303"/>
  <c r="BH303"/>
  <c r="BG303"/>
  <c r="BF303"/>
  <c r="T303"/>
  <c r="R303"/>
  <c r="P303"/>
  <c r="BI301"/>
  <c r="BH301"/>
  <c r="BG301"/>
  <c r="BF301"/>
  <c r="T301"/>
  <c r="R301"/>
  <c r="P301"/>
  <c r="BI299"/>
  <c r="BH299"/>
  <c r="BG299"/>
  <c r="BF299"/>
  <c r="T299"/>
  <c r="R299"/>
  <c r="P299"/>
  <c r="BI297"/>
  <c r="BH297"/>
  <c r="BG297"/>
  <c r="BF297"/>
  <c r="T297"/>
  <c r="R297"/>
  <c r="P297"/>
  <c r="BI294"/>
  <c r="BH294"/>
  <c r="BG294"/>
  <c r="BF294"/>
  <c r="T294"/>
  <c r="R294"/>
  <c r="P294"/>
  <c r="BI290"/>
  <c r="BH290"/>
  <c r="BG290"/>
  <c r="BF290"/>
  <c r="T290"/>
  <c r="R290"/>
  <c r="P290"/>
  <c r="BI288"/>
  <c r="BH288"/>
  <c r="BG288"/>
  <c r="BF288"/>
  <c r="T288"/>
  <c r="R288"/>
  <c r="P288"/>
  <c r="BI286"/>
  <c r="BH286"/>
  <c r="BG286"/>
  <c r="BF286"/>
  <c r="T286"/>
  <c r="R286"/>
  <c r="P286"/>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70"/>
  <c r="BH270"/>
  <c r="BG270"/>
  <c r="BF270"/>
  <c r="T270"/>
  <c r="R270"/>
  <c r="P270"/>
  <c r="BI267"/>
  <c r="BH267"/>
  <c r="BG267"/>
  <c r="BF267"/>
  <c r="T267"/>
  <c r="R267"/>
  <c r="P267"/>
  <c r="BI263"/>
  <c r="BH263"/>
  <c r="BG263"/>
  <c r="BF263"/>
  <c r="T263"/>
  <c r="R263"/>
  <c r="P263"/>
  <c r="BI260"/>
  <c r="BH260"/>
  <c r="BG260"/>
  <c r="BF260"/>
  <c r="T260"/>
  <c r="R260"/>
  <c r="P260"/>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6"/>
  <c r="BH226"/>
  <c r="BG226"/>
  <c r="BF226"/>
  <c r="T226"/>
  <c r="R226"/>
  <c r="P226"/>
  <c r="BI222"/>
  <c r="BH222"/>
  <c r="BG222"/>
  <c r="BF222"/>
  <c r="T222"/>
  <c r="R222"/>
  <c r="P222"/>
  <c r="BI219"/>
  <c r="BH219"/>
  <c r="BG219"/>
  <c r="BF219"/>
  <c r="T219"/>
  <c r="R219"/>
  <c r="P219"/>
  <c r="BI216"/>
  <c r="BH216"/>
  <c r="BG216"/>
  <c r="BF216"/>
  <c r="T216"/>
  <c r="R216"/>
  <c r="P216"/>
  <c r="BI213"/>
  <c r="BH213"/>
  <c r="BG213"/>
  <c r="BF213"/>
  <c r="T213"/>
  <c r="R213"/>
  <c r="P213"/>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T198"/>
  <c r="R199"/>
  <c r="R198"/>
  <c r="P199"/>
  <c r="P198"/>
  <c r="BI196"/>
  <c r="BH196"/>
  <c r="BG196"/>
  <c r="BF196"/>
  <c r="T196"/>
  <c r="T195"/>
  <c r="R196"/>
  <c r="R195"/>
  <c r="P196"/>
  <c r="P195"/>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9"/>
  <c r="BH179"/>
  <c r="BG179"/>
  <c r="BF179"/>
  <c r="T179"/>
  <c r="R179"/>
  <c r="P179"/>
  <c r="BI176"/>
  <c r="BH176"/>
  <c r="BG176"/>
  <c r="BF176"/>
  <c r="T176"/>
  <c r="R176"/>
  <c r="P176"/>
  <c r="BI172"/>
  <c r="BH172"/>
  <c r="BG172"/>
  <c r="BF172"/>
  <c r="T172"/>
  <c r="R172"/>
  <c r="P172"/>
  <c r="BI169"/>
  <c r="BH169"/>
  <c r="BG169"/>
  <c r="BF169"/>
  <c r="T169"/>
  <c r="R169"/>
  <c r="P169"/>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3"/>
  <c r="BH153"/>
  <c r="BG153"/>
  <c r="BF153"/>
  <c r="T153"/>
  <c r="R153"/>
  <c r="P153"/>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28"/>
  <c r="BH128"/>
  <c r="BG128"/>
  <c r="BF128"/>
  <c r="T128"/>
  <c r="R128"/>
  <c r="P128"/>
  <c r="F120"/>
  <c r="E118"/>
  <c r="F89"/>
  <c r="E87"/>
  <c r="J24"/>
  <c r="E24"/>
  <c r="J92"/>
  <c r="J23"/>
  <c r="J21"/>
  <c r="E21"/>
  <c r="J122"/>
  <c r="J20"/>
  <c r="J18"/>
  <c r="E18"/>
  <c r="F123"/>
  <c r="J17"/>
  <c r="J15"/>
  <c r="E15"/>
  <c r="F122"/>
  <c r="J14"/>
  <c r="J12"/>
  <c r="J89"/>
  <c r="E7"/>
  <c r="E116"/>
  <c i="4" r="J37"/>
  <c r="J36"/>
  <c i="1" r="AY97"/>
  <c i="4" r="J35"/>
  <c i="1" r="AX97"/>
  <c i="4" r="BI393"/>
  <c r="BH393"/>
  <c r="BG393"/>
  <c r="BF393"/>
  <c r="T393"/>
  <c r="T392"/>
  <c r="R393"/>
  <c r="R392"/>
  <c r="P393"/>
  <c r="P392"/>
  <c r="BI389"/>
  <c r="BH389"/>
  <c r="BG389"/>
  <c r="BF389"/>
  <c r="T389"/>
  <c r="R389"/>
  <c r="P389"/>
  <c r="BI386"/>
  <c r="BH386"/>
  <c r="BG386"/>
  <c r="BF386"/>
  <c r="T386"/>
  <c r="R386"/>
  <c r="P386"/>
  <c r="BI381"/>
  <c r="BH381"/>
  <c r="BG381"/>
  <c r="BF381"/>
  <c r="T381"/>
  <c r="R381"/>
  <c r="P381"/>
  <c r="BI376"/>
  <c r="BH376"/>
  <c r="BG376"/>
  <c r="BF376"/>
  <c r="T376"/>
  <c r="R376"/>
  <c r="P376"/>
  <c r="BI372"/>
  <c r="BH372"/>
  <c r="BG372"/>
  <c r="BF372"/>
  <c r="T372"/>
  <c r="R372"/>
  <c r="P372"/>
  <c r="BI367"/>
  <c r="BH367"/>
  <c r="BG367"/>
  <c r="BF367"/>
  <c r="T367"/>
  <c r="R367"/>
  <c r="P367"/>
  <c r="BI362"/>
  <c r="BH362"/>
  <c r="BG362"/>
  <c r="BF362"/>
  <c r="T362"/>
  <c r="R362"/>
  <c r="P362"/>
  <c r="BI359"/>
  <c r="BH359"/>
  <c r="BG359"/>
  <c r="BF359"/>
  <c r="T359"/>
  <c r="R359"/>
  <c r="P359"/>
  <c r="BI356"/>
  <c r="BH356"/>
  <c r="BG356"/>
  <c r="BF356"/>
  <c r="T356"/>
  <c r="R356"/>
  <c r="P356"/>
  <c r="BI353"/>
  <c r="BH353"/>
  <c r="BG353"/>
  <c r="BF353"/>
  <c r="T353"/>
  <c r="R353"/>
  <c r="P353"/>
  <c r="BI348"/>
  <c r="BH348"/>
  <c r="BG348"/>
  <c r="BF348"/>
  <c r="T348"/>
  <c r="R348"/>
  <c r="P348"/>
  <c r="BI342"/>
  <c r="BH342"/>
  <c r="BG342"/>
  <c r="BF342"/>
  <c r="T342"/>
  <c r="R342"/>
  <c r="P342"/>
  <c r="BI339"/>
  <c r="BH339"/>
  <c r="BG339"/>
  <c r="BF339"/>
  <c r="T339"/>
  <c r="R339"/>
  <c r="P339"/>
  <c r="BI336"/>
  <c r="BH336"/>
  <c r="BG336"/>
  <c r="BF336"/>
  <c r="T336"/>
  <c r="R336"/>
  <c r="P336"/>
  <c r="BI333"/>
  <c r="BH333"/>
  <c r="BG333"/>
  <c r="BF333"/>
  <c r="T333"/>
  <c r="R333"/>
  <c r="P333"/>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3"/>
  <c r="BH283"/>
  <c r="BG283"/>
  <c r="BF283"/>
  <c r="T283"/>
  <c r="R283"/>
  <c r="P283"/>
  <c r="BI279"/>
  <c r="BH279"/>
  <c r="BG279"/>
  <c r="BF279"/>
  <c r="T279"/>
  <c r="R279"/>
  <c r="P279"/>
  <c r="BI277"/>
  <c r="BH277"/>
  <c r="BG277"/>
  <c r="BF277"/>
  <c r="T277"/>
  <c r="R277"/>
  <c r="P277"/>
  <c r="BI275"/>
  <c r="BH275"/>
  <c r="BG275"/>
  <c r="BF275"/>
  <c r="T275"/>
  <c r="R275"/>
  <c r="P275"/>
  <c r="BI273"/>
  <c r="BH273"/>
  <c r="BG273"/>
  <c r="BF273"/>
  <c r="T273"/>
  <c r="R273"/>
  <c r="P273"/>
  <c r="BI270"/>
  <c r="BH270"/>
  <c r="BG270"/>
  <c r="BF270"/>
  <c r="T270"/>
  <c r="R270"/>
  <c r="P270"/>
  <c r="BI267"/>
  <c r="BH267"/>
  <c r="BG267"/>
  <c r="BF267"/>
  <c r="T267"/>
  <c r="R267"/>
  <c r="P267"/>
  <c r="BI262"/>
  <c r="BH262"/>
  <c r="BG262"/>
  <c r="BF262"/>
  <c r="T262"/>
  <c r="R262"/>
  <c r="P262"/>
  <c r="BI260"/>
  <c r="BH260"/>
  <c r="BG260"/>
  <c r="BF260"/>
  <c r="T260"/>
  <c r="R260"/>
  <c r="P260"/>
  <c r="BI255"/>
  <c r="BH255"/>
  <c r="BG255"/>
  <c r="BF255"/>
  <c r="T255"/>
  <c r="R255"/>
  <c r="P255"/>
  <c r="BI253"/>
  <c r="BH253"/>
  <c r="BG253"/>
  <c r="BF253"/>
  <c r="T253"/>
  <c r="R253"/>
  <c r="P253"/>
  <c r="BI250"/>
  <c r="BH250"/>
  <c r="BG250"/>
  <c r="BF250"/>
  <c r="T250"/>
  <c r="R250"/>
  <c r="P250"/>
  <c r="BI248"/>
  <c r="BH248"/>
  <c r="BG248"/>
  <c r="BF248"/>
  <c r="T248"/>
  <c r="R248"/>
  <c r="P248"/>
  <c r="BI245"/>
  <c r="BH245"/>
  <c r="BG245"/>
  <c r="BF245"/>
  <c r="T245"/>
  <c r="R245"/>
  <c r="P245"/>
  <c r="BI241"/>
  <c r="BH241"/>
  <c r="BG241"/>
  <c r="BF241"/>
  <c r="T241"/>
  <c r="R241"/>
  <c r="P241"/>
  <c r="BI238"/>
  <c r="BH238"/>
  <c r="BG238"/>
  <c r="BF238"/>
  <c r="T238"/>
  <c r="R238"/>
  <c r="P238"/>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5"/>
  <c r="BH205"/>
  <c r="BG205"/>
  <c r="BF205"/>
  <c r="T205"/>
  <c r="R205"/>
  <c r="P205"/>
  <c r="BI202"/>
  <c r="BH202"/>
  <c r="BG202"/>
  <c r="BF202"/>
  <c r="T202"/>
  <c r="R202"/>
  <c r="P202"/>
  <c r="BI199"/>
  <c r="BH199"/>
  <c r="BG199"/>
  <c r="BF199"/>
  <c r="T199"/>
  <c r="R199"/>
  <c r="P199"/>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80"/>
  <c r="BH180"/>
  <c r="BG180"/>
  <c r="BF180"/>
  <c r="T180"/>
  <c r="R180"/>
  <c r="P180"/>
  <c r="BI177"/>
  <c r="BH177"/>
  <c r="BG177"/>
  <c r="BF177"/>
  <c r="T177"/>
  <c r="R177"/>
  <c r="P177"/>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8"/>
  <c r="BH158"/>
  <c r="BG158"/>
  <c r="BF158"/>
  <c r="T158"/>
  <c r="R158"/>
  <c r="P158"/>
  <c r="BI155"/>
  <c r="BH155"/>
  <c r="BG155"/>
  <c r="BF155"/>
  <c r="T155"/>
  <c r="R155"/>
  <c r="P155"/>
  <c r="BI152"/>
  <c r="BH152"/>
  <c r="BG152"/>
  <c r="BF152"/>
  <c r="T152"/>
  <c r="R152"/>
  <c r="P152"/>
  <c r="BI149"/>
  <c r="BH149"/>
  <c r="BG149"/>
  <c r="BF149"/>
  <c r="T149"/>
  <c r="R149"/>
  <c r="P149"/>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6"/>
  <c r="BH126"/>
  <c r="BG126"/>
  <c r="BF126"/>
  <c r="T126"/>
  <c r="R126"/>
  <c r="P126"/>
  <c r="F118"/>
  <c r="E116"/>
  <c r="F89"/>
  <c r="E87"/>
  <c r="J24"/>
  <c r="E24"/>
  <c r="J121"/>
  <c r="J23"/>
  <c r="J21"/>
  <c r="E21"/>
  <c r="J120"/>
  <c r="J20"/>
  <c r="J18"/>
  <c r="E18"/>
  <c r="F92"/>
  <c r="J17"/>
  <c r="J15"/>
  <c r="E15"/>
  <c r="F91"/>
  <c r="J14"/>
  <c r="J12"/>
  <c r="J89"/>
  <c r="E7"/>
  <c r="E114"/>
  <c i="3" r="J37"/>
  <c r="J36"/>
  <c i="1" r="AY96"/>
  <c i="3" r="J35"/>
  <c i="1" r="AX96"/>
  <c i="3" r="BI233"/>
  <c r="BH233"/>
  <c r="BG233"/>
  <c r="BF233"/>
  <c r="T233"/>
  <c r="R233"/>
  <c r="P233"/>
  <c r="BI230"/>
  <c r="BH230"/>
  <c r="BG230"/>
  <c r="BF230"/>
  <c r="T230"/>
  <c r="R230"/>
  <c r="P230"/>
  <c r="BI227"/>
  <c r="BH227"/>
  <c r="BG227"/>
  <c r="BF227"/>
  <c r="T227"/>
  <c r="R227"/>
  <c r="P227"/>
  <c r="BI220"/>
  <c r="BH220"/>
  <c r="BG220"/>
  <c r="BF220"/>
  <c r="T220"/>
  <c r="T219"/>
  <c r="R220"/>
  <c r="R219"/>
  <c r="P220"/>
  <c r="P219"/>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0"/>
  <c r="BH150"/>
  <c r="BG150"/>
  <c r="BF150"/>
  <c r="T150"/>
  <c r="R150"/>
  <c r="P150"/>
  <c r="BI146"/>
  <c r="BH146"/>
  <c r="BG146"/>
  <c r="BF146"/>
  <c r="T146"/>
  <c r="R146"/>
  <c r="P146"/>
  <c r="BI142"/>
  <c r="BH142"/>
  <c r="BG142"/>
  <c r="BF142"/>
  <c r="T142"/>
  <c r="R142"/>
  <c r="P142"/>
  <c r="BI136"/>
  <c r="BH136"/>
  <c r="BG136"/>
  <c r="BF136"/>
  <c r="T136"/>
  <c r="R136"/>
  <c r="P136"/>
  <c r="BI130"/>
  <c r="BH130"/>
  <c r="BG130"/>
  <c r="BF130"/>
  <c r="T130"/>
  <c r="R130"/>
  <c r="P130"/>
  <c r="BI124"/>
  <c r="BH124"/>
  <c r="BG124"/>
  <c r="BF124"/>
  <c r="T124"/>
  <c r="R124"/>
  <c r="P124"/>
  <c r="BI121"/>
  <c r="BH121"/>
  <c r="BG121"/>
  <c r="BF121"/>
  <c r="T121"/>
  <c r="R121"/>
  <c r="P121"/>
  <c r="F113"/>
  <c r="E111"/>
  <c r="F89"/>
  <c r="E87"/>
  <c r="J24"/>
  <c r="E24"/>
  <c r="J116"/>
  <c r="J23"/>
  <c r="J21"/>
  <c r="E21"/>
  <c r="J91"/>
  <c r="J20"/>
  <c r="J18"/>
  <c r="E18"/>
  <c r="F116"/>
  <c r="J17"/>
  <c r="J15"/>
  <c r="E15"/>
  <c r="F115"/>
  <c r="J14"/>
  <c r="J12"/>
  <c r="J89"/>
  <c r="E7"/>
  <c r="E109"/>
  <c i="2" r="J37"/>
  <c r="J36"/>
  <c i="1" r="AY95"/>
  <c i="2" r="J35"/>
  <c i="1" r="AX95"/>
  <c i="2" r="BI189"/>
  <c r="BH189"/>
  <c r="BG189"/>
  <c r="BF189"/>
  <c r="T189"/>
  <c r="T188"/>
  <c r="R189"/>
  <c r="R188"/>
  <c r="P189"/>
  <c r="P188"/>
  <c r="BI184"/>
  <c r="BH184"/>
  <c r="BG184"/>
  <c r="BF184"/>
  <c r="T184"/>
  <c r="R184"/>
  <c r="P184"/>
  <c r="BI180"/>
  <c r="BH180"/>
  <c r="BG180"/>
  <c r="BF180"/>
  <c r="T180"/>
  <c r="R180"/>
  <c r="P180"/>
  <c r="BI176"/>
  <c r="BH176"/>
  <c r="BG176"/>
  <c r="BF176"/>
  <c r="T176"/>
  <c r="R176"/>
  <c r="P176"/>
  <c r="BI174"/>
  <c r="BH174"/>
  <c r="BG174"/>
  <c r="BF174"/>
  <c r="T174"/>
  <c r="R174"/>
  <c r="P174"/>
  <c r="BI168"/>
  <c r="BH168"/>
  <c r="BG168"/>
  <c r="BF168"/>
  <c r="T168"/>
  <c r="R168"/>
  <c r="P168"/>
  <c r="BI163"/>
  <c r="BH163"/>
  <c r="BG163"/>
  <c r="BF163"/>
  <c r="T163"/>
  <c r="R163"/>
  <c r="P163"/>
  <c r="BI159"/>
  <c r="BH159"/>
  <c r="BG159"/>
  <c r="BF159"/>
  <c r="T159"/>
  <c r="R159"/>
  <c r="P159"/>
  <c r="BI155"/>
  <c r="BH155"/>
  <c r="BG155"/>
  <c r="BF155"/>
  <c r="T155"/>
  <c r="R155"/>
  <c r="P155"/>
  <c r="BI152"/>
  <c r="BH152"/>
  <c r="BG152"/>
  <c r="BF152"/>
  <c r="T152"/>
  <c r="T151"/>
  <c r="R152"/>
  <c r="R151"/>
  <c r="P152"/>
  <c r="P151"/>
  <c r="BI147"/>
  <c r="BH147"/>
  <c r="BG147"/>
  <c r="BF147"/>
  <c r="T147"/>
  <c r="R147"/>
  <c r="P147"/>
  <c r="BI143"/>
  <c r="BH143"/>
  <c r="BG143"/>
  <c r="BF143"/>
  <c r="T143"/>
  <c r="R143"/>
  <c r="P143"/>
  <c r="BI141"/>
  <c r="BH141"/>
  <c r="BG141"/>
  <c r="BF141"/>
  <c r="T141"/>
  <c r="R141"/>
  <c r="P141"/>
  <c r="BI139"/>
  <c r="BH139"/>
  <c r="BG139"/>
  <c r="BF139"/>
  <c r="T139"/>
  <c r="R139"/>
  <c r="P139"/>
  <c r="BI135"/>
  <c r="BH135"/>
  <c r="BG135"/>
  <c r="BF135"/>
  <c r="T135"/>
  <c r="R135"/>
  <c r="P135"/>
  <c r="BI131"/>
  <c r="BH131"/>
  <c r="BG131"/>
  <c r="BF131"/>
  <c r="T131"/>
  <c r="R131"/>
  <c r="P131"/>
  <c r="BI129"/>
  <c r="BH129"/>
  <c r="BG129"/>
  <c r="BF129"/>
  <c r="T129"/>
  <c r="R129"/>
  <c r="P129"/>
  <c r="BI127"/>
  <c r="BH127"/>
  <c r="BG127"/>
  <c r="BF127"/>
  <c r="T127"/>
  <c r="R127"/>
  <c r="P127"/>
  <c r="BI123"/>
  <c r="BH123"/>
  <c r="BG123"/>
  <c r="BF123"/>
  <c r="T123"/>
  <c r="R123"/>
  <c r="P123"/>
  <c r="F115"/>
  <c r="E113"/>
  <c r="F89"/>
  <c r="E87"/>
  <c r="J24"/>
  <c r="E24"/>
  <c r="J92"/>
  <c r="J23"/>
  <c r="J21"/>
  <c r="E21"/>
  <c r="J117"/>
  <c r="J20"/>
  <c r="J18"/>
  <c r="E18"/>
  <c r="F118"/>
  <c r="J17"/>
  <c r="J15"/>
  <c r="E15"/>
  <c r="F91"/>
  <c r="J14"/>
  <c r="J12"/>
  <c r="J89"/>
  <c r="E7"/>
  <c r="E85"/>
  <c i="1" r="L90"/>
  <c r="AM90"/>
  <c r="AM89"/>
  <c r="L89"/>
  <c r="AM87"/>
  <c r="L87"/>
  <c r="L85"/>
  <c r="L84"/>
  <c i="8" r="BK218"/>
  <c r="J215"/>
  <c r="J213"/>
  <c r="J210"/>
  <c r="J207"/>
  <c r="J204"/>
  <c r="BK201"/>
  <c r="J198"/>
  <c r="J196"/>
  <c r="J192"/>
  <c r="J188"/>
  <c r="J166"/>
  <c r="BK161"/>
  <c r="BK154"/>
  <c r="BK149"/>
  <c r="J143"/>
  <c r="J131"/>
  <c i="7" r="J186"/>
  <c r="J178"/>
  <c r="BK174"/>
  <c r="BK170"/>
  <c r="BK162"/>
  <c r="BK140"/>
  <c r="J132"/>
  <c r="BK129"/>
  <c r="BK121"/>
  <c i="6" r="BK167"/>
  <c r="BK165"/>
  <c r="J163"/>
  <c r="BK161"/>
  <c r="BK159"/>
  <c r="BK157"/>
  <c r="BK154"/>
  <c r="BK151"/>
  <c r="BK145"/>
  <c r="J142"/>
  <c r="J129"/>
  <c i="5" r="J411"/>
  <c r="BK400"/>
  <c r="BK389"/>
  <c r="J371"/>
  <c r="BK368"/>
  <c r="J365"/>
  <c r="BK356"/>
  <c r="BK350"/>
  <c r="J345"/>
  <c r="J332"/>
  <c r="BK330"/>
  <c r="J328"/>
  <c r="BK324"/>
  <c r="J322"/>
  <c r="J316"/>
  <c r="BK314"/>
  <c r="BK312"/>
  <c r="J306"/>
  <c r="BK301"/>
  <c r="BK299"/>
  <c r="BK297"/>
  <c r="BK294"/>
  <c r="J290"/>
  <c r="BK288"/>
  <c r="BK284"/>
  <c r="BK281"/>
  <c r="J278"/>
  <c r="J272"/>
  <c r="J252"/>
  <c r="BK249"/>
  <c r="BK240"/>
  <c r="BK231"/>
  <c r="BK226"/>
  <c r="J222"/>
  <c r="BK216"/>
  <c r="J211"/>
  <c r="J199"/>
  <c r="J196"/>
  <c r="BK187"/>
  <c r="BK184"/>
  <c r="BK181"/>
  <c r="J172"/>
  <c r="J169"/>
  <c r="BK166"/>
  <c r="BK163"/>
  <c r="BK161"/>
  <c r="BK158"/>
  <c r="J156"/>
  <c r="J153"/>
  <c r="BK145"/>
  <c i="4" r="BK376"/>
  <c r="BK372"/>
  <c r="BK367"/>
  <c r="BK359"/>
  <c r="J356"/>
  <c r="BK353"/>
  <c r="BK348"/>
  <c r="BK342"/>
  <c r="BK310"/>
  <c r="J304"/>
  <c r="BK302"/>
  <c r="BK300"/>
  <c r="BK290"/>
  <c r="BK283"/>
  <c r="J279"/>
  <c r="J277"/>
  <c r="J275"/>
  <c r="J273"/>
  <c r="BK267"/>
  <c r="J260"/>
  <c r="J253"/>
  <c r="BK245"/>
  <c r="J241"/>
  <c r="BK238"/>
  <c r="BK233"/>
  <c r="J230"/>
  <c r="J227"/>
  <c r="J221"/>
  <c r="BK212"/>
  <c r="J209"/>
  <c r="J205"/>
  <c r="J191"/>
  <c r="BK182"/>
  <c r="J177"/>
  <c r="J175"/>
  <c r="J172"/>
  <c r="J169"/>
  <c r="BK166"/>
  <c r="J163"/>
  <c r="J158"/>
  <c r="BK155"/>
  <c r="BK149"/>
  <c r="J144"/>
  <c r="J141"/>
  <c r="BK132"/>
  <c r="J126"/>
  <c i="3" r="J233"/>
  <c r="J210"/>
  <c r="J201"/>
  <c r="J189"/>
  <c r="J180"/>
  <c r="J178"/>
  <c r="J176"/>
  <c r="BK174"/>
  <c r="J171"/>
  <c r="J167"/>
  <c r="BK165"/>
  <c r="J162"/>
  <c r="J160"/>
  <c r="J154"/>
  <c r="BK142"/>
  <c r="BK130"/>
  <c r="J124"/>
  <c r="BK121"/>
  <c i="2" r="BK189"/>
  <c r="BK168"/>
  <c r="J163"/>
  <c r="BK159"/>
  <c r="BK147"/>
  <c r="BK141"/>
  <c r="BK131"/>
  <c i="8" r="J218"/>
  <c r="BK215"/>
  <c r="BK213"/>
  <c r="BK210"/>
  <c r="BK207"/>
  <c r="BK204"/>
  <c r="J201"/>
  <c r="BK198"/>
  <c r="BK196"/>
  <c r="BK192"/>
  <c r="BK188"/>
  <c r="BK184"/>
  <c r="J184"/>
  <c r="BK180"/>
  <c r="J180"/>
  <c r="BK176"/>
  <c r="J176"/>
  <c r="J172"/>
  <c r="BK168"/>
  <c r="BK166"/>
  <c r="BK163"/>
  <c r="J157"/>
  <c r="BK146"/>
  <c r="BK143"/>
  <c r="BK139"/>
  <c r="J136"/>
  <c r="BK125"/>
  <c r="J121"/>
  <c i="7" r="BK190"/>
  <c r="BK186"/>
  <c r="J162"/>
  <c r="J158"/>
  <c r="BK150"/>
  <c r="J140"/>
  <c r="J136"/>
  <c i="6" r="J165"/>
  <c r="J161"/>
  <c r="J157"/>
  <c r="J151"/>
  <c r="J148"/>
  <c r="BK142"/>
  <c r="BK139"/>
  <c r="BK132"/>
  <c r="BK126"/>
  <c i="5" r="BK403"/>
  <c r="BK397"/>
  <c r="J383"/>
  <c r="J380"/>
  <c r="J377"/>
  <c r="BK374"/>
  <c r="BK371"/>
  <c r="J362"/>
  <c r="BK353"/>
  <c r="J339"/>
  <c r="BK336"/>
  <c r="J334"/>
  <c r="BK332"/>
  <c r="BK318"/>
  <c r="BK308"/>
  <c r="BK303"/>
  <c r="J301"/>
  <c r="J299"/>
  <c r="J294"/>
  <c r="J288"/>
  <c r="J286"/>
  <c r="BK278"/>
  <c r="J275"/>
  <c r="J270"/>
  <c r="BK267"/>
  <c r="BK263"/>
  <c r="J246"/>
  <c r="BK234"/>
  <c r="J219"/>
  <c r="J205"/>
  <c r="J187"/>
  <c r="J181"/>
  <c r="BK179"/>
  <c r="J163"/>
  <c r="J161"/>
  <c r="J158"/>
  <c r="BK156"/>
  <c r="BK153"/>
  <c r="J148"/>
  <c r="J145"/>
  <c r="J142"/>
  <c r="BK139"/>
  <c r="J136"/>
  <c r="BK133"/>
  <c r="J128"/>
  <c i="4" r="J386"/>
  <c r="BK381"/>
  <c r="J376"/>
  <c r="BK356"/>
  <c r="J336"/>
  <c r="J328"/>
  <c r="J320"/>
  <c r="J318"/>
  <c r="BK316"/>
  <c r="BK314"/>
  <c r="J310"/>
  <c r="BK308"/>
  <c r="J300"/>
  <c r="BK298"/>
  <c r="J292"/>
  <c r="J290"/>
  <c r="BK288"/>
  <c r="BK275"/>
  <c r="BK273"/>
  <c r="J270"/>
  <c r="J267"/>
  <c r="J262"/>
  <c r="BK260"/>
  <c r="BK250"/>
  <c r="BK248"/>
  <c r="J245"/>
  <c r="J233"/>
  <c r="BK221"/>
  <c r="BK218"/>
  <c r="J212"/>
  <c r="BK209"/>
  <c r="BK205"/>
  <c r="BK202"/>
  <c r="J199"/>
  <c r="BK194"/>
  <c r="J188"/>
  <c r="J180"/>
  <c r="BK175"/>
  <c r="BK172"/>
  <c r="BK144"/>
  <c r="BK141"/>
  <c r="BK138"/>
  <c r="J135"/>
  <c r="J132"/>
  <c r="BK126"/>
  <c i="3" r="BK233"/>
  <c r="BK230"/>
  <c r="J220"/>
  <c r="BK216"/>
  <c r="J212"/>
  <c r="BK210"/>
  <c r="J207"/>
  <c r="J205"/>
  <c r="J198"/>
  <c r="BK196"/>
  <c r="J194"/>
  <c r="BK192"/>
  <c r="J187"/>
  <c r="BK185"/>
  <c r="J183"/>
  <c r="BK180"/>
  <c r="J174"/>
  <c r="BK158"/>
  <c r="J156"/>
  <c r="BK154"/>
  <c r="BK136"/>
  <c i="2" r="J189"/>
  <c r="BK180"/>
  <c r="BK176"/>
  <c r="J152"/>
  <c r="J147"/>
  <c r="BK143"/>
  <c r="J141"/>
  <c r="BK139"/>
  <c r="J131"/>
  <c r="J127"/>
  <c r="J123"/>
  <c i="8" r="BK172"/>
  <c r="J163"/>
  <c r="BK157"/>
  <c r="J154"/>
  <c r="J149"/>
  <c r="BK131"/>
  <c r="J128"/>
  <c r="J125"/>
  <c r="BK121"/>
  <c i="7" r="BK193"/>
  <c r="BK182"/>
  <c r="BK178"/>
  <c r="J174"/>
  <c r="BK166"/>
  <c r="BK154"/>
  <c r="BK136"/>
  <c r="BK132"/>
  <c r="J125"/>
  <c r="J121"/>
  <c i="6" r="J154"/>
  <c r="BK148"/>
  <c r="J145"/>
  <c r="BK129"/>
  <c r="J126"/>
  <c r="BK119"/>
  <c r="J119"/>
  <c i="5" r="BK423"/>
  <c r="J423"/>
  <c r="J419"/>
  <c r="J416"/>
  <c r="BK411"/>
  <c r="J406"/>
  <c r="BK394"/>
  <c r="J374"/>
  <c r="BK365"/>
  <c r="J359"/>
  <c r="BK343"/>
  <c r="J341"/>
  <c r="J336"/>
  <c r="BK334"/>
  <c r="BK326"/>
  <c r="J324"/>
  <c r="J320"/>
  <c r="J314"/>
  <c r="J312"/>
  <c r="J308"/>
  <c r="BK306"/>
  <c r="BK290"/>
  <c r="BK286"/>
  <c r="BK275"/>
  <c r="BK272"/>
  <c r="BK260"/>
  <c r="BK255"/>
  <c r="BK246"/>
  <c r="J243"/>
  <c r="J237"/>
  <c r="J228"/>
  <c r="J226"/>
  <c r="BK222"/>
  <c r="BK219"/>
  <c r="J216"/>
  <c r="J213"/>
  <c r="BK211"/>
  <c r="BK208"/>
  <c r="BK205"/>
  <c r="BK202"/>
  <c r="BK199"/>
  <c r="J193"/>
  <c r="J190"/>
  <c r="J179"/>
  <c r="J176"/>
  <c r="J166"/>
  <c r="BK148"/>
  <c r="J139"/>
  <c r="BK136"/>
  <c r="BK128"/>
  <c i="4" r="J381"/>
  <c r="J372"/>
  <c r="J367"/>
  <c r="J362"/>
  <c r="BK339"/>
  <c r="BK333"/>
  <c r="BK328"/>
  <c r="BK326"/>
  <c r="J326"/>
  <c r="BK324"/>
  <c r="BK322"/>
  <c r="BK320"/>
  <c r="BK318"/>
  <c r="J316"/>
  <c r="BK312"/>
  <c r="J306"/>
  <c r="J298"/>
  <c r="J294"/>
  <c r="BK292"/>
  <c r="J288"/>
  <c r="J286"/>
  <c r="J283"/>
  <c r="J255"/>
  <c r="J250"/>
  <c r="J248"/>
  <c r="BK241"/>
  <c r="J238"/>
  <c r="BK224"/>
  <c r="J218"/>
  <c r="J215"/>
  <c r="J202"/>
  <c r="BK197"/>
  <c r="BK191"/>
  <c r="BK188"/>
  <c r="J185"/>
  <c r="J182"/>
  <c r="BK180"/>
  <c r="J160"/>
  <c r="BK158"/>
  <c r="BK152"/>
  <c r="BK135"/>
  <c i="3" r="J227"/>
  <c r="J216"/>
  <c r="BK214"/>
  <c r="BK203"/>
  <c r="BK198"/>
  <c r="J192"/>
  <c r="BK189"/>
  <c r="BK187"/>
  <c r="J185"/>
  <c r="BK183"/>
  <c r="BK178"/>
  <c r="BK176"/>
  <c r="J169"/>
  <c r="BK167"/>
  <c r="J165"/>
  <c r="BK162"/>
  <c r="BK160"/>
  <c r="BK156"/>
  <c r="J150"/>
  <c r="BK146"/>
  <c r="J142"/>
  <c r="J136"/>
  <c r="J130"/>
  <c i="2" r="J184"/>
  <c r="BK174"/>
  <c r="J168"/>
  <c r="BK163"/>
  <c r="BK155"/>
  <c r="BK152"/>
  <c r="J143"/>
  <c r="J139"/>
  <c r="J135"/>
  <c r="BK129"/>
  <c r="BK127"/>
  <c r="BK123"/>
  <c i="1" r="AS94"/>
  <c i="8" r="J168"/>
  <c r="J161"/>
  <c r="J146"/>
  <c r="J139"/>
  <c r="BK136"/>
  <c r="BK128"/>
  <c i="7" r="J193"/>
  <c r="J190"/>
  <c r="J182"/>
  <c r="J170"/>
  <c r="J166"/>
  <c r="BK158"/>
  <c r="J154"/>
  <c r="J150"/>
  <c r="J129"/>
  <c r="BK125"/>
  <c i="6" r="J167"/>
  <c r="BK163"/>
  <c r="J159"/>
  <c r="J139"/>
  <c r="J132"/>
  <c i="5" r="BK419"/>
  <c r="BK416"/>
  <c r="BK406"/>
  <c r="J403"/>
  <c r="J400"/>
  <c r="J397"/>
  <c r="J394"/>
  <c r="J389"/>
  <c r="BK383"/>
  <c r="BK380"/>
  <c r="BK377"/>
  <c r="J368"/>
  <c r="BK362"/>
  <c r="BK359"/>
  <c r="J356"/>
  <c r="J353"/>
  <c r="J350"/>
  <c r="BK345"/>
  <c r="J343"/>
  <c r="BK341"/>
  <c r="BK339"/>
  <c r="J330"/>
  <c r="BK328"/>
  <c r="J326"/>
  <c r="BK322"/>
  <c r="BK320"/>
  <c r="J318"/>
  <c r="BK316"/>
  <c r="J303"/>
  <c r="J297"/>
  <c r="J284"/>
  <c r="J281"/>
  <c r="BK270"/>
  <c r="J267"/>
  <c r="J263"/>
  <c r="J260"/>
  <c r="J255"/>
  <c r="BK252"/>
  <c r="J249"/>
  <c r="BK243"/>
  <c r="J240"/>
  <c r="BK237"/>
  <c r="J234"/>
  <c r="J231"/>
  <c r="BK228"/>
  <c r="BK213"/>
  <c r="J208"/>
  <c r="J202"/>
  <c r="BK196"/>
  <c r="BK193"/>
  <c r="BK190"/>
  <c r="J184"/>
  <c r="BK176"/>
  <c r="BK172"/>
  <c r="BK169"/>
  <c r="BK142"/>
  <c r="J133"/>
  <c i="4" r="BK393"/>
  <c r="J393"/>
  <c r="BK389"/>
  <c r="J389"/>
  <c r="BK386"/>
  <c r="BK362"/>
  <c r="J359"/>
  <c r="J353"/>
  <c r="J348"/>
  <c r="J342"/>
  <c r="J339"/>
  <c r="BK336"/>
  <c r="J333"/>
  <c r="J324"/>
  <c r="J322"/>
  <c r="J314"/>
  <c r="J312"/>
  <c r="J308"/>
  <c r="BK306"/>
  <c r="BK304"/>
  <c r="J302"/>
  <c r="BK294"/>
  <c r="BK286"/>
  <c r="BK279"/>
  <c r="BK277"/>
  <c r="BK270"/>
  <c r="BK262"/>
  <c r="BK255"/>
  <c r="BK253"/>
  <c r="BK230"/>
  <c r="BK227"/>
  <c r="J224"/>
  <c r="BK215"/>
  <c r="BK199"/>
  <c r="J197"/>
  <c r="J194"/>
  <c r="BK185"/>
  <c r="BK177"/>
  <c r="BK169"/>
  <c r="J166"/>
  <c r="BK163"/>
  <c r="BK160"/>
  <c r="J155"/>
  <c r="J152"/>
  <c r="J149"/>
  <c r="J138"/>
  <c i="3" r="J230"/>
  <c r="BK227"/>
  <c r="BK220"/>
  <c r="J214"/>
  <c r="BK212"/>
  <c r="BK207"/>
  <c r="BK205"/>
  <c r="J203"/>
  <c r="BK201"/>
  <c r="J196"/>
  <c r="BK194"/>
  <c r="BK171"/>
  <c r="BK169"/>
  <c r="J158"/>
  <c r="BK150"/>
  <c r="J146"/>
  <c r="BK124"/>
  <c r="J121"/>
  <c i="2" r="BK184"/>
  <c r="J180"/>
  <c r="J176"/>
  <c r="J174"/>
  <c r="J159"/>
  <c r="J155"/>
  <c r="BK135"/>
  <c r="J129"/>
  <c l="1" r="R122"/>
  <c r="BK154"/>
  <c r="J154"/>
  <c r="J99"/>
  <c r="BK173"/>
  <c r="J173"/>
  <c r="J100"/>
  <c i="3" r="BK120"/>
  <c r="P120"/>
  <c r="BK226"/>
  <c r="J226"/>
  <c r="J99"/>
  <c r="R226"/>
  <c i="4" r="R125"/>
  <c r="R190"/>
  <c r="T208"/>
  <c r="T244"/>
  <c r="T269"/>
  <c r="T282"/>
  <c r="P375"/>
  <c i="5" r="P127"/>
  <c r="T201"/>
  <c r="T225"/>
  <c r="T266"/>
  <c r="T277"/>
  <c r="R293"/>
  <c r="P405"/>
  <c i="6" r="R118"/>
  <c r="R117"/>
  <c i="7" r="BK120"/>
  <c r="P131"/>
  <c i="2" r="BK122"/>
  <c r="J122"/>
  <c r="J97"/>
  <c r="P154"/>
  <c r="T173"/>
  <c i="4" r="BK125"/>
  <c r="J125"/>
  <c r="J97"/>
  <c r="BK190"/>
  <c r="J190"/>
  <c r="J98"/>
  <c r="BK208"/>
  <c r="J208"/>
  <c r="J99"/>
  <c r="BK244"/>
  <c r="J244"/>
  <c r="J100"/>
  <c r="BK269"/>
  <c r="J269"/>
  <c r="J101"/>
  <c r="BK282"/>
  <c r="J282"/>
  <c r="J102"/>
  <c r="BK375"/>
  <c r="J375"/>
  <c r="J103"/>
  <c i="5" r="T127"/>
  <c r="R201"/>
  <c r="P225"/>
  <c r="R266"/>
  <c r="P277"/>
  <c r="BK293"/>
  <c r="J293"/>
  <c r="J104"/>
  <c r="BK405"/>
  <c r="J405"/>
  <c r="J105"/>
  <c i="6" r="P118"/>
  <c r="P117"/>
  <c i="1" r="AU99"/>
  <c i="7" r="P120"/>
  <c r="P119"/>
  <c i="1" r="AU100"/>
  <c i="7" r="BK131"/>
  <c r="J131"/>
  <c r="J98"/>
  <c i="2" r="T122"/>
  <c r="T154"/>
  <c r="R173"/>
  <c i="3" r="R120"/>
  <c r="R119"/>
  <c r="T226"/>
  <c i="4" r="T125"/>
  <c r="T190"/>
  <c r="R208"/>
  <c r="R244"/>
  <c r="R269"/>
  <c r="P282"/>
  <c r="R375"/>
  <c i="5" r="BK127"/>
  <c r="J127"/>
  <c r="J97"/>
  <c r="P201"/>
  <c r="R225"/>
  <c r="P266"/>
  <c r="R277"/>
  <c r="P293"/>
  <c r="T405"/>
  <c i="6" r="T118"/>
  <c r="T117"/>
  <c i="7" r="T120"/>
  <c r="R131"/>
  <c i="8" r="BK120"/>
  <c r="R120"/>
  <c i="2" r="P122"/>
  <c r="R154"/>
  <c r="P173"/>
  <c i="3" r="T120"/>
  <c r="T119"/>
  <c r="P226"/>
  <c i="4" r="P125"/>
  <c r="P190"/>
  <c r="P208"/>
  <c r="P244"/>
  <c r="P269"/>
  <c r="R282"/>
  <c r="T375"/>
  <c i="5" r="R127"/>
  <c r="BK201"/>
  <c r="J201"/>
  <c r="J100"/>
  <c r="BK225"/>
  <c r="J225"/>
  <c r="J101"/>
  <c r="BK266"/>
  <c r="J266"/>
  <c r="J102"/>
  <c r="BK277"/>
  <c r="J277"/>
  <c r="J103"/>
  <c r="T293"/>
  <c r="R405"/>
  <c i="6" r="BK118"/>
  <c r="J118"/>
  <c r="J97"/>
  <c i="7" r="R120"/>
  <c r="R119"/>
  <c r="T131"/>
  <c i="8" r="P120"/>
  <c r="T120"/>
  <c r="BK203"/>
  <c r="J203"/>
  <c r="J98"/>
  <c r="P203"/>
  <c r="R203"/>
  <c r="T203"/>
  <c i="2" r="J91"/>
  <c r="J118"/>
  <c r="BE123"/>
  <c r="BE139"/>
  <c r="BE143"/>
  <c r="BE147"/>
  <c r="BE168"/>
  <c r="BK188"/>
  <c r="J188"/>
  <c r="J101"/>
  <c i="3" r="E85"/>
  <c r="F91"/>
  <c r="J92"/>
  <c r="BE130"/>
  <c r="BE136"/>
  <c r="BE154"/>
  <c r="BE174"/>
  <c r="BE178"/>
  <c r="BE180"/>
  <c r="BE183"/>
  <c r="BE187"/>
  <c r="BE192"/>
  <c r="BE214"/>
  <c r="BE233"/>
  <c r="BK219"/>
  <c r="J219"/>
  <c r="J98"/>
  <c i="4" r="J91"/>
  <c r="J92"/>
  <c r="J118"/>
  <c r="F121"/>
  <c r="BE141"/>
  <c r="BE175"/>
  <c r="BE180"/>
  <c r="BE188"/>
  <c r="BE202"/>
  <c r="BE205"/>
  <c r="BE218"/>
  <c r="BE233"/>
  <c r="BE250"/>
  <c r="BE267"/>
  <c r="BE288"/>
  <c r="BE290"/>
  <c r="BE294"/>
  <c r="BE316"/>
  <c r="BE318"/>
  <c r="BE372"/>
  <c r="BE386"/>
  <c r="BE389"/>
  <c r="BE393"/>
  <c i="5" r="E85"/>
  <c r="J91"/>
  <c r="J120"/>
  <c r="J123"/>
  <c r="BE136"/>
  <c r="BE145"/>
  <c r="BE153"/>
  <c r="BE156"/>
  <c r="BE163"/>
  <c r="BE187"/>
  <c r="BE202"/>
  <c r="BE216"/>
  <c r="BE231"/>
  <c r="BE246"/>
  <c r="BE267"/>
  <c r="BE272"/>
  <c r="BE275"/>
  <c r="BE286"/>
  <c r="BE290"/>
  <c r="BE294"/>
  <c r="BE297"/>
  <c r="BE299"/>
  <c r="BE303"/>
  <c r="BE308"/>
  <c r="BE312"/>
  <c r="BE332"/>
  <c r="BE334"/>
  <c r="BE371"/>
  <c r="BE411"/>
  <c r="BE416"/>
  <c i="6" r="E107"/>
  <c r="F113"/>
  <c r="BE139"/>
  <c r="BE145"/>
  <c r="BE148"/>
  <c r="BE151"/>
  <c r="BE159"/>
  <c r="BE163"/>
  <c r="BE165"/>
  <c i="7" r="F92"/>
  <c r="J113"/>
  <c r="BE132"/>
  <c r="BE136"/>
  <c r="BE174"/>
  <c i="8" r="F91"/>
  <c r="J92"/>
  <c r="J115"/>
  <c r="BE125"/>
  <c r="BE143"/>
  <c r="BE154"/>
  <c r="BE166"/>
  <c i="2" r="E111"/>
  <c r="F117"/>
  <c r="BE141"/>
  <c r="BE176"/>
  <c r="BK151"/>
  <c r="J151"/>
  <c r="J98"/>
  <c i="3" r="F92"/>
  <c r="J115"/>
  <c r="BE121"/>
  <c r="BE150"/>
  <c r="BE158"/>
  <c r="BE171"/>
  <c r="BE205"/>
  <c r="BE230"/>
  <c i="4" r="BE126"/>
  <c r="BE138"/>
  <c r="BE144"/>
  <c r="BE163"/>
  <c r="BE166"/>
  <c r="BE172"/>
  <c r="BE197"/>
  <c r="BE209"/>
  <c r="BE221"/>
  <c r="BE227"/>
  <c r="BE230"/>
  <c r="BE245"/>
  <c r="BE260"/>
  <c r="BE262"/>
  <c r="BE270"/>
  <c r="BE273"/>
  <c r="BE275"/>
  <c r="BE277"/>
  <c r="BE298"/>
  <c r="BE300"/>
  <c r="BE308"/>
  <c r="BE314"/>
  <c r="BE324"/>
  <c r="BE336"/>
  <c r="BE353"/>
  <c r="BE356"/>
  <c r="BE376"/>
  <c r="BK392"/>
  <c r="J392"/>
  <c r="J104"/>
  <c i="5" r="F92"/>
  <c r="BE128"/>
  <c r="BE139"/>
  <c r="BE142"/>
  <c r="BE158"/>
  <c r="BE161"/>
  <c r="BE169"/>
  <c r="BE179"/>
  <c r="BE184"/>
  <c r="BE237"/>
  <c r="BE281"/>
  <c r="BE301"/>
  <c r="BE316"/>
  <c r="BE320"/>
  <c r="BE353"/>
  <c r="BE362"/>
  <c r="BE368"/>
  <c r="BE377"/>
  <c r="BE380"/>
  <c r="BE383"/>
  <c r="BE400"/>
  <c r="BE419"/>
  <c r="BE423"/>
  <c r="BK422"/>
  <c r="J422"/>
  <c r="J106"/>
  <c i="6" r="J91"/>
  <c r="J111"/>
  <c r="F114"/>
  <c r="J114"/>
  <c r="BE161"/>
  <c r="BE167"/>
  <c i="7" r="E85"/>
  <c r="J91"/>
  <c r="F115"/>
  <c r="BE121"/>
  <c r="BE125"/>
  <c r="BE140"/>
  <c r="BE158"/>
  <c r="BE166"/>
  <c r="BE186"/>
  <c r="BK192"/>
  <c r="J192"/>
  <c r="J99"/>
  <c i="8" r="E109"/>
  <c r="J113"/>
  <c r="BE139"/>
  <c r="BE161"/>
  <c i="2" r="J115"/>
  <c r="BE129"/>
  <c r="BE131"/>
  <c r="BE155"/>
  <c r="BE159"/>
  <c r="BE163"/>
  <c r="BE184"/>
  <c r="BE189"/>
  <c i="3" r="J113"/>
  <c r="BE124"/>
  <c r="BE142"/>
  <c r="BE160"/>
  <c r="BE162"/>
  <c r="BE165"/>
  <c r="BE167"/>
  <c r="BE169"/>
  <c r="BE176"/>
  <c r="BE189"/>
  <c r="BE198"/>
  <c r="BE201"/>
  <c i="4" r="E85"/>
  <c r="F120"/>
  <c r="BE132"/>
  <c r="BE149"/>
  <c r="BE152"/>
  <c r="BE155"/>
  <c r="BE160"/>
  <c r="BE169"/>
  <c r="BE177"/>
  <c r="BE182"/>
  <c r="BE212"/>
  <c r="BE224"/>
  <c r="BE238"/>
  <c r="BE241"/>
  <c r="BE253"/>
  <c r="BE279"/>
  <c r="BE283"/>
  <c r="BE302"/>
  <c r="BE310"/>
  <c r="BE322"/>
  <c r="BE326"/>
  <c r="BE339"/>
  <c r="BE342"/>
  <c r="BE348"/>
  <c r="BE359"/>
  <c r="BE367"/>
  <c i="5" r="F91"/>
  <c r="BE166"/>
  <c r="BE172"/>
  <c r="BE181"/>
  <c r="BE190"/>
  <c r="BE193"/>
  <c r="BE199"/>
  <c r="BE208"/>
  <c r="BE211"/>
  <c r="BE213"/>
  <c r="BE222"/>
  <c r="BE226"/>
  <c r="BE228"/>
  <c r="BE240"/>
  <c r="BE243"/>
  <c r="BE249"/>
  <c r="BE252"/>
  <c r="BE255"/>
  <c r="BE260"/>
  <c r="BE263"/>
  <c r="BE270"/>
  <c r="BE278"/>
  <c r="BE284"/>
  <c r="BE288"/>
  <c r="BE306"/>
  <c r="BE314"/>
  <c r="BE322"/>
  <c r="BE324"/>
  <c r="BE326"/>
  <c r="BE328"/>
  <c r="BE330"/>
  <c r="BE339"/>
  <c r="BE343"/>
  <c r="BE345"/>
  <c r="BE350"/>
  <c r="BE356"/>
  <c r="BE365"/>
  <c r="BE389"/>
  <c r="BE406"/>
  <c r="BK195"/>
  <c r="J195"/>
  <c r="J98"/>
  <c i="6" r="BE119"/>
  <c r="BE142"/>
  <c r="BE154"/>
  <c r="BE157"/>
  <c i="7" r="J116"/>
  <c r="BE129"/>
  <c r="BE162"/>
  <c r="BE170"/>
  <c r="BE178"/>
  <c r="BE193"/>
  <c i="8" r="F116"/>
  <c r="BE146"/>
  <c r="BE149"/>
  <c r="BE157"/>
  <c r="BE168"/>
  <c r="BE172"/>
  <c r="BE176"/>
  <c r="BE180"/>
  <c r="BE184"/>
  <c r="BE188"/>
  <c r="BE192"/>
  <c r="BE196"/>
  <c r="BE201"/>
  <c r="BE204"/>
  <c r="BE207"/>
  <c r="BE213"/>
  <c r="BE215"/>
  <c r="BE218"/>
  <c i="2" r="F92"/>
  <c r="BE127"/>
  <c r="BE135"/>
  <c r="BE152"/>
  <c r="BE174"/>
  <c r="BE180"/>
  <c i="3" r="BE146"/>
  <c r="BE156"/>
  <c r="BE185"/>
  <c r="BE194"/>
  <c r="BE196"/>
  <c r="BE203"/>
  <c r="BE207"/>
  <c r="BE210"/>
  <c r="BE212"/>
  <c r="BE216"/>
  <c r="BE220"/>
  <c r="BE227"/>
  <c i="4" r="BE135"/>
  <c r="BE158"/>
  <c r="BE185"/>
  <c r="BE191"/>
  <c r="BE194"/>
  <c r="BE199"/>
  <c r="BE215"/>
  <c r="BE248"/>
  <c r="BE255"/>
  <c r="BE286"/>
  <c r="BE292"/>
  <c r="BE304"/>
  <c r="BE306"/>
  <c r="BE312"/>
  <c r="BE320"/>
  <c r="BE328"/>
  <c r="BE333"/>
  <c r="BE362"/>
  <c r="BE381"/>
  <c i="5" r="BE133"/>
  <c r="BE148"/>
  <c r="BE176"/>
  <c r="BE196"/>
  <c r="BE205"/>
  <c r="BE219"/>
  <c r="BE234"/>
  <c r="BE318"/>
  <c r="BE336"/>
  <c r="BE341"/>
  <c r="BE359"/>
  <c r="BE374"/>
  <c r="BE394"/>
  <c r="BE397"/>
  <c r="BE403"/>
  <c r="BK198"/>
  <c r="J198"/>
  <c r="J99"/>
  <c i="6" r="BE126"/>
  <c r="BE129"/>
  <c r="BE132"/>
  <c i="7" r="BE150"/>
  <c r="BE154"/>
  <c r="BE182"/>
  <c r="BE190"/>
  <c i="8" r="BE121"/>
  <c r="BE128"/>
  <c r="BE131"/>
  <c r="BE136"/>
  <c r="BE163"/>
  <c r="BE198"/>
  <c r="BE210"/>
  <c r="BK217"/>
  <c r="J217"/>
  <c r="J99"/>
  <c i="2" r="F36"/>
  <c i="1" r="BC95"/>
  <c i="5" r="F36"/>
  <c i="1" r="BC98"/>
  <c i="6" r="F37"/>
  <c i="1" r="BD99"/>
  <c i="2" r="F35"/>
  <c i="1" r="BB95"/>
  <c i="7" r="F35"/>
  <c i="1" r="BB100"/>
  <c i="5" r="J34"/>
  <c i="1" r="AW98"/>
  <c i="2" r="F34"/>
  <c i="1" r="BA95"/>
  <c i="5" r="F37"/>
  <c i="1" r="BD98"/>
  <c i="6" r="F34"/>
  <c i="1" r="BA99"/>
  <c i="7" r="F36"/>
  <c i="1" r="BC100"/>
  <c i="4" r="J34"/>
  <c i="1" r="AW97"/>
  <c i="6" r="F35"/>
  <c i="1" r="BB99"/>
  <c i="7" r="F34"/>
  <c i="1" r="BA100"/>
  <c i="2" r="F37"/>
  <c i="1" r="BD95"/>
  <c i="4" r="F34"/>
  <c i="1" r="BA97"/>
  <c i="7" r="F37"/>
  <c i="1" r="BD100"/>
  <c i="8" r="J34"/>
  <c i="1" r="AW101"/>
  <c i="3" r="F37"/>
  <c i="1" r="BD96"/>
  <c i="8" r="F34"/>
  <c i="1" r="BA101"/>
  <c i="8" r="F36"/>
  <c i="1" r="BC101"/>
  <c i="4" r="F37"/>
  <c i="1" r="BD97"/>
  <c i="3" r="F36"/>
  <c i="1" r="BC96"/>
  <c i="6" r="F36"/>
  <c i="1" r="BC99"/>
  <c i="8" r="F37"/>
  <c i="1" r="BD101"/>
  <c i="2" r="J34"/>
  <c i="1" r="AW95"/>
  <c i="4" r="F36"/>
  <c i="1" r="BC97"/>
  <c i="6" r="J34"/>
  <c i="1" r="AW99"/>
  <c i="7" r="J34"/>
  <c i="1" r="AW100"/>
  <c i="8" r="F35"/>
  <c i="1" r="BB101"/>
  <c i="3" r="F35"/>
  <c i="1" r="BB96"/>
  <c i="5" r="F34"/>
  <c i="1" r="BA98"/>
  <c i="3" r="J34"/>
  <c i="1" r="AW96"/>
  <c i="5" r="F35"/>
  <c i="1" r="BB98"/>
  <c i="4" r="F35"/>
  <c i="1" r="BB97"/>
  <c i="3" r="F34"/>
  <c i="1" r="BA96"/>
  <c i="8" l="1" r="P119"/>
  <c i="1" r="AU101"/>
  <c i="5" r="R126"/>
  <c i="4" r="P124"/>
  <c i="1" r="AU97"/>
  <c i="8" r="R119"/>
  <c r="T119"/>
  <c i="7" r="T119"/>
  <c i="2" r="T121"/>
  <c i="7" r="BK119"/>
  <c r="J119"/>
  <c r="J96"/>
  <c i="2" r="P121"/>
  <c i="1" r="AU95"/>
  <c i="4" r="T124"/>
  <c i="5" r="P126"/>
  <c i="1" r="AU98"/>
  <c i="3" r="P119"/>
  <c i="1" r="AU96"/>
  <c i="2" r="R121"/>
  <c i="8" r="BK119"/>
  <c r="J119"/>
  <c r="J96"/>
  <c i="5" r="T126"/>
  <c i="4" r="R124"/>
  <c i="3" r="BK119"/>
  <c r="J119"/>
  <c r="J96"/>
  <c i="2" r="BK121"/>
  <c r="J121"/>
  <c r="J96"/>
  <c i="3" r="J120"/>
  <c r="J97"/>
  <c i="4" r="BK124"/>
  <c r="J124"/>
  <c i="7" r="J120"/>
  <c r="J97"/>
  <c i="5" r="BK126"/>
  <c r="J126"/>
  <c r="J96"/>
  <c i="6" r="BK117"/>
  <c r="J117"/>
  <c r="J96"/>
  <c i="8" r="J120"/>
  <c r="J97"/>
  <c i="4" r="J30"/>
  <c i="1" r="AG97"/>
  <c i="7" r="J33"/>
  <c i="1" r="AV100"/>
  <c r="AT100"/>
  <c r="BB94"/>
  <c r="W31"/>
  <c i="3" r="J33"/>
  <c i="1" r="AV96"/>
  <c r="AT96"/>
  <c i="6" r="J33"/>
  <c i="1" r="AV99"/>
  <c r="AT99"/>
  <c i="8" r="F33"/>
  <c i="1" r="AZ101"/>
  <c i="4" r="J33"/>
  <c i="1" r="AV97"/>
  <c r="AT97"/>
  <c i="7" r="F33"/>
  <c i="1" r="AZ100"/>
  <c i="3" r="F33"/>
  <c i="1" r="AZ96"/>
  <c i="5" r="F33"/>
  <c i="1" r="AZ98"/>
  <c i="2" r="F33"/>
  <c i="1" r="AZ95"/>
  <c i="4" r="F33"/>
  <c i="1" r="AZ97"/>
  <c i="6" r="F33"/>
  <c i="1" r="AZ99"/>
  <c r="BC94"/>
  <c r="W32"/>
  <c r="BD94"/>
  <c r="W33"/>
  <c i="2" r="J33"/>
  <c i="1" r="AV95"/>
  <c r="AT95"/>
  <c i="8" r="J33"/>
  <c i="1" r="AV101"/>
  <c r="AT101"/>
  <c r="BA94"/>
  <c r="W30"/>
  <c i="5" r="J33"/>
  <c i="1" r="AV98"/>
  <c r="AT98"/>
  <c i="4" l="1" r="J39"/>
  <c r="J96"/>
  <c i="1" r="AN97"/>
  <c r="AU94"/>
  <c i="5" r="J30"/>
  <c i="1" r="AG98"/>
  <c r="AN98"/>
  <c i="8" r="J30"/>
  <c i="1" r="AG101"/>
  <c r="AN101"/>
  <c r="AX94"/>
  <c r="AZ94"/>
  <c r="AV94"/>
  <c r="AK29"/>
  <c i="7" r="J30"/>
  <c i="1" r="AG100"/>
  <c r="AN100"/>
  <c r="AY94"/>
  <c i="6" r="J30"/>
  <c i="1" r="AG99"/>
  <c r="AN99"/>
  <c r="AW94"/>
  <c r="AK30"/>
  <c i="2" r="J30"/>
  <c i="1" r="AG95"/>
  <c r="AN95"/>
  <c i="3" r="J30"/>
  <c i="1" r="AG96"/>
  <c r="AN96"/>
  <c i="2" l="1" r="J39"/>
  <c i="3" r="J39"/>
  <c i="5" r="J39"/>
  <c i="6" r="J39"/>
  <c i="7" r="J39"/>
  <c i="8" r="J39"/>
  <c i="1" r="W29"/>
  <c r="AG94"/>
  <c r="AK26"/>
  <c r="AK35"/>
  <c r="AT94"/>
  <c l="1" r="AN94"/>
</calcChain>
</file>

<file path=xl/sharedStrings.xml><?xml version="1.0" encoding="utf-8"?>
<sst xmlns="http://schemas.openxmlformats.org/spreadsheetml/2006/main">
  <si>
    <t>Export Komplet</t>
  </si>
  <si>
    <t/>
  </si>
  <si>
    <t>2.0</t>
  </si>
  <si>
    <t>ZAMOK</t>
  </si>
  <si>
    <t>False</t>
  </si>
  <si>
    <t>{f0b3dacb-06b5-42ef-87cf-6abd78f1b581}</t>
  </si>
  <si>
    <t>0,01</t>
  </si>
  <si>
    <t>21</t>
  </si>
  <si>
    <t>15</t>
  </si>
  <si>
    <t>REKAPITULACE STAVBY</t>
  </si>
  <si>
    <t xml:space="preserve">v ---  níže se nacházejí doplnkové a pomocné údaje k sestavám  --- v</t>
  </si>
  <si>
    <t>Návod na vyplnění</t>
  </si>
  <si>
    <t>0,001</t>
  </si>
  <si>
    <t>Kód:</t>
  </si>
  <si>
    <t>HradekLUCIE</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</si>
  <si>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</si>
  <si>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</si>
  <si>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sil.II/315 Hrádek - Ústí nad Orlicí</t>
  </si>
  <si>
    <t>KSO:</t>
  </si>
  <si>
    <t>CC-CZ:</t>
  </si>
  <si>
    <t>Místo:</t>
  </si>
  <si>
    <t xml:space="preserve"> </t>
  </si>
  <si>
    <t>Datum:</t>
  </si>
  <si>
    <t>28. 4. 2020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</si>
  <si>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</si>
  <si>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</si>
  <si>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</si>
  <si>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</si>
  <si>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</si>
  <si>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</si>
  <si>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</si>
  <si>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</si>
  <si>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</si>
  <si>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</si>
  <si>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</si>
  <si>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</si>
  <si>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</si>
  <si>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</si>
  <si>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</si>
  <si>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</si>
  <si>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</si>
  <si>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</si>
  <si>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</si>
  <si>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</si>
  <si>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</si>
  <si>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</si>
  <si>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</si>
  <si>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</si>
  <si>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</si>
  <si>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</si>
  <si>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</si>
  <si>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</si>
  <si>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</si>
  <si>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</si>
  <si>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</si>
  <si>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</si>
  <si>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</si>
  <si>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</si>
  <si>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</si>
  <si>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</si>
  <si>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</si>
  <si>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</si>
  <si>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</si>
  <si>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</si>
  <si>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</si>
  <si>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</si>
  <si>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</si>
  <si>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</si>
  <si>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</si>
  <si>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</si>
  <si>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</si>
  <si>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</si>
  <si>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</si>
  <si>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</si>
  <si>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</si>
  <si>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</si>
  <si>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</si>
  <si>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</si>
  <si>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000</t>
  </si>
  <si>
    <t>Vedlejší rozpočtové náklady</t>
  </si>
  <si>
    <t>STA</t>
  </si>
  <si>
    <t>1</t>
  </si>
  <si>
    <t>{b10cef21-9594-49ad-8c52-cdaa70d64ca9}</t>
  </si>
  <si>
    <t>-1</t>
  </si>
  <si>
    <t>SO 001</t>
  </si>
  <si>
    <t>Příprava staveniště</t>
  </si>
  <si>
    <t>{d2636ff6-4cc8-4ac7-8af1-b4b38a6afc36}</t>
  </si>
  <si>
    <t>SO 101</t>
  </si>
  <si>
    <t>II/315 km 22,655-23,920, Hrádek - Kerhartice</t>
  </si>
  <si>
    <t>{1037fd49-5fde-487e-a77f-ab92883546e1}</t>
  </si>
  <si>
    <t>SO 102</t>
  </si>
  <si>
    <t>II/315 km 23,920-25,832, Kerhartice - Ústí n/O</t>
  </si>
  <si>
    <t>{aeec0b57-7bdb-4ed5-b81f-418fad60fe6d}</t>
  </si>
  <si>
    <t>SO 111</t>
  </si>
  <si>
    <t>Trvalé dopravní značení</t>
  </si>
  <si>
    <t>{a2c87747-52f4-4f92-ad9a-0997edab05f6}</t>
  </si>
  <si>
    <t>SO 112</t>
  </si>
  <si>
    <t>Zabezpečení provozu</t>
  </si>
  <si>
    <t>{466e37ca-a2bc-4bdc-bfe2-b3a8d16f3b27}</t>
  </si>
  <si>
    <t>SO 113</t>
  </si>
  <si>
    <t>Provizorní komunikace</t>
  </si>
  <si>
    <t>{9ccf23ce-f5a4-4f9d-a281-9c774cd41013}</t>
  </si>
  <si>
    <t>A13</t>
  </si>
  <si>
    <t>2</t>
  </si>
  <si>
    <t>A14</t>
  </si>
  <si>
    <t>KRYCÍ LIST SOUPISU PRACÍ</t>
  </si>
  <si>
    <t>Objekt:</t>
  </si>
  <si>
    <t>SO 000 - Vedlejší rozpočtové náklady</t>
  </si>
  <si>
    <t>REKAPITULACE ČLENĚNÍ SOUPISU PRACÍ</t>
  </si>
  <si>
    <t>Kód dílu - Popis</t>
  </si>
  <si>
    <t>Cena celkem [CZK]</t>
  </si>
  <si>
    <t>Náklady ze soupisu prací</t>
  </si>
  <si>
    <t>VRN1 - Průzkumné, geodetické a projektové práce</t>
  </si>
  <si>
    <t>VRN2 - Příprava staveniště</t>
  </si>
  <si>
    <t>VRN3 - Zařízení staveniště</t>
  </si>
  <si>
    <t>VRN4 - Inženýrská činnost</t>
  </si>
  <si>
    <t>VRN5 - Finanční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</si>
  <si>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</si>
  <si>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</si>
  <si>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</si>
  <si>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</si>
  <si>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</si>
  <si>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</si>
  <si>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</si>
  <si>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</si>
  <si>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</si>
  <si>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</si>
  <si>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</si>
  <si>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</si>
  <si>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</si>
  <si>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VRN1</t>
  </si>
  <si>
    <t>Průzkumné, geodetické a projektové práce</t>
  </si>
  <si>
    <t>4</t>
  </si>
  <si>
    <t>ROZPOCET</t>
  </si>
  <si>
    <t>K</t>
  </si>
  <si>
    <t>012103000</t>
  </si>
  <si>
    <t>Geodetické práce před výstavbou</t>
  </si>
  <si>
    <t>M</t>
  </si>
  <si>
    <t>-1111174893</t>
  </si>
  <si>
    <t>PP</t>
  </si>
  <si>
    <t>VV</t>
  </si>
  <si>
    <t>A1</t>
  </si>
  <si>
    <t>45</t>
  </si>
  <si>
    <t>B1</t>
  </si>
  <si>
    <t>"Celkem: "A1</t>
  </si>
  <si>
    <t>012203000</t>
  </si>
  <si>
    <t>Geodetické práce při provádění stavby</t>
  </si>
  <si>
    <t>-1898360774</t>
  </si>
  <si>
    <t>3</t>
  </si>
  <si>
    <t>012203001</t>
  </si>
  <si>
    <t>1518874377</t>
  </si>
  <si>
    <t>012303000</t>
  </si>
  <si>
    <t>Geodetické práce po výstavbě</t>
  </si>
  <si>
    <t>SOUB</t>
  </si>
  <si>
    <t>1416643031</t>
  </si>
  <si>
    <t>A4</t>
  </si>
  <si>
    <t>B4</t>
  </si>
  <si>
    <t>"Celkem: "A4</t>
  </si>
  <si>
    <t>5</t>
  </si>
  <si>
    <t>013103000</t>
  </si>
  <si>
    <t>Geometrický plán</t>
  </si>
  <si>
    <t>-875733541</t>
  </si>
  <si>
    <t>A5</t>
  </si>
  <si>
    <t>B5</t>
  </si>
  <si>
    <t>"Celkem: "A5</t>
  </si>
  <si>
    <t>6</t>
  </si>
  <si>
    <t>013203000</t>
  </si>
  <si>
    <t>Dokumentace průběhu stavby</t>
  </si>
  <si>
    <t>-231871705</t>
  </si>
  <si>
    <t>7</t>
  </si>
  <si>
    <t>013234000</t>
  </si>
  <si>
    <t>Dokumentace pro povolení ZUK</t>
  </si>
  <si>
    <t>-396884846</t>
  </si>
  <si>
    <t>8</t>
  </si>
  <si>
    <t>013244000</t>
  </si>
  <si>
    <t>Dokumentace pro realizaci stavby</t>
  </si>
  <si>
    <t>-470012567</t>
  </si>
  <si>
    <t>A8</t>
  </si>
  <si>
    <t>B8</t>
  </si>
  <si>
    <t>"Celkem: "A8</t>
  </si>
  <si>
    <t>9</t>
  </si>
  <si>
    <t>013254000</t>
  </si>
  <si>
    <t>Dokumentace skutečného provedení stavby</t>
  </si>
  <si>
    <t>-1129110505</t>
  </si>
  <si>
    <t>A9</t>
  </si>
  <si>
    <t>B9</t>
  </si>
  <si>
    <t>"Celkem: "A9</t>
  </si>
  <si>
    <t>VRN2</t>
  </si>
  <si>
    <t>10</t>
  </si>
  <si>
    <t>022003000</t>
  </si>
  <si>
    <t>Demolice konstrukcí</t>
  </si>
  <si>
    <t>KUS</t>
  </si>
  <si>
    <t>644631963</t>
  </si>
  <si>
    <t>VRN3</t>
  </si>
  <si>
    <t>Zařízení staveniště</t>
  </si>
  <si>
    <t>11</t>
  </si>
  <si>
    <t>032103000</t>
  </si>
  <si>
    <t>Náklady na stavební buňky</t>
  </si>
  <si>
    <t>2004492781</t>
  </si>
  <si>
    <t>A11</t>
  </si>
  <si>
    <t>B11</t>
  </si>
  <si>
    <t>"Celkem: "A11</t>
  </si>
  <si>
    <t>12</t>
  </si>
  <si>
    <t>032603000</t>
  </si>
  <si>
    <t>Mobilní míchací centrum</t>
  </si>
  <si>
    <t>-522547644</t>
  </si>
  <si>
    <t>A12</t>
  </si>
  <si>
    <t>"zajištění plochy pro proveden zlepšení zeminy, mobilní míchací centrum, meziskládka zeminy" 1</t>
  </si>
  <si>
    <t>B12</t>
  </si>
  <si>
    <t>"Celkem: "A12</t>
  </si>
  <si>
    <t>13</t>
  </si>
  <si>
    <t>034503000</t>
  </si>
  <si>
    <t>Informační tabule</t>
  </si>
  <si>
    <t>-1616042293</t>
  </si>
  <si>
    <t>""billboard dle pravidel publicity na : http://www.irop.mmr.cz/cs/Pro-media/Logo-manual"</t>
  </si>
  <si>
    <t>"publicita projektu - výroba, dodání A13 kompletní osazení velkoplošného billboardu, rozměr účinné plochy 2,4x5,1m , ostranění, odvoz na skládku" 1</t>
  </si>
  <si>
    <t>B13</t>
  </si>
  <si>
    <t>"Celkem: "A13</t>
  </si>
  <si>
    <t>14</t>
  </si>
  <si>
    <t>034503001</t>
  </si>
  <si>
    <t>Pamětní deska</t>
  </si>
  <si>
    <t>868235509</t>
  </si>
  <si>
    <t>""deska dle pravidel publicity na : http://www.irop.mmr.cz/cs/Pro-media/Logo-manual"</t>
  </si>
  <si>
    <t>"výroba, dodání A14 osazení trvalé pamětní desky, rozměr účinné plochy 0,3x0,4m" 1</t>
  </si>
  <si>
    <t>B14</t>
  </si>
  <si>
    <t>"Celkem: "A14</t>
  </si>
  <si>
    <t>VRN4</t>
  </si>
  <si>
    <t>Inženýrská činnost</t>
  </si>
  <si>
    <t>043102000</t>
  </si>
  <si>
    <t>Provedení zkoušek nad rámec KZP</t>
  </si>
  <si>
    <t>-1949939114</t>
  </si>
  <si>
    <t>16</t>
  </si>
  <si>
    <t>043103000</t>
  </si>
  <si>
    <t>Kontrolní zkoušky</t>
  </si>
  <si>
    <t>-1053541035</t>
  </si>
  <si>
    <t>A16</t>
  </si>
  <si>
    <t xml:space="preserve">"měření reflexivity vodorovného dopravního značení v rozsahu stavby  včetně vyhodnocení měření " 3</t>
  </si>
  <si>
    <t>B16</t>
  </si>
  <si>
    <t>"Celkem: "A16</t>
  </si>
  <si>
    <t>17</t>
  </si>
  <si>
    <t>043194000</t>
  </si>
  <si>
    <t>KM</t>
  </si>
  <si>
    <t>1785425153</t>
  </si>
  <si>
    <t>A17</t>
  </si>
  <si>
    <t>"měření rovinatosti planografem v rozsahu stavby km 22,655-25,822 včetně vyhodnocení měření" 3.2</t>
  </si>
  <si>
    <t>B17</t>
  </si>
  <si>
    <t>"Celkem: "A17</t>
  </si>
  <si>
    <t>18</t>
  </si>
  <si>
    <t>043203000</t>
  </si>
  <si>
    <t>-215185695</t>
  </si>
  <si>
    <t>A18</t>
  </si>
  <si>
    <t>"měření protismykových vlastností vozovky v rozsahu stavby km km 22,655-25,822 včetně vyhodnocení měření"3.2</t>
  </si>
  <si>
    <t>B18</t>
  </si>
  <si>
    <t>"Celkem: "A18</t>
  </si>
  <si>
    <t>VRN5</t>
  </si>
  <si>
    <t>Finanční náklady</t>
  </si>
  <si>
    <t>19</t>
  </si>
  <si>
    <t>053103000</t>
  </si>
  <si>
    <t>Náklady spojené se zřízením bankovní záruky</t>
  </si>
  <si>
    <t>-1847647703</t>
  </si>
  <si>
    <t>B2</t>
  </si>
  <si>
    <t>24</t>
  </si>
  <si>
    <t>B3</t>
  </si>
  <si>
    <t>B37</t>
  </si>
  <si>
    <t>350</t>
  </si>
  <si>
    <t>C37</t>
  </si>
  <si>
    <t>472</t>
  </si>
  <si>
    <t>SO 001 - Příprava staveniště</t>
  </si>
  <si>
    <t>1 - Zemní práce</t>
  </si>
  <si>
    <t>9 - Ostatní konstrukce a práce, bourání</t>
  </si>
  <si>
    <t>997 - Přesun sutě</t>
  </si>
  <si>
    <t>Zemní práce</t>
  </si>
  <si>
    <t>111201101</t>
  </si>
  <si>
    <t>Odstranění křovin a stromů průměru kmene do 100 mm i s kořeny z celkové plochy do 1000 m2</t>
  </si>
  <si>
    <t>M2</t>
  </si>
  <si>
    <t>CS ÚRS 2018 01</t>
  </si>
  <si>
    <t>-2134455779</t>
  </si>
  <si>
    <t xml:space="preserve">Odstranění křovin a stromů s odstraněním kořenů  průměru kmene do 100 mm do sklonu terénu 1 : 5, při celkové ploše do 1 000 m2</t>
  </si>
  <si>
    <t>"viz příloha inventarizace zeleně" 273</t>
  </si>
  <si>
    <t>112101101</t>
  </si>
  <si>
    <t>Odstranění stromů listnatých průměru kmene do 300 mm</t>
  </si>
  <si>
    <t>-1553688377</t>
  </si>
  <si>
    <t>Kácení stromů s odřezáním kmene a s odvětvením listnatých, průměru kmene přes 100 do 300 mm</t>
  </si>
  <si>
    <t>"dřevo převezme SÚS nebo LESY ČR"</t>
  </si>
  <si>
    <t>A2</t>
  </si>
  <si>
    <t>"kácneí mimo les" 80</t>
  </si>
  <si>
    <t>"kácení na území lesa" 24</t>
  </si>
  <si>
    <t>C2</t>
  </si>
  <si>
    <t>"Celkem: "A2+B2</t>
  </si>
  <si>
    <t>112101102</t>
  </si>
  <si>
    <t>Odstranění stromů listnatých průměru kmene do 500 mm</t>
  </si>
  <si>
    <t>582389441</t>
  </si>
  <si>
    <t>Kácení stromů s odřezáním kmene a s odvětvením listnatých, průměru kmene přes 300 do 500 mm</t>
  </si>
  <si>
    <t>A3</t>
  </si>
  <si>
    <t>"kácneí mimo les" 47</t>
  </si>
  <si>
    <t>"kácení na území lesa" 21</t>
  </si>
  <si>
    <t>C3</t>
  </si>
  <si>
    <t>"Celkem: "A3+B3</t>
  </si>
  <si>
    <t>112101103</t>
  </si>
  <si>
    <t>Odstranění stromů listnatých průměru kmene do 700 mm</t>
  </si>
  <si>
    <t>256272353</t>
  </si>
  <si>
    <t>Odstranění stromů s odřezáním kmene a s odvětvením listnatých, průměru kmene přes 500 do 700 mm</t>
  </si>
  <si>
    <t>"kácneí mimo les" 15</t>
  </si>
  <si>
    <t>"kácení na území lesa" 4</t>
  </si>
  <si>
    <t>C4</t>
  </si>
  <si>
    <t>"Celkem: "A4+B4</t>
  </si>
  <si>
    <t>112101104</t>
  </si>
  <si>
    <t>Odstranění stromů listnatých průměru kmene do 900 mm</t>
  </si>
  <si>
    <t>1066195178</t>
  </si>
  <si>
    <t>Odstranění stromů s odřezáním kmene a s odvětvením listnatých, průměru kmene přes 700 do 900 mm</t>
  </si>
  <si>
    <t>"kácneí mimo les" 16</t>
  </si>
  <si>
    <t>112101105</t>
  </si>
  <si>
    <t>Odstranění stromů listnatých průměru kmene do 1100 mm</t>
  </si>
  <si>
    <t>1716827470</t>
  </si>
  <si>
    <t>Odstranění stromů s odřezáním kmene a s odvětvením listnatých, průměru kmene přes 900 do 1100 mm</t>
  </si>
  <si>
    <t>A6</t>
  </si>
  <si>
    <t>"kácení mimo les" 7</t>
  </si>
  <si>
    <t>112101106</t>
  </si>
  <si>
    <t>Odstranění stromů listnatých průměru kmene do 1300 mm</t>
  </si>
  <si>
    <t>-1439760637</t>
  </si>
  <si>
    <t>Odstranění stromů s odřezáním kmene a s odvětvením listnatých, průměru kmene přes 1100 do 1300 mm</t>
  </si>
  <si>
    <t>A7</t>
  </si>
  <si>
    <t>"kácení mimo les" 1</t>
  </si>
  <si>
    <t>112201101</t>
  </si>
  <si>
    <t>Odstranění pařezů D do 300 mm</t>
  </si>
  <si>
    <t>-932184867</t>
  </si>
  <si>
    <t>Odstranění pařezů s jejich vykopáním, vytrháním nebo odstřelením, s přesekáním kořenů průměru přes 100 do 300 mm</t>
  </si>
  <si>
    <t>112201102</t>
  </si>
  <si>
    <t>Odstranění pařezů D do 500 mm</t>
  </si>
  <si>
    <t>-1494900478</t>
  </si>
  <si>
    <t>Odstranění pařezů s jejich vykopáním, vytrháním nebo odstřelením, s přesekáním kořenů průměru přes 300 do 500 mm</t>
  </si>
  <si>
    <t>112201103</t>
  </si>
  <si>
    <t>Odstranění pařezů D do 700 mm</t>
  </si>
  <si>
    <t>116146666</t>
  </si>
  <si>
    <t xml:space="preserve">Odstranění pařezů  s jejich vykopáním, vytrháním nebo odstřelením, s přesekáním kořenů průměru přes 500 do 700 mm</t>
  </si>
  <si>
    <t>112201104</t>
  </si>
  <si>
    <t>Odstranění pařezů D do 900 mm</t>
  </si>
  <si>
    <t>-500525333</t>
  </si>
  <si>
    <t xml:space="preserve">Odstranění pařezů  s jejich vykopáním, vytrháním nebo odstřelením, s přesekáním kořenů průměru přes 700 do 900 mm</t>
  </si>
  <si>
    <t>112201105</t>
  </si>
  <si>
    <t>Odstranění pařezů D přes 900 mm</t>
  </si>
  <si>
    <t>-1096873185</t>
  </si>
  <si>
    <t xml:space="preserve">Odstranění pařezů  s jejich vykopáním, vytrháním nebo odstřelením, s přesekáním kořenů průměru přes 900 mm</t>
  </si>
  <si>
    <t>7+1</t>
  </si>
  <si>
    <t>162301401</t>
  </si>
  <si>
    <t>Vodorovné přemístění větví stromů listnatých do 5 km D kmene do 300 mm</t>
  </si>
  <si>
    <t>843904251</t>
  </si>
  <si>
    <t xml:space="preserve">Vodorovné přemístění větví, kmenů nebo pařezů  s naložením, složením a dopravou do 5000 m větví stromů listnatých, průměru kmene přes 100 do 300 mm</t>
  </si>
  <si>
    <t>162301402</t>
  </si>
  <si>
    <t>Vodorovné přemístění větví stromů listnatých do 5 km D kmene do 500 mm</t>
  </si>
  <si>
    <t>1217823703</t>
  </si>
  <si>
    <t>Vodorovné přemístění větví, kmenů nebo pařezů s naložením, složením a dopravou do 5000 m větví stromů listnatých, průměru kmene přes 300 do 500 mm</t>
  </si>
  <si>
    <t>162301403</t>
  </si>
  <si>
    <t>Vodorovné přemístění větví stromů listnatých do 5 km D kmene do 700 mm</t>
  </si>
  <si>
    <t>604682717</t>
  </si>
  <si>
    <t xml:space="preserve">Vodorovné přemístění větví, kmenů nebo pařezů  s naložením, složením a dopravou do 5000 m větví stromů listnatých, průměru kmene přes 500 do 700 mm</t>
  </si>
  <si>
    <t>162301404</t>
  </si>
  <si>
    <t>Vodorovné přemístění větví stromů listnatých do 5 km D kmene do 900 mm</t>
  </si>
  <si>
    <t>-1309575888</t>
  </si>
  <si>
    <t xml:space="preserve">Vodorovné přemístění větví, kmenů nebo pařezů  s naložením, složením a dopravou do 5000 m větví stromů listnatých, průměru kmene přes 700 do 900 mm</t>
  </si>
  <si>
    <t>16+7+1</t>
  </si>
  <si>
    <t>162301411</t>
  </si>
  <si>
    <t>Vodorovné přemístění kmenů stromů listnatých do 5 km D kmene do 300 mm</t>
  </si>
  <si>
    <t>922109204</t>
  </si>
  <si>
    <t>Vodorovné přemístění větví, kmenů nebo pařezů s naložením, složením a dopravou do 5000 m kmenů stromů listnatých, průměru přes 100 do 300 mm</t>
  </si>
  <si>
    <t>162301412</t>
  </si>
  <si>
    <t>Vodorovné přemístění kmenů stromů listnatých do 5 km D kmene do 500 mm</t>
  </si>
  <si>
    <t>-1111853974</t>
  </si>
  <si>
    <t>Vodorovné přemístění větví, kmenů nebo pařezů s naložením, složením a dopravou do 5000 m kmenů stromů listnatých, průměru přes 300 do 500 mm</t>
  </si>
  <si>
    <t>162301413</t>
  </si>
  <si>
    <t>Vodorovné přemístění kmenů stromů listnatých do 5 km D kmene do 700 mm</t>
  </si>
  <si>
    <t>-2112530026</t>
  </si>
  <si>
    <t xml:space="preserve">Vodorovné přemístění větví, kmenů nebo pařezů  s naložením, složením a dopravou do 5000 m kmenů stromů listnatých, průměru přes 500 do 700 mm</t>
  </si>
  <si>
    <t>20</t>
  </si>
  <si>
    <t>162301414</t>
  </si>
  <si>
    <t>Vodorovné přemístění kmenů stromů listnatých do 5 km D kmene do 900 mm</t>
  </si>
  <si>
    <t>1477746534</t>
  </si>
  <si>
    <t xml:space="preserve">Vodorovné přemístění větví, kmenů nebo pařezů  s naložením, složením a dopravou do 5000 m kmenů stromů listnatých, průměru přes 700 do 900 mm</t>
  </si>
  <si>
    <t>A20</t>
  </si>
  <si>
    <t>162301421</t>
  </si>
  <si>
    <t>Vodorovné přemístění pařezů do 5 km D do 300 mm</t>
  </si>
  <si>
    <t>-1054614060</t>
  </si>
  <si>
    <t xml:space="preserve">Vodorovné přemístění větví, kmenů nebo pařezů  s naložením, složením a dopravou do 5000 m pařezů kmenů, průměru přes 100 do 300 mm</t>
  </si>
  <si>
    <t>22</t>
  </si>
  <si>
    <t>162301422</t>
  </si>
  <si>
    <t>Vodorovné přemístění pařezů do 5 km D do 500 mm</t>
  </si>
  <si>
    <t>-276793305</t>
  </si>
  <si>
    <t>Vodorovné přemístění větví, kmenů nebo pařezů s naložením, složením a dopravou do 5000 m pařezů kmenů, průměru přes 300 do 500 mm</t>
  </si>
  <si>
    <t>23</t>
  </si>
  <si>
    <t>162301423</t>
  </si>
  <si>
    <t>Vodorovné přemístění pařezů do 5 km D do 700 mm</t>
  </si>
  <si>
    <t>390398348</t>
  </si>
  <si>
    <t xml:space="preserve">Vodorovné přemístění větví, kmenů nebo pařezů  s naložením, složením a dopravou do 5000 m pařezů kmenů, průměru přes 500 do 700 mm</t>
  </si>
  <si>
    <t>162301424</t>
  </si>
  <si>
    <t>Vodorovné přemístění pařezů do 5 km D do 900 mm</t>
  </si>
  <si>
    <t>838124665</t>
  </si>
  <si>
    <t xml:space="preserve">Vodorovné přemístění větví, kmenů nebo pařezů  s naložením, složením a dopravou do 5000 m pařezů kmenů, průměru přes 700 do 900 mm</t>
  </si>
  <si>
    <t>A24</t>
  </si>
  <si>
    <t>25</t>
  </si>
  <si>
    <t>162301901</t>
  </si>
  <si>
    <t>Příplatek k vodorovnému přemístění větví stromů listnatých D kmene do 300 mm ZKD 5 km</t>
  </si>
  <si>
    <t>-2011449093</t>
  </si>
  <si>
    <t xml:space="preserve">Vodorovné přemístění větví, kmenů nebo pařezů  s naložením, složením a dopravou Příplatek k cenám za každých dalších i započatých 5000 m přes 5000 m větví stromů listnatých, průměru kmene přes 100 do 300 mm</t>
  </si>
  <si>
    <t>26</t>
  </si>
  <si>
    <t>162301902</t>
  </si>
  <si>
    <t>Příplatek k vodorovnému přemístění větví stromů listnatých D kmene do 500 mm ZKD 5 km</t>
  </si>
  <si>
    <t>-723763505</t>
  </si>
  <si>
    <t xml:space="preserve">Vodorovné přemístění větví, kmenů nebo pařezů  s naložením, složením a dopravou Příplatek k cenám za každých dalších i započatých 5000 m přes 5000 m větví stromů listnatých, průměru kmene přes 300 do 500 mm</t>
  </si>
  <si>
    <t>27</t>
  </si>
  <si>
    <t>162301903</t>
  </si>
  <si>
    <t>Příplatek k vodorovnému přemístění větví stromů listnatých D kmene do 700 mm ZKD 5 km</t>
  </si>
  <si>
    <t>517514650</t>
  </si>
  <si>
    <t xml:space="preserve">Vodorovné přemístění větví, kmenů nebo pařezů  s naložením, složením a dopravou Příplatek k cenám za každých dalších i započatých 5000 m přes 5000 m větví stromů listnatých, průměru kmene přes 500 do 700 mm</t>
  </si>
  <si>
    <t>28</t>
  </si>
  <si>
    <t>162301904</t>
  </si>
  <si>
    <t>Příplatek k vodorovnému přemístění větví stromů listnatých D kmene do 900 mm ZKD 5 km</t>
  </si>
  <si>
    <t>84030680</t>
  </si>
  <si>
    <t xml:space="preserve">Vodorovné přemístění větví, kmenů nebo pařezů  s naložením, složením a dopravou Příplatek k cenám za každých dalších i započatých 5000 m přes 5000 m větví stromů listnatých, průměru kmene přes 700 do 900 mm</t>
  </si>
  <si>
    <t>A28</t>
  </si>
  <si>
    <t>29</t>
  </si>
  <si>
    <t>162301911</t>
  </si>
  <si>
    <t>Příplatek k vodorovnému přemístění kmenů stromů listnatých D kmene do 300 mm ZKD 5 km</t>
  </si>
  <si>
    <t>-1266927956</t>
  </si>
  <si>
    <t>Vodorovné přemístění větví, kmenů nebo pařezů s naložením, složením a dopravou Příplatek k cenám za každých dalších i započatých 5000 m přes 5000 m kmenů stromů listnatých, o průměru přes 100 do 300 mm</t>
  </si>
  <si>
    <t>30</t>
  </si>
  <si>
    <t>162301912</t>
  </si>
  <si>
    <t>Příplatek k vodorovnému přemístění kmenů stromů listnatých D kmene do 500 mm ZKD 5 km</t>
  </si>
  <si>
    <t>-197447924</t>
  </si>
  <si>
    <t xml:space="preserve">Vodorovné přemístění větví, kmenů nebo pařezů  s naložením, složením a dopravou Příplatek k cenám za každých dalších i započatých 5000 m přes 5000 m kmenů stromů listnatých, o průměru přes 300 do 500 mm</t>
  </si>
  <si>
    <t>31</t>
  </si>
  <si>
    <t>162301913</t>
  </si>
  <si>
    <t>Příplatek k vodorovnému přemístění kmenů stromů listnatých D kmene do 700 mm ZKD 5 km</t>
  </si>
  <si>
    <t>-645324353</t>
  </si>
  <si>
    <t xml:space="preserve">Vodorovné přemístění větví, kmenů nebo pařezů  s naložením, složením a dopravou Příplatek k cenám za každých dalších i započatých 5000 m přes 5000 m kmenů stromů listnatých, o průměru přes 500 do 700 mm</t>
  </si>
  <si>
    <t>32</t>
  </si>
  <si>
    <t>162301914</t>
  </si>
  <si>
    <t>Příplatek k vodorovnému přemístění kmenů stromů listnatých D kmene do 900 mm ZKD 5 km</t>
  </si>
  <si>
    <t>1113369316</t>
  </si>
  <si>
    <t xml:space="preserve">Vodorovné přemístění větví, kmenů nebo pařezů  s naložením, složením a dopravou Příplatek k cenám za každých dalších i započatých 5000 m přes 5000 m kmenů stromů listnatých, o průměru přes 700 do 900 mm</t>
  </si>
  <si>
    <t>A32</t>
  </si>
  <si>
    <t>33</t>
  </si>
  <si>
    <t>162301921</t>
  </si>
  <si>
    <t>Příplatek k vodorovnému přemístění pařezů D 300 mm ZKD 5 km</t>
  </si>
  <si>
    <t>-927696640</t>
  </si>
  <si>
    <t>Vodorovné přemístění větví, kmenů nebo pařezů s naložením, složením a dopravou Příplatek k cenám za každých dalších i započatých 5000 m přes 5000 m pařezů kmenů, průměru přes 100 do 300 mm</t>
  </si>
  <si>
    <t>34</t>
  </si>
  <si>
    <t>162301922</t>
  </si>
  <si>
    <t>Příplatek k vodorovnému přemístění pařezů D 500 mm ZKD 5 km</t>
  </si>
  <si>
    <t>1908047050</t>
  </si>
  <si>
    <t>Vodorovné přemístění větví, kmenů nebo pařezů s naložením, složením a dopravou Příplatek k cenám za každých dalších i započatých 5000 m přes 5000 m pařezů kmenů, průměru přes 300 do 500 mm</t>
  </si>
  <si>
    <t>35</t>
  </si>
  <si>
    <t>162301923</t>
  </si>
  <si>
    <t>Příplatek k vodorovnému přemístění pařezů D 700 mm ZKD 5 km</t>
  </si>
  <si>
    <t>-795987748</t>
  </si>
  <si>
    <t xml:space="preserve">Vodorovné přemístění větví, kmenů nebo pařezů  s naložením, složením a dopravou Příplatek k cenám za každých dalších i započatých 5000 m přes 5000 m pařezů kmenů, průměru přes 500 do 700 mm</t>
  </si>
  <si>
    <t>36</t>
  </si>
  <si>
    <t>162301924</t>
  </si>
  <si>
    <t>Příplatek k vodorovnému přemístění pařezů D 900 mm ZKD 5 km</t>
  </si>
  <si>
    <t>-542445635</t>
  </si>
  <si>
    <t xml:space="preserve">Vodorovné přemístění větví, kmenů nebo pařezů  s naložením, složením a dopravou Příplatek k cenám za každých dalších i započatých 5000 m přes 5000 m pařezů kmenů, průměru přes 700 do 900 mm</t>
  </si>
  <si>
    <t>A36</t>
  </si>
  <si>
    <t>Ostatní konstrukce a práce, bourání</t>
  </si>
  <si>
    <t>37</t>
  </si>
  <si>
    <t>966005311</t>
  </si>
  <si>
    <t>Rozebrání a odstranění silničního svodidla s jednou pásnicí</t>
  </si>
  <si>
    <t>-1010391232</t>
  </si>
  <si>
    <t>Rozebrání a odstranění silničního zábradlí a ocelových svodidel s přemístěním hmot na skládku na vzdálenost do 10 m nebo s naložením na dopravní prostředek, se zásypem jam po odstraněných sloupcích a s jeho zhutněním svodidla včetně sloupků, s jednou pásnicí silničního</t>
  </si>
  <si>
    <t>A37</t>
  </si>
  <si>
    <t>"SO101 km 23,280-23,620"340</t>
  </si>
  <si>
    <t>"SO102 km 24,380-24,730"350</t>
  </si>
  <si>
    <t>"SO102 km 25,360-25,832"472</t>
  </si>
  <si>
    <t>D37</t>
  </si>
  <si>
    <t>"Celkem: "A37+B37+C37</t>
  </si>
  <si>
    <t>997</t>
  </si>
  <si>
    <t>Přesun sutě</t>
  </si>
  <si>
    <t>39</t>
  </si>
  <si>
    <t>997221571</t>
  </si>
  <si>
    <t>Vodorovná doprava vybouraných hmot do 1 km</t>
  </si>
  <si>
    <t>T</t>
  </si>
  <si>
    <t>-656376025</t>
  </si>
  <si>
    <t>Vodorovná doprava vybouraných hmot bez naložení, ale se složením a s hrubým urovnáním na vzdálenost do 1 km</t>
  </si>
  <si>
    <t>A39</t>
  </si>
  <si>
    <t>"svodidla"0.042*1162</t>
  </si>
  <si>
    <t>40</t>
  </si>
  <si>
    <t>997221579</t>
  </si>
  <si>
    <t>Příplatek ZKD 1 km u vodorovné dopravy vybouraných hmot</t>
  </si>
  <si>
    <t>-1395785780</t>
  </si>
  <si>
    <t>Vodorovná doprava vybouraných hmot bez naložení, ale se složením a s hrubým urovnáním na vzdálenost Příplatek k ceně za každý další i započatý 1 km přes 1 km</t>
  </si>
  <si>
    <t>A40</t>
  </si>
  <si>
    <t>14*48.804</t>
  </si>
  <si>
    <t>41</t>
  </si>
  <si>
    <t>997221815</t>
  </si>
  <si>
    <t>Poplatek za uložení betonového odpadu na skládce (skládkovné)</t>
  </si>
  <si>
    <t>1570440534</t>
  </si>
  <si>
    <t>Poplatek za uložení stavebního odpadu na skládce (skládkovné) betonového</t>
  </si>
  <si>
    <t>A41</t>
  </si>
  <si>
    <t>"svodidla"48.804</t>
  </si>
  <si>
    <t>368</t>
  </si>
  <si>
    <t>B6</t>
  </si>
  <si>
    <t>101</t>
  </si>
  <si>
    <t>A25</t>
  </si>
  <si>
    <t>1,875</t>
  </si>
  <si>
    <t>B36</t>
  </si>
  <si>
    <t>B65</t>
  </si>
  <si>
    <t>1265</t>
  </si>
  <si>
    <t>B69</t>
  </si>
  <si>
    <t>SO 101 - II/315 km 22,655-23,920, Hrádek - Kerhartice</t>
  </si>
  <si>
    <t>B70</t>
  </si>
  <si>
    <t>11,8</t>
  </si>
  <si>
    <t>B74</t>
  </si>
  <si>
    <t>18,615</t>
  </si>
  <si>
    <t>B75</t>
  </si>
  <si>
    <t>B77</t>
  </si>
  <si>
    <t>67,9</t>
  </si>
  <si>
    <t>B78</t>
  </si>
  <si>
    <t>950,6</t>
  </si>
  <si>
    <t>B86</t>
  </si>
  <si>
    <t>26,16</t>
  </si>
  <si>
    <t>B88</t>
  </si>
  <si>
    <t>4 - Vodorovné konstrukce</t>
  </si>
  <si>
    <t>5 - Komunikace pozemní</t>
  </si>
  <si>
    <t>711 - Izolace proti vodě, vlhkosti a plynům</t>
  </si>
  <si>
    <t>8 - Trubní vedení</t>
  </si>
  <si>
    <t>998 - Přesun hmot</t>
  </si>
  <si>
    <t>113154332</t>
  </si>
  <si>
    <t>Frézování živičného krytu tl 40 mm pruh š 2 m pl do 10000 m2 bez překážek v trase</t>
  </si>
  <si>
    <t>652932709</t>
  </si>
  <si>
    <t>Frézování živičného podkladu nebo krytu s naložením na dopravní prostředek plochy přes 1 000 do 10 000 m2 bez překážek v trase pruhu šířky přes 1 m do 2 m, tloušťky vrstvy 40 mm</t>
  </si>
  <si>
    <t>"komunikace"7874</t>
  </si>
  <si>
    <t>"zastávky"368</t>
  </si>
  <si>
    <t>""objem.hmotnost suti 0,103t/m2"</t>
  </si>
  <si>
    <t>C1</t>
  </si>
  <si>
    <t>"Celkem: "A1+B1</t>
  </si>
  <si>
    <t>122102202</t>
  </si>
  <si>
    <t>Odkopávky a prokopávky nezapažené pro silnice objemu do 1000 m3 v hornině tř. 1 a 2</t>
  </si>
  <si>
    <t>M3</t>
  </si>
  <si>
    <t>-440954703</t>
  </si>
  <si>
    <t>Odkopávky a prokopávky nezapažené pro silnice s přemístěním výkopku v příčných profilech na vzdálenost do 15 m nebo s naložením na dopravní prostředek v horninách tř. 1 a 2 přes 100 do 1 000 m3</t>
  </si>
  <si>
    <t>"odměřeno v ACAD"396</t>
  </si>
  <si>
    <t>122202209</t>
  </si>
  <si>
    <t>Příplatek k odkopávkám a prokopávkám pro silnice v hornině tř. 3 za lepivost</t>
  </si>
  <si>
    <t>-564609427</t>
  </si>
  <si>
    <t>Odkopávky a prokopávky nezapažené pro silnice s přemístěním výkopku v příčných profilech na vzdálenost do 15 m nebo s naložením na dopravní prostředek v hornině tř. 3 Příplatek k cenám za lepivost horniny tř. 3</t>
  </si>
  <si>
    <t>396*0.5</t>
  </si>
  <si>
    <t>132201201</t>
  </si>
  <si>
    <t>Hloubení rýh š do 2000 mm v hornině tř. 3 objemu do 100 m3</t>
  </si>
  <si>
    <t>-2025488916</t>
  </si>
  <si>
    <t>Hloubení zapažených i nezapažených rýh šířky přes 600 do 2 000 mm s urovnáním dna do předepsaného profilu a spádu v hornině tř. 3 do 100 m3</t>
  </si>
  <si>
    <t>"odměřeno v ACAD"101</t>
  </si>
  <si>
    <t>132201209</t>
  </si>
  <si>
    <t>Příplatek za lepivost k hloubení rýh š do 2000 mm v hornině tř. 3</t>
  </si>
  <si>
    <t>-580189076</t>
  </si>
  <si>
    <t>Hloubení zapažených i nezapažených rýh šířky přes 600 do 2 000 mm s urovnáním dna do předepsaného profilu a spádu v hornině tř. 3 Příplatek k cenám za lepivost horniny tř. 3</t>
  </si>
  <si>
    <t>101*0.5</t>
  </si>
  <si>
    <t>162701105</t>
  </si>
  <si>
    <t>Vodorovné přemístění do 10000 m výkopku/sypaniny z horniny tř. 1 až 4</t>
  </si>
  <si>
    <t>-1926996706</t>
  </si>
  <si>
    <t>Vodorovné přemístění výkopku nebo sypaniny po suchu na obvyklém dopravním prostředku, bez naložení výkopku, avšak se složením bez rozhrnutí z horniny tř. 1 až 4 na vzdálenost přes 9 000 do 10 000 m</t>
  </si>
  <si>
    <t>"odkopávky"396</t>
  </si>
  <si>
    <t>"hl.rýh"101</t>
  </si>
  <si>
    <t>C6</t>
  </si>
  <si>
    <t>"Celkem: "A6+B6</t>
  </si>
  <si>
    <t>162701109</t>
  </si>
  <si>
    <t>Příplatek k vodorovnému přemístění výkopku/sypaniny z horniny tř. 1 až 4 ZKD 1000 m přes 10000 m</t>
  </si>
  <si>
    <t>2062029693</t>
  </si>
  <si>
    <t>Vodorovné přemístění výkopku nebo sypaniny po suchu na obvyklém dopravním prostředku, bez naložení výkopku, avšak se složením bez rozhrnutí z horniny tř. 1 až 4 na vzdálenost Příplatek k ceně za každých dalších i započatých 1 000 m</t>
  </si>
  <si>
    <t>5*497</t>
  </si>
  <si>
    <t>171101101</t>
  </si>
  <si>
    <t>Uložení sypaniny z hornin soudržných do násypů zhutněných na 95 % PS</t>
  </si>
  <si>
    <t>857772740</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</si>
  <si>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</si>
  <si>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"odměřeno v ACAD"399</t>
  </si>
  <si>
    <t>583441970</t>
  </si>
  <si>
    <t>štěrkodrť frakce 0-63</t>
  </si>
  <si>
    <t>1426539416</t>
  </si>
  <si>
    <t xml:space="preserve">kamenivo přírodní drcené hutné pro stavební účely PDK (drobné, hrubé a štěrkodrť) štěrkodrtě ČSN EN 13043 frakce   0-63   MN  Luleč</t>
  </si>
  <si>
    <t>"násypový materiál"399*2.2</t>
  </si>
  <si>
    <t>171201201</t>
  </si>
  <si>
    <t>Uložení sypaniny na skládky</t>
  </si>
  <si>
    <t>-342898661</t>
  </si>
  <si>
    <t>171201211</t>
  </si>
  <si>
    <t>Poplatek za uložení odpadu ze sypaniny na skládce (skládkovné)</t>
  </si>
  <si>
    <t>-301675222</t>
  </si>
  <si>
    <t>Uložení sypaniny poplatek za uložení sypaniny na skládce (skládkovné)</t>
  </si>
  <si>
    <t>497*1.85</t>
  </si>
  <si>
    <t>174101101</t>
  </si>
  <si>
    <t>Zásyp jam, šachet rýh nebo kolem objektů sypaninou se zhutněním</t>
  </si>
  <si>
    <t>-1793531577</t>
  </si>
  <si>
    <t xml:space="preserve">Zásyp sypaninou z jakékoliv horniny  s uložením výkopku ve vrstvách se zhutněním jam, šachet, rýh nebo kolem objektů v těchto vykopávkách</t>
  </si>
  <si>
    <t>"zásyp čel, vpustí A12 prahů propustků" 12</t>
  </si>
  <si>
    <t>10364100</t>
  </si>
  <si>
    <t>zemina pro terénní úpravy - tříděná</t>
  </si>
  <si>
    <t>405069486</t>
  </si>
  <si>
    <t>12*1.9</t>
  </si>
  <si>
    <t>181301112</t>
  </si>
  <si>
    <t>Rozprostření ornice tl vrstvy do 150 mm pl přes 500 m2 v rovině nebo ve svahu do 1:5</t>
  </si>
  <si>
    <t>-1428663122</t>
  </si>
  <si>
    <t>Rozprostření a urovnání ornice v rovině nebo ve svahu sklonu do 1:5 při souvislé ploše přes 500 m2, tl. vrstvy přes 100 do 150 mm</t>
  </si>
  <si>
    <t>"odměřeno v ACAD"820</t>
  </si>
  <si>
    <t>583441210</t>
  </si>
  <si>
    <t>nákup ornice</t>
  </si>
  <si>
    <t>1971594583</t>
  </si>
  <si>
    <t xml:space="preserve">kamenivo přírodní drcené hutné pro stavební účely PDK (drobné, hrubé a štěrkodrť) štěrkodrtě ČSN EN 13043 frakce   0-8   MN  Luleč</t>
  </si>
  <si>
    <t>A15</t>
  </si>
  <si>
    <t>"ornice"820*0.15*1.85</t>
  </si>
  <si>
    <t>181451131</t>
  </si>
  <si>
    <t>Založení parkového trávníku výsevem plochy přes 1000 m2 v rovině a ve svahu do 1:5</t>
  </si>
  <si>
    <t>1262281201</t>
  </si>
  <si>
    <t>Založení trávníku na půdě předem připravené plochy přes 1000 m2 výsevem včetně utažení parkového v rovině nebo na svahu do 1:5</t>
  </si>
  <si>
    <t>005724100</t>
  </si>
  <si>
    <t>osivo směs travní parková</t>
  </si>
  <si>
    <t>KG</t>
  </si>
  <si>
    <t>-132722960</t>
  </si>
  <si>
    <t>osiva pícnin směsi travní balení obvykle 25 kg parková</t>
  </si>
  <si>
    <t>820*0.015"přepočet koeficientem množství</t>
  </si>
  <si>
    <t>181951101</t>
  </si>
  <si>
    <t>Úprava pláně v hornině tř. 1 až 4 bez zhutnění</t>
  </si>
  <si>
    <t>-1914025011</t>
  </si>
  <si>
    <t>Úprava pláně vyrovnáním výškových rozdílů v hornině tř. 1 až 4 bez zhutnění</t>
  </si>
  <si>
    <t>182201101</t>
  </si>
  <si>
    <t>Svahování násypů</t>
  </si>
  <si>
    <t>-624591358</t>
  </si>
  <si>
    <t>Svahování trvalých svahů do projektovaných profilů s potřebným přemístěním výkopku při svahování násypů v jakékoliv hornině</t>
  </si>
  <si>
    <t>A19</t>
  </si>
  <si>
    <t>185804312</t>
  </si>
  <si>
    <t>Zalití rostlin vodou plocha přes 20 m2</t>
  </si>
  <si>
    <t>-2090548682</t>
  </si>
  <si>
    <t>Zalití rostlin vodou plochy záhonů jednotlivě přes 20 m2</t>
  </si>
  <si>
    <t>"zalitií osetých ploch, 3x po dobu výstavby, spotřeba 15l/m2"820*0.015*3</t>
  </si>
  <si>
    <t>185851121</t>
  </si>
  <si>
    <t>Dovoz vody pro zálivku rostlin za vzdálenost do 1000 m</t>
  </si>
  <si>
    <t>601571974</t>
  </si>
  <si>
    <t>Dovoz vody pro zálivku rostlin na vzdálenost do 1000 m</t>
  </si>
  <si>
    <t>Vodorovné konstrukce</t>
  </si>
  <si>
    <t>451573111</t>
  </si>
  <si>
    <t>Lože pod potrubí otevřený výkop ze štěrkopísku</t>
  </si>
  <si>
    <t>1928433460</t>
  </si>
  <si>
    <t>Lože pod potrubí, stoky a drobné objekty v otevřeném výkopu z písku a štěrkopísku do 63 mm</t>
  </si>
  <si>
    <t>A22</t>
  </si>
  <si>
    <t xml:space="preserve">"štěrkopískový podsyp propustků"  1.4*0.1*(17.5+10.1+11.8)</t>
  </si>
  <si>
    <t>452111111</t>
  </si>
  <si>
    <t>Osazení betonových pražců otevřený výkop pl do 25000 mm2</t>
  </si>
  <si>
    <t>813500066</t>
  </si>
  <si>
    <t>Osazení betonových dílců pražců pod potrubí v otevřeném výkopu, průřezové plochy do 25000 mm2</t>
  </si>
  <si>
    <t>A23</t>
  </si>
  <si>
    <t>"podklady pod potrubí propustků" 7+4+6</t>
  </si>
  <si>
    <t>59223730</t>
  </si>
  <si>
    <t xml:space="preserve">podkladek betonový pod hrdlové trouby   80 x 17 x 15 cm</t>
  </si>
  <si>
    <t>-359803199</t>
  </si>
  <si>
    <t>452311131</t>
  </si>
  <si>
    <t>Podkladní desky z betonu prostého tř. C 12/15 otevřený výkop</t>
  </si>
  <si>
    <t>293758830</t>
  </si>
  <si>
    <t>Podkladní a zajišťovací konstrukce z betonu prostého v otevřeném výkopu desky pod potrubí, stoky a drobné objekty z betonu tř. C 12/15</t>
  </si>
  <si>
    <t>"podkladní desky pod vpusti propustků A25 čela" 1.5*1.5*0.15*2+1.5*4.0*0.10*2</t>
  </si>
  <si>
    <t>452312131</t>
  </si>
  <si>
    <t>Sedlové lože z betonu prostého tř. C 12/15 otevřený výkop</t>
  </si>
  <si>
    <t>-564424789</t>
  </si>
  <si>
    <t>Podkladní a zajišťovací konstrukce z betonu prostého v otevřeném výkopu sedlové lože pod potrubí z betonu tř. C 12/15</t>
  </si>
  <si>
    <t>A26</t>
  </si>
  <si>
    <t>"sedlové lože propustků" 1.4*0.2*(17.5+10.1+11.8)</t>
  </si>
  <si>
    <t>452318510</t>
  </si>
  <si>
    <t>Zajišťovací práh z betonu prostého se zvýšenými nároky na prostředí</t>
  </si>
  <si>
    <t>1467722872</t>
  </si>
  <si>
    <t>Zajišťovací práh z betonu prostého se zvýšenými nároky na prostředí na dně a ve svahu melioračních kanálů s patkami nebo bez patek</t>
  </si>
  <si>
    <t>A27</t>
  </si>
  <si>
    <t>"zajišťovací prahy u propustků" 2*1.5*0.6*0.4</t>
  </si>
  <si>
    <t>Komunikace pozemní</t>
  </si>
  <si>
    <t>564851114</t>
  </si>
  <si>
    <t>Podklad ze štěrkodrtě ŠD tl 180 mm</t>
  </si>
  <si>
    <t>382854971</t>
  </si>
  <si>
    <t>Podklad ze štěrkodrti ŠD s rozprostřením a zhutněním, po zhutnění tl. 180 mm</t>
  </si>
  <si>
    <t>"propustky, odměřeno v ACAD"72</t>
  </si>
  <si>
    <t>565145121</t>
  </si>
  <si>
    <t>Asfaltový beton vrstva podkladní ACP 16 + tl 60 mm</t>
  </si>
  <si>
    <t>-1606127941</t>
  </si>
  <si>
    <t>Asfaltový beton vrstva podkladní ACP 16 (obalované kamenivo střednězrnné - OKS) s rozprostřením a zhutněním v pruhu šířky přes 3 m, po zhutnění tl. 60 mm</t>
  </si>
  <si>
    <t>A29</t>
  </si>
  <si>
    <t>"propustky, odměřeno v ACAD"77</t>
  </si>
  <si>
    <t>567122114</t>
  </si>
  <si>
    <t>Podklad ze směsi stmelené cementem SC C 8/10 tl 150 mm</t>
  </si>
  <si>
    <t>-1982994752</t>
  </si>
  <si>
    <t>Podklad ze směsi stmelené cementem bez dilatačních spár, s rozprostřením a zhutněním SC C 8/10 (KSC I), po zhutnění tl. 150 mm</t>
  </si>
  <si>
    <t>A30</t>
  </si>
  <si>
    <t>"propustky ,odměřeno v ACAD"72</t>
  </si>
  <si>
    <t>569831111</t>
  </si>
  <si>
    <t>Zpevnění krajnic štěrkodrtí tl 100 mm</t>
  </si>
  <si>
    <t>801858598</t>
  </si>
  <si>
    <t>Zpevnění krajnic nebo komunikací pro pěší s rozprostřením a zhutněním, po zhutnění štěrkodrtí tl. 100 mm</t>
  </si>
  <si>
    <t>A31</t>
  </si>
  <si>
    <t>"dosypání krajnic ŠD 0/32, odměřeno v ACAD"975</t>
  </si>
  <si>
    <t>572531131</t>
  </si>
  <si>
    <t>Oprava trhlin asfaltovou sanační hmotou š do 40 mm</t>
  </si>
  <si>
    <t>1524489440</t>
  </si>
  <si>
    <t>Vyspravení trhlin dosavadního krytu asfaltovou sanační hmotou oprava trhlin šířky přes 30 do 40 mm</t>
  </si>
  <si>
    <t>"sanace trhlin , odměřeno v ACAD"120</t>
  </si>
  <si>
    <t>573111111</t>
  </si>
  <si>
    <t>Postřik živičný infiltrační s posypem z asfaltu množství 0,60 kg/m2</t>
  </si>
  <si>
    <t>-1621897111</t>
  </si>
  <si>
    <t>Postřik živičný infiltrační z asfaltu silničního s posypem kamenivem, v množství 0,60 kg/m2</t>
  </si>
  <si>
    <t>A33</t>
  </si>
  <si>
    <t>77</t>
  </si>
  <si>
    <t>573231111</t>
  </si>
  <si>
    <t>Postřik živičný spojovací ze silniční emulze v množství do 0,7 kg/m2</t>
  </si>
  <si>
    <t>1910996534</t>
  </si>
  <si>
    <t>Postřik živičný spojovací bez posypu kamenivem ze silniční emulze, v množství od 0,50 do 0,80 kg/m2</t>
  </si>
  <si>
    <t>A34</t>
  </si>
  <si>
    <t>"odměřeno v ACAD"8242+77</t>
  </si>
  <si>
    <t>577123121</t>
  </si>
  <si>
    <t xml:space="preserve">Asfaltový beton vrstva obrusná ACO 8  tl 30 mm</t>
  </si>
  <si>
    <t>-1746165982</t>
  </si>
  <si>
    <t>Asfaltový beton vrstva obrusná ACO 8 (ABJ) s rozprostřením a se zhutněním z nemodifikovaného asfaltu v pruhu šířky přes 3 m, po zhutnění tl. 30 mm</t>
  </si>
  <si>
    <t>A35</t>
  </si>
  <si>
    <t>"vyrovnávka, odhad"2000</t>
  </si>
  <si>
    <t>577144121</t>
  </si>
  <si>
    <t xml:space="preserve">Asfaltový beton vrstva obrusná ACO 11 +  tl 50 mm</t>
  </si>
  <si>
    <t>1728520597</t>
  </si>
  <si>
    <t>Asfaltový beton vrstva obrusná ACO 11 (ABS) s rozprostřením a se zhutněním z nemodifikovaného asfaltu v pruhu šířky přes 3 m tř. I, po zhutnění tl. 50 mm</t>
  </si>
  <si>
    <t>"komunikace km 22,655-23,920, odměřeno v ACAD"7874</t>
  </si>
  <si>
    <t>"zastávky, odměřeno v ACAD"368</t>
  </si>
  <si>
    <t>C36</t>
  </si>
  <si>
    <t>"Celkem: "A36+B36</t>
  </si>
  <si>
    <t>577145122</t>
  </si>
  <si>
    <t xml:space="preserve">Asfaltový beton vrstva ložní ACL 16+  tl 50 mm</t>
  </si>
  <si>
    <t>78834529</t>
  </si>
  <si>
    <t>Asfaltový beton vrstva ložní ACL 16 (ABH) s rozprostřením a zhutněním z nemodifikovaného asfaltu v pruhu šířky přes 3 m, po zhutnění tl. 50 mm</t>
  </si>
  <si>
    <t>"propustky, odměřenov ACAD"77</t>
  </si>
  <si>
    <t>38</t>
  </si>
  <si>
    <t>594511111</t>
  </si>
  <si>
    <t>Dlažba z lomového kamene s provedením lože z betonu</t>
  </si>
  <si>
    <t>1055856148</t>
  </si>
  <si>
    <t>Dlažba nebo přídlažba z lomového kamene lomařsky upraveného rigolového v ploše vodorovné nebo ve sklonu tl. do 250 mm, bez vyplnění spár, s provedením lože tl. 50 mm z betonu</t>
  </si>
  <si>
    <t>A38</t>
  </si>
  <si>
    <t>"propustky, odměřeno v ACAD"44</t>
  </si>
  <si>
    <t>711</t>
  </si>
  <si>
    <t>Izolace proti vodě, vlhkosti a plynům</t>
  </si>
  <si>
    <t>82</t>
  </si>
  <si>
    <t>711111001</t>
  </si>
  <si>
    <t>Provedení izolace proti zemní vlhkosti vodorovné za studena nátěrem penetračním</t>
  </si>
  <si>
    <t>187134243</t>
  </si>
  <si>
    <t xml:space="preserve">Provedení izolace proti zemní vlhkosti natěradly a tmely za studena  na ploše vodorovné V nátěrem penetračním</t>
  </si>
  <si>
    <t>A82</t>
  </si>
  <si>
    <t>"penetrační nátěr čel propustků" 3+3</t>
  </si>
  <si>
    <t>83</t>
  </si>
  <si>
    <t>11163150</t>
  </si>
  <si>
    <t>lak asfaltový penetrační</t>
  </si>
  <si>
    <t>460776409</t>
  </si>
  <si>
    <t>84</t>
  </si>
  <si>
    <t>711111051</t>
  </si>
  <si>
    <t>Provedení izolace proti zemní vlhkosti vodorovné za studena 2x nátěr tekutou elastickou hydroizolací</t>
  </si>
  <si>
    <t>1007482924</t>
  </si>
  <si>
    <t xml:space="preserve">Provedení izolace proti zemní vlhkosti natěradly a tmely za studena  na ploše vodorovné V dvojnásobným nátěrem tekutou elastickou hydroizolací</t>
  </si>
  <si>
    <t>A84</t>
  </si>
  <si>
    <t>"2x asf. nátěr čel propustků" 3+3</t>
  </si>
  <si>
    <t>85</t>
  </si>
  <si>
    <t>24551030</t>
  </si>
  <si>
    <t>nátěr hydroizolační - tekutá lepenka</t>
  </si>
  <si>
    <t>499140058</t>
  </si>
  <si>
    <t>86</t>
  </si>
  <si>
    <t>711112001</t>
  </si>
  <si>
    <t>Provedení izolace proti zemní vlhkosti svislé za studena nátěrem penetračním</t>
  </si>
  <si>
    <t>-728910817</t>
  </si>
  <si>
    <t xml:space="preserve">Provedení izolace proti zemní vlhkosti natěradly a tmely za studena  na ploše svislé S nátěrem penetračním</t>
  </si>
  <si>
    <t>A86</t>
  </si>
  <si>
    <t>"penetrační nátěr čel propustků" 23+25</t>
  </si>
  <si>
    <t>"penetrační nátěr vpustí propustků" 4*1.5*(1.98+2.38)</t>
  </si>
  <si>
    <t>C86</t>
  </si>
  <si>
    <t>"Celkem: "A86+B86</t>
  </si>
  <si>
    <t>87</t>
  </si>
  <si>
    <t>11163150.1</t>
  </si>
  <si>
    <t>1234115638</t>
  </si>
  <si>
    <t>88</t>
  </si>
  <si>
    <t>711112051</t>
  </si>
  <si>
    <t>Provedení izolace proti zemní vlhkosti svislé za studena 2x nátěr tekutou elastickou hydroizolací</t>
  </si>
  <si>
    <t>1478458702</t>
  </si>
  <si>
    <t xml:space="preserve">Provedení izolace proti zemní vlhkosti natěradly a tmely za studena  na ploše svislé S dvojnásobným nátěrem tekutou elastickou hydroizolací</t>
  </si>
  <si>
    <t>A88</t>
  </si>
  <si>
    <t>"2x asf. nátěr čel propustků" 23+25</t>
  </si>
  <si>
    <t>C88</t>
  </si>
  <si>
    <t>"Celkem: "A88+B88</t>
  </si>
  <si>
    <t>89</t>
  </si>
  <si>
    <t>24551030.1</t>
  </si>
  <si>
    <t>-904757840</t>
  </si>
  <si>
    <t>Trubní vedení</t>
  </si>
  <si>
    <t>899202112</t>
  </si>
  <si>
    <t>Osazení mříží litinových včetně rámů a košů na bahno pro třídu zatížení A15</t>
  </si>
  <si>
    <t>135335868</t>
  </si>
  <si>
    <t>"mříže pro vpusti propustků" 2</t>
  </si>
  <si>
    <t>55242330</t>
  </si>
  <si>
    <t>mříž z pásoviny 50x5mm do rámu L50x50mm</t>
  </si>
  <si>
    <t>167364687</t>
  </si>
  <si>
    <t>899231111</t>
  </si>
  <si>
    <t>Výšková úprava uličního vstupu nebo vpusti do 200 mm zvýšením mříže</t>
  </si>
  <si>
    <t>581525181</t>
  </si>
  <si>
    <t>42</t>
  </si>
  <si>
    <t>899331111</t>
  </si>
  <si>
    <t>Výšková úprava uličního vstupu nebo vpusti do 200 mm zvýšením poklopu</t>
  </si>
  <si>
    <t>-1170830641</t>
  </si>
  <si>
    <t>43</t>
  </si>
  <si>
    <t>899501411</t>
  </si>
  <si>
    <t>Stupadla do šachet ocelová PE povlak vidlicová s vysekáním otvoru v betonu</t>
  </si>
  <si>
    <t>-1615119068</t>
  </si>
  <si>
    <t xml:space="preserve">Stupadla do šachet a drobných objektů  ocelová s PE povlakem vidlicová s vysekáním otvoru v betonu</t>
  </si>
  <si>
    <t>A43</t>
  </si>
  <si>
    <t>"stupadla do vpustí propustků" 2*4</t>
  </si>
  <si>
    <t>44</t>
  </si>
  <si>
    <t>911121111</t>
  </si>
  <si>
    <t>Montáž zábradlí ocelového přichyceného vruty do betonového podkladu</t>
  </si>
  <si>
    <t>-544055128</t>
  </si>
  <si>
    <t>A44</t>
  </si>
  <si>
    <t>"ocel.zábradlí propustek km 22,659"17.50</t>
  </si>
  <si>
    <t>74910606</t>
  </si>
  <si>
    <t>zábradlí ocleové dvoumadlové vč. povrchové úpravy</t>
  </si>
  <si>
    <t>2142931143</t>
  </si>
  <si>
    <t>90</t>
  </si>
  <si>
    <t>911331111</t>
  </si>
  <si>
    <t>Svodidlo ocelové jednostranné zádržnosti N2 se zaberaněním sloupků v rozmezí do 2 m</t>
  </si>
  <si>
    <t>m</t>
  </si>
  <si>
    <t>CS ÚRS 2020 01</t>
  </si>
  <si>
    <t>512</t>
  </si>
  <si>
    <t>-1504241013</t>
  </si>
  <si>
    <t>Silniční svodidlo s osazením sloupků zaberaněním ocelové úroveň zádržnosti N2 vzdálenosti sloupků do 2 m jednostranné</t>
  </si>
  <si>
    <t>47</t>
  </si>
  <si>
    <t>912211121</t>
  </si>
  <si>
    <t>Montáž směrového sloupku z plastických hmot na svodidlo</t>
  </si>
  <si>
    <t>324369571</t>
  </si>
  <si>
    <t>Montáž směrového sloupku plastového s odrazkou přišroubováním na svodidlo</t>
  </si>
  <si>
    <t>48</t>
  </si>
  <si>
    <t>40445158</t>
  </si>
  <si>
    <t xml:space="preserve">sloupek silniční  směrový plastový 1200mm</t>
  </si>
  <si>
    <t>-69214646</t>
  </si>
  <si>
    <t>49</t>
  </si>
  <si>
    <t>914111111</t>
  </si>
  <si>
    <t>Montáž svislé dopravní značky do velikosti 1 m2 objímkami na sloupek nebo konzolu</t>
  </si>
  <si>
    <t>176036240</t>
  </si>
  <si>
    <t>Montáž svislé dopravní značky základní velikosti do 1 m2 objímkami na sloupky nebo konzoly</t>
  </si>
  <si>
    <t>A49</t>
  </si>
  <si>
    <t>2+1+1+1+4+2+2</t>
  </si>
  <si>
    <t>B49</t>
  </si>
  <si>
    <t>"Celkem: "A49</t>
  </si>
  <si>
    <t>50</t>
  </si>
  <si>
    <t>404440000</t>
  </si>
  <si>
    <t>svislá dopravní značka A2b</t>
  </si>
  <si>
    <t>-402112680</t>
  </si>
  <si>
    <t xml:space="preserve">výrobky a tabule orientační pro návěstí a zabezpečovací zařízení silniční značky dopravní svislé FeZn  plech FeZn AL     plech Al NK, 3M   povrchová úprava reflexní fólií tř.1 trojúhelníkové značky A1 - A30, P1,P4 rozměr 700 mm FeZn</t>
  </si>
  <si>
    <t>51</t>
  </si>
  <si>
    <t>404442560</t>
  </si>
  <si>
    <t>svislá dopravní značka E4</t>
  </si>
  <si>
    <t>1759805659</t>
  </si>
  <si>
    <t xml:space="preserve">výrobky a tabule orientační pro návěstí a zabezpečovací zařízení silniční značky dopravní svislé FeZn  plech FeZn AL     plech Al NK, 3M   povrchová úprava reflexní fólií tř.1 obdélníkové značky IP8,IP9,IP11,IP12, IP13,IS15, IJ1-15, E2,E12 500x700 mm FeZn</t>
  </si>
  <si>
    <t>52</t>
  </si>
  <si>
    <t>404440450</t>
  </si>
  <si>
    <t>svislá dopravní značka A14</t>
  </si>
  <si>
    <t>141533868</t>
  </si>
  <si>
    <t xml:space="preserve">výrobky a tabule orientační pro návěstí a zabezpečovací zařízení silniční značky dopravní svislé FeZn  plech FeZn AL     plech Al NK, 3M   povrchová úprava reflexní fólií tř.1 výstražná značka A32a rozměr 700 FeZn</t>
  </si>
  <si>
    <t>53</t>
  </si>
  <si>
    <t>404442560.1</t>
  </si>
  <si>
    <t>-547334914</t>
  </si>
  <si>
    <t>54</t>
  </si>
  <si>
    <t>404442600</t>
  </si>
  <si>
    <t>svislá dopravní značka IS12a</t>
  </si>
  <si>
    <t>-1087158757</t>
  </si>
  <si>
    <t xml:space="preserve">výrobky a tabule orientační pro návěstí a zabezpečovací zařízení silniční značky dopravní svislé FeZn  plech FeZn AL     plech Al NK, 3M   povrchová úprava reflexní fólií tř.1 obdélníkové značky IP8,IP9,IP11,IP12, IP13,IS15, IJ1-15, E2,E12 1000x1400 mm FeZn</t>
  </si>
  <si>
    <t>55</t>
  </si>
  <si>
    <t>404442700</t>
  </si>
  <si>
    <t>svislá dopravní značka IS12b</t>
  </si>
  <si>
    <t>-2016104814</t>
  </si>
  <si>
    <t xml:space="preserve">výrobky a tabule orientační pro návěstí a zabezpečovací zařízení silniční značky dopravní svislé FeZn  plech FeZn AL     plech Al NK, 3M   povrchová úprava reflexní fólií tř.1 obdélníkové značky IP14-24, IP28, IP29, IS9-11, IS23, IP25, IP27 1000x1500 mm FeZn</t>
  </si>
  <si>
    <t>56</t>
  </si>
  <si>
    <t>404442300</t>
  </si>
  <si>
    <t>svislá dopravní značka P2</t>
  </si>
  <si>
    <t>1867183237</t>
  </si>
  <si>
    <t xml:space="preserve">výrobky a tabule orientační pro návěstí a zabezpečovací zařízení silniční značky dopravní svislé FeZn  plech FeZn AL     plech Al NK, 3M   povrchová úprava reflexní fólií tř.1 čtvercové značky P2, P3, P8, IP1-7,IP10,E1,E2,E6,E9,E10,E12,IJ4 500 x 500 mm FeZn</t>
  </si>
  <si>
    <t>57</t>
  </si>
  <si>
    <t>40444332</t>
  </si>
  <si>
    <t>svislá dopravní značka E2b</t>
  </si>
  <si>
    <t>-1466716736</t>
  </si>
  <si>
    <t>značka dopravní svislá FeZn 500x150mm</t>
  </si>
  <si>
    <t>58</t>
  </si>
  <si>
    <t>404443230</t>
  </si>
  <si>
    <t>svislá dopravní značka IJ4b</t>
  </si>
  <si>
    <t>651040946</t>
  </si>
  <si>
    <t xml:space="preserve">výrobky a tabule orientační pro návěstí a zabezpečovací zařízení silniční značky dopravní svislé FeZn  plech FeZn AL     plech Al NK, 3M   povrchová úprava reflexní fólií tř.1 obdélníkové značky IS 18a, IS18b 300 x 200 mm FeZn</t>
  </si>
  <si>
    <t>59</t>
  </si>
  <si>
    <t>914311113</t>
  </si>
  <si>
    <t>Značky pro staničení a ohraničení - mezníky z kamene 100/100/600 mm</t>
  </si>
  <si>
    <t>-1944353785</t>
  </si>
  <si>
    <t xml:space="preserve">Značky pro staničení nebo ohraničení  kamenné mezníky 100/100/600 mm</t>
  </si>
  <si>
    <t>60</t>
  </si>
  <si>
    <t>914511112</t>
  </si>
  <si>
    <t>Montáž sloupku dopravních značek délky do 3,5 m s betonovým základem a patkou</t>
  </si>
  <si>
    <t>1711920133</t>
  </si>
  <si>
    <t>Montáž sloupku dopravních značek délky do 3,5 m do hliníkové patky</t>
  </si>
  <si>
    <t>61</t>
  </si>
  <si>
    <t>404452250</t>
  </si>
  <si>
    <t>sloupek Zn 60 - 350</t>
  </si>
  <si>
    <t>-193780908</t>
  </si>
  <si>
    <t>výrobky a tabule orientační pro návěstí a zabezpečovací zařízení silniční značky dopravní svislé sloupky Zn 60 - 350</t>
  </si>
  <si>
    <t>62</t>
  </si>
  <si>
    <t>404452400</t>
  </si>
  <si>
    <t>patka hliníková HP 60</t>
  </si>
  <si>
    <t>901279408</t>
  </si>
  <si>
    <t>výrobky a tabule orientační pro návěstí a zabezpečovací zařízení silniční značky dopravní svislé patky hliníkové HP 60</t>
  </si>
  <si>
    <t>63</t>
  </si>
  <si>
    <t>404452530</t>
  </si>
  <si>
    <t>víčko plastové na sloupek 60</t>
  </si>
  <si>
    <t>-599232418</t>
  </si>
  <si>
    <t>výrobky a tabule orientační pro návěstí a zabezpečovací zařízení silniční značky dopravní svislé víčka plastová na sloupek 60</t>
  </si>
  <si>
    <t>64</t>
  </si>
  <si>
    <t>404452560</t>
  </si>
  <si>
    <t>upínací svorka na sloupek US 60</t>
  </si>
  <si>
    <t>166494949</t>
  </si>
  <si>
    <t>výrobky a tabule orientační pro návěstí a zabezpečovací zařízení silniční značky dopravní svislé upínací svorky na sloupek US 60</t>
  </si>
  <si>
    <t>65</t>
  </si>
  <si>
    <t>915111111</t>
  </si>
  <si>
    <t>Vodorovné dopravní značení šířky 125 mm bílou barvou dělící čáry souvislé</t>
  </si>
  <si>
    <t>-1065427012</t>
  </si>
  <si>
    <t>Vodorovné dopravní značení stříkané barvou dělící čára šířky 125 mm souvislá bílá základní</t>
  </si>
  <si>
    <t>A65</t>
  </si>
  <si>
    <t>"vodící čára 0,125"2*1265</t>
  </si>
  <si>
    <t>"stř.čáry 0,125"1265</t>
  </si>
  <si>
    <t>C65</t>
  </si>
  <si>
    <t>"Celkem: "A65+B65</t>
  </si>
  <si>
    <t>66</t>
  </si>
  <si>
    <t>915491211</t>
  </si>
  <si>
    <t>Osazení vodícího proužku z betonových desek do betonového lože tl do 100 mm š proužku 250 mm</t>
  </si>
  <si>
    <t>-222777760</t>
  </si>
  <si>
    <t>Osazení vodicího proužku z betonových prefabrikovaných desek tl. do 120 mm do lože z cementové malty tl. 20 mm, s vyplněním a zatřením spár cementovou maltou s podkladní vrstvou z betonu prostého tř. C 12/15 tl. 50 až 100 mm šířka proužku 250 mm</t>
  </si>
  <si>
    <t>A66</t>
  </si>
  <si>
    <t>"odměřeno v ACAD"200</t>
  </si>
  <si>
    <t>67</t>
  </si>
  <si>
    <t>59218001</t>
  </si>
  <si>
    <t>krajník silniční betonový 50x25x8cm</t>
  </si>
  <si>
    <t>-666385120</t>
  </si>
  <si>
    <t>A67</t>
  </si>
  <si>
    <t>200*2*1.01</t>
  </si>
  <si>
    <t>68</t>
  </si>
  <si>
    <t>919411121</t>
  </si>
  <si>
    <t>Čelo propustku z betonu prostého pro propustek z trub DN 600 až 800</t>
  </si>
  <si>
    <t>-1552418784</t>
  </si>
  <si>
    <t>Čelo propustku z betonu prostého, pro propustek z trub DN 600 až 800 mm</t>
  </si>
  <si>
    <t>A68</t>
  </si>
  <si>
    <t>"propustek km 22,659 DN800"2</t>
  </si>
  <si>
    <t>69</t>
  </si>
  <si>
    <t>919413121</t>
  </si>
  <si>
    <t>Vtoková jímka z betonu prostého se zvýšenými nároky na prostředí pro propustek z trub do DN 800</t>
  </si>
  <si>
    <t>762776789</t>
  </si>
  <si>
    <t xml:space="preserve">Vtoková jímka propustku  z betonu prostého se zvýšenými nároky na prostředí tř. C 25/30, propustku z trub DN do 800 mm</t>
  </si>
  <si>
    <t>""vč. dlažby dna jímky do cem. malty, vyspárování, bednění a jeho odstranění"</t>
  </si>
  <si>
    <t>A69</t>
  </si>
  <si>
    <t>"propust km 23,159" 1</t>
  </si>
  <si>
    <t>"propust km 23,305" 1</t>
  </si>
  <si>
    <t>C69</t>
  </si>
  <si>
    <t>"Celkem: "A69+B69</t>
  </si>
  <si>
    <t>70</t>
  </si>
  <si>
    <t>919521140</t>
  </si>
  <si>
    <t>Zřízení silničního propustku z trub betonových nebo ŽB DN 600</t>
  </si>
  <si>
    <t>-606345275</t>
  </si>
  <si>
    <t>Zřízení silničního propustku z trub betonových nebo železobetonových DN 600 mm</t>
  </si>
  <si>
    <t>A70</t>
  </si>
  <si>
    <t>"propustek km 23,159, odměřeno v ACAD"10.10</t>
  </si>
  <si>
    <t>"propustek km 23,305, odměřeno v ACAD" 11.80</t>
  </si>
  <si>
    <t>C70</t>
  </si>
  <si>
    <t>"Celkem: "A70+B70</t>
  </si>
  <si>
    <t>71</t>
  </si>
  <si>
    <t>59222012</t>
  </si>
  <si>
    <t>trouba železobetonová hrdlová přímá s integrovaným spojem 60X250 cm</t>
  </si>
  <si>
    <t>413371271</t>
  </si>
  <si>
    <t>A71</t>
  </si>
  <si>
    <t>21.9*1.01</t>
  </si>
  <si>
    <t>72</t>
  </si>
  <si>
    <t>919521160</t>
  </si>
  <si>
    <t>Zřízení silničního propustku z trub betonových nebo ŽB DN 800</t>
  </si>
  <si>
    <t>-1629807582</t>
  </si>
  <si>
    <t>Zřízení silničního propustku z trub betonových nebo železobetonových DN 800 mm</t>
  </si>
  <si>
    <t>A72</t>
  </si>
  <si>
    <t>"propustek km 22,659, odměřeno v ACAD"17.50</t>
  </si>
  <si>
    <t>73</t>
  </si>
  <si>
    <t>59222002</t>
  </si>
  <si>
    <t>trouba hrdlová přímá železobetonová s integrovaným těsněním 80 x 250 x 11,5 cm</t>
  </si>
  <si>
    <t>-2131499047</t>
  </si>
  <si>
    <t>A73</t>
  </si>
  <si>
    <t>17.5*1.01</t>
  </si>
  <si>
    <t>74</t>
  </si>
  <si>
    <t>919535555</t>
  </si>
  <si>
    <t>Obetonování trubního propustku betonem prostým</t>
  </si>
  <si>
    <t>1608146105</t>
  </si>
  <si>
    <t>Obetonování trubního propustku betonem prostým tř. C 12/15</t>
  </si>
  <si>
    <t>A74</t>
  </si>
  <si>
    <t>1.44*17.50</t>
  </si>
  <si>
    <t>0.850*21.90</t>
  </si>
  <si>
    <t>C74</t>
  </si>
  <si>
    <t>"Celkem: "A74+B74</t>
  </si>
  <si>
    <t>75</t>
  </si>
  <si>
    <t>919735115</t>
  </si>
  <si>
    <t>Řezání stávajícího živičného krytu hl do 250 mm</t>
  </si>
  <si>
    <t>-1847538933</t>
  </si>
  <si>
    <t>Řezání stávajícího živičného krytu nebo podkladu hloubky přes 200 do 250 mm</t>
  </si>
  <si>
    <t>A75</t>
  </si>
  <si>
    <t>"sanace trhlin, odměřeno v ACAD"120</t>
  </si>
  <si>
    <t>C75</t>
  </si>
  <si>
    <t>"Celkem: "A75+B75</t>
  </si>
  <si>
    <t>76</t>
  </si>
  <si>
    <t>938902111</t>
  </si>
  <si>
    <t>Čištění příkopů komunikací příkopovým rypadlem objem nánosu do 0,15 m3/m</t>
  </si>
  <si>
    <t>-1295365560</t>
  </si>
  <si>
    <t>Profilace a čištění příkopů komunikací příkopovým rypadlem nezpevněných nebo zpevněných objemu nánosu do 0,15 m3/m</t>
  </si>
  <si>
    <t>A76</t>
  </si>
  <si>
    <t>"objem.hmotnost suti 0,097t/m"700</t>
  </si>
  <si>
    <t>997221551</t>
  </si>
  <si>
    <t>Vodorovná doprava suti ze sypkých materiálů do 1 km</t>
  </si>
  <si>
    <t>-890782757</t>
  </si>
  <si>
    <t>Vodorovná doprava suti bez naložení, ale se složením a s hrubým urovnáním ze sypkých materiálů, na vzdálenost do 1 km</t>
  </si>
  <si>
    <t>A77</t>
  </si>
  <si>
    <t>"frézát"0.103*8242</t>
  </si>
  <si>
    <t>"čištění příkopů"0.097*700</t>
  </si>
  <si>
    <t>C77</t>
  </si>
  <si>
    <t>"Celkem: "A77+B77</t>
  </si>
  <si>
    <t>78</t>
  </si>
  <si>
    <t>997221559</t>
  </si>
  <si>
    <t>Příplatek ZKD 1 km u vodorovné dopravy suti ze sypkých materiálů</t>
  </si>
  <si>
    <t>1390137496</t>
  </si>
  <si>
    <t>Vodorovná doprava suti bez naložení, ale se složením a s hrubým urovnáním Příplatek k ceně za každý další i započatý 1 km přes 1 km</t>
  </si>
  <si>
    <t>A78</t>
  </si>
  <si>
    <t>9*848.926</t>
  </si>
  <si>
    <t>14*67.90</t>
  </si>
  <si>
    <t>C78</t>
  </si>
  <si>
    <t>"Celkem: "A78+B78</t>
  </si>
  <si>
    <t>79</t>
  </si>
  <si>
    <t>997221845</t>
  </si>
  <si>
    <t>Poplatek za uložení odpadu z asfaltových povrchů na skládce (skládkovné)</t>
  </si>
  <si>
    <t>-1465205584</t>
  </si>
  <si>
    <t>Poplatek za uložení stavebního odpadu na skládce (skládkovné) z asfaltových povrchů</t>
  </si>
  <si>
    <t>A79</t>
  </si>
  <si>
    <t>"frézát"848.926</t>
  </si>
  <si>
    <t>80</t>
  </si>
  <si>
    <t>997221855</t>
  </si>
  <si>
    <t>Poplatek za uložení odpadu z kameniva na skládce (skládkovné)</t>
  </si>
  <si>
    <t>-1584642151</t>
  </si>
  <si>
    <t>Poplatek za uložení stavebního odpadu na skládce (skládkovné) z kameniva</t>
  </si>
  <si>
    <t>A80</t>
  </si>
  <si>
    <t>"čištění příkopů"67.90</t>
  </si>
  <si>
    <t>998</t>
  </si>
  <si>
    <t>Přesun hmot</t>
  </si>
  <si>
    <t>81</t>
  </si>
  <si>
    <t>998225111</t>
  </si>
  <si>
    <t>Přesun hmot pro pozemní komunikace s krytem z kamene, monolitickým betonovým nebo živičným</t>
  </si>
  <si>
    <t>-1345448501</t>
  </si>
  <si>
    <t>Přesun hmot pro komunikace s krytem z kameniva, monolitickým betonovým nebo živičným dopravní vzdálenost do 200 m jakékoliv délky objektu</t>
  </si>
  <si>
    <t>185</t>
  </si>
  <si>
    <t>B7</t>
  </si>
  <si>
    <t>634</t>
  </si>
  <si>
    <t>B42</t>
  </si>
  <si>
    <t>A45</t>
  </si>
  <si>
    <t>B73</t>
  </si>
  <si>
    <t>1912</t>
  </si>
  <si>
    <t>SO 102 - II/315 km 23,920-25,832, Kerhartice - Ústí n/O</t>
  </si>
  <si>
    <t>B85</t>
  </si>
  <si>
    <t>4,5</t>
  </si>
  <si>
    <t>C85</t>
  </si>
  <si>
    <t>45,9</t>
  </si>
  <si>
    <t>B91</t>
  </si>
  <si>
    <t>105,633</t>
  </si>
  <si>
    <t>B92</t>
  </si>
  <si>
    <t>1478,862</t>
  </si>
  <si>
    <t>2 - Zakládání</t>
  </si>
  <si>
    <t>3 - Svislé a kompletní konstrukce</t>
  </si>
  <si>
    <t>1048222019</t>
  </si>
  <si>
    <t>"komunikace"12428</t>
  </si>
  <si>
    <t>"zastávky"185</t>
  </si>
  <si>
    <t>121101101</t>
  </si>
  <si>
    <t>Sejmutí ornice s přemístěním na vzdálenost do 50 m</t>
  </si>
  <si>
    <t>1470452776</t>
  </si>
  <si>
    <t>Sejmutí ornice nebo lesní půdy s vodorovným přemístěním na hromady v místě upotřebení nebo na dočasné či trvalé skládky se složením, na vzdálenost do 50 m</t>
  </si>
  <si>
    <t>"sejmutí ornice, odměřeno v ACAD"15+210</t>
  </si>
  <si>
    <t>122102203</t>
  </si>
  <si>
    <t>Odkopávky a prokopávky nezapažené pro silnice objemu do 5000 m3 v hornině tř. 1 a 2</t>
  </si>
  <si>
    <t>-1076286493</t>
  </si>
  <si>
    <t>Odkopávky a prokopávky nezapažené pro silnice s přemístěním výkopku v příčných profilech na vzdálenost do 15 m nebo s naložením na dopravní prostředek v horninách tř. 1 a 2 přes 1 000 do 5 000 m3</t>
  </si>
  <si>
    <t>"odměřeno v ACAD"1617</t>
  </si>
  <si>
    <t>1423648805</t>
  </si>
  <si>
    <t>1617*0.5</t>
  </si>
  <si>
    <t>132201202</t>
  </si>
  <si>
    <t>Hloubení rýh š do 2000 mm v hornině tř. 3 objemu do 1000 m3</t>
  </si>
  <si>
    <t>1715997057</t>
  </si>
  <si>
    <t>Hloubení zapažených i nezapažených rýh šířky přes 600 do 2 000 mm s urovnáním dna do předepsaného profilu a spádu v hornině tř. 3 přes 100 do 1 000 m3</t>
  </si>
  <si>
    <t>"odměřeno v ACAD"634</t>
  </si>
  <si>
    <t>743293630</t>
  </si>
  <si>
    <t>634*0.5</t>
  </si>
  <si>
    <t>-2125195635</t>
  </si>
  <si>
    <t>"odkopávky"1617</t>
  </si>
  <si>
    <t>"hl.rýh"634</t>
  </si>
  <si>
    <t>C7</t>
  </si>
  <si>
    <t>"Celkem: "A7+B7</t>
  </si>
  <si>
    <t>-92109991</t>
  </si>
  <si>
    <t>5*2251</t>
  </si>
  <si>
    <t>1870071047</t>
  </si>
  <si>
    <t>854175979</t>
  </si>
  <si>
    <t>A10</t>
  </si>
  <si>
    <t>"násyp.materiál"741*2.20</t>
  </si>
  <si>
    <t>-468573066</t>
  </si>
  <si>
    <t>1238697379</t>
  </si>
  <si>
    <t>2251*1.85</t>
  </si>
  <si>
    <t>1363150472</t>
  </si>
  <si>
    <t>"zásyp čel, vpustí A13 prahů propustků" 36</t>
  </si>
  <si>
    <t>1941519856</t>
  </si>
  <si>
    <t>36*1.9</t>
  </si>
  <si>
    <t>1861071376</t>
  </si>
  <si>
    <t>""2 roky rekultivace 1610m2"</t>
  </si>
  <si>
    <t>"odměřeno v ACAD"1085+1610</t>
  </si>
  <si>
    <t>-1839290284</t>
  </si>
  <si>
    <t>(153-15)*1.85</t>
  </si>
  <si>
    <t>-278882910</t>
  </si>
  <si>
    <t>144768880</t>
  </si>
  <si>
    <t>1085*0.015"přepočet koeficientem množství</t>
  </si>
  <si>
    <t>-536828786</t>
  </si>
  <si>
    <t>1085+1610</t>
  </si>
  <si>
    <t>-442052253</t>
  </si>
  <si>
    <t>"odměřeno v ACAD"1020</t>
  </si>
  <si>
    <t>-1663361752</t>
  </si>
  <si>
    <t>A21</t>
  </si>
  <si>
    <t>"zalití osetých ploch,3x po dobu výstavby, spotřeba 15l/m2"0.015*1085*3</t>
  </si>
  <si>
    <t>-1363903292</t>
  </si>
  <si>
    <t>Zakládání</t>
  </si>
  <si>
    <t>212752213</t>
  </si>
  <si>
    <t>Trativod z drenážních trubek plastových flexibilních D do 160 mm včetně lože otevřený výkop</t>
  </si>
  <si>
    <t>-2034344731</t>
  </si>
  <si>
    <t>Trativody z drenážních trubek se zřízením štěrkopískového lože pod trubky a s jejich obsypem v průměrném celkovém množství do 0,15 m3/m v otevřeném výkopu z trubek plastových flexibilních D přes 100 do 160 mm</t>
  </si>
  <si>
    <t>Svislé a kompletní konstrukce</t>
  </si>
  <si>
    <t>326214221</t>
  </si>
  <si>
    <t>Zdiva LTM z gabionů svařovaná síť pozinkovaná vyplněná kamenem</t>
  </si>
  <si>
    <t>1666931646</t>
  </si>
  <si>
    <t>Zdivo z lomového kamene na sucho do drátěných košů (gabionů) ze svařované ocelové sítě pozinkované</t>
  </si>
  <si>
    <t>451315127</t>
  </si>
  <si>
    <t>Podkladní nebo výplňová vrstva z betonu C 30/37 tl do 150 mm</t>
  </si>
  <si>
    <t>m2</t>
  </si>
  <si>
    <t>-539905857</t>
  </si>
  <si>
    <t xml:space="preserve">Podkladní a výplňové vrstvy z betonu prostého  tloušťky do 150 mm, z betonu C 25/30</t>
  </si>
  <si>
    <t>"podkladní beton pod gabinoy tl. 12cm, vč. bednění a jeho odstranění" 732</t>
  </si>
  <si>
    <t>585124047</t>
  </si>
  <si>
    <t xml:space="preserve">"štěrkopískový podsyp propustků"  1.4*0.1*(13.5+11.5+10.0+10.0+11.5+9.5+9.5)</t>
  </si>
  <si>
    <t>1275655942</t>
  </si>
  <si>
    <t>"podklady pod potrubí propustků" 6+5+7+5+4+5</t>
  </si>
  <si>
    <t>-1184688984</t>
  </si>
  <si>
    <t>-1190673212</t>
  </si>
  <si>
    <t>"podkladní desky pod vpusti propustků" 1.7*1.7*0.15*6</t>
  </si>
  <si>
    <t>1350100041</t>
  </si>
  <si>
    <t>"sedlové lože propustků" 1.4*0.2*(13.5+11.5+10.0+10.0+11.5+9.5+9.5)</t>
  </si>
  <si>
    <t>44109803</t>
  </si>
  <si>
    <t>"zajišťovací prahy u propustků" 7*1.5*0.6*0.4</t>
  </si>
  <si>
    <t>452368211</t>
  </si>
  <si>
    <t>Výztuž podkladních desek nebo bloků nebo pražců otevřený výkop ze svařovaných sítí Kari</t>
  </si>
  <si>
    <t>t</t>
  </si>
  <si>
    <t>1463063410</t>
  </si>
  <si>
    <t>Výztuž podkladních desek, bloků nebo pražců v otevřeném výkopu ze svařovaných sítí typu Kari</t>
  </si>
  <si>
    <t>"výztuž podkladního betonu pro gabiony síť 8/150/150, hmotnost 12,38 kg/m2" 732*0,01238</t>
  </si>
  <si>
    <t>561081131</t>
  </si>
  <si>
    <t>Zřízení podkladu ze zeminy upravené hydraulickými pojivy (Road Mix) tl do 500 mm plochy přes 5000 m2</t>
  </si>
  <si>
    <t>-1113981860</t>
  </si>
  <si>
    <t>Zřízení podkladu ze zeminy upravené hydraulickými pojivy (systém Road Mix) vápnem, cementem nebo směsnými pojivy (materiál ve specifikaci) s rozprostřením, promísením, vlhčením, zhutněním a ošetřením vodou plochy přes 5 000 m2, tloušťka po zhutnění přes 450 do 500 mm</t>
  </si>
  <si>
    <t>585211300</t>
  </si>
  <si>
    <t>cement portlandský CEM I 42.5 R VL</t>
  </si>
  <si>
    <t>-2083304507</t>
  </si>
  <si>
    <t xml:space="preserve">cementy portlandské (ČSN P EN 197-1) CEM I 42.5 R     VL</t>
  </si>
  <si>
    <t>"objem vápna 70,8kg/m3" 5208*0.5*0.0708</t>
  </si>
  <si>
    <t>1597533446</t>
  </si>
  <si>
    <t>"propustky, nová k-ce, odměřeno v ACAD"137+5357</t>
  </si>
  <si>
    <t>-2067933995</t>
  </si>
  <si>
    <t>"propustky, nová k-ce, odměřenov ACAD"147+5022</t>
  </si>
  <si>
    <t xml:space="preserve">Podklad ze směsi stmelené cementem SC C 8/10  tl 150 mm</t>
  </si>
  <si>
    <t>-1650725491</t>
  </si>
  <si>
    <t>"propustky, nová k-ce,odměřenov ACAD"151+5208</t>
  </si>
  <si>
    <t>1585662805</t>
  </si>
  <si>
    <t>"dosypání krajnic ŠD 0/32, odměřeno v ACAD"2709</t>
  </si>
  <si>
    <t>-765975717</t>
  </si>
  <si>
    <t>-1239999000</t>
  </si>
  <si>
    <t>5169</t>
  </si>
  <si>
    <t>1733784362</t>
  </si>
  <si>
    <t>"odměřeno v ACAD"12670+5087</t>
  </si>
  <si>
    <t>Asfaltový beton vrstva obrusná ACO 8 tl 30 mm</t>
  </si>
  <si>
    <t>739814080</t>
  </si>
  <si>
    <t>"vyrovnávka, odhad"1000</t>
  </si>
  <si>
    <t>Asfaltový beton vrstva obrusná ACO 11+ tl 50 mm</t>
  </si>
  <si>
    <t>-801627321</t>
  </si>
  <si>
    <t>A42</t>
  </si>
  <si>
    <t>"komunikace, odměřeno v ACAD"12485</t>
  </si>
  <si>
    <t>"zastávky, odměřenov ACAD"185</t>
  </si>
  <si>
    <t>C42</t>
  </si>
  <si>
    <t>"Celkem: "A42+B42</t>
  </si>
  <si>
    <t>Asfaltový beton vrstva ložní ACL 16 + tl 50 mm</t>
  </si>
  <si>
    <t>-633742141</t>
  </si>
  <si>
    <t>"propustky,nová -kce, odměřenov ACAD"139.65+4947.60</t>
  </si>
  <si>
    <t>-1971165229</t>
  </si>
  <si>
    <t>46</t>
  </si>
  <si>
    <t>-1733666844</t>
  </si>
  <si>
    <t>A96</t>
  </si>
  <si>
    <t>"penetrační nátěr vpustí propustků" 4*1.5*(2.34+2.43+2.0+2.24+2.12+2.34)+4*1.1*1.5</t>
  </si>
  <si>
    <t>2017284287</t>
  </si>
  <si>
    <t>773576441</t>
  </si>
  <si>
    <t>A98</t>
  </si>
  <si>
    <t>325984409</t>
  </si>
  <si>
    <t>894211121</t>
  </si>
  <si>
    <t>Šachty kanalizační kruhové z prostého betonu na potrubí DN 250 nebo 300 dno beton tř. C 25/30</t>
  </si>
  <si>
    <t>375020722</t>
  </si>
  <si>
    <t>Šachty kanalizační z prostého betonu výšky vstupu do 1,50 m kruhové s obložením dna betonem tř. C 25/30, na potrubí DN 250 nebo 300</t>
  </si>
  <si>
    <t>"šachta monolitická DN600 na potrubí DN300 propustku v km 24,230, vč. bednění A45 jeho odstranění" 1</t>
  </si>
  <si>
    <t>928793924</t>
  </si>
  <si>
    <t>A46</t>
  </si>
  <si>
    <t>"mříže pro vpusti propustků" 6+1</t>
  </si>
  <si>
    <t>987279136</t>
  </si>
  <si>
    <t>-214129420</t>
  </si>
  <si>
    <t>-1758694233</t>
  </si>
  <si>
    <t>-362975767</t>
  </si>
  <si>
    <t>A50</t>
  </si>
  <si>
    <t>"stupadla do vpustí propustků" 6*4</t>
  </si>
  <si>
    <t>-2114344190</t>
  </si>
  <si>
    <t>A51</t>
  </si>
  <si>
    <t>"propustek 22,659"10</t>
  </si>
  <si>
    <t>zábradlí vč. povrchové úpravy</t>
  </si>
  <si>
    <t>390569969</t>
  </si>
  <si>
    <t>-1665392679</t>
  </si>
  <si>
    <t>911331145</t>
  </si>
  <si>
    <t>Svodidlo ocelové jednostranné zádržnosti H2 typ KB1 RH2 se zaberaněním sloupků v rozmezí do 4 m</t>
  </si>
  <si>
    <t>-1087435340</t>
  </si>
  <si>
    <t>Silniční svodidlo ocelové s osazením sloupků zaberaněním úroveň zádržnosti H2 vzdálenosti sloupků přes 2 do 4 m KB1 RH2 jednostranné</t>
  </si>
  <si>
    <t>708609063</t>
  </si>
  <si>
    <t>A54</t>
  </si>
  <si>
    <t>-123599587</t>
  </si>
  <si>
    <t>1335540489</t>
  </si>
  <si>
    <t>A56</t>
  </si>
  <si>
    <t>1+1+1+2+2+4+1+4+2</t>
  </si>
  <si>
    <t>B56</t>
  </si>
  <si>
    <t>"Celkem: "A56</t>
  </si>
  <si>
    <t>svislá dopravní značka IS3a</t>
  </si>
  <si>
    <t>-81874557</t>
  </si>
  <si>
    <t>40444256</t>
  </si>
  <si>
    <t>svislá dopravní značka IS3b</t>
  </si>
  <si>
    <t>-1168489387</t>
  </si>
  <si>
    <t>značka dopravní svislá FeZn NK 500 x 700 mm</t>
  </si>
  <si>
    <t>404440420</t>
  </si>
  <si>
    <t>-1070029934</t>
  </si>
  <si>
    <t xml:space="preserve">výrobky a tabule orientační pro návěstí a zabezpečovací zařízení silniční značky dopravní svislé FeZn  plech FeZn AL     plech Al NK, 3M   povrchová úprava reflexní fólií tř.1 obdélníková značka A31a, A31b, A31c rozměr 400 x 1200 FeZn</t>
  </si>
  <si>
    <t>224816823</t>
  </si>
  <si>
    <t>1132270604</t>
  </si>
  <si>
    <t>svislá dopravní značka P1</t>
  </si>
  <si>
    <t>-2027721511</t>
  </si>
  <si>
    <t>404442360</t>
  </si>
  <si>
    <t>1066025956</t>
  </si>
  <si>
    <t xml:space="preserve">výrobky a tabule orientační pro návěstí a zabezpečovací zařízení silniční značky dopravní svislé FeZn  plech FeZn AL     plech Al NK, 3M   povrchová úprava reflexní fólií tř.1 čtvercové značky P2, P3, P8, IP1-7,IP10,E1,E2,E6,E9,E10,E12,IJ4 750 x 750 mm FeZn</t>
  </si>
  <si>
    <t>404440100</t>
  </si>
  <si>
    <t>svislá dopravní značka A22</t>
  </si>
  <si>
    <t>-1734723088</t>
  </si>
  <si>
    <t xml:space="preserve">výrobky a tabule orientační pro návěstí a zabezpečovací zařízení silniční značky dopravní svislé FeZn  plech FeZn AL     plech Al NK, 3M   povrchová úprava reflexní fólií tř.1 trojúhelníkové značky A1 - A30, P1,P4 rozměr 900 mm FeZn</t>
  </si>
  <si>
    <t>404443320</t>
  </si>
  <si>
    <t>svislá dopravní značka</t>
  </si>
  <si>
    <t>-364556550</t>
  </si>
  <si>
    <t xml:space="preserve">výrobky a tabule orientační pro návěstí a zabezpečovací zařízení silniční značky dopravní svislé FeZn  plech FeZn AL     plech Al NK, 3M   povrchová úprava reflexní fólií tř.1 obdélníkové značky E3a, E3b, E4, E5, E8d, E8c, E8a,E8b 500 x 150 mm FeZn</t>
  </si>
  <si>
    <t>404442850</t>
  </si>
  <si>
    <t>-99944571</t>
  </si>
  <si>
    <t xml:space="preserve">výrobky a tabule orientační pro návěstí a zabezpečovací zařízení silniční značky dopravní svislé FeZn  plech FeZn AL     plech Al NK, 3M   povrchová úprava reflexní fólií tř.1 obdélníkové značky IS 1b, 1d, 2b, 2d, 3b, 3d, 4b, 4a, 7b 1100 (1350) x 500 mm FeZn</t>
  </si>
  <si>
    <t>-702539132</t>
  </si>
  <si>
    <t>2109277585</t>
  </si>
  <si>
    <t>-1609098161</t>
  </si>
  <si>
    <t>1052175366</t>
  </si>
  <si>
    <t>-1027620184</t>
  </si>
  <si>
    <t>1696535786</t>
  </si>
  <si>
    <t>-1684239156</t>
  </si>
  <si>
    <t>"vodící čáry 0,125"2*1912</t>
  </si>
  <si>
    <t>"stř.čáry 0,125"1912</t>
  </si>
  <si>
    <t>C73</t>
  </si>
  <si>
    <t>"Celkem: "A73+B73</t>
  </si>
  <si>
    <t>122809620</t>
  </si>
  <si>
    <t>"odměřeno v ACAD"350</t>
  </si>
  <si>
    <t>-977980379</t>
  </si>
  <si>
    <t>350*2*1.01</t>
  </si>
  <si>
    <t>916131213</t>
  </si>
  <si>
    <t>Osazení silničního obrubníku betonového stojatého s boční opěrou do lože z betonu prostého</t>
  </si>
  <si>
    <t>-819100439</t>
  </si>
  <si>
    <t>Osazení silničního obrubníku betonového se zřízením lože, s vyplněním a zatřením spár cementovou maltou stojatého s boční opěrou z betonu prostého tř. C 12/15, do lože z betonu prostého téže značky</t>
  </si>
  <si>
    <t>"odměřeno v ACAD"173</t>
  </si>
  <si>
    <t>59217031</t>
  </si>
  <si>
    <t>obrubník betonový silniční 100 x 15 x 25 cm</t>
  </si>
  <si>
    <t>1233858085</t>
  </si>
  <si>
    <t>173*1.01</t>
  </si>
  <si>
    <t>-710164938</t>
  </si>
  <si>
    <t>"vč. dlažby dna jímky do cem. malty, vyspárování, bednění A78 jeho odstranění" 6</t>
  </si>
  <si>
    <t>919521110</t>
  </si>
  <si>
    <t>Zřízení silničního propustku z trub betonových nebo ŽB DN 300</t>
  </si>
  <si>
    <t>1540563210</t>
  </si>
  <si>
    <t>Zřízení silničního propustku z trub betonových nebo železobetonových DN 300 mm</t>
  </si>
  <si>
    <t>"propustek km 24,230 DN300"14</t>
  </si>
  <si>
    <t>59222014</t>
  </si>
  <si>
    <t xml:space="preserve">trouba hrdlová přímá železobetonová s integrovaným těsněním  30 x 100 x 7 cm</t>
  </si>
  <si>
    <t>1807379856</t>
  </si>
  <si>
    <t>14*1.01</t>
  </si>
  <si>
    <t>919521120</t>
  </si>
  <si>
    <t>Zřízení silničního propustku z trub betonových nebo ŽB DN 400</t>
  </si>
  <si>
    <t>-851601219</t>
  </si>
  <si>
    <t>Zřízení silničního propustku z trub betonových nebo železobetonových DN 400 mm</t>
  </si>
  <si>
    <t>A81</t>
  </si>
  <si>
    <t>"propustek km 24,723 DN400"10</t>
  </si>
  <si>
    <t>59222016</t>
  </si>
  <si>
    <t xml:space="preserve">trouba hrdlová přímá železobet. s integrovaným těsněním  40 x 100 x 7,5 cm</t>
  </si>
  <si>
    <t>189661151</t>
  </si>
  <si>
    <t>10*1.01</t>
  </si>
  <si>
    <t>-1112252341</t>
  </si>
  <si>
    <t>A83</t>
  </si>
  <si>
    <t>"propustky DN600"12+10+12+10+10</t>
  </si>
  <si>
    <t>59222001</t>
  </si>
  <si>
    <t xml:space="preserve">trouba hrdlová přímá železobetonová s integrovaným těsněním  60 x 250 x 10 cm</t>
  </si>
  <si>
    <t>1494547703</t>
  </si>
  <si>
    <t>54*1.01</t>
  </si>
  <si>
    <t>91</t>
  </si>
  <si>
    <t>-1563474865</t>
  </si>
  <si>
    <t>A85</t>
  </si>
  <si>
    <t>14*0.32</t>
  </si>
  <si>
    <t>10*0.45</t>
  </si>
  <si>
    <t>54*0.850</t>
  </si>
  <si>
    <t>D85</t>
  </si>
  <si>
    <t>"Celkem: "A85+B85+C85</t>
  </si>
  <si>
    <t>92</t>
  </si>
  <si>
    <t>594201882</t>
  </si>
  <si>
    <t>"sanace trhlin"120</t>
  </si>
  <si>
    <t>93</t>
  </si>
  <si>
    <t>935112111</t>
  </si>
  <si>
    <t>Osazení příkopového žlabu do betonu tl 100 mm z betonových tvárnic š 500 mm</t>
  </si>
  <si>
    <t>1085294089</t>
  </si>
  <si>
    <t>Osazení betonového příkopového žlabu s vyplněním a zatřením spár cementovou maltou s ložem tl. 100 mm z betonu prostého tř. C 12/15 z betonových příkopových tvárnic šířky do 500 mm</t>
  </si>
  <si>
    <t>A87</t>
  </si>
  <si>
    <t>"odměřeno v CAD"115</t>
  </si>
  <si>
    <t>94</t>
  </si>
  <si>
    <t>59227031</t>
  </si>
  <si>
    <t>žlab betonový do dlažby 50x50x13 cm</t>
  </si>
  <si>
    <t>-1381884869</t>
  </si>
  <si>
    <t>žlab betonový zkrácený do dlažby 40x30x10 cm</t>
  </si>
  <si>
    <t>115*1.01</t>
  </si>
  <si>
    <t>95</t>
  </si>
  <si>
    <t>987664629</t>
  </si>
  <si>
    <t>A89</t>
  </si>
  <si>
    <t>403+60+280+346</t>
  </si>
  <si>
    <t>96</t>
  </si>
  <si>
    <t>966006132</t>
  </si>
  <si>
    <t>Odstranění značek dopravních nebo orientačních se sloupky s betonovými patkami</t>
  </si>
  <si>
    <t>-849227053</t>
  </si>
  <si>
    <t>Odstranění dopravních nebo orientačních značek se sloupkem s uložením hmot na vzdálenost do 20 m nebo s naložením na dopravní prostředek, se zásypem jam a jeho zhutněním s betonovou patkou</t>
  </si>
  <si>
    <t>97</t>
  </si>
  <si>
    <t>1212177621</t>
  </si>
  <si>
    <t>A91</t>
  </si>
  <si>
    <t>"frézát"0.103*12613</t>
  </si>
  <si>
    <t>"čištění příkopu"0.097*1089</t>
  </si>
  <si>
    <t>C91</t>
  </si>
  <si>
    <t>"Celkem: "A91+B91</t>
  </si>
  <si>
    <t>98</t>
  </si>
  <si>
    <t>614506073</t>
  </si>
  <si>
    <t>A92</t>
  </si>
  <si>
    <t>9*1299.139</t>
  </si>
  <si>
    <t>14*105.633</t>
  </si>
  <si>
    <t>C92</t>
  </si>
  <si>
    <t>"Celkem: "A92+B92</t>
  </si>
  <si>
    <t>99</t>
  </si>
  <si>
    <t>1874816193</t>
  </si>
  <si>
    <t>A93</t>
  </si>
  <si>
    <t>"frézát"1299.139</t>
  </si>
  <si>
    <t>100</t>
  </si>
  <si>
    <t>-755604757</t>
  </si>
  <si>
    <t>A94</t>
  </si>
  <si>
    <t>"čištění příkopů"105.633</t>
  </si>
  <si>
    <t>955764935</t>
  </si>
  <si>
    <t>D4</t>
  </si>
  <si>
    <t>450</t>
  </si>
  <si>
    <t>C16</t>
  </si>
  <si>
    <t>176,55</t>
  </si>
  <si>
    <t>D16</t>
  </si>
  <si>
    <t>140</t>
  </si>
  <si>
    <t>SO 111 - Trvalé dopravní značení</t>
  </si>
  <si>
    <t>E16</t>
  </si>
  <si>
    <t>G16</t>
  </si>
  <si>
    <t>3624</t>
  </si>
  <si>
    <t>H16</t>
  </si>
  <si>
    <t>900</t>
  </si>
  <si>
    <t>I16</t>
  </si>
  <si>
    <t>102,96</t>
  </si>
  <si>
    <t>J16</t>
  </si>
  <si>
    <t>300</t>
  </si>
  <si>
    <t>716452391</t>
  </si>
  <si>
    <t>"" v km 22,655 - 23,920"</t>
  </si>
  <si>
    <t>"" v km 23,920 - 25,832"</t>
  </si>
  <si>
    <t>2+1+2+2+1+2+2+1+1+2+2+2</t>
  </si>
  <si>
    <t>40444280</t>
  </si>
  <si>
    <t>značka dopravní svislá FeZn NK 1100 (1350) x 330 mm</t>
  </si>
  <si>
    <t>-307546164</t>
  </si>
  <si>
    <t>"IS3a" 1</t>
  </si>
  <si>
    <t>40444285</t>
  </si>
  <si>
    <t>značka dopravní svislá FeZn NK 1100 (1350) x 500 mm</t>
  </si>
  <si>
    <t>670034081</t>
  </si>
  <si>
    <t>"IS3b" 1</t>
  </si>
  <si>
    <t>40444000</t>
  </si>
  <si>
    <t>značka dopravní svislá výstražná FeZn A1-A30 P1,P4 700mm</t>
  </si>
  <si>
    <t>-1421353603</t>
  </si>
  <si>
    <t>"P1" 2</t>
  </si>
  <si>
    <t>"A22" 2</t>
  </si>
  <si>
    <t>"A2b" 2</t>
  </si>
  <si>
    <t>"A14" 2</t>
  </si>
  <si>
    <t>E4</t>
  </si>
  <si>
    <t>"Celkem: "A4+B4+C4+D4</t>
  </si>
  <si>
    <t>40444230</t>
  </si>
  <si>
    <t>značka dopravní svislá FeZn NK 500 x 500 mm</t>
  </si>
  <si>
    <t>-1989277867</t>
  </si>
  <si>
    <t>"E2b" 2+2</t>
  </si>
  <si>
    <t>40445414</t>
  </si>
  <si>
    <t>značka dopravní svislá nereflexní FeZn prolis 500x300mm</t>
  </si>
  <si>
    <t>-922214619</t>
  </si>
  <si>
    <t>"E12" 2</t>
  </si>
  <si>
    <t>-857774560</t>
  </si>
  <si>
    <t>"E4" 2</t>
  </si>
  <si>
    <t>40444305</t>
  </si>
  <si>
    <t>značka dopravní svislá FeZn NK 1000 x 500 mm (IS 12a, 12b)</t>
  </si>
  <si>
    <t>382667192</t>
  </si>
  <si>
    <t>"IS12a + b" 3+3</t>
  </si>
  <si>
    <t>40444230.1</t>
  </si>
  <si>
    <t>-690437370</t>
  </si>
  <si>
    <t>"P2" 5</t>
  </si>
  <si>
    <t>40445449</t>
  </si>
  <si>
    <t>značka dopravní svislá nereflexní FeZn-Al rám D 500mm</t>
  </si>
  <si>
    <t>1140503147</t>
  </si>
  <si>
    <t>"IJ4b" 4</t>
  </si>
  <si>
    <t>990079869</t>
  </si>
  <si>
    <t>-835271217</t>
  </si>
  <si>
    <t>-333541260</t>
  </si>
  <si>
    <t>-394635499</t>
  </si>
  <si>
    <t>-1773470594</t>
  </si>
  <si>
    <t>-1200710163</t>
  </si>
  <si>
    <t>"vodící čáry 0,125"2*1265</t>
  </si>
  <si>
    <t>"stř.čáry 0,125 V1a"450</t>
  </si>
  <si>
    <t>"stř.čáry 0,125 V2a"0.33*535</t>
  </si>
  <si>
    <t>"stř.čáry 0,125 V2b"0.5*280</t>
  </si>
  <si>
    <t>"V11"80</t>
  </si>
  <si>
    <t>F16</t>
  </si>
  <si>
    <t>"Mezisoučet: "A16+B16+C16+D16+E16</t>
  </si>
  <si>
    <t>""v km 23,920 - 25,832"</t>
  </si>
  <si>
    <t>"vodící čáry 0,125"2*1812</t>
  </si>
  <si>
    <t>"stř.čáry 0,125 V1a"900</t>
  </si>
  <si>
    <t>"stř.čáry V2a"0.33*312</t>
  </si>
  <si>
    <t>"stř.čáry 0,125 V2b"0.5*600</t>
  </si>
  <si>
    <t>K16</t>
  </si>
  <si>
    <t>"Mezisoučet: "G16+H16+I16+J16</t>
  </si>
  <si>
    <t>L16</t>
  </si>
  <si>
    <t>"Celkem: "A16+B16+C16+D16+E16+G16+H16+I16+J16</t>
  </si>
  <si>
    <t>D6</t>
  </si>
  <si>
    <t>E6</t>
  </si>
  <si>
    <t>F6</t>
  </si>
  <si>
    <t>SO 112 - Zabezpečení provozu</t>
  </si>
  <si>
    <t>564731111</t>
  </si>
  <si>
    <t>Podklad z kameniva drceného vel. 8-16 mm tl 100 mm</t>
  </si>
  <si>
    <t>1492165310</t>
  </si>
  <si>
    <t>12.000*2.5</t>
  </si>
  <si>
    <t>584121111</t>
  </si>
  <si>
    <t>Osazení silničních dílců z ŽB do lože z kameniva těženého tl 50 mm</t>
  </si>
  <si>
    <t>30230383</t>
  </si>
  <si>
    <t>"provizorní zpevnění z panelů tl.15cm vč. lože z DK 4/8 tl. 5cm" 24</t>
  </si>
  <si>
    <t>"Celkem: "A2</t>
  </si>
  <si>
    <t>59381136</t>
  </si>
  <si>
    <t>panel silniční 200x100x15 cm</t>
  </si>
  <si>
    <t>-1290229656</t>
  </si>
  <si>
    <t>913111115</t>
  </si>
  <si>
    <t>Montáž a demontáž dočasné dopravní značky samostatné základní</t>
  </si>
  <si>
    <t>2108411325</t>
  </si>
  <si>
    <t>"značka B1+dodatková tabulka na zábranu Z2, vč. posunu dle pracovních úseků" 2*2</t>
  </si>
  <si>
    <t>913111215</t>
  </si>
  <si>
    <t>Příplatek k dočasné dopravní značce samostatné základní za první a ZKD den použití</t>
  </si>
  <si>
    <t>-169198905</t>
  </si>
  <si>
    <t>"pronájem na 10 měsíců" 4*300</t>
  </si>
  <si>
    <t>913121111</t>
  </si>
  <si>
    <t>Montáž a demontáž dočasné dopravní značky kompletní základní</t>
  </si>
  <si>
    <t>892519309</t>
  </si>
  <si>
    <t>"značka IS11a" 6</t>
  </si>
  <si>
    <t>"značka IS11b" 12</t>
  </si>
  <si>
    <t>"značka IS11c" 24</t>
  </si>
  <si>
    <t>"značka IP10a" 1</t>
  </si>
  <si>
    <t>"značka IP22" 2</t>
  </si>
  <si>
    <t>"značka B28" 1</t>
  </si>
  <si>
    <t>""vč. posunu dle pracovních úseků"</t>
  </si>
  <si>
    <t>G6</t>
  </si>
  <si>
    <t>"Celkem: "A6+B6+C6+D6+E6+F6</t>
  </si>
  <si>
    <t>913121211</t>
  </si>
  <si>
    <t>Příplatek k dočasné dopravní značce kompletní základní za první a ZKD den použití</t>
  </si>
  <si>
    <t>684348021</t>
  </si>
  <si>
    <t>"pronájem na 10 měsíců" 46*300</t>
  </si>
  <si>
    <t>"Celkem: "A7</t>
  </si>
  <si>
    <t>913211111</t>
  </si>
  <si>
    <t>Montáž a demontáž dočasné dopravní zábrany reflexní šířky 1,5 m</t>
  </si>
  <si>
    <t>256319459</t>
  </si>
  <si>
    <t>"zábrana Z2 + světla, vč. posunu dle pracovních úseků" 2</t>
  </si>
  <si>
    <t>913211211</t>
  </si>
  <si>
    <t>Příplatek k dočasné dopravní zábraně reflexní 1,5 m za první a ZKD den použití</t>
  </si>
  <si>
    <t>314325454</t>
  </si>
  <si>
    <t>"pronájem na 10 měsíců" 2*300</t>
  </si>
  <si>
    <t>913221111</t>
  </si>
  <si>
    <t>Montáž a demontáž dočasné dopravní zábrany světelné šířky 1,5 m se 3 světly</t>
  </si>
  <si>
    <t>484763399</t>
  </si>
  <si>
    <t>"vč. posunu dle pracovních úseků" 2</t>
  </si>
  <si>
    <t>B10</t>
  </si>
  <si>
    <t>"Celkem: "A10</t>
  </si>
  <si>
    <t>913221211</t>
  </si>
  <si>
    <t>Příplatek k dočasné dopravní zábraně světelné šířky 1,5m se 3 světly za první a ZKD den použití</t>
  </si>
  <si>
    <t>-1826221486</t>
  </si>
  <si>
    <t>913911112</t>
  </si>
  <si>
    <t>Montáž a demontáž akumulátoru dočasného dopravního značení olověného 12 V/55 Ah</t>
  </si>
  <si>
    <t>711952875</t>
  </si>
  <si>
    <t>913911122</t>
  </si>
  <si>
    <t>Montáž a demontáž dočasného zásobníku ocelového na akumulátor a řídící jednotku</t>
  </si>
  <si>
    <t>-2139601952</t>
  </si>
  <si>
    <t>"vč. posunu dle pracovních úseků"2</t>
  </si>
  <si>
    <t>913911212</t>
  </si>
  <si>
    <t>Příplatek k dočasnému akumulátor 12V/55 Ah za první a ZKD den použití</t>
  </si>
  <si>
    <t>-1524271968</t>
  </si>
  <si>
    <t>"pronájem na 10 měsíců" 2*10</t>
  </si>
  <si>
    <t>913911222</t>
  </si>
  <si>
    <t>Příplatek k dočasnému ocelovému zásobníku na akumulátor za první a ZKD den použití</t>
  </si>
  <si>
    <t>-1733749013</t>
  </si>
  <si>
    <t>B15</t>
  </si>
  <si>
    <t>"Celkem: "A15</t>
  </si>
  <si>
    <t>913921131</t>
  </si>
  <si>
    <t>Dočasné omezení platnosti zakrytí základní dopravní značky</t>
  </si>
  <si>
    <t>75662592</t>
  </si>
  <si>
    <t>"přelepení cílů na stávajícím značení" 10</t>
  </si>
  <si>
    <t>913921132</t>
  </si>
  <si>
    <t>Dočasné omezení platnosti odkrytí základní dopravní značky</t>
  </si>
  <si>
    <t>-52242656</t>
  </si>
  <si>
    <t>-1475959811</t>
  </si>
  <si>
    <t>4574</t>
  </si>
  <si>
    <t>2287</t>
  </si>
  <si>
    <t>SO 113 - Provizorní komunikace</t>
  </si>
  <si>
    <t>121101103</t>
  </si>
  <si>
    <t>Sejmutí ornice s přemístěním na vzdálenost do 250 m</t>
  </si>
  <si>
    <t>1905082342</t>
  </si>
  <si>
    <t>"sejmutí ornice v tl. 30cm, uložení v místě stavby" 7623*0.3</t>
  </si>
  <si>
    <t>122202203</t>
  </si>
  <si>
    <t>Odkopávky a prokopávky nezapažené pro silnice objemu do 5000 m3 v hornině tř. 3</t>
  </si>
  <si>
    <t>-1148216914</t>
  </si>
  <si>
    <t>Odkopávky a prokopávky nezapažené pro silnice s přemístěním výkopku v příčných profilech na vzdálenost do 15 m nebo s naložením na dopravní prostředek v hornině tř. 3 přes 1 000 do 5 000 m3</t>
  </si>
  <si>
    <t>"odměřeno v ACAD"158+2110</t>
  </si>
  <si>
    <t>116722775</t>
  </si>
  <si>
    <t>0.5*2268</t>
  </si>
  <si>
    <t>162301101</t>
  </si>
  <si>
    <t>Vodorovné přemístění do 500 m výkopku/sypaniny z horniny tř. 1 až 4</t>
  </si>
  <si>
    <t>1424360475</t>
  </si>
  <si>
    <t>Vodorovné přemístění výkopku nebo sypaniny po suchu na obvyklém dopravním prostředku, bez naložení výkopku, avšak se složením bez rozhrnutí z horniny tř. 1 až 4 na vzdálenost přes 50 do 500 m</t>
  </si>
  <si>
    <t>"výkop do tělesa komunik."158</t>
  </si>
  <si>
    <t>"odvoz ornice na hrázku (tam i zpět)"2287*2</t>
  </si>
  <si>
    <t>839478750</t>
  </si>
  <si>
    <t>"výkopek"2110</t>
  </si>
  <si>
    <t>167101102</t>
  </si>
  <si>
    <t>Nakládání výkopku z hornin tř. 1 až 4 přes 100 m3</t>
  </si>
  <si>
    <t>-1555545678</t>
  </si>
  <si>
    <t>Nakládání, skládání a překládání neulehlého výkopku nebo sypaniny nakládání, množství přes 100 m3, z hornin tř. 1 až 4</t>
  </si>
  <si>
    <t>"ornice (tam i zpět)"2287*2</t>
  </si>
  <si>
    <t>"Celkem: "A6</t>
  </si>
  <si>
    <t>-1711150730</t>
  </si>
  <si>
    <t>"odměřeno v ACAD"2326</t>
  </si>
  <si>
    <t>-1350638241</t>
  </si>
  <si>
    <t>(2236-158)*2.2</t>
  </si>
  <si>
    <t>36843452</t>
  </si>
  <si>
    <t>"ornice"2287</t>
  </si>
  <si>
    <t>C9</t>
  </si>
  <si>
    <t>"Celkem: "A9+B9</t>
  </si>
  <si>
    <t>-104333746</t>
  </si>
  <si>
    <t>2110*1.85</t>
  </si>
  <si>
    <t>181301115</t>
  </si>
  <si>
    <t>Rozprostření ornice tl vrstvy do 300 mm pl přes 500 m2 v rovině nebo ve svahu do 1:5</t>
  </si>
  <si>
    <t>1392304409</t>
  </si>
  <si>
    <t>Rozprostření a urovnání ornice v rovině nebo ve svahu sklonu do 1:5 při souvislé ploše přes 500 m2, tl. vrstvy přes 250 do 300 mm</t>
  </si>
  <si>
    <t>"rozprostření dovezené ornice v tl. 15cm" 2286.9/0.3</t>
  </si>
  <si>
    <t>846016331</t>
  </si>
  <si>
    <t>-318891907</t>
  </si>
  <si>
    <t>7623*0.015"přepočet koeficientem množství</t>
  </si>
  <si>
    <t>-259570599</t>
  </si>
  <si>
    <t>183403151</t>
  </si>
  <si>
    <t>Obdělání půdy smykováním v rovině a svahu do 1:5</t>
  </si>
  <si>
    <t>1143253120</t>
  </si>
  <si>
    <t>"rekultivace 2 roky" 7623*2</t>
  </si>
  <si>
    <t>183403152</t>
  </si>
  <si>
    <t>Obdělání půdy vláčením v rovině a svahu do 1:5</t>
  </si>
  <si>
    <t>1736294804</t>
  </si>
  <si>
    <t>183403161</t>
  </si>
  <si>
    <t>Obdělání půdy válením v rovině a svahu do 1:5</t>
  </si>
  <si>
    <t>1280579939</t>
  </si>
  <si>
    <t>183405211</t>
  </si>
  <si>
    <t xml:space="preserve">Výsev trávníku  na ornici</t>
  </si>
  <si>
    <t>650278516</t>
  </si>
  <si>
    <t>"rekultivace 2 roky, dosetí travním semenem cca 30%" 7623*2*0.3</t>
  </si>
  <si>
    <t>00572410</t>
  </si>
  <si>
    <t>-26321169</t>
  </si>
  <si>
    <t>4573.8*0.025 "Přepočtené koeficientem množství</t>
  </si>
  <si>
    <t>B19</t>
  </si>
  <si>
    <t>"Celkem: "A19</t>
  </si>
  <si>
    <t>185802112</t>
  </si>
  <si>
    <t>Hnojení půdy vitahumem, kompostem nebo chlévskou mrvou v rovině a svahu do 1:5</t>
  </si>
  <si>
    <t>-754306284</t>
  </si>
  <si>
    <t xml:space="preserve">"hnojení chlévskou mrvou objem. hmotnost 750 kg/m3, tl. 10cm" 7623*0.1*0.75 </t>
  </si>
  <si>
    <t>B20</t>
  </si>
  <si>
    <t>"Celkem: "A20</t>
  </si>
  <si>
    <t>185802113</t>
  </si>
  <si>
    <t>Hnojení půdy umělým hnojivem na široko v rovině a svahu do 1:5</t>
  </si>
  <si>
    <t>866403198</t>
  </si>
  <si>
    <t>"rekultivace druhým rokem, spotřeba hnojiva 15g/m2" 7623*0.000015</t>
  </si>
  <si>
    <t>B21</t>
  </si>
  <si>
    <t>"Celkem: "A21</t>
  </si>
  <si>
    <t>25191155</t>
  </si>
  <si>
    <t>hnojivo</t>
  </si>
  <si>
    <t>1892696431</t>
  </si>
  <si>
    <t>-624448252</t>
  </si>
  <si>
    <t>"zalití osetých ploch, 3x po dobu výstavby, spotřeba 15l/m2"7623*0.015*3</t>
  </si>
  <si>
    <t>-1959922500</t>
  </si>
  <si>
    <t>564801112</t>
  </si>
  <si>
    <t>Podklad ze štěrkodrtě ŠD tl 40 mm</t>
  </si>
  <si>
    <t>649759222</t>
  </si>
  <si>
    <t>Podklad ze štěrkodrti ŠD s rozprostřením a zhutněním, po zhutnění tl. 40 mm</t>
  </si>
  <si>
    <t>"ŠD 0/4"4333.5+400</t>
  </si>
  <si>
    <t>564911311</t>
  </si>
  <si>
    <t>Podklad z betonového recyklátu tl 50 mm</t>
  </si>
  <si>
    <t>1462781968</t>
  </si>
  <si>
    <t>Podklad nebo podsyp z betonového recyklátu s rozprostřením a zhutněním, po zhutnění tl. 50 mm</t>
  </si>
  <si>
    <t>"podklad Rmater."3948+400</t>
  </si>
  <si>
    <t>-1779010494</t>
  </si>
  <si>
    <t>"dosypání krajnic ŠD 0/32"1445</t>
  </si>
  <si>
    <t>571901111</t>
  </si>
  <si>
    <t>Posyp krytu kamenivem drceným nebo těženým do 5 kg/m2</t>
  </si>
  <si>
    <t>-1909666982</t>
  </si>
  <si>
    <t>Posyp podkladu nebo krytu s rozprostřením a zhutněním kamenivem drceným nebo těženým, v množství do 5 kg/m2</t>
  </si>
  <si>
    <t>-872398194</t>
  </si>
  <si>
    <t>034303000</t>
  </si>
  <si>
    <t>Dopravní značení na staveništi</t>
  </si>
  <si>
    <t>KPL</t>
  </si>
  <si>
    <t>-1516497385</t>
  </si>
  <si>
    <t>"provizorní dopravní značení" 1</t>
  </si>
  <si>
    <t>SEZNAM FIGUR</t>
  </si>
  <si>
    <t>Výměra</t>
  </si>
  <si>
    <t xml:space="preserve"> SO 000</t>
  </si>
  <si>
    <t>Použití figury:</t>
  </si>
  <si>
    <t xml:space="preserve"> SO 001</t>
  </si>
  <si>
    <t>""uvažovaná objemová hmotnost 800kg/m3"</t>
  </si>
  <si>
    <t>""vzorec: plocha x výška stromu x počet stromů x obj. hmot. dřeva"</t>
  </si>
  <si>
    <t>"stromy prům 30cm, v.6m" 0.15*0.15*3.14*6.0*104*0.8</t>
  </si>
  <si>
    <t>B38</t>
  </si>
  <si>
    <t>"stromy prům 50cm, v.10m" 0.25*0.25*3.14*10.0*68*0.8</t>
  </si>
  <si>
    <t>C38</t>
  </si>
  <si>
    <t>"stromy prům 70cm, v.20m" 0.35*0.35*3.14*20.0*19*0.8</t>
  </si>
  <si>
    <t>D38</t>
  </si>
  <si>
    <t>"stromy prům 90cm, v.23m" 0.45*0.45*3.14*23.0*16*0.8</t>
  </si>
  <si>
    <t>E38</t>
  </si>
  <si>
    <t>"stromy prům 110cm, v.25m" 0.55*0.55*3.14*25.0*(7+1)*0.8</t>
  </si>
  <si>
    <t>F38</t>
  </si>
  <si>
    <t>"Celkem: "A38+B38+C38+D38+E38</t>
  </si>
  <si>
    <t xml:space="preserve"> SO 101</t>
  </si>
  <si>
    <t xml:space="preserve"> SO 102</t>
  </si>
  <si>
    <t xml:space="preserve"> SO 111</t>
  </si>
  <si>
    <t xml:space="preserve"> SO 112</t>
  </si>
  <si>
    <t xml:space="preserve"> SO 113</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</si>
</sst>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50505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9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4"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4"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5" fillId="0" borderId="5" xfId="0" applyFont="1" applyBorder="1" applyAlignment="1" applyProtection="1">
      <alignment horizontal="left" vertical="center"/>
    </xf>
    <xf numFmtId="0" fontId="0" fillId="0" borderId="5" xfId="0" applyFont="1" applyBorder="1" applyAlignment="1" applyProtection="1">
      <alignment vertical="center"/>
    </xf>
    <xf numFmtId="4" fontId="15"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6" fillId="0" borderId="0" xfId="0" applyNumberFormat="1" applyFont="1" applyAlignment="1" applyProtection="1">
      <alignment vertical="center"/>
    </xf>
    <xf numFmtId="0" fontId="1" fillId="0" borderId="3" xfId="0" applyFont="1" applyBorder="1" applyAlignment="1">
      <alignment vertical="center"/>
    </xf>
    <xf numFmtId="0" fontId="16"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7"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9" fillId="0" borderId="14"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0" fillId="4" borderId="7" xfId="0" applyFont="1" applyFill="1" applyBorder="1" applyAlignment="1" applyProtection="1">
      <alignment horizontal="center" vertical="center"/>
    </xf>
    <xf numFmtId="0" fontId="20" fillId="4" borderId="7" xfId="0" applyFont="1" applyFill="1" applyBorder="1" applyAlignment="1" applyProtection="1">
      <alignment horizontal="right" vertical="center"/>
    </xf>
    <xf numFmtId="0" fontId="20" fillId="4" borderId="8" xfId="0" applyFont="1" applyFill="1" applyBorder="1" applyAlignment="1" applyProtection="1">
      <alignment horizontal="left" vertical="center"/>
    </xf>
    <xf numFmtId="0" fontId="20" fillId="4" borderId="0" xfId="0" applyFont="1" applyFill="1" applyAlignment="1" applyProtection="1">
      <alignment horizontal="center" vertical="center"/>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8" fillId="0" borderId="14"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5" fillId="0" borderId="0" xfId="0" applyFont="1" applyAlignment="1">
      <alignment horizontal="lef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0" fontId="0" fillId="0" borderId="0" xfId="0" applyProtection="1">
      <protection locked="0"/>
    </xf>
    <xf numFmtId="0" fontId="28" fillId="0" borderId="0" xfId="0" applyFont="1" applyAlignment="1">
      <alignment horizontal="left" vertical="center"/>
    </xf>
    <xf numFmtId="0" fontId="0" fillId="0" borderId="1" xfId="0" applyBorder="1"/>
    <xf numFmtId="0" fontId="0" fillId="0" borderId="2" xfId="0" applyBorder="1"/>
    <xf numFmtId="0" fontId="0" fillId="0" borderId="2" xfId="0" applyBorder="1" applyProtection="1">
      <protection locked="0"/>
    </xf>
    <xf numFmtId="0" fontId="11"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5"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protection locked="0"/>
    </xf>
    <xf numFmtId="0" fontId="20"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2"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0" fillId="0" borderId="22" xfId="0" applyFont="1" applyBorder="1" applyAlignment="1" applyProtection="1">
      <alignment horizontal="center" vertical="center"/>
    </xf>
    <xf numFmtId="49" fontId="20" fillId="0" borderId="22" xfId="0" applyNumberFormat="1" applyFont="1" applyBorder="1" applyAlignment="1" applyProtection="1">
      <alignment horizontal="left" vertical="center" wrapText="1"/>
    </xf>
    <xf numFmtId="0" fontId="20" fillId="0" borderId="22" xfId="0" applyFont="1" applyBorder="1" applyAlignment="1" applyProtection="1">
      <alignment horizontal="left" vertical="center" wrapText="1"/>
    </xf>
    <xf numFmtId="0" fontId="20" fillId="0" borderId="22" xfId="0" applyFont="1" applyBorder="1" applyAlignment="1" applyProtection="1">
      <alignment horizontal="center" vertical="center" wrapText="1"/>
    </xf>
    <xf numFmtId="167" fontId="20" fillId="0" borderId="22" xfId="0" applyNumberFormat="1" applyFont="1" applyBorder="1" applyAlignment="1" applyProtection="1">
      <alignment vertical="center"/>
    </xf>
    <xf numFmtId="4" fontId="20" fillId="2"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xf>
    <xf numFmtId="0" fontId="21" fillId="2" borderId="14"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5"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8" fillId="0" borderId="19" xfId="0" applyFont="1" applyBorder="1" applyAlignment="1" applyProtection="1">
      <alignment vertical="center"/>
    </xf>
    <xf numFmtId="0" fontId="8" fillId="0" borderId="20" xfId="0" applyFont="1" applyBorder="1" applyAlignment="1" applyProtection="1">
      <alignment vertical="center"/>
    </xf>
    <xf numFmtId="0" fontId="8" fillId="0" borderId="21" xfId="0" applyFont="1" applyBorder="1" applyAlignment="1" applyProtection="1">
      <alignmen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4" fillId="0" borderId="0" xfId="0" applyFont="1" applyAlignment="1">
      <alignment horizontal="left" vertical="center" wrapText="1"/>
    </xf>
    <xf numFmtId="0" fontId="37" fillId="0" borderId="16" xfId="0" applyFont="1" applyBorder="1" applyAlignment="1">
      <alignment horizontal="left" vertical="center" wrapText="1"/>
    </xf>
    <xf numFmtId="0" fontId="37" fillId="0" borderId="22" xfId="0" applyFont="1" applyBorder="1" applyAlignment="1">
      <alignment horizontal="left" vertical="center" wrapText="1"/>
    </xf>
    <xf numFmtId="0" fontId="37" fillId="0" borderId="22" xfId="0" applyFont="1" applyBorder="1" applyAlignment="1">
      <alignment horizontal="left" vertical="center"/>
    </xf>
    <xf numFmtId="167" fontId="37"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2"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4" t="s">
        <v>0</v>
      </c>
      <c r="AZ1" s="14" t="s">
        <v>1</v>
      </c>
      <c r="BA1" s="14" t="s">
        <v>2</v>
      </c>
      <c r="BB1" s="14" t="s">
        <v>3</v>
      </c>
      <c r="BT1" s="14" t="s">
        <v>4</v>
      </c>
      <c r="BU1" s="14" t="s">
        <v>4</v>
      </c>
      <c r="BV1" s="14" t="s">
        <v>5</v>
      </c>
    </row>
    <row r="2" s="1" customFormat="1" ht="36.96" customHeight="1">
      <c r="AR2" s="1"/>
      <c r="AS2" s="1"/>
      <c r="AT2" s="1"/>
      <c r="AU2" s="1"/>
      <c r="AV2" s="1"/>
      <c r="AW2" s="1"/>
      <c r="AX2" s="1"/>
      <c r="AY2" s="1"/>
      <c r="AZ2" s="1"/>
      <c r="BA2" s="1"/>
      <c r="BB2" s="1"/>
      <c r="BC2" s="1"/>
      <c r="BD2" s="1"/>
      <c r="BE2" s="1"/>
      <c r="BS2" s="15" t="s">
        <v>6</v>
      </c>
      <c r="BT2" s="15" t="s">
        <v>7</v>
      </c>
    </row>
    <row r="3" s="1" customFormat="1"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1" customFormat="1"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1" customFormat="1"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s="1" customFormat="1"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s="1" customFormat="1" ht="12" customHeight="1">
      <c r="B7" s="19"/>
      <c r="C7" s="20"/>
      <c r="D7" s="30" t="s">
        <v>18</v>
      </c>
      <c r="E7" s="20"/>
      <c r="F7" s="20"/>
      <c r="G7" s="20"/>
      <c r="H7" s="20"/>
      <c r="I7" s="20"/>
      <c r="J7" s="20"/>
      <c r="K7" s="25" t="s">
        <v>1</v>
      </c>
      <c r="L7" s="20"/>
      <c r="M7" s="20"/>
      <c r="N7" s="20"/>
      <c r="O7" s="20"/>
      <c r="P7" s="20"/>
      <c r="Q7" s="20"/>
      <c r="R7" s="20"/>
      <c r="S7" s="20"/>
      <c r="T7" s="20"/>
      <c r="U7" s="20"/>
      <c r="V7" s="20"/>
      <c r="W7" s="20"/>
      <c r="X7" s="20"/>
      <c r="Y7" s="20"/>
      <c r="Z7" s="20"/>
      <c r="AA7" s="20"/>
      <c r="AB7" s="20"/>
      <c r="AC7" s="20"/>
      <c r="AD7" s="20"/>
      <c r="AE7" s="20"/>
      <c r="AF7" s="20"/>
      <c r="AG7" s="20"/>
      <c r="AH7" s="20"/>
      <c r="AI7" s="20"/>
      <c r="AJ7" s="20"/>
      <c r="AK7" s="30" t="s">
        <v>19</v>
      </c>
      <c r="AL7" s="20"/>
      <c r="AM7" s="20"/>
      <c r="AN7" s="25" t="s">
        <v>1</v>
      </c>
      <c r="AO7" s="20"/>
      <c r="AP7" s="20"/>
      <c r="AQ7" s="20"/>
      <c r="AR7" s="18"/>
      <c r="BE7" s="29"/>
      <c r="BS7" s="15" t="s">
        <v>6</v>
      </c>
    </row>
    <row r="8" s="1" customFormat="1" ht="12" customHeight="1">
      <c r="B8" s="19"/>
      <c r="C8" s="20"/>
      <c r="D8" s="30" t="s">
        <v>20</v>
      </c>
      <c r="E8" s="20"/>
      <c r="F8" s="20"/>
      <c r="G8" s="20"/>
      <c r="H8" s="20"/>
      <c r="I8" s="20"/>
      <c r="J8" s="20"/>
      <c r="K8" s="25" t="s">
        <v>21</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22</v>
      </c>
      <c r="AL8" s="20"/>
      <c r="AM8" s="20"/>
      <c r="AN8" s="31" t="s">
        <v>23</v>
      </c>
      <c r="AO8" s="20"/>
      <c r="AP8" s="20"/>
      <c r="AQ8" s="20"/>
      <c r="AR8" s="18"/>
      <c r="BE8" s="29"/>
      <c r="BS8" s="15" t="s">
        <v>6</v>
      </c>
    </row>
    <row r="9" s="1" customFormat="1" ht="14.4"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9"/>
      <c r="BS9" s="15" t="s">
        <v>6</v>
      </c>
    </row>
    <row r="10" s="1" customFormat="1" ht="12" customHeight="1">
      <c r="B10" s="19"/>
      <c r="C10" s="20"/>
      <c r="D10" s="30" t="s">
        <v>24</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25</v>
      </c>
      <c r="AL10" s="20"/>
      <c r="AM10" s="20"/>
      <c r="AN10" s="25" t="s">
        <v>1</v>
      </c>
      <c r="AO10" s="20"/>
      <c r="AP10" s="20"/>
      <c r="AQ10" s="20"/>
      <c r="AR10" s="18"/>
      <c r="BE10" s="29"/>
      <c r="BS10" s="15" t="s">
        <v>6</v>
      </c>
    </row>
    <row r="11" s="1" customFormat="1" ht="18.48" customHeight="1">
      <c r="B11" s="19"/>
      <c r="C11" s="20"/>
      <c r="D11" s="20"/>
      <c r="E11" s="25" t="s">
        <v>21</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26</v>
      </c>
      <c r="AL11" s="20"/>
      <c r="AM11" s="20"/>
      <c r="AN11" s="25" t="s">
        <v>1</v>
      </c>
      <c r="AO11" s="20"/>
      <c r="AP11" s="20"/>
      <c r="AQ11" s="20"/>
      <c r="AR11" s="18"/>
      <c r="BE11" s="29"/>
      <c r="BS11" s="15" t="s">
        <v>6</v>
      </c>
    </row>
    <row r="12" s="1" customFormat="1"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s="1" customFormat="1" ht="12" customHeight="1">
      <c r="B13" s="19"/>
      <c r="C13" s="20"/>
      <c r="D13" s="30" t="s">
        <v>27</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25</v>
      </c>
      <c r="AL13" s="20"/>
      <c r="AM13" s="20"/>
      <c r="AN13" s="32" t="s">
        <v>28</v>
      </c>
      <c r="AO13" s="20"/>
      <c r="AP13" s="20"/>
      <c r="AQ13" s="20"/>
      <c r="AR13" s="18"/>
      <c r="BE13" s="29"/>
      <c r="BS13" s="15" t="s">
        <v>6</v>
      </c>
    </row>
    <row r="14">
      <c r="B14" s="19"/>
      <c r="C14" s="20"/>
      <c r="D14" s="20"/>
      <c r="E14" s="32" t="s">
        <v>28</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26</v>
      </c>
      <c r="AL14" s="20"/>
      <c r="AM14" s="20"/>
      <c r="AN14" s="32" t="s">
        <v>28</v>
      </c>
      <c r="AO14" s="20"/>
      <c r="AP14" s="20"/>
      <c r="AQ14" s="20"/>
      <c r="AR14" s="18"/>
      <c r="BE14" s="29"/>
      <c r="BS14" s="15" t="s">
        <v>6</v>
      </c>
    </row>
    <row r="15" s="1" customFormat="1"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s="1" customFormat="1" ht="12" customHeight="1">
      <c r="B16" s="19"/>
      <c r="C16" s="20"/>
      <c r="D16" s="30" t="s">
        <v>29</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25</v>
      </c>
      <c r="AL16" s="20"/>
      <c r="AM16" s="20"/>
      <c r="AN16" s="25" t="s">
        <v>1</v>
      </c>
      <c r="AO16" s="20"/>
      <c r="AP16" s="20"/>
      <c r="AQ16" s="20"/>
      <c r="AR16" s="18"/>
      <c r="BE16" s="29"/>
      <c r="BS16" s="15" t="s">
        <v>4</v>
      </c>
    </row>
    <row r="17" s="1" customFormat="1" ht="18.48" customHeight="1">
      <c r="B17" s="19"/>
      <c r="C17" s="20"/>
      <c r="D17" s="20"/>
      <c r="E17" s="25" t="s">
        <v>21</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26</v>
      </c>
      <c r="AL17" s="20"/>
      <c r="AM17" s="20"/>
      <c r="AN17" s="25" t="s">
        <v>1</v>
      </c>
      <c r="AO17" s="20"/>
      <c r="AP17" s="20"/>
      <c r="AQ17" s="20"/>
      <c r="AR17" s="18"/>
      <c r="BE17" s="29"/>
      <c r="BS17" s="15" t="s">
        <v>30</v>
      </c>
    </row>
    <row r="18" s="1" customFormat="1"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s="1" customFormat="1" ht="12" customHeight="1">
      <c r="B19" s="19"/>
      <c r="C19" s="20"/>
      <c r="D19" s="30" t="s">
        <v>31</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25</v>
      </c>
      <c r="AL19" s="20"/>
      <c r="AM19" s="20"/>
      <c r="AN19" s="25" t="s">
        <v>1</v>
      </c>
      <c r="AO19" s="20"/>
      <c r="AP19" s="20"/>
      <c r="AQ19" s="20"/>
      <c r="AR19" s="18"/>
      <c r="BE19" s="29"/>
      <c r="BS19" s="15" t="s">
        <v>6</v>
      </c>
    </row>
    <row r="20" s="1" customFormat="1" ht="18.48" customHeight="1">
      <c r="B20" s="19"/>
      <c r="C20" s="20"/>
      <c r="D20" s="20"/>
      <c r="E20" s="25" t="s">
        <v>21</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26</v>
      </c>
      <c r="AL20" s="20"/>
      <c r="AM20" s="20"/>
      <c r="AN20" s="25" t="s">
        <v>1</v>
      </c>
      <c r="AO20" s="20"/>
      <c r="AP20" s="20"/>
      <c r="AQ20" s="20"/>
      <c r="AR20" s="18"/>
      <c r="BE20" s="29"/>
      <c r="BS20" s="15" t="s">
        <v>30</v>
      </c>
    </row>
    <row r="21" s="1" customFormat="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s="1" customFormat="1" ht="12" customHeight="1">
      <c r="B22" s="19"/>
      <c r="C22" s="20"/>
      <c r="D22" s="30" t="s">
        <v>32</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s="1" customFormat="1" ht="16.5" customHeight="1">
      <c r="B23" s="19"/>
      <c r="C23" s="20"/>
      <c r="D23" s="20"/>
      <c r="E23" s="34" t="s">
        <v>1</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20"/>
      <c r="AP23" s="20"/>
      <c r="AQ23" s="20"/>
      <c r="AR23" s="18"/>
      <c r="BE23" s="29"/>
    </row>
    <row r="24" s="1" customFormat="1"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s="1" customFormat="1" ht="6.96" customHeight="1">
      <c r="B25" s="19"/>
      <c r="C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0"/>
      <c r="AQ25" s="20"/>
      <c r="AR25" s="18"/>
      <c r="BE25" s="29"/>
    </row>
    <row r="26" s="2" customFormat="1" ht="25.92" customHeight="1">
      <c r="A26" s="36"/>
      <c r="B26" s="37"/>
      <c r="C26" s="38"/>
      <c r="D26" s="39" t="s">
        <v>33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ROUND(AG94,2)</f>
        <v>0</v>
      </c>
      <c r="AL26" s="40"/>
      <c r="AM26" s="40"/>
      <c r="AN26" s="40"/>
      <c r="AO26" s="40"/>
      <c r="AP26" s="38"/>
      <c r="AQ26" s="38"/>
      <c r="AR26" s="42"/>
      <c r="BE26" s="29"/>
    </row>
    <row r="27" s="2" customFormat="1" ht="6.96"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29"/>
    </row>
    <row r="28" s="2" customFormat="1">
      <c r="A28" s="36"/>
      <c r="B28" s="37"/>
      <c r="C28" s="38"/>
      <c r="D28" s="38"/>
      <c r="E28" s="38"/>
      <c r="F28" s="38"/>
      <c r="G28" s="38"/>
      <c r="H28" s="38"/>
      <c r="I28" s="38"/>
      <c r="J28" s="38"/>
      <c r="K28" s="38"/>
      <c r="L28" s="43" t="s">
        <v>34</v>
      </c>
      <c r="M28" s="43"/>
      <c r="N28" s="43"/>
      <c r="O28" s="43"/>
      <c r="P28" s="43"/>
      <c r="Q28" s="38"/>
      <c r="R28" s="38"/>
      <c r="S28" s="38"/>
      <c r="T28" s="38"/>
      <c r="U28" s="38"/>
      <c r="V28" s="38"/>
      <c r="W28" s="43" t="s">
        <v>35</v>
      </c>
      <c r="X28" s="43"/>
      <c r="Y28" s="43"/>
      <c r="Z28" s="43"/>
      <c r="AA28" s="43"/>
      <c r="AB28" s="43"/>
      <c r="AC28" s="43"/>
      <c r="AD28" s="43"/>
      <c r="AE28" s="43"/>
      <c r="AF28" s="38"/>
      <c r="AG28" s="38"/>
      <c r="AH28" s="38"/>
      <c r="AI28" s="38"/>
      <c r="AJ28" s="38"/>
      <c r="AK28" s="43" t="s">
        <v>36</v>
      </c>
      <c r="AL28" s="43"/>
      <c r="AM28" s="43"/>
      <c r="AN28" s="43"/>
      <c r="AO28" s="43"/>
      <c r="AP28" s="38"/>
      <c r="AQ28" s="38"/>
      <c r="AR28" s="42"/>
      <c r="BE28" s="29"/>
    </row>
    <row r="29" s="3" customFormat="1" ht="14.4" customHeight="1">
      <c r="A29" s="3"/>
      <c r="B29" s="44"/>
      <c r="C29" s="45"/>
      <c r="D29" s="30" t="s">
        <v>37</v>
      </c>
      <c r="E29" s="45"/>
      <c r="F29" s="30" t="s">
        <v>38</v>
      </c>
      <c r="G29" s="45"/>
      <c r="H29" s="45"/>
      <c r="I29" s="45"/>
      <c r="J29" s="45"/>
      <c r="K29" s="45"/>
      <c r="L29" s="46">
        <v>0.20999999999999999</v>
      </c>
      <c r="M29" s="45"/>
      <c r="N29" s="45"/>
      <c r="O29" s="45"/>
      <c r="P29" s="45"/>
      <c r="Q29" s="45"/>
      <c r="R29" s="45"/>
      <c r="S29" s="45"/>
      <c r="T29" s="45"/>
      <c r="U29" s="45"/>
      <c r="V29" s="45"/>
      <c r="W29" s="47">
        <f>ROUND(AZ94, 2)</f>
        <v>0</v>
      </c>
      <c r="X29" s="45"/>
      <c r="Y29" s="45"/>
      <c r="Z29" s="45"/>
      <c r="AA29" s="45"/>
      <c r="AB29" s="45"/>
      <c r="AC29" s="45"/>
      <c r="AD29" s="45"/>
      <c r="AE29" s="45"/>
      <c r="AF29" s="45"/>
      <c r="AG29" s="45"/>
      <c r="AH29" s="45"/>
      <c r="AI29" s="45"/>
      <c r="AJ29" s="45"/>
      <c r="AK29" s="47">
        <f>ROUND(AV94, 2)</f>
        <v>0</v>
      </c>
      <c r="AL29" s="45"/>
      <c r="AM29" s="45"/>
      <c r="AN29" s="45"/>
      <c r="AO29" s="45"/>
      <c r="AP29" s="45"/>
      <c r="AQ29" s="45"/>
      <c r="AR29" s="48"/>
      <c r="BE29" s="49"/>
    </row>
    <row r="30" s="3" customFormat="1" ht="14.4" customHeight="1">
      <c r="A30" s="3"/>
      <c r="B30" s="44"/>
      <c r="C30" s="45"/>
      <c r="D30" s="45"/>
      <c r="E30" s="45"/>
      <c r="F30" s="30" t="s">
        <v>39</v>
      </c>
      <c r="G30" s="45"/>
      <c r="H30" s="45"/>
      <c r="I30" s="45"/>
      <c r="J30" s="45"/>
      <c r="K30" s="45"/>
      <c r="L30" s="46">
        <v>0.14999999999999999</v>
      </c>
      <c r="M30" s="45"/>
      <c r="N30" s="45"/>
      <c r="O30" s="45"/>
      <c r="P30" s="45"/>
      <c r="Q30" s="45"/>
      <c r="R30" s="45"/>
      <c r="S30" s="45"/>
      <c r="T30" s="45"/>
      <c r="U30" s="45"/>
      <c r="V30" s="45"/>
      <c r="W30" s="47">
        <f>ROUND(BA94, 2)</f>
        <v>0</v>
      </c>
      <c r="X30" s="45"/>
      <c r="Y30" s="45"/>
      <c r="Z30" s="45"/>
      <c r="AA30" s="45"/>
      <c r="AB30" s="45"/>
      <c r="AC30" s="45"/>
      <c r="AD30" s="45"/>
      <c r="AE30" s="45"/>
      <c r="AF30" s="45"/>
      <c r="AG30" s="45"/>
      <c r="AH30" s="45"/>
      <c r="AI30" s="45"/>
      <c r="AJ30" s="45"/>
      <c r="AK30" s="47">
        <f>ROUND(AW94, 2)</f>
        <v>0</v>
      </c>
      <c r="AL30" s="45"/>
      <c r="AM30" s="45"/>
      <c r="AN30" s="45"/>
      <c r="AO30" s="45"/>
      <c r="AP30" s="45"/>
      <c r="AQ30" s="45"/>
      <c r="AR30" s="48"/>
      <c r="BE30" s="49"/>
    </row>
    <row r="31" hidden="1" s="3" customFormat="1" ht="14.4" customHeight="1">
      <c r="A31" s="3"/>
      <c r="B31" s="44"/>
      <c r="C31" s="45"/>
      <c r="D31" s="45"/>
      <c r="E31" s="45"/>
      <c r="F31" s="30" t="s">
        <v>40</v>
      </c>
      <c r="G31" s="45"/>
      <c r="H31" s="45"/>
      <c r="I31" s="45"/>
      <c r="J31" s="45"/>
      <c r="K31" s="45"/>
      <c r="L31" s="46">
        <v>0.20999999999999999</v>
      </c>
      <c r="M31" s="45"/>
      <c r="N31" s="45"/>
      <c r="O31" s="45"/>
      <c r="P31" s="45"/>
      <c r="Q31" s="45"/>
      <c r="R31" s="45"/>
      <c r="S31" s="45"/>
      <c r="T31" s="45"/>
      <c r="U31" s="45"/>
      <c r="V31" s="45"/>
      <c r="W31" s="47">
        <f>ROUND(BB94, 2)</f>
        <v>0</v>
      </c>
      <c r="X31" s="45"/>
      <c r="Y31" s="45"/>
      <c r="Z31" s="45"/>
      <c r="AA31" s="45"/>
      <c r="AB31" s="45"/>
      <c r="AC31" s="45"/>
      <c r="AD31" s="45"/>
      <c r="AE31" s="45"/>
      <c r="AF31" s="45"/>
      <c r="AG31" s="45"/>
      <c r="AH31" s="45"/>
      <c r="AI31" s="45"/>
      <c r="AJ31" s="45"/>
      <c r="AK31" s="47">
        <v>0</v>
      </c>
      <c r="AL31" s="45"/>
      <c r="AM31" s="45"/>
      <c r="AN31" s="45"/>
      <c r="AO31" s="45"/>
      <c r="AP31" s="45"/>
      <c r="AQ31" s="45"/>
      <c r="AR31" s="48"/>
      <c r="BE31" s="49"/>
    </row>
    <row r="32" hidden="1" s="3" customFormat="1" ht="14.4" customHeight="1">
      <c r="A32" s="3"/>
      <c r="B32" s="44"/>
      <c r="C32" s="45"/>
      <c r="D32" s="45"/>
      <c r="E32" s="45"/>
      <c r="F32" s="30" t="s">
        <v>41</v>
      </c>
      <c r="G32" s="45"/>
      <c r="H32" s="45"/>
      <c r="I32" s="45"/>
      <c r="J32" s="45"/>
      <c r="K32" s="45"/>
      <c r="L32" s="46">
        <v>0.14999999999999999</v>
      </c>
      <c r="M32" s="45"/>
      <c r="N32" s="45"/>
      <c r="O32" s="45"/>
      <c r="P32" s="45"/>
      <c r="Q32" s="45"/>
      <c r="R32" s="45"/>
      <c r="S32" s="45"/>
      <c r="T32" s="45"/>
      <c r="U32" s="45"/>
      <c r="V32" s="45"/>
      <c r="W32" s="47">
        <f>ROUND(BC94, 2)</f>
        <v>0</v>
      </c>
      <c r="X32" s="45"/>
      <c r="Y32" s="45"/>
      <c r="Z32" s="45"/>
      <c r="AA32" s="45"/>
      <c r="AB32" s="45"/>
      <c r="AC32" s="45"/>
      <c r="AD32" s="45"/>
      <c r="AE32" s="45"/>
      <c r="AF32" s="45"/>
      <c r="AG32" s="45"/>
      <c r="AH32" s="45"/>
      <c r="AI32" s="45"/>
      <c r="AJ32" s="45"/>
      <c r="AK32" s="47">
        <v>0</v>
      </c>
      <c r="AL32" s="45"/>
      <c r="AM32" s="45"/>
      <c r="AN32" s="45"/>
      <c r="AO32" s="45"/>
      <c r="AP32" s="45"/>
      <c r="AQ32" s="45"/>
      <c r="AR32" s="48"/>
      <c r="BE32" s="49"/>
    </row>
    <row r="33" hidden="1" s="3" customFormat="1" ht="14.4" customHeight="1">
      <c r="A33" s="3"/>
      <c r="B33" s="44"/>
      <c r="C33" s="45"/>
      <c r="D33" s="45"/>
      <c r="E33" s="45"/>
      <c r="F33" s="30" t="s">
        <v>42</v>
      </c>
      <c r="G33" s="45"/>
      <c r="H33" s="45"/>
      <c r="I33" s="45"/>
      <c r="J33" s="45"/>
      <c r="K33" s="45"/>
      <c r="L33" s="46">
        <v>0</v>
      </c>
      <c r="M33" s="45"/>
      <c r="N33" s="45"/>
      <c r="O33" s="45"/>
      <c r="P33" s="45"/>
      <c r="Q33" s="45"/>
      <c r="R33" s="45"/>
      <c r="S33" s="45"/>
      <c r="T33" s="45"/>
      <c r="U33" s="45"/>
      <c r="V33" s="45"/>
      <c r="W33" s="47">
        <f>ROUND(BD94, 2)</f>
        <v>0</v>
      </c>
      <c r="X33" s="45"/>
      <c r="Y33" s="45"/>
      <c r="Z33" s="45"/>
      <c r="AA33" s="45"/>
      <c r="AB33" s="45"/>
      <c r="AC33" s="45"/>
      <c r="AD33" s="45"/>
      <c r="AE33" s="45"/>
      <c r="AF33" s="45"/>
      <c r="AG33" s="45"/>
      <c r="AH33" s="45"/>
      <c r="AI33" s="45"/>
      <c r="AJ33" s="45"/>
      <c r="AK33" s="47">
        <v>0</v>
      </c>
      <c r="AL33" s="45"/>
      <c r="AM33" s="45"/>
      <c r="AN33" s="45"/>
      <c r="AO33" s="45"/>
      <c r="AP33" s="45"/>
      <c r="AQ33" s="45"/>
      <c r="AR33" s="48"/>
      <c r="BE33" s="49"/>
    </row>
    <row r="34" s="2" customFormat="1" ht="6.96"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c r="BE34" s="29"/>
    </row>
    <row r="35" s="2" customFormat="1" ht="25.92" customHeight="1">
      <c r="A35" s="36"/>
      <c r="B35" s="37"/>
      <c r="C35" s="50"/>
      <c r="D35" s="51" t="s">
        <v>43</v>
      </c>
      <c r="E35" s="52"/>
      <c r="F35" s="52"/>
      <c r="G35" s="52"/>
      <c r="H35" s="52"/>
      <c r="I35" s="52"/>
      <c r="J35" s="52"/>
      <c r="K35" s="52"/>
      <c r="L35" s="52"/>
      <c r="M35" s="52"/>
      <c r="N35" s="52"/>
      <c r="O35" s="52"/>
      <c r="P35" s="52"/>
      <c r="Q35" s="52"/>
      <c r="R35" s="52"/>
      <c r="S35" s="52"/>
      <c r="T35" s="53" t="s">
        <v>44</v>
      </c>
      <c r="U35" s="52"/>
      <c r="V35" s="52"/>
      <c r="W35" s="52"/>
      <c r="X35" s="54" t="s">
        <v>45</v>
      </c>
      <c r="Y35" s="52"/>
      <c r="Z35" s="52"/>
      <c r="AA35" s="52"/>
      <c r="AB35" s="52"/>
      <c r="AC35" s="52"/>
      <c r="AD35" s="52"/>
      <c r="AE35" s="52"/>
      <c r="AF35" s="52"/>
      <c r="AG35" s="52"/>
      <c r="AH35" s="52"/>
      <c r="AI35" s="52"/>
      <c r="AJ35" s="52"/>
      <c r="AK35" s="55">
        <f>SUM(AK26:AK33)</f>
        <v>0</v>
      </c>
      <c r="AL35" s="52"/>
      <c r="AM35" s="52"/>
      <c r="AN35" s="52"/>
      <c r="AO35" s="56"/>
      <c r="AP35" s="50"/>
      <c r="AQ35" s="50"/>
      <c r="AR35" s="42"/>
      <c r="BE35" s="36"/>
    </row>
    <row r="36" s="2" customFormat="1" ht="6.96"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c r="BE36" s="36"/>
    </row>
    <row r="37" s="2" customFormat="1" ht="14.4"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2"/>
      <c r="BE37" s="36"/>
    </row>
    <row r="38" s="1" customFormat="1" ht="14.4" customHeight="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18"/>
    </row>
    <row r="39" s="1" customFormat="1" ht="14.4" customHeight="1">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18"/>
    </row>
    <row r="40" s="1" customFormat="1" ht="14.4" customHeight="1">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18"/>
    </row>
    <row r="41" s="1" customFormat="1" ht="14.4" customHeight="1">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18"/>
    </row>
    <row r="42" s="1" customFormat="1" ht="14.4" customHeight="1">
      <c r="B42" s="19"/>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18"/>
    </row>
    <row r="43" s="1" customFormat="1" ht="14.4" customHeight="1">
      <c r="B43" s="1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18"/>
    </row>
    <row r="44" s="1" customFormat="1" ht="14.4" customHeight="1">
      <c r="B44" s="19"/>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18"/>
    </row>
    <row r="45" s="1" customFormat="1" ht="14.4" customHeight="1">
      <c r="B45" s="19"/>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18"/>
    </row>
    <row r="46" s="1" customFormat="1" ht="14.4" customHeight="1">
      <c r="B46" s="19"/>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18"/>
    </row>
    <row r="47" s="1" customFormat="1" ht="14.4" customHeight="1">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18"/>
    </row>
    <row r="48" s="1" customFormat="1" ht="14.4" customHeight="1">
      <c r="B48" s="19"/>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18"/>
    </row>
    <row r="49" s="2" customFormat="1" ht="14.4" customHeight="1">
      <c r="B49" s="57"/>
      <c r="C49" s="58"/>
      <c r="D49" s="59" t="s">
        <v>46</v>
      </c>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59" t="s">
        <v>47</v>
      </c>
      <c r="AI49" s="60"/>
      <c r="AJ49" s="60"/>
      <c r="AK49" s="60"/>
      <c r="AL49" s="60"/>
      <c r="AM49" s="60"/>
      <c r="AN49" s="60"/>
      <c r="AO49" s="60"/>
      <c r="AP49" s="58"/>
      <c r="AQ49" s="58"/>
      <c r="AR49" s="61"/>
    </row>
    <row r="50">
      <c r="B50" s="19"/>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18"/>
    </row>
    <row r="51">
      <c r="B51" s="19"/>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18"/>
    </row>
    <row r="52">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18"/>
    </row>
    <row r="53">
      <c r="B53" s="19"/>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18"/>
    </row>
    <row r="54">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18"/>
    </row>
    <row r="55">
      <c r="B55" s="19"/>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18"/>
    </row>
    <row r="56">
      <c r="B56" s="19"/>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18"/>
    </row>
    <row r="57">
      <c r="B57" s="19"/>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18"/>
    </row>
    <row r="58">
      <c r="B58" s="19"/>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18"/>
    </row>
    <row r="59">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18"/>
    </row>
    <row r="60" s="2" customFormat="1">
      <c r="A60" s="36"/>
      <c r="B60" s="37"/>
      <c r="C60" s="38"/>
      <c r="D60" s="62" t="s">
        <v>48</v>
      </c>
      <c r="E60" s="40"/>
      <c r="F60" s="40"/>
      <c r="G60" s="40"/>
      <c r="H60" s="40"/>
      <c r="I60" s="40"/>
      <c r="J60" s="40"/>
      <c r="K60" s="40"/>
      <c r="L60" s="40"/>
      <c r="M60" s="40"/>
      <c r="N60" s="40"/>
      <c r="O60" s="40"/>
      <c r="P60" s="40"/>
      <c r="Q60" s="40"/>
      <c r="R60" s="40"/>
      <c r="S60" s="40"/>
      <c r="T60" s="40"/>
      <c r="U60" s="40"/>
      <c r="V60" s="62" t="s">
        <v>49</v>
      </c>
      <c r="W60" s="40"/>
      <c r="X60" s="40"/>
      <c r="Y60" s="40"/>
      <c r="Z60" s="40"/>
      <c r="AA60" s="40"/>
      <c r="AB60" s="40"/>
      <c r="AC60" s="40"/>
      <c r="AD60" s="40"/>
      <c r="AE60" s="40"/>
      <c r="AF60" s="40"/>
      <c r="AG60" s="40"/>
      <c r="AH60" s="62" t="s">
        <v>48</v>
      </c>
      <c r="AI60" s="40"/>
      <c r="AJ60" s="40"/>
      <c r="AK60" s="40"/>
      <c r="AL60" s="40"/>
      <c r="AM60" s="62" t="s">
        <v>49</v>
      </c>
      <c r="AN60" s="40"/>
      <c r="AO60" s="40"/>
      <c r="AP60" s="38"/>
      <c r="AQ60" s="38"/>
      <c r="AR60" s="42"/>
      <c r="BE60" s="36"/>
    </row>
    <row r="61">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18"/>
    </row>
    <row r="62">
      <c r="B62" s="19"/>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18"/>
    </row>
    <row r="63">
      <c r="B63" s="19"/>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18"/>
    </row>
    <row r="64" s="2" customFormat="1">
      <c r="A64" s="36"/>
      <c r="B64" s="37"/>
      <c r="C64" s="38"/>
      <c r="D64" s="59" t="s">
        <v>50</v>
      </c>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59" t="s">
        <v>51</v>
      </c>
      <c r="AI64" s="63"/>
      <c r="AJ64" s="63"/>
      <c r="AK64" s="63"/>
      <c r="AL64" s="63"/>
      <c r="AM64" s="63"/>
      <c r="AN64" s="63"/>
      <c r="AO64" s="63"/>
      <c r="AP64" s="38"/>
      <c r="AQ64" s="38"/>
      <c r="AR64" s="42"/>
      <c r="BE64" s="36"/>
    </row>
    <row r="65">
      <c r="B65" s="19"/>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18"/>
    </row>
    <row r="66">
      <c r="B66" s="19"/>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18"/>
    </row>
    <row r="67">
      <c r="B67" s="19"/>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8"/>
    </row>
    <row r="68">
      <c r="B68" s="19"/>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18"/>
    </row>
    <row r="69">
      <c r="B69" s="19"/>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18"/>
    </row>
    <row r="70">
      <c r="B70" s="19"/>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18"/>
    </row>
    <row r="71">
      <c r="B71" s="19"/>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8"/>
    </row>
    <row r="72">
      <c r="B72" s="19"/>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18"/>
    </row>
    <row r="73">
      <c r="B73" s="19"/>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8"/>
    </row>
    <row r="74">
      <c r="B74" s="19"/>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8"/>
    </row>
    <row r="75" s="2" customFormat="1">
      <c r="A75" s="36"/>
      <c r="B75" s="37"/>
      <c r="C75" s="38"/>
      <c r="D75" s="62" t="s">
        <v>48</v>
      </c>
      <c r="E75" s="40"/>
      <c r="F75" s="40"/>
      <c r="G75" s="40"/>
      <c r="H75" s="40"/>
      <c r="I75" s="40"/>
      <c r="J75" s="40"/>
      <c r="K75" s="40"/>
      <c r="L75" s="40"/>
      <c r="M75" s="40"/>
      <c r="N75" s="40"/>
      <c r="O75" s="40"/>
      <c r="P75" s="40"/>
      <c r="Q75" s="40"/>
      <c r="R75" s="40"/>
      <c r="S75" s="40"/>
      <c r="T75" s="40"/>
      <c r="U75" s="40"/>
      <c r="V75" s="62" t="s">
        <v>49</v>
      </c>
      <c r="W75" s="40"/>
      <c r="X75" s="40"/>
      <c r="Y75" s="40"/>
      <c r="Z75" s="40"/>
      <c r="AA75" s="40"/>
      <c r="AB75" s="40"/>
      <c r="AC75" s="40"/>
      <c r="AD75" s="40"/>
      <c r="AE75" s="40"/>
      <c r="AF75" s="40"/>
      <c r="AG75" s="40"/>
      <c r="AH75" s="62" t="s">
        <v>48</v>
      </c>
      <c r="AI75" s="40"/>
      <c r="AJ75" s="40"/>
      <c r="AK75" s="40"/>
      <c r="AL75" s="40"/>
      <c r="AM75" s="62" t="s">
        <v>49</v>
      </c>
      <c r="AN75" s="40"/>
      <c r="AO75" s="40"/>
      <c r="AP75" s="38"/>
      <c r="AQ75" s="38"/>
      <c r="AR75" s="42"/>
      <c r="BE75" s="36"/>
    </row>
    <row r="76" s="2" customFormat="1">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2"/>
      <c r="BE76" s="36"/>
    </row>
    <row r="77" s="2" customFormat="1" ht="6.96" customHeight="1">
      <c r="A77" s="36"/>
      <c r="B77" s="64"/>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42"/>
      <c r="BE77" s="36"/>
    </row>
    <row r="81" s="2" customFormat="1" ht="6.96" customHeight="1">
      <c r="A81" s="36"/>
      <c r="B81" s="6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42"/>
      <c r="BE81" s="36"/>
    </row>
    <row r="82" s="2" customFormat="1" ht="24.96" customHeight="1">
      <c r="A82" s="36"/>
      <c r="B82" s="37"/>
      <c r="C82" s="21" t="s">
        <v>52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2"/>
      <c r="BE82" s="36"/>
    </row>
    <row r="83" s="2" customFormat="1" ht="6.96"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2"/>
      <c r="BE83" s="36"/>
    </row>
    <row r="84" s="4" customFormat="1" ht="12" customHeight="1">
      <c r="A84" s="4"/>
      <c r="B84" s="68"/>
      <c r="C84" s="30" t="s">
        <v>13</v>
      </c>
      <c r="D84" s="69"/>
      <c r="E84" s="69"/>
      <c r="F84" s="69"/>
      <c r="G84" s="69"/>
      <c r="H84" s="69"/>
      <c r="I84" s="69"/>
      <c r="J84" s="69"/>
      <c r="K84" s="69"/>
      <c r="L84" s="69" t="str">
        <f>K5</f>
        <v>HradekLUCIE</v>
      </c>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70"/>
      <c r="BE84" s="4"/>
    </row>
    <row r="85" s="5" customFormat="1" ht="36.96" customHeight="1">
      <c r="A85" s="5"/>
      <c r="B85" s="71"/>
      <c r="C85" s="72" t="s">
        <v>16</v>
      </c>
      <c r="D85" s="73"/>
      <c r="E85" s="73"/>
      <c r="F85" s="73"/>
      <c r="G85" s="73"/>
      <c r="H85" s="73"/>
      <c r="I85" s="73"/>
      <c r="J85" s="73"/>
      <c r="K85" s="73"/>
      <c r="L85" s="74" t="str">
        <f>K6</f>
        <v>Modernizace sil.II/315 Hrádek - Ústí nad Orlicí</v>
      </c>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5"/>
      <c r="BE85" s="5"/>
    </row>
    <row r="86" s="2" customFormat="1" ht="6.96"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2"/>
      <c r="BE86" s="36"/>
    </row>
    <row r="87" s="2" customFormat="1" ht="12" customHeight="1">
      <c r="A87" s="36"/>
      <c r="B87" s="37"/>
      <c r="C87" s="30" t="s">
        <v>20</v>
      </c>
      <c r="D87" s="38"/>
      <c r="E87" s="38"/>
      <c r="F87" s="38"/>
      <c r="G87" s="38"/>
      <c r="H87" s="38"/>
      <c r="I87" s="38"/>
      <c r="J87" s="38"/>
      <c r="K87" s="38"/>
      <c r="L87" s="76" t="str">
        <f>IF(K8="","",K8)</f>
        <v xml:space="preserve"> </v>
      </c>
      <c r="M87" s="38"/>
      <c r="N87" s="38"/>
      <c r="O87" s="38"/>
      <c r="P87" s="38"/>
      <c r="Q87" s="38"/>
      <c r="R87" s="38"/>
      <c r="S87" s="38"/>
      <c r="T87" s="38"/>
      <c r="U87" s="38"/>
      <c r="V87" s="38"/>
      <c r="W87" s="38"/>
      <c r="X87" s="38"/>
      <c r="Y87" s="38"/>
      <c r="Z87" s="38"/>
      <c r="AA87" s="38"/>
      <c r="AB87" s="38"/>
      <c r="AC87" s="38"/>
      <c r="AD87" s="38"/>
      <c r="AE87" s="38"/>
      <c r="AF87" s="38"/>
      <c r="AG87" s="38"/>
      <c r="AH87" s="38"/>
      <c r="AI87" s="30" t="s">
        <v>22</v>
      </c>
      <c r="AJ87" s="38"/>
      <c r="AK87" s="38"/>
      <c r="AL87" s="38"/>
      <c r="AM87" s="77" t="str">
        <f>IF(AN8= "","",AN8)</f>
        <v>28. 4. 2020</v>
      </c>
      <c r="AN87" s="77"/>
      <c r="AO87" s="38"/>
      <c r="AP87" s="38"/>
      <c r="AQ87" s="38"/>
      <c r="AR87" s="42"/>
      <c r="BE87" s="36"/>
    </row>
    <row r="88" s="2" customFormat="1" ht="6.96"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2"/>
      <c r="BE88" s="36"/>
    </row>
    <row r="89" s="2" customFormat="1" ht="15.15" customHeight="1">
      <c r="A89" s="36"/>
      <c r="B89" s="37"/>
      <c r="C89" s="30" t="s">
        <v>24</v>
      </c>
      <c r="D89" s="38"/>
      <c r="E89" s="38"/>
      <c r="F89" s="38"/>
      <c r="G89" s="38"/>
      <c r="H89" s="38"/>
      <c r="I89" s="38"/>
      <c r="J89" s="38"/>
      <c r="K89" s="38"/>
      <c r="L89" s="69" t="str">
        <f>IF(E11= "","",E11)</f>
        <v xml:space="preserve"> </v>
      </c>
      <c r="M89" s="38"/>
      <c r="N89" s="38"/>
      <c r="O89" s="38"/>
      <c r="P89" s="38"/>
      <c r="Q89" s="38"/>
      <c r="R89" s="38"/>
      <c r="S89" s="38"/>
      <c r="T89" s="38"/>
      <c r="U89" s="38"/>
      <c r="V89" s="38"/>
      <c r="W89" s="38"/>
      <c r="X89" s="38"/>
      <c r="Y89" s="38"/>
      <c r="Z89" s="38"/>
      <c r="AA89" s="38"/>
      <c r="AB89" s="38"/>
      <c r="AC89" s="38"/>
      <c r="AD89" s="38"/>
      <c r="AE89" s="38"/>
      <c r="AF89" s="38"/>
      <c r="AG89" s="38"/>
      <c r="AH89" s="38"/>
      <c r="AI89" s="30" t="s">
        <v>29</v>
      </c>
      <c r="AJ89" s="38"/>
      <c r="AK89" s="38"/>
      <c r="AL89" s="38"/>
      <c r="AM89" s="78" t="str">
        <f>IF(E17="","",E17)</f>
        <v xml:space="preserve"> </v>
      </c>
      <c r="AN89" s="69"/>
      <c r="AO89" s="69"/>
      <c r="AP89" s="69"/>
      <c r="AQ89" s="38"/>
      <c r="AR89" s="42"/>
      <c r="AS89" s="79" t="s">
        <v>53</v>
      </c>
      <c r="AT89" s="80"/>
      <c r="AU89" s="81"/>
      <c r="AV89" s="81"/>
      <c r="AW89" s="81"/>
      <c r="AX89" s="81"/>
      <c r="AY89" s="81"/>
      <c r="AZ89" s="81"/>
      <c r="BA89" s="81"/>
      <c r="BB89" s="81"/>
      <c r="BC89" s="81"/>
      <c r="BD89" s="82"/>
      <c r="BE89" s="36"/>
    </row>
    <row r="90" s="2" customFormat="1" ht="15.15" customHeight="1">
      <c r="A90" s="36"/>
      <c r="B90" s="37"/>
      <c r="C90" s="30" t="s">
        <v>27</v>
      </c>
      <c r="D90" s="38"/>
      <c r="E90" s="38"/>
      <c r="F90" s="38"/>
      <c r="G90" s="38"/>
      <c r="H90" s="38"/>
      <c r="I90" s="38"/>
      <c r="J90" s="38"/>
      <c r="K90" s="38"/>
      <c r="L90" s="69"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31</v>
      </c>
      <c r="AJ90" s="38"/>
      <c r="AK90" s="38"/>
      <c r="AL90" s="38"/>
      <c r="AM90" s="78" t="str">
        <f>IF(E20="","",E20)</f>
        <v xml:space="preserve"> </v>
      </c>
      <c r="AN90" s="69"/>
      <c r="AO90" s="69"/>
      <c r="AP90" s="69"/>
      <c r="AQ90" s="38"/>
      <c r="AR90" s="42"/>
      <c r="AS90" s="83"/>
      <c r="AT90" s="84"/>
      <c r="AU90" s="85"/>
      <c r="AV90" s="85"/>
      <c r="AW90" s="85"/>
      <c r="AX90" s="85"/>
      <c r="AY90" s="85"/>
      <c r="AZ90" s="85"/>
      <c r="BA90" s="85"/>
      <c r="BB90" s="85"/>
      <c r="BC90" s="85"/>
      <c r="BD90" s="86"/>
      <c r="BE90" s="36"/>
    </row>
    <row r="91" s="2" customFormat="1" ht="10.8"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2"/>
      <c r="AS91" s="87"/>
      <c r="AT91" s="88"/>
      <c r="AU91" s="89"/>
      <c r="AV91" s="89"/>
      <c r="AW91" s="89"/>
      <c r="AX91" s="89"/>
      <c r="AY91" s="89"/>
      <c r="AZ91" s="89"/>
      <c r="BA91" s="89"/>
      <c r="BB91" s="89"/>
      <c r="BC91" s="89"/>
      <c r="BD91" s="90"/>
      <c r="BE91" s="36"/>
    </row>
    <row r="92" s="2" customFormat="1" ht="29.28" customHeight="1">
      <c r="A92" s="36"/>
      <c r="B92" s="37"/>
      <c r="C92" s="91" t="s">
        <v>54</v>
      </c>
      <c r="D92" s="92"/>
      <c r="E92" s="92"/>
      <c r="F92" s="92"/>
      <c r="G92" s="92"/>
      <c r="H92" s="93"/>
      <c r="I92" s="94" t="s">
        <v>55</v>
      </c>
      <c r="J92" s="92"/>
      <c r="K92" s="92"/>
      <c r="L92" s="92"/>
      <c r="M92" s="92"/>
      <c r="N92" s="92"/>
      <c r="O92" s="92"/>
      <c r="P92" s="92"/>
      <c r="Q92" s="92"/>
      <c r="R92" s="92"/>
      <c r="S92" s="92"/>
      <c r="T92" s="92"/>
      <c r="U92" s="92"/>
      <c r="V92" s="92"/>
      <c r="W92" s="92"/>
      <c r="X92" s="92"/>
      <c r="Y92" s="92"/>
      <c r="Z92" s="92"/>
      <c r="AA92" s="92"/>
      <c r="AB92" s="92"/>
      <c r="AC92" s="92"/>
      <c r="AD92" s="92"/>
      <c r="AE92" s="92"/>
      <c r="AF92" s="92"/>
      <c r="AG92" s="95" t="s">
        <v>56</v>
      </c>
      <c r="AH92" s="92"/>
      <c r="AI92" s="92"/>
      <c r="AJ92" s="92"/>
      <c r="AK92" s="92"/>
      <c r="AL92" s="92"/>
      <c r="AM92" s="92"/>
      <c r="AN92" s="94" t="s">
        <v>57</v>
      </c>
      <c r="AO92" s="92"/>
      <c r="AP92" s="96"/>
      <c r="AQ92" s="97" t="s">
        <v>58</v>
      </c>
      <c r="AR92" s="42"/>
      <c r="AS92" s="98" t="s">
        <v>59</v>
      </c>
      <c r="AT92" s="99" t="s">
        <v>60</v>
      </c>
      <c r="AU92" s="99" t="s">
        <v>61</v>
      </c>
      <c r="AV92" s="99" t="s">
        <v>62</v>
      </c>
      <c r="AW92" s="99" t="s">
        <v>63</v>
      </c>
      <c r="AX92" s="99" t="s">
        <v>64</v>
      </c>
      <c r="AY92" s="99" t="s">
        <v>65</v>
      </c>
      <c r="AZ92" s="99" t="s">
        <v>66</v>
      </c>
      <c r="BA92" s="99" t="s">
        <v>67</v>
      </c>
      <c r="BB92" s="99" t="s">
        <v>68</v>
      </c>
      <c r="BC92" s="99" t="s">
        <v>69</v>
      </c>
      <c r="BD92" s="100" t="s">
        <v>70</v>
      </c>
      <c r="BE92" s="36"/>
    </row>
    <row r="93" s="2" customFormat="1" ht="10.8"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2"/>
      <c r="AS93" s="101"/>
      <c r="AT93" s="102"/>
      <c r="AU93" s="102"/>
      <c r="AV93" s="102"/>
      <c r="AW93" s="102"/>
      <c r="AX93" s="102"/>
      <c r="AY93" s="102"/>
      <c r="AZ93" s="102"/>
      <c r="BA93" s="102"/>
      <c r="BB93" s="102"/>
      <c r="BC93" s="102"/>
      <c r="BD93" s="103"/>
      <c r="BE93" s="36"/>
    </row>
    <row r="94" s="6" customFormat="1" ht="32.4" customHeight="1">
      <c r="A94" s="6"/>
      <c r="B94" s="104"/>
      <c r="C94" s="105" t="s">
        <v>71</v>
      </c>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7">
        <f>ROUND(SUM(AG95:AG101),2)</f>
        <v>0</v>
      </c>
      <c r="AH94" s="107"/>
      <c r="AI94" s="107"/>
      <c r="AJ94" s="107"/>
      <c r="AK94" s="107"/>
      <c r="AL94" s="107"/>
      <c r="AM94" s="107"/>
      <c r="AN94" s="108">
        <f>SUM(AG94,AT94)</f>
        <v>0</v>
      </c>
      <c r="AO94" s="108"/>
      <c r="AP94" s="108"/>
      <c r="AQ94" s="109" t="s">
        <v>1</v>
      </c>
      <c r="AR94" s="110"/>
      <c r="AS94" s="111">
        <f>ROUND(SUM(AS95:AS101),2)</f>
        <v>0</v>
      </c>
      <c r="AT94" s="112">
        <f>ROUND(SUM(AV94:AW94),2)</f>
        <v>0</v>
      </c>
      <c r="AU94" s="113">
        <f>ROUND(SUM(AU95:AU101),5)</f>
        <v>0</v>
      </c>
      <c r="AV94" s="112">
        <f>ROUND(AZ94*L29,2)</f>
        <v>0</v>
      </c>
      <c r="AW94" s="112">
        <f>ROUND(BA94*L30,2)</f>
        <v>0</v>
      </c>
      <c r="AX94" s="112">
        <f>ROUND(BB94*L29,2)</f>
        <v>0</v>
      </c>
      <c r="AY94" s="112">
        <f>ROUND(BC94*L30,2)</f>
        <v>0</v>
      </c>
      <c r="AZ94" s="112">
        <f>ROUND(SUM(AZ95:AZ101),2)</f>
        <v>0</v>
      </c>
      <c r="BA94" s="112">
        <f>ROUND(SUM(BA95:BA101),2)</f>
        <v>0</v>
      </c>
      <c r="BB94" s="112">
        <f>ROUND(SUM(BB95:BB101),2)</f>
        <v>0</v>
      </c>
      <c r="BC94" s="112">
        <f>ROUND(SUM(BC95:BC101),2)</f>
        <v>0</v>
      </c>
      <c r="BD94" s="114">
        <f>ROUND(SUM(BD95:BD101),2)</f>
        <v>0</v>
      </c>
      <c r="BE94" s="6"/>
      <c r="BS94" s="115" t="s">
        <v>72</v>
      </c>
      <c r="BT94" s="115" t="s">
        <v>73</v>
      </c>
      <c r="BU94" s="116" t="s">
        <v>74</v>
      </c>
      <c r="BV94" s="115" t="s">
        <v>75</v>
      </c>
      <c r="BW94" s="115" t="s">
        <v>5</v>
      </c>
      <c r="BX94" s="115" t="s">
        <v>76</v>
      </c>
      <c r="CL94" s="115" t="s">
        <v>1</v>
      </c>
    </row>
    <row r="95" s="7" customFormat="1" ht="16.5" customHeight="1">
      <c r="A95" s="117" t="s">
        <v>77</v>
      </c>
      <c r="B95" s="118"/>
      <c r="C95" s="119"/>
      <c r="D95" s="120" t="s">
        <v>78</v>
      </c>
      <c r="E95" s="120"/>
      <c r="F95" s="120"/>
      <c r="G95" s="120"/>
      <c r="H95" s="120"/>
      <c r="I95" s="121"/>
      <c r="J95" s="120" t="s">
        <v>79</v>
      </c>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2">
        <f>'SO 000 - Vedlejší rozpočt...'!J30</f>
        <v>0</v>
      </c>
      <c r="AH95" s="121"/>
      <c r="AI95" s="121"/>
      <c r="AJ95" s="121"/>
      <c r="AK95" s="121"/>
      <c r="AL95" s="121"/>
      <c r="AM95" s="121"/>
      <c r="AN95" s="122">
        <f>SUM(AG95,AT95)</f>
        <v>0</v>
      </c>
      <c r="AO95" s="121"/>
      <c r="AP95" s="121"/>
      <c r="AQ95" s="123" t="s">
        <v>80</v>
      </c>
      <c r="AR95" s="124"/>
      <c r="AS95" s="125">
        <v>0</v>
      </c>
      <c r="AT95" s="126">
        <f>ROUND(SUM(AV95:AW95),2)</f>
        <v>0</v>
      </c>
      <c r="AU95" s="127">
        <f>'SO 000 - Vedlejší rozpočt...'!P121</f>
        <v>0</v>
      </c>
      <c r="AV95" s="126">
        <f>'SO 000 - Vedlejší rozpočt...'!J33</f>
        <v>0</v>
      </c>
      <c r="AW95" s="126">
        <f>'SO 000 - Vedlejší rozpočt...'!J34</f>
        <v>0</v>
      </c>
      <c r="AX95" s="126">
        <f>'SO 000 - Vedlejší rozpočt...'!J35</f>
        <v>0</v>
      </c>
      <c r="AY95" s="126">
        <f>'SO 000 - Vedlejší rozpočt...'!J36</f>
        <v>0</v>
      </c>
      <c r="AZ95" s="126">
        <f>'SO 000 - Vedlejší rozpočt...'!F33</f>
        <v>0</v>
      </c>
      <c r="BA95" s="126">
        <f>'SO 000 - Vedlejší rozpočt...'!F34</f>
        <v>0</v>
      </c>
      <c r="BB95" s="126">
        <f>'SO 000 - Vedlejší rozpočt...'!F35</f>
        <v>0</v>
      </c>
      <c r="BC95" s="126">
        <f>'SO 000 - Vedlejší rozpočt...'!F36</f>
        <v>0</v>
      </c>
      <c r="BD95" s="128">
        <f>'SO 000 - Vedlejší rozpočt...'!F37</f>
        <v>0</v>
      </c>
      <c r="BE95" s="7"/>
      <c r="BT95" s="129" t="s">
        <v>81</v>
      </c>
      <c r="BV95" s="129" t="s">
        <v>75</v>
      </c>
      <c r="BW95" s="129" t="s">
        <v>82</v>
      </c>
      <c r="BX95" s="129" t="s">
        <v>5</v>
      </c>
      <c r="CL95" s="129" t="s">
        <v>1</v>
      </c>
      <c r="CM95" s="129" t="s">
        <v>83</v>
      </c>
    </row>
    <row r="96" s="7" customFormat="1" ht="16.5" customHeight="1">
      <c r="A96" s="117" t="s">
        <v>77</v>
      </c>
      <c r="B96" s="118"/>
      <c r="C96" s="119"/>
      <c r="D96" s="120" t="s">
        <v>84</v>
      </c>
      <c r="E96" s="120"/>
      <c r="F96" s="120"/>
      <c r="G96" s="120"/>
      <c r="H96" s="120"/>
      <c r="I96" s="121"/>
      <c r="J96" s="120" t="s">
        <v>85</v>
      </c>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2">
        <f>'SO 001 - Příprava staveniště'!J30</f>
        <v>0</v>
      </c>
      <c r="AH96" s="121"/>
      <c r="AI96" s="121"/>
      <c r="AJ96" s="121"/>
      <c r="AK96" s="121"/>
      <c r="AL96" s="121"/>
      <c r="AM96" s="121"/>
      <c r="AN96" s="122">
        <f>SUM(AG96,AT96)</f>
        <v>0</v>
      </c>
      <c r="AO96" s="121"/>
      <c r="AP96" s="121"/>
      <c r="AQ96" s="123" t="s">
        <v>80</v>
      </c>
      <c r="AR96" s="124"/>
      <c r="AS96" s="125">
        <v>0</v>
      </c>
      <c r="AT96" s="126">
        <f>ROUND(SUM(AV96:AW96),2)</f>
        <v>0</v>
      </c>
      <c r="AU96" s="127">
        <f>'SO 001 - Příprava staveniště'!P119</f>
        <v>0</v>
      </c>
      <c r="AV96" s="126">
        <f>'SO 001 - Příprava staveniště'!J33</f>
        <v>0</v>
      </c>
      <c r="AW96" s="126">
        <f>'SO 001 - Příprava staveniště'!J34</f>
        <v>0</v>
      </c>
      <c r="AX96" s="126">
        <f>'SO 001 - Příprava staveniště'!J35</f>
        <v>0</v>
      </c>
      <c r="AY96" s="126">
        <f>'SO 001 - Příprava staveniště'!J36</f>
        <v>0</v>
      </c>
      <c r="AZ96" s="126">
        <f>'SO 001 - Příprava staveniště'!F33</f>
        <v>0</v>
      </c>
      <c r="BA96" s="126">
        <f>'SO 001 - Příprava staveniště'!F34</f>
        <v>0</v>
      </c>
      <c r="BB96" s="126">
        <f>'SO 001 - Příprava staveniště'!F35</f>
        <v>0</v>
      </c>
      <c r="BC96" s="126">
        <f>'SO 001 - Příprava staveniště'!F36</f>
        <v>0</v>
      </c>
      <c r="BD96" s="128">
        <f>'SO 001 - Příprava staveniště'!F37</f>
        <v>0</v>
      </c>
      <c r="BE96" s="7"/>
      <c r="BT96" s="129" t="s">
        <v>81</v>
      </c>
      <c r="BV96" s="129" t="s">
        <v>75</v>
      </c>
      <c r="BW96" s="129" t="s">
        <v>86</v>
      </c>
      <c r="BX96" s="129" t="s">
        <v>5</v>
      </c>
      <c r="CL96" s="129" t="s">
        <v>1</v>
      </c>
      <c r="CM96" s="129" t="s">
        <v>83</v>
      </c>
    </row>
    <row r="97" s="7" customFormat="1" ht="24.75" customHeight="1">
      <c r="A97" s="117" t="s">
        <v>77</v>
      </c>
      <c r="B97" s="118"/>
      <c r="C97" s="119"/>
      <c r="D97" s="120" t="s">
        <v>87</v>
      </c>
      <c r="E97" s="120"/>
      <c r="F97" s="120"/>
      <c r="G97" s="120"/>
      <c r="H97" s="120"/>
      <c r="I97" s="121"/>
      <c r="J97" s="120" t="s">
        <v>88</v>
      </c>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2">
        <f>'SO 101 - II-315 km 22,655...'!J30</f>
        <v>0</v>
      </c>
      <c r="AH97" s="121"/>
      <c r="AI97" s="121"/>
      <c r="AJ97" s="121"/>
      <c r="AK97" s="121"/>
      <c r="AL97" s="121"/>
      <c r="AM97" s="121"/>
      <c r="AN97" s="122">
        <f>SUM(AG97,AT97)</f>
        <v>0</v>
      </c>
      <c r="AO97" s="121"/>
      <c r="AP97" s="121"/>
      <c r="AQ97" s="123" t="s">
        <v>80</v>
      </c>
      <c r="AR97" s="124"/>
      <c r="AS97" s="125">
        <v>0</v>
      </c>
      <c r="AT97" s="126">
        <f>ROUND(SUM(AV97:AW97),2)</f>
        <v>0</v>
      </c>
      <c r="AU97" s="127">
        <f>'SO 101 - II-315 km 22,655...'!P124</f>
        <v>0</v>
      </c>
      <c r="AV97" s="126">
        <f>'SO 101 - II-315 km 22,655...'!J33</f>
        <v>0</v>
      </c>
      <c r="AW97" s="126">
        <f>'SO 101 - II-315 km 22,655...'!J34</f>
        <v>0</v>
      </c>
      <c r="AX97" s="126">
        <f>'SO 101 - II-315 km 22,655...'!J35</f>
        <v>0</v>
      </c>
      <c r="AY97" s="126">
        <f>'SO 101 - II-315 km 22,655...'!J36</f>
        <v>0</v>
      </c>
      <c r="AZ97" s="126">
        <f>'SO 101 - II-315 km 22,655...'!F33</f>
        <v>0</v>
      </c>
      <c r="BA97" s="126">
        <f>'SO 101 - II-315 km 22,655...'!F34</f>
        <v>0</v>
      </c>
      <c r="BB97" s="126">
        <f>'SO 101 - II-315 km 22,655...'!F35</f>
        <v>0</v>
      </c>
      <c r="BC97" s="126">
        <f>'SO 101 - II-315 km 22,655...'!F36</f>
        <v>0</v>
      </c>
      <c r="BD97" s="128">
        <f>'SO 101 - II-315 km 22,655...'!F37</f>
        <v>0</v>
      </c>
      <c r="BE97" s="7"/>
      <c r="BT97" s="129" t="s">
        <v>81</v>
      </c>
      <c r="BV97" s="129" t="s">
        <v>75</v>
      </c>
      <c r="BW97" s="129" t="s">
        <v>89</v>
      </c>
      <c r="BX97" s="129" t="s">
        <v>5</v>
      </c>
      <c r="CL97" s="129" t="s">
        <v>1</v>
      </c>
      <c r="CM97" s="129" t="s">
        <v>83</v>
      </c>
    </row>
    <row r="98" s="7" customFormat="1" ht="24.75" customHeight="1">
      <c r="A98" s="117" t="s">
        <v>77</v>
      </c>
      <c r="B98" s="118"/>
      <c r="C98" s="119"/>
      <c r="D98" s="120" t="s">
        <v>90</v>
      </c>
      <c r="E98" s="120"/>
      <c r="F98" s="120"/>
      <c r="G98" s="120"/>
      <c r="H98" s="120"/>
      <c r="I98" s="121"/>
      <c r="J98" s="120" t="s">
        <v>91</v>
      </c>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2">
        <f>'SO 102 - II-315 km 23,920...'!J30</f>
        <v>0</v>
      </c>
      <c r="AH98" s="121"/>
      <c r="AI98" s="121"/>
      <c r="AJ98" s="121"/>
      <c r="AK98" s="121"/>
      <c r="AL98" s="121"/>
      <c r="AM98" s="121"/>
      <c r="AN98" s="122">
        <f>SUM(AG98,AT98)</f>
        <v>0</v>
      </c>
      <c r="AO98" s="121"/>
      <c r="AP98" s="121"/>
      <c r="AQ98" s="123" t="s">
        <v>80</v>
      </c>
      <c r="AR98" s="124"/>
      <c r="AS98" s="125">
        <v>0</v>
      </c>
      <c r="AT98" s="126">
        <f>ROUND(SUM(AV98:AW98),2)</f>
        <v>0</v>
      </c>
      <c r="AU98" s="127">
        <f>'SO 102 - II-315 km 23,920...'!P126</f>
        <v>0</v>
      </c>
      <c r="AV98" s="126">
        <f>'SO 102 - II-315 km 23,920...'!J33</f>
        <v>0</v>
      </c>
      <c r="AW98" s="126">
        <f>'SO 102 - II-315 km 23,920...'!J34</f>
        <v>0</v>
      </c>
      <c r="AX98" s="126">
        <f>'SO 102 - II-315 km 23,920...'!J35</f>
        <v>0</v>
      </c>
      <c r="AY98" s="126">
        <f>'SO 102 - II-315 km 23,920...'!J36</f>
        <v>0</v>
      </c>
      <c r="AZ98" s="126">
        <f>'SO 102 - II-315 km 23,920...'!F33</f>
        <v>0</v>
      </c>
      <c r="BA98" s="126">
        <f>'SO 102 - II-315 km 23,920...'!F34</f>
        <v>0</v>
      </c>
      <c r="BB98" s="126">
        <f>'SO 102 - II-315 km 23,920...'!F35</f>
        <v>0</v>
      </c>
      <c r="BC98" s="126">
        <f>'SO 102 - II-315 km 23,920...'!F36</f>
        <v>0</v>
      </c>
      <c r="BD98" s="128">
        <f>'SO 102 - II-315 km 23,920...'!F37</f>
        <v>0</v>
      </c>
      <c r="BE98" s="7"/>
      <c r="BT98" s="129" t="s">
        <v>81</v>
      </c>
      <c r="BV98" s="129" t="s">
        <v>75</v>
      </c>
      <c r="BW98" s="129" t="s">
        <v>92</v>
      </c>
      <c r="BX98" s="129" t="s">
        <v>5</v>
      </c>
      <c r="CL98" s="129" t="s">
        <v>1</v>
      </c>
      <c r="CM98" s="129" t="s">
        <v>83</v>
      </c>
    </row>
    <row r="99" s="7" customFormat="1" ht="16.5" customHeight="1">
      <c r="A99" s="117" t="s">
        <v>77</v>
      </c>
      <c r="B99" s="118"/>
      <c r="C99" s="119"/>
      <c r="D99" s="120" t="s">
        <v>93</v>
      </c>
      <c r="E99" s="120"/>
      <c r="F99" s="120"/>
      <c r="G99" s="120"/>
      <c r="H99" s="120"/>
      <c r="I99" s="121"/>
      <c r="J99" s="120" t="s">
        <v>94</v>
      </c>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2">
        <f>'SO 111 - Trvalé dopravní ...'!J30</f>
        <v>0</v>
      </c>
      <c r="AH99" s="121"/>
      <c r="AI99" s="121"/>
      <c r="AJ99" s="121"/>
      <c r="AK99" s="121"/>
      <c r="AL99" s="121"/>
      <c r="AM99" s="121"/>
      <c r="AN99" s="122">
        <f>SUM(AG99,AT99)</f>
        <v>0</v>
      </c>
      <c r="AO99" s="121"/>
      <c r="AP99" s="121"/>
      <c r="AQ99" s="123" t="s">
        <v>80</v>
      </c>
      <c r="AR99" s="124"/>
      <c r="AS99" s="125">
        <v>0</v>
      </c>
      <c r="AT99" s="126">
        <f>ROUND(SUM(AV99:AW99),2)</f>
        <v>0</v>
      </c>
      <c r="AU99" s="127">
        <f>'SO 111 - Trvalé dopravní ...'!P117</f>
        <v>0</v>
      </c>
      <c r="AV99" s="126">
        <f>'SO 111 - Trvalé dopravní ...'!J33</f>
        <v>0</v>
      </c>
      <c r="AW99" s="126">
        <f>'SO 111 - Trvalé dopravní ...'!J34</f>
        <v>0</v>
      </c>
      <c r="AX99" s="126">
        <f>'SO 111 - Trvalé dopravní ...'!J35</f>
        <v>0</v>
      </c>
      <c r="AY99" s="126">
        <f>'SO 111 - Trvalé dopravní ...'!J36</f>
        <v>0</v>
      </c>
      <c r="AZ99" s="126">
        <f>'SO 111 - Trvalé dopravní ...'!F33</f>
        <v>0</v>
      </c>
      <c r="BA99" s="126">
        <f>'SO 111 - Trvalé dopravní ...'!F34</f>
        <v>0</v>
      </c>
      <c r="BB99" s="126">
        <f>'SO 111 - Trvalé dopravní ...'!F35</f>
        <v>0</v>
      </c>
      <c r="BC99" s="126">
        <f>'SO 111 - Trvalé dopravní ...'!F36</f>
        <v>0</v>
      </c>
      <c r="BD99" s="128">
        <f>'SO 111 - Trvalé dopravní ...'!F37</f>
        <v>0</v>
      </c>
      <c r="BE99" s="7"/>
      <c r="BT99" s="129" t="s">
        <v>81</v>
      </c>
      <c r="BV99" s="129" t="s">
        <v>75</v>
      </c>
      <c r="BW99" s="129" t="s">
        <v>95</v>
      </c>
      <c r="BX99" s="129" t="s">
        <v>5</v>
      </c>
      <c r="CL99" s="129" t="s">
        <v>1</v>
      </c>
      <c r="CM99" s="129" t="s">
        <v>83</v>
      </c>
    </row>
    <row r="100" s="7" customFormat="1" ht="16.5" customHeight="1">
      <c r="A100" s="117" t="s">
        <v>77</v>
      </c>
      <c r="B100" s="118"/>
      <c r="C100" s="119"/>
      <c r="D100" s="120" t="s">
        <v>96</v>
      </c>
      <c r="E100" s="120"/>
      <c r="F100" s="120"/>
      <c r="G100" s="120"/>
      <c r="H100" s="120"/>
      <c r="I100" s="121"/>
      <c r="J100" s="120" t="s">
        <v>97</v>
      </c>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2">
        <f>'SO 112 - Zabezpečení provozu'!J30</f>
        <v>0</v>
      </c>
      <c r="AH100" s="121"/>
      <c r="AI100" s="121"/>
      <c r="AJ100" s="121"/>
      <c r="AK100" s="121"/>
      <c r="AL100" s="121"/>
      <c r="AM100" s="121"/>
      <c r="AN100" s="122">
        <f>SUM(AG100,AT100)</f>
        <v>0</v>
      </c>
      <c r="AO100" s="121"/>
      <c r="AP100" s="121"/>
      <c r="AQ100" s="123" t="s">
        <v>80</v>
      </c>
      <c r="AR100" s="124"/>
      <c r="AS100" s="125">
        <v>0</v>
      </c>
      <c r="AT100" s="126">
        <f>ROUND(SUM(AV100:AW100),2)</f>
        <v>0</v>
      </c>
      <c r="AU100" s="127">
        <f>'SO 112 - Zabezpečení provozu'!P119</f>
        <v>0</v>
      </c>
      <c r="AV100" s="126">
        <f>'SO 112 - Zabezpečení provozu'!J33</f>
        <v>0</v>
      </c>
      <c r="AW100" s="126">
        <f>'SO 112 - Zabezpečení provozu'!J34</f>
        <v>0</v>
      </c>
      <c r="AX100" s="126">
        <f>'SO 112 - Zabezpečení provozu'!J35</f>
        <v>0</v>
      </c>
      <c r="AY100" s="126">
        <f>'SO 112 - Zabezpečení provozu'!J36</f>
        <v>0</v>
      </c>
      <c r="AZ100" s="126">
        <f>'SO 112 - Zabezpečení provozu'!F33</f>
        <v>0</v>
      </c>
      <c r="BA100" s="126">
        <f>'SO 112 - Zabezpečení provozu'!F34</f>
        <v>0</v>
      </c>
      <c r="BB100" s="126">
        <f>'SO 112 - Zabezpečení provozu'!F35</f>
        <v>0</v>
      </c>
      <c r="BC100" s="126">
        <f>'SO 112 - Zabezpečení provozu'!F36</f>
        <v>0</v>
      </c>
      <c r="BD100" s="128">
        <f>'SO 112 - Zabezpečení provozu'!F37</f>
        <v>0</v>
      </c>
      <c r="BE100" s="7"/>
      <c r="BT100" s="129" t="s">
        <v>81</v>
      </c>
      <c r="BV100" s="129" t="s">
        <v>75</v>
      </c>
      <c r="BW100" s="129" t="s">
        <v>98</v>
      </c>
      <c r="BX100" s="129" t="s">
        <v>5</v>
      </c>
      <c r="CL100" s="129" t="s">
        <v>1</v>
      </c>
      <c r="CM100" s="129" t="s">
        <v>83</v>
      </c>
    </row>
    <row r="101" s="7" customFormat="1" ht="16.5" customHeight="1">
      <c r="A101" s="117" t="s">
        <v>77</v>
      </c>
      <c r="B101" s="118"/>
      <c r="C101" s="119"/>
      <c r="D101" s="120" t="s">
        <v>99</v>
      </c>
      <c r="E101" s="120"/>
      <c r="F101" s="120"/>
      <c r="G101" s="120"/>
      <c r="H101" s="120"/>
      <c r="I101" s="121"/>
      <c r="J101" s="120" t="s">
        <v>100</v>
      </c>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2">
        <f>'SO 113 - Provizorní komun...'!J30</f>
        <v>0</v>
      </c>
      <c r="AH101" s="121"/>
      <c r="AI101" s="121"/>
      <c r="AJ101" s="121"/>
      <c r="AK101" s="121"/>
      <c r="AL101" s="121"/>
      <c r="AM101" s="121"/>
      <c r="AN101" s="122">
        <f>SUM(AG101,AT101)</f>
        <v>0</v>
      </c>
      <c r="AO101" s="121"/>
      <c r="AP101" s="121"/>
      <c r="AQ101" s="123" t="s">
        <v>80</v>
      </c>
      <c r="AR101" s="124"/>
      <c r="AS101" s="130">
        <v>0</v>
      </c>
      <c r="AT101" s="131">
        <f>ROUND(SUM(AV101:AW101),2)</f>
        <v>0</v>
      </c>
      <c r="AU101" s="132">
        <f>'SO 113 - Provizorní komun...'!P119</f>
        <v>0</v>
      </c>
      <c r="AV101" s="131">
        <f>'SO 113 - Provizorní komun...'!J33</f>
        <v>0</v>
      </c>
      <c r="AW101" s="131">
        <f>'SO 113 - Provizorní komun...'!J34</f>
        <v>0</v>
      </c>
      <c r="AX101" s="131">
        <f>'SO 113 - Provizorní komun...'!J35</f>
        <v>0</v>
      </c>
      <c r="AY101" s="131">
        <f>'SO 113 - Provizorní komun...'!J36</f>
        <v>0</v>
      </c>
      <c r="AZ101" s="131">
        <f>'SO 113 - Provizorní komun...'!F33</f>
        <v>0</v>
      </c>
      <c r="BA101" s="131">
        <f>'SO 113 - Provizorní komun...'!F34</f>
        <v>0</v>
      </c>
      <c r="BB101" s="131">
        <f>'SO 113 - Provizorní komun...'!F35</f>
        <v>0</v>
      </c>
      <c r="BC101" s="131">
        <f>'SO 113 - Provizorní komun...'!F36</f>
        <v>0</v>
      </c>
      <c r="BD101" s="133">
        <f>'SO 113 - Provizorní komun...'!F37</f>
        <v>0</v>
      </c>
      <c r="BE101" s="7"/>
      <c r="BT101" s="129" t="s">
        <v>81</v>
      </c>
      <c r="BV101" s="129" t="s">
        <v>75</v>
      </c>
      <c r="BW101" s="129" t="s">
        <v>101</v>
      </c>
      <c r="BX101" s="129" t="s">
        <v>5</v>
      </c>
      <c r="CL101" s="129" t="s">
        <v>1</v>
      </c>
      <c r="CM101" s="129" t="s">
        <v>83</v>
      </c>
    </row>
    <row r="102" s="2" customFormat="1" ht="30" customHeight="1">
      <c r="A102" s="36"/>
      <c r="B102" s="37"/>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42"/>
      <c r="AS102" s="36"/>
      <c r="AT102" s="36"/>
      <c r="AU102" s="36"/>
      <c r="AV102" s="36"/>
      <c r="AW102" s="36"/>
      <c r="AX102" s="36"/>
      <c r="AY102" s="36"/>
      <c r="AZ102" s="36"/>
      <c r="BA102" s="36"/>
      <c r="BB102" s="36"/>
      <c r="BC102" s="36"/>
      <c r="BD102" s="36"/>
      <c r="BE102" s="36"/>
    </row>
    <row r="103" s="2" customFormat="1" ht="6.96" customHeight="1">
      <c r="A103" s="36"/>
      <c r="B103" s="64"/>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42"/>
      <c r="AS103" s="36"/>
      <c r="AT103" s="36"/>
      <c r="AU103" s="36"/>
      <c r="AV103" s="36"/>
      <c r="AW103" s="36"/>
      <c r="AX103" s="36"/>
      <c r="AY103" s="36"/>
      <c r="AZ103" s="36"/>
      <c r="BA103" s="36"/>
      <c r="BB103" s="36"/>
      <c r="BC103" s="36"/>
      <c r="BD103" s="36"/>
      <c r="BE103" s="36"/>
    </row>
  </sheetData>
  <sheetProtection sheet="1" formatColumns="0" formatRows="0" objects="1" scenarios="1" spinCount="100000" saltValue="3A1ARWLnQfbWDrFewscOHu0WmJyEAXRUPRtsWA8GO8JhvGKgjwLsMzRmlpq63akXYLcIHZiEXzAvq0yzueUPkw==" hashValue="Lnps+ALAPTwVezorqm21200jbGRYgDcZIVmKYd5pIyBPFrzOd9Hut2EpFoRhIrymUp2OIkH2gjnNw9Mp5rsH4A==" algorithmName="SHA-512" password="CC35"/>
  <mergeCells count="66">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O 000 - Vedlejší rozpočt...'!C2" display="/"/>
    <hyperlink ref="A96" location="'SO 001 - Příprava staveniště'!C2" display="/"/>
    <hyperlink ref="A97" location="'SO 101 - II-315 km 22,655...'!C2" display="/"/>
    <hyperlink ref="A98" location="'SO 102 - II-315 km 23,920...'!C2" display="/"/>
    <hyperlink ref="A99" location="'SO 111 - Trvalé dopravní ...'!C2" display="/"/>
    <hyperlink ref="A100" location="'SO 112 - Zabezpečení provozu'!C2" display="/"/>
    <hyperlink ref="A101" location="'SO 113 - Provizorní komu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4"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4"/>
      <c r="L2" s="1"/>
      <c r="M2" s="1"/>
      <c r="N2" s="1"/>
      <c r="O2" s="1"/>
      <c r="P2" s="1"/>
      <c r="Q2" s="1"/>
      <c r="R2" s="1"/>
      <c r="S2" s="1"/>
      <c r="T2" s="1"/>
      <c r="U2" s="1"/>
      <c r="V2" s="1"/>
      <c r="AT2" s="15" t="s">
        <v>82</v>
      </c>
      <c r="AZ2" s="135" t="s">
        <v>102</v>
      </c>
      <c r="BA2" s="135" t="s">
        <v>102</v>
      </c>
      <c r="BB2" s="135" t="s">
        <v>1</v>
      </c>
      <c r="BC2" s="135" t="s">
        <v>81</v>
      </c>
      <c r="BD2" s="135" t="s">
        <v>103</v>
      </c>
    </row>
    <row r="3" s="1" customFormat="1" ht="6.96" customHeight="1">
      <c r="B3" s="136"/>
      <c r="C3" s="137"/>
      <c r="D3" s="137"/>
      <c r="E3" s="137"/>
      <c r="F3" s="137"/>
      <c r="G3" s="137"/>
      <c r="H3" s="137"/>
      <c r="I3" s="138"/>
      <c r="J3" s="137"/>
      <c r="K3" s="137"/>
      <c r="L3" s="18"/>
      <c r="AT3" s="15" t="s">
        <v>83</v>
      </c>
      <c r="AZ3" s="135" t="s">
        <v>104</v>
      </c>
      <c r="BA3" s="135" t="s">
        <v>104</v>
      </c>
      <c r="BB3" s="135" t="s">
        <v>1</v>
      </c>
      <c r="BC3" s="135" t="s">
        <v>81</v>
      </c>
      <c r="BD3" s="135" t="s">
        <v>103</v>
      </c>
    </row>
    <row r="4" s="1" customFormat="1" ht="24.96" customHeight="1">
      <c r="B4" s="18"/>
      <c r="D4" s="139" t="s">
        <v>105</v>
      </c>
      <c r="I4" s="134"/>
      <c r="L4" s="18"/>
      <c r="M4" s="140" t="s">
        <v>10</v>
      </c>
      <c r="AT4" s="15" t="s">
        <v>4</v>
      </c>
    </row>
    <row r="5" s="1" customFormat="1" ht="6.96" customHeight="1">
      <c r="B5" s="18"/>
      <c r="I5" s="134"/>
      <c r="L5" s="18"/>
    </row>
    <row r="6" s="1" customFormat="1" ht="12" customHeight="1">
      <c r="B6" s="18"/>
      <c r="D6" s="141" t="s">
        <v>16</v>
      </c>
      <c r="I6" s="134"/>
      <c r="L6" s="18"/>
    </row>
    <row r="7" s="1" customFormat="1" ht="16.5" customHeight="1">
      <c r="B7" s="18"/>
      <c r="E7" s="142" t="str">
        <f>'Rekapitulace stavby'!K6</f>
        <v>Modernizace sil.II/315 Hrádek - Ústí nad Orlicí</v>
      </c>
      <c r="F7" s="141"/>
      <c r="G7" s="141"/>
      <c r="H7" s="141"/>
      <c r="I7" s="134"/>
      <c r="L7" s="18"/>
    </row>
    <row r="8" s="2" customFormat="1" ht="12" customHeight="1">
      <c r="A8" s="36"/>
      <c r="B8" s="42"/>
      <c r="C8" s="36"/>
      <c r="D8" s="141" t="s">
        <v>106</v>
      </c>
      <c r="E8" s="36"/>
      <c r="F8" s="36"/>
      <c r="G8" s="36"/>
      <c r="H8" s="36"/>
      <c r="I8" s="143"/>
      <c r="J8" s="36"/>
      <c r="K8" s="36"/>
      <c r="L8" s="61"/>
      <c r="S8" s="36"/>
      <c r="T8" s="36"/>
      <c r="U8" s="36"/>
      <c r="V8" s="36"/>
      <c r="W8" s="36"/>
      <c r="X8" s="36"/>
      <c r="Y8" s="36"/>
      <c r="Z8" s="36"/>
      <c r="AA8" s="36"/>
      <c r="AB8" s="36"/>
      <c r="AC8" s="36"/>
      <c r="AD8" s="36"/>
      <c r="AE8" s="36"/>
    </row>
    <row r="9" s="2" customFormat="1" ht="16.5" customHeight="1">
      <c r="A9" s="36"/>
      <c r="B9" s="42"/>
      <c r="C9" s="36"/>
      <c r="D9" s="36"/>
      <c r="E9" s="144" t="s">
        <v>107</v>
      </c>
      <c r="F9" s="36"/>
      <c r="G9" s="36"/>
      <c r="H9" s="36"/>
      <c r="I9" s="143"/>
      <c r="J9" s="36"/>
      <c r="K9" s="36"/>
      <c r="L9" s="61"/>
      <c r="S9" s="36"/>
      <c r="T9" s="36"/>
      <c r="U9" s="36"/>
      <c r="V9" s="36"/>
      <c r="W9" s="36"/>
      <c r="X9" s="36"/>
      <c r="Y9" s="36"/>
      <c r="Z9" s="36"/>
      <c r="AA9" s="36"/>
      <c r="AB9" s="36"/>
      <c r="AC9" s="36"/>
      <c r="AD9" s="36"/>
      <c r="AE9" s="36"/>
    </row>
    <row r="10" s="2" customFormat="1">
      <c r="A10" s="36"/>
      <c r="B10" s="42"/>
      <c r="C10" s="36"/>
      <c r="D10" s="36"/>
      <c r="E10" s="36"/>
      <c r="F10" s="36"/>
      <c r="G10" s="36"/>
      <c r="H10" s="36"/>
      <c r="I10" s="143"/>
      <c r="J10" s="36"/>
      <c r="K10" s="36"/>
      <c r="L10" s="61"/>
      <c r="S10" s="36"/>
      <c r="T10" s="36"/>
      <c r="U10" s="36"/>
      <c r="V10" s="36"/>
      <c r="W10" s="36"/>
      <c r="X10" s="36"/>
      <c r="Y10" s="36"/>
      <c r="Z10" s="36"/>
      <c r="AA10" s="36"/>
      <c r="AB10" s="36"/>
      <c r="AC10" s="36"/>
      <c r="AD10" s="36"/>
      <c r="AE10" s="36"/>
    </row>
    <row r="11" s="2" customFormat="1" ht="12" customHeight="1">
      <c r="A11" s="36"/>
      <c r="B11" s="42"/>
      <c r="C11" s="36"/>
      <c r="D11" s="141" t="s">
        <v>18</v>
      </c>
      <c r="E11" s="36"/>
      <c r="F11" s="145" t="s">
        <v>1</v>
      </c>
      <c r="G11" s="36"/>
      <c r="H11" s="36"/>
      <c r="I11" s="146" t="s">
        <v>19</v>
      </c>
      <c r="J11" s="145" t="s">
        <v>1</v>
      </c>
      <c r="K11" s="36"/>
      <c r="L11" s="61"/>
      <c r="S11" s="36"/>
      <c r="T11" s="36"/>
      <c r="U11" s="36"/>
      <c r="V11" s="36"/>
      <c r="W11" s="36"/>
      <c r="X11" s="36"/>
      <c r="Y11" s="36"/>
      <c r="Z11" s="36"/>
      <c r="AA11" s="36"/>
      <c r="AB11" s="36"/>
      <c r="AC11" s="36"/>
      <c r="AD11" s="36"/>
      <c r="AE11" s="36"/>
    </row>
    <row r="12" s="2" customFormat="1" ht="12" customHeight="1">
      <c r="A12" s="36"/>
      <c r="B12" s="42"/>
      <c r="C12" s="36"/>
      <c r="D12" s="141" t="s">
        <v>20</v>
      </c>
      <c r="E12" s="36"/>
      <c r="F12" s="145" t="s">
        <v>21</v>
      </c>
      <c r="G12" s="36"/>
      <c r="H12" s="36"/>
      <c r="I12" s="146" t="s">
        <v>22</v>
      </c>
      <c r="J12" s="147" t="str">
        <f>'Rekapitulace stavby'!AN8</f>
        <v>28. 4. 2020</v>
      </c>
      <c r="K12" s="36"/>
      <c r="L12" s="61"/>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143"/>
      <c r="J13" s="36"/>
      <c r="K13" s="36"/>
      <c r="L13" s="61"/>
      <c r="S13" s="36"/>
      <c r="T13" s="36"/>
      <c r="U13" s="36"/>
      <c r="V13" s="36"/>
      <c r="W13" s="36"/>
      <c r="X13" s="36"/>
      <c r="Y13" s="36"/>
      <c r="Z13" s="36"/>
      <c r="AA13" s="36"/>
      <c r="AB13" s="36"/>
      <c r="AC13" s="36"/>
      <c r="AD13" s="36"/>
      <c r="AE13" s="36"/>
    </row>
    <row r="14" s="2" customFormat="1" ht="12" customHeight="1">
      <c r="A14" s="36"/>
      <c r="B14" s="42"/>
      <c r="C14" s="36"/>
      <c r="D14" s="141" t="s">
        <v>24</v>
      </c>
      <c r="E14" s="36"/>
      <c r="F14" s="36"/>
      <c r="G14" s="36"/>
      <c r="H14" s="36"/>
      <c r="I14" s="146" t="s">
        <v>25</v>
      </c>
      <c r="J14" s="145" t="str">
        <f>IF('Rekapitulace stavby'!AN10="","",'Rekapitulace stavby'!AN10)</f>
        <v/>
      </c>
      <c r="K14" s="36"/>
      <c r="L14" s="61"/>
      <c r="S14" s="36"/>
      <c r="T14" s="36"/>
      <c r="U14" s="36"/>
      <c r="V14" s="36"/>
      <c r="W14" s="36"/>
      <c r="X14" s="36"/>
      <c r="Y14" s="36"/>
      <c r="Z14" s="36"/>
      <c r="AA14" s="36"/>
      <c r="AB14" s="36"/>
      <c r="AC14" s="36"/>
      <c r="AD14" s="36"/>
      <c r="AE14" s="36"/>
    </row>
    <row r="15" s="2" customFormat="1" ht="18" customHeight="1">
      <c r="A15" s="36"/>
      <c r="B15" s="42"/>
      <c r="C15" s="36"/>
      <c r="D15" s="36"/>
      <c r="E15" s="145" t="str">
        <f>IF('Rekapitulace stavby'!E11="","",'Rekapitulace stavby'!E11)</f>
        <v xml:space="preserve"> </v>
      </c>
      <c r="F15" s="36"/>
      <c r="G15" s="36"/>
      <c r="H15" s="36"/>
      <c r="I15" s="146" t="s">
        <v>26</v>
      </c>
      <c r="J15" s="145" t="str">
        <f>IF('Rekapitulace stavby'!AN11="","",'Rekapitulace stavby'!AN11)</f>
        <v/>
      </c>
      <c r="K15" s="36"/>
      <c r="L15" s="61"/>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143"/>
      <c r="J16" s="36"/>
      <c r="K16" s="36"/>
      <c r="L16" s="61"/>
      <c r="S16" s="36"/>
      <c r="T16" s="36"/>
      <c r="U16" s="36"/>
      <c r="V16" s="36"/>
      <c r="W16" s="36"/>
      <c r="X16" s="36"/>
      <c r="Y16" s="36"/>
      <c r="Z16" s="36"/>
      <c r="AA16" s="36"/>
      <c r="AB16" s="36"/>
      <c r="AC16" s="36"/>
      <c r="AD16" s="36"/>
      <c r="AE16" s="36"/>
    </row>
    <row r="17" s="2" customFormat="1" ht="12" customHeight="1">
      <c r="A17" s="36"/>
      <c r="B17" s="42"/>
      <c r="C17" s="36"/>
      <c r="D17" s="141" t="s">
        <v>27</v>
      </c>
      <c r="E17" s="36"/>
      <c r="F17" s="36"/>
      <c r="G17" s="36"/>
      <c r="H17" s="36"/>
      <c r="I17" s="146" t="s">
        <v>25</v>
      </c>
      <c r="J17" s="31" t="str">
        <f>'Rekapitulace stavby'!AN13</f>
        <v>Vyplň údaj</v>
      </c>
      <c r="K17" s="36"/>
      <c r="L17" s="61"/>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45"/>
      <c r="G18" s="145"/>
      <c r="H18" s="145"/>
      <c r="I18" s="146" t="s">
        <v>26</v>
      </c>
      <c r="J18" s="31" t="str">
        <f>'Rekapitulace stavby'!AN14</f>
        <v>Vyplň údaj</v>
      </c>
      <c r="K18" s="36"/>
      <c r="L18" s="61"/>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143"/>
      <c r="J19" s="36"/>
      <c r="K19" s="36"/>
      <c r="L19" s="61"/>
      <c r="S19" s="36"/>
      <c r="T19" s="36"/>
      <c r="U19" s="36"/>
      <c r="V19" s="36"/>
      <c r="W19" s="36"/>
      <c r="X19" s="36"/>
      <c r="Y19" s="36"/>
      <c r="Z19" s="36"/>
      <c r="AA19" s="36"/>
      <c r="AB19" s="36"/>
      <c r="AC19" s="36"/>
      <c r="AD19" s="36"/>
      <c r="AE19" s="36"/>
    </row>
    <row r="20" s="2" customFormat="1" ht="12" customHeight="1">
      <c r="A20" s="36"/>
      <c r="B20" s="42"/>
      <c r="C20" s="36"/>
      <c r="D20" s="141" t="s">
        <v>29</v>
      </c>
      <c r="E20" s="36"/>
      <c r="F20" s="36"/>
      <c r="G20" s="36"/>
      <c r="H20" s="36"/>
      <c r="I20" s="146" t="s">
        <v>25</v>
      </c>
      <c r="J20" s="145" t="str">
        <f>IF('Rekapitulace stavby'!AN16="","",'Rekapitulace stavby'!AN16)</f>
        <v/>
      </c>
      <c r="K20" s="36"/>
      <c r="L20" s="61"/>
      <c r="S20" s="36"/>
      <c r="T20" s="36"/>
      <c r="U20" s="36"/>
      <c r="V20" s="36"/>
      <c r="W20" s="36"/>
      <c r="X20" s="36"/>
      <c r="Y20" s="36"/>
      <c r="Z20" s="36"/>
      <c r="AA20" s="36"/>
      <c r="AB20" s="36"/>
      <c r="AC20" s="36"/>
      <c r="AD20" s="36"/>
      <c r="AE20" s="36"/>
    </row>
    <row r="21" s="2" customFormat="1" ht="18" customHeight="1">
      <c r="A21" s="36"/>
      <c r="B21" s="42"/>
      <c r="C21" s="36"/>
      <c r="D21" s="36"/>
      <c r="E21" s="145" t="str">
        <f>IF('Rekapitulace stavby'!E17="","",'Rekapitulace stavby'!E17)</f>
        <v xml:space="preserve"> </v>
      </c>
      <c r="F21" s="36"/>
      <c r="G21" s="36"/>
      <c r="H21" s="36"/>
      <c r="I21" s="146" t="s">
        <v>26</v>
      </c>
      <c r="J21" s="145" t="str">
        <f>IF('Rekapitulace stavby'!AN17="","",'Rekapitulace stavby'!AN17)</f>
        <v/>
      </c>
      <c r="K21" s="36"/>
      <c r="L21" s="61"/>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143"/>
      <c r="J22" s="36"/>
      <c r="K22" s="36"/>
      <c r="L22" s="61"/>
      <c r="S22" s="36"/>
      <c r="T22" s="36"/>
      <c r="U22" s="36"/>
      <c r="V22" s="36"/>
      <c r="W22" s="36"/>
      <c r="X22" s="36"/>
      <c r="Y22" s="36"/>
      <c r="Z22" s="36"/>
      <c r="AA22" s="36"/>
      <c r="AB22" s="36"/>
      <c r="AC22" s="36"/>
      <c r="AD22" s="36"/>
      <c r="AE22" s="36"/>
    </row>
    <row r="23" s="2" customFormat="1" ht="12" customHeight="1">
      <c r="A23" s="36"/>
      <c r="B23" s="42"/>
      <c r="C23" s="36"/>
      <c r="D23" s="141" t="s">
        <v>31</v>
      </c>
      <c r="E23" s="36"/>
      <c r="F23" s="36"/>
      <c r="G23" s="36"/>
      <c r="H23" s="36"/>
      <c r="I23" s="146" t="s">
        <v>25</v>
      </c>
      <c r="J23" s="145" t="str">
        <f>IF('Rekapitulace stavby'!AN19="","",'Rekapitulace stavby'!AN19)</f>
        <v/>
      </c>
      <c r="K23" s="36"/>
      <c r="L23" s="61"/>
      <c r="S23" s="36"/>
      <c r="T23" s="36"/>
      <c r="U23" s="36"/>
      <c r="V23" s="36"/>
      <c r="W23" s="36"/>
      <c r="X23" s="36"/>
      <c r="Y23" s="36"/>
      <c r="Z23" s="36"/>
      <c r="AA23" s="36"/>
      <c r="AB23" s="36"/>
      <c r="AC23" s="36"/>
      <c r="AD23" s="36"/>
      <c r="AE23" s="36"/>
    </row>
    <row r="24" s="2" customFormat="1" ht="18" customHeight="1">
      <c r="A24" s="36"/>
      <c r="B24" s="42"/>
      <c r="C24" s="36"/>
      <c r="D24" s="36"/>
      <c r="E24" s="145" t="str">
        <f>IF('Rekapitulace stavby'!E20="","",'Rekapitulace stavby'!E20)</f>
        <v xml:space="preserve"> </v>
      </c>
      <c r="F24" s="36"/>
      <c r="G24" s="36"/>
      <c r="H24" s="36"/>
      <c r="I24" s="146" t="s">
        <v>26</v>
      </c>
      <c r="J24" s="145" t="str">
        <f>IF('Rekapitulace stavby'!AN20="","",'Rekapitulace stavby'!AN20)</f>
        <v/>
      </c>
      <c r="K24" s="36"/>
      <c r="L24" s="61"/>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143"/>
      <c r="J25" s="36"/>
      <c r="K25" s="36"/>
      <c r="L25" s="61"/>
      <c r="S25" s="36"/>
      <c r="T25" s="36"/>
      <c r="U25" s="36"/>
      <c r="V25" s="36"/>
      <c r="W25" s="36"/>
      <c r="X25" s="36"/>
      <c r="Y25" s="36"/>
      <c r="Z25" s="36"/>
      <c r="AA25" s="36"/>
      <c r="AB25" s="36"/>
      <c r="AC25" s="36"/>
      <c r="AD25" s="36"/>
      <c r="AE25" s="36"/>
    </row>
    <row r="26" s="2" customFormat="1" ht="12" customHeight="1">
      <c r="A26" s="36"/>
      <c r="B26" s="42"/>
      <c r="C26" s="36"/>
      <c r="D26" s="141" t="s">
        <v>32</v>
      </c>
      <c r="E26" s="36"/>
      <c r="F26" s="36"/>
      <c r="G26" s="36"/>
      <c r="H26" s="36"/>
      <c r="I26" s="143"/>
      <c r="J26" s="36"/>
      <c r="K26" s="36"/>
      <c r="L26" s="61"/>
      <c r="S26" s="36"/>
      <c r="T26" s="36"/>
      <c r="U26" s="36"/>
      <c r="V26" s="36"/>
      <c r="W26" s="36"/>
      <c r="X26" s="36"/>
      <c r="Y26" s="36"/>
      <c r="Z26" s="36"/>
      <c r="AA26" s="36"/>
      <c r="AB26" s="36"/>
      <c r="AC26" s="36"/>
      <c r="AD26" s="36"/>
      <c r="AE26" s="36"/>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6"/>
      <c r="B28" s="42"/>
      <c r="C28" s="36"/>
      <c r="D28" s="36"/>
      <c r="E28" s="36"/>
      <c r="F28" s="36"/>
      <c r="G28" s="36"/>
      <c r="H28" s="36"/>
      <c r="I28" s="143"/>
      <c r="J28" s="36"/>
      <c r="K28" s="36"/>
      <c r="L28" s="61"/>
      <c r="S28" s="36"/>
      <c r="T28" s="36"/>
      <c r="U28" s="36"/>
      <c r="V28" s="36"/>
      <c r="W28" s="36"/>
      <c r="X28" s="36"/>
      <c r="Y28" s="36"/>
      <c r="Z28" s="36"/>
      <c r="AA28" s="36"/>
      <c r="AB28" s="36"/>
      <c r="AC28" s="36"/>
      <c r="AD28" s="36"/>
      <c r="AE28" s="36"/>
    </row>
    <row r="29" s="2" customFormat="1" ht="6.96" customHeight="1">
      <c r="A29" s="36"/>
      <c r="B29" s="42"/>
      <c r="C29" s="36"/>
      <c r="D29" s="153"/>
      <c r="E29" s="153"/>
      <c r="F29" s="153"/>
      <c r="G29" s="153"/>
      <c r="H29" s="153"/>
      <c r="I29" s="154"/>
      <c r="J29" s="153"/>
      <c r="K29" s="153"/>
      <c r="L29" s="61"/>
      <c r="S29" s="36"/>
      <c r="T29" s="36"/>
      <c r="U29" s="36"/>
      <c r="V29" s="36"/>
      <c r="W29" s="36"/>
      <c r="X29" s="36"/>
      <c r="Y29" s="36"/>
      <c r="Z29" s="36"/>
      <c r="AA29" s="36"/>
      <c r="AB29" s="36"/>
      <c r="AC29" s="36"/>
      <c r="AD29" s="36"/>
      <c r="AE29" s="36"/>
    </row>
    <row r="30" s="2" customFormat="1" ht="25.44" customHeight="1">
      <c r="A30" s="36"/>
      <c r="B30" s="42"/>
      <c r="C30" s="36"/>
      <c r="D30" s="155" t="s">
        <v>33</v>
      </c>
      <c r="E30" s="36"/>
      <c r="F30" s="36"/>
      <c r="G30" s="36"/>
      <c r="H30" s="36"/>
      <c r="I30" s="143"/>
      <c r="J30" s="156">
        <f>ROUND(J121, 2)</f>
        <v>0</v>
      </c>
      <c r="K30" s="36"/>
      <c r="L30" s="61"/>
      <c r="S30" s="36"/>
      <c r="T30" s="36"/>
      <c r="U30" s="36"/>
      <c r="V30" s="36"/>
      <c r="W30" s="36"/>
      <c r="X30" s="36"/>
      <c r="Y30" s="36"/>
      <c r="Z30" s="36"/>
      <c r="AA30" s="36"/>
      <c r="AB30" s="36"/>
      <c r="AC30" s="36"/>
      <c r="AD30" s="36"/>
      <c r="AE30" s="36"/>
    </row>
    <row r="31" s="2" customFormat="1" ht="6.96" customHeight="1">
      <c r="A31" s="36"/>
      <c r="B31" s="42"/>
      <c r="C31" s="36"/>
      <c r="D31" s="153"/>
      <c r="E31" s="153"/>
      <c r="F31" s="153"/>
      <c r="G31" s="153"/>
      <c r="H31" s="153"/>
      <c r="I31" s="154"/>
      <c r="J31" s="153"/>
      <c r="K31" s="153"/>
      <c r="L31" s="61"/>
      <c r="S31" s="36"/>
      <c r="T31" s="36"/>
      <c r="U31" s="36"/>
      <c r="V31" s="36"/>
      <c r="W31" s="36"/>
      <c r="X31" s="36"/>
      <c r="Y31" s="36"/>
      <c r="Z31" s="36"/>
      <c r="AA31" s="36"/>
      <c r="AB31" s="36"/>
      <c r="AC31" s="36"/>
      <c r="AD31" s="36"/>
      <c r="AE31" s="36"/>
    </row>
    <row r="32" s="2" customFormat="1" ht="14.4" customHeight="1">
      <c r="A32" s="36"/>
      <c r="B32" s="42"/>
      <c r="C32" s="36"/>
      <c r="D32" s="36"/>
      <c r="E32" s="36"/>
      <c r="F32" s="157" t="s">
        <v>35</v>
      </c>
      <c r="G32" s="36"/>
      <c r="H32" s="36"/>
      <c r="I32" s="158" t="s">
        <v>34</v>
      </c>
      <c r="J32" s="157" t="s">
        <v>36</v>
      </c>
      <c r="K32" s="36"/>
      <c r="L32" s="61"/>
      <c r="S32" s="36"/>
      <c r="T32" s="36"/>
      <c r="U32" s="36"/>
      <c r="V32" s="36"/>
      <c r="W32" s="36"/>
      <c r="X32" s="36"/>
      <c r="Y32" s="36"/>
      <c r="Z32" s="36"/>
      <c r="AA32" s="36"/>
      <c r="AB32" s="36"/>
      <c r="AC32" s="36"/>
      <c r="AD32" s="36"/>
      <c r="AE32" s="36"/>
    </row>
    <row r="33" s="2" customFormat="1" ht="14.4" customHeight="1">
      <c r="A33" s="36"/>
      <c r="B33" s="42"/>
      <c r="C33" s="36"/>
      <c r="D33" s="159" t="s">
        <v>37</v>
      </c>
      <c r="E33" s="141" t="s">
        <v>38</v>
      </c>
      <c r="F33" s="160">
        <f>ROUND((SUM(BE121:BE190)),  2)</f>
        <v>0</v>
      </c>
      <c r="G33" s="36"/>
      <c r="H33" s="36"/>
      <c r="I33" s="161">
        <v>0.20999999999999999</v>
      </c>
      <c r="J33" s="160">
        <f>ROUND(((SUM(BE121:BE190))*I33),  2)</f>
        <v>0</v>
      </c>
      <c r="K33" s="36"/>
      <c r="L33" s="61"/>
      <c r="S33" s="36"/>
      <c r="T33" s="36"/>
      <c r="U33" s="36"/>
      <c r="V33" s="36"/>
      <c r="W33" s="36"/>
      <c r="X33" s="36"/>
      <c r="Y33" s="36"/>
      <c r="Z33" s="36"/>
      <c r="AA33" s="36"/>
      <c r="AB33" s="36"/>
      <c r="AC33" s="36"/>
      <c r="AD33" s="36"/>
      <c r="AE33" s="36"/>
    </row>
    <row r="34" s="2" customFormat="1" ht="14.4" customHeight="1">
      <c r="A34" s="36"/>
      <c r="B34" s="42"/>
      <c r="C34" s="36"/>
      <c r="D34" s="36"/>
      <c r="E34" s="141" t="s">
        <v>39</v>
      </c>
      <c r="F34" s="160">
        <f>ROUND((SUM(BF121:BF190)),  2)</f>
        <v>0</v>
      </c>
      <c r="G34" s="36"/>
      <c r="H34" s="36"/>
      <c r="I34" s="161">
        <v>0.14999999999999999</v>
      </c>
      <c r="J34" s="160">
        <f>ROUND(((SUM(BF121:BF190))*I34),  2)</f>
        <v>0</v>
      </c>
      <c r="K34" s="36"/>
      <c r="L34" s="61"/>
      <c r="S34" s="36"/>
      <c r="T34" s="36"/>
      <c r="U34" s="36"/>
      <c r="V34" s="36"/>
      <c r="W34" s="36"/>
      <c r="X34" s="36"/>
      <c r="Y34" s="36"/>
      <c r="Z34" s="36"/>
      <c r="AA34" s="36"/>
      <c r="AB34" s="36"/>
      <c r="AC34" s="36"/>
      <c r="AD34" s="36"/>
      <c r="AE34" s="36"/>
    </row>
    <row r="35" hidden="1" s="2" customFormat="1" ht="14.4" customHeight="1">
      <c r="A35" s="36"/>
      <c r="B35" s="42"/>
      <c r="C35" s="36"/>
      <c r="D35" s="36"/>
      <c r="E35" s="141" t="s">
        <v>40</v>
      </c>
      <c r="F35" s="160">
        <f>ROUND((SUM(BG121:BG190)),  2)</f>
        <v>0</v>
      </c>
      <c r="G35" s="36"/>
      <c r="H35" s="36"/>
      <c r="I35" s="161">
        <v>0.20999999999999999</v>
      </c>
      <c r="J35" s="160">
        <f>0</f>
        <v>0</v>
      </c>
      <c r="K35" s="36"/>
      <c r="L35" s="61"/>
      <c r="S35" s="36"/>
      <c r="T35" s="36"/>
      <c r="U35" s="36"/>
      <c r="V35" s="36"/>
      <c r="W35" s="36"/>
      <c r="X35" s="36"/>
      <c r="Y35" s="36"/>
      <c r="Z35" s="36"/>
      <c r="AA35" s="36"/>
      <c r="AB35" s="36"/>
      <c r="AC35" s="36"/>
      <c r="AD35" s="36"/>
      <c r="AE35" s="36"/>
    </row>
    <row r="36" hidden="1" s="2" customFormat="1" ht="14.4" customHeight="1">
      <c r="A36" s="36"/>
      <c r="B36" s="42"/>
      <c r="C36" s="36"/>
      <c r="D36" s="36"/>
      <c r="E36" s="141" t="s">
        <v>41</v>
      </c>
      <c r="F36" s="160">
        <f>ROUND((SUM(BH121:BH190)),  2)</f>
        <v>0</v>
      </c>
      <c r="G36" s="36"/>
      <c r="H36" s="36"/>
      <c r="I36" s="161">
        <v>0.14999999999999999</v>
      </c>
      <c r="J36" s="160">
        <f>0</f>
        <v>0</v>
      </c>
      <c r="K36" s="36"/>
      <c r="L36" s="61"/>
      <c r="S36" s="36"/>
      <c r="T36" s="36"/>
      <c r="U36" s="36"/>
      <c r="V36" s="36"/>
      <c r="W36" s="36"/>
      <c r="X36" s="36"/>
      <c r="Y36" s="36"/>
      <c r="Z36" s="36"/>
      <c r="AA36" s="36"/>
      <c r="AB36" s="36"/>
      <c r="AC36" s="36"/>
      <c r="AD36" s="36"/>
      <c r="AE36" s="36"/>
    </row>
    <row r="37" hidden="1" s="2" customFormat="1" ht="14.4" customHeight="1">
      <c r="A37" s="36"/>
      <c r="B37" s="42"/>
      <c r="C37" s="36"/>
      <c r="D37" s="36"/>
      <c r="E37" s="141" t="s">
        <v>42</v>
      </c>
      <c r="F37" s="160">
        <f>ROUND((SUM(BI121:BI190)),  2)</f>
        <v>0</v>
      </c>
      <c r="G37" s="36"/>
      <c r="H37" s="36"/>
      <c r="I37" s="161">
        <v>0</v>
      </c>
      <c r="J37" s="160">
        <f>0</f>
        <v>0</v>
      </c>
      <c r="K37" s="36"/>
      <c r="L37" s="61"/>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143"/>
      <c r="J38" s="36"/>
      <c r="K38" s="36"/>
      <c r="L38" s="61"/>
      <c r="S38" s="36"/>
      <c r="T38" s="36"/>
      <c r="U38" s="36"/>
      <c r="V38" s="36"/>
      <c r="W38" s="36"/>
      <c r="X38" s="36"/>
      <c r="Y38" s="36"/>
      <c r="Z38" s="36"/>
      <c r="AA38" s="36"/>
      <c r="AB38" s="36"/>
      <c r="AC38" s="36"/>
      <c r="AD38" s="36"/>
      <c r="AE38" s="36"/>
    </row>
    <row r="39" s="2" customFormat="1" ht="25.44" customHeight="1">
      <c r="A39" s="36"/>
      <c r="B39" s="42"/>
      <c r="C39" s="162"/>
      <c r="D39" s="163" t="s">
        <v>43</v>
      </c>
      <c r="E39" s="164"/>
      <c r="F39" s="164"/>
      <c r="G39" s="165" t="s">
        <v>44</v>
      </c>
      <c r="H39" s="166" t="s">
        <v>45</v>
      </c>
      <c r="I39" s="167"/>
      <c r="J39" s="168">
        <f>SUM(J30:J37)</f>
        <v>0</v>
      </c>
      <c r="K39" s="169"/>
      <c r="L39" s="61"/>
      <c r="S39" s="36"/>
      <c r="T39" s="36"/>
      <c r="U39" s="36"/>
      <c r="V39" s="36"/>
      <c r="W39" s="36"/>
      <c r="X39" s="36"/>
      <c r="Y39" s="36"/>
      <c r="Z39" s="36"/>
      <c r="AA39" s="36"/>
      <c r="AB39" s="36"/>
      <c r="AC39" s="36"/>
      <c r="AD39" s="36"/>
      <c r="AE39" s="36"/>
    </row>
    <row r="40" s="2" customFormat="1" ht="14.4" customHeight="1">
      <c r="A40" s="36"/>
      <c r="B40" s="42"/>
      <c r="C40" s="36"/>
      <c r="D40" s="36"/>
      <c r="E40" s="36"/>
      <c r="F40" s="36"/>
      <c r="G40" s="36"/>
      <c r="H40" s="36"/>
      <c r="I40" s="143"/>
      <c r="J40" s="36"/>
      <c r="K40" s="36"/>
      <c r="L40" s="61"/>
      <c r="S40" s="36"/>
      <c r="T40" s="36"/>
      <c r="U40" s="36"/>
      <c r="V40" s="36"/>
      <c r="W40" s="36"/>
      <c r="X40" s="36"/>
      <c r="Y40" s="36"/>
      <c r="Z40" s="36"/>
      <c r="AA40" s="36"/>
      <c r="AB40" s="36"/>
      <c r="AC40" s="36"/>
      <c r="AD40" s="36"/>
      <c r="AE40" s="36"/>
    </row>
    <row r="41" s="1" customFormat="1" ht="14.4" customHeight="1">
      <c r="B41" s="18"/>
      <c r="I41" s="134"/>
      <c r="L41" s="18"/>
    </row>
    <row r="42" s="1" customFormat="1" ht="14.4" customHeight="1">
      <c r="B42" s="18"/>
      <c r="I42" s="134"/>
      <c r="L42" s="18"/>
    </row>
    <row r="43" s="1" customFormat="1" ht="14.4" customHeight="1">
      <c r="B43" s="18"/>
      <c r="I43" s="134"/>
      <c r="L43" s="18"/>
    </row>
    <row r="44" s="1" customFormat="1" ht="14.4" customHeight="1">
      <c r="B44" s="18"/>
      <c r="I44" s="134"/>
      <c r="L44" s="18"/>
    </row>
    <row r="45" s="1" customFormat="1" ht="14.4" customHeight="1">
      <c r="B45" s="18"/>
      <c r="I45" s="134"/>
      <c r="L45" s="18"/>
    </row>
    <row r="46" s="1" customFormat="1" ht="14.4" customHeight="1">
      <c r="B46" s="18"/>
      <c r="I46" s="134"/>
      <c r="L46" s="18"/>
    </row>
    <row r="47" s="1" customFormat="1" ht="14.4" customHeight="1">
      <c r="B47" s="18"/>
      <c r="I47" s="134"/>
      <c r="L47" s="18"/>
    </row>
    <row r="48" s="1" customFormat="1" ht="14.4" customHeight="1">
      <c r="B48" s="18"/>
      <c r="I48" s="134"/>
      <c r="L48" s="18"/>
    </row>
    <row r="49" s="1" customFormat="1" ht="14.4" customHeight="1">
      <c r="B49" s="18"/>
      <c r="I49" s="134"/>
      <c r="L49" s="18"/>
    </row>
    <row r="50" s="2" customFormat="1" ht="14.4" customHeight="1">
      <c r="B50" s="61"/>
      <c r="D50" s="170" t="s">
        <v>46</v>
      </c>
      <c r="E50" s="171"/>
      <c r="F50" s="171"/>
      <c r="G50" s="170" t="s">
        <v>47</v>
      </c>
      <c r="H50" s="171"/>
      <c r="I50" s="172"/>
      <c r="J50" s="171"/>
      <c r="K50" s="171"/>
      <c r="L50" s="6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6"/>
      <c r="B61" s="42"/>
      <c r="C61" s="36"/>
      <c r="D61" s="173" t="s">
        <v>48</v>
      </c>
      <c r="E61" s="174"/>
      <c r="F61" s="175" t="s">
        <v>49</v>
      </c>
      <c r="G61" s="173" t="s">
        <v>48</v>
      </c>
      <c r="H61" s="174"/>
      <c r="I61" s="176"/>
      <c r="J61" s="177" t="s">
        <v>49</v>
      </c>
      <c r="K61" s="174"/>
      <c r="L61" s="61"/>
      <c r="S61" s="36"/>
      <c r="T61" s="36"/>
      <c r="U61" s="36"/>
      <c r="V61" s="36"/>
      <c r="W61" s="36"/>
      <c r="X61" s="36"/>
      <c r="Y61" s="36"/>
      <c r="Z61" s="36"/>
      <c r="AA61" s="36"/>
      <c r="AB61" s="36"/>
      <c r="AC61" s="36"/>
      <c r="AD61" s="36"/>
      <c r="AE61" s="36"/>
    </row>
    <row r="62">
      <c r="B62" s="18"/>
      <c r="L62" s="18"/>
    </row>
    <row r="63">
      <c r="B63" s="18"/>
      <c r="L63" s="18"/>
    </row>
    <row r="64">
      <c r="B64" s="18"/>
      <c r="L64" s="18"/>
    </row>
    <row r="65" s="2" customFormat="1">
      <c r="A65" s="36"/>
      <c r="B65" s="42"/>
      <c r="C65" s="36"/>
      <c r="D65" s="170" t="s">
        <v>50</v>
      </c>
      <c r="E65" s="178"/>
      <c r="F65" s="178"/>
      <c r="G65" s="170" t="s">
        <v>51</v>
      </c>
      <c r="H65" s="178"/>
      <c r="I65" s="179"/>
      <c r="J65" s="178"/>
      <c r="K65" s="178"/>
      <c r="L65" s="61"/>
      <c r="S65" s="36"/>
      <c r="T65" s="36"/>
      <c r="U65" s="36"/>
      <c r="V65" s="36"/>
      <c r="W65" s="36"/>
      <c r="X65" s="36"/>
      <c r="Y65" s="36"/>
      <c r="Z65" s="36"/>
      <c r="AA65" s="36"/>
      <c r="AB65" s="36"/>
      <c r="AC65" s="36"/>
      <c r="AD65" s="36"/>
      <c r="AE65" s="36"/>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6"/>
      <c r="B76" s="42"/>
      <c r="C76" s="36"/>
      <c r="D76" s="173" t="s">
        <v>48</v>
      </c>
      <c r="E76" s="174"/>
      <c r="F76" s="175" t="s">
        <v>49</v>
      </c>
      <c r="G76" s="173" t="s">
        <v>48</v>
      </c>
      <c r="H76" s="174"/>
      <c r="I76" s="176"/>
      <c r="J76" s="177" t="s">
        <v>49</v>
      </c>
      <c r="K76" s="174"/>
      <c r="L76" s="61"/>
      <c r="S76" s="36"/>
      <c r="T76" s="36"/>
      <c r="U76" s="36"/>
      <c r="V76" s="36"/>
      <c r="W76" s="36"/>
      <c r="X76" s="36"/>
      <c r="Y76" s="36"/>
      <c r="Z76" s="36"/>
      <c r="AA76" s="36"/>
      <c r="AB76" s="36"/>
      <c r="AC76" s="36"/>
      <c r="AD76" s="36"/>
      <c r="AE76" s="36"/>
    </row>
    <row r="77" s="2" customFormat="1" ht="14.4" customHeight="1">
      <c r="A77" s="36"/>
      <c r="B77" s="180"/>
      <c r="C77" s="181"/>
      <c r="D77" s="181"/>
      <c r="E77" s="181"/>
      <c r="F77" s="181"/>
      <c r="G77" s="181"/>
      <c r="H77" s="181"/>
      <c r="I77" s="182"/>
      <c r="J77" s="181"/>
      <c r="K77" s="181"/>
      <c r="L77" s="61"/>
      <c r="S77" s="36"/>
      <c r="T77" s="36"/>
      <c r="U77" s="36"/>
      <c r="V77" s="36"/>
      <c r="W77" s="36"/>
      <c r="X77" s="36"/>
      <c r="Y77" s="36"/>
      <c r="Z77" s="36"/>
      <c r="AA77" s="36"/>
      <c r="AB77" s="36"/>
      <c r="AC77" s="36"/>
      <c r="AD77" s="36"/>
      <c r="AE77" s="36"/>
    </row>
    <row r="81" s="2" customFormat="1" ht="6.96" customHeight="1">
      <c r="A81" s="36"/>
      <c r="B81" s="183"/>
      <c r="C81" s="184"/>
      <c r="D81" s="184"/>
      <c r="E81" s="184"/>
      <c r="F81" s="184"/>
      <c r="G81" s="184"/>
      <c r="H81" s="184"/>
      <c r="I81" s="185"/>
      <c r="J81" s="184"/>
      <c r="K81" s="184"/>
      <c r="L81" s="61"/>
      <c r="S81" s="36"/>
      <c r="T81" s="36"/>
      <c r="U81" s="36"/>
      <c r="V81" s="36"/>
      <c r="W81" s="36"/>
      <c r="X81" s="36"/>
      <c r="Y81" s="36"/>
      <c r="Z81" s="36"/>
      <c r="AA81" s="36"/>
      <c r="AB81" s="36"/>
      <c r="AC81" s="36"/>
      <c r="AD81" s="36"/>
      <c r="AE81" s="36"/>
    </row>
    <row r="82" s="2" customFormat="1" ht="24.96" customHeight="1">
      <c r="A82" s="36"/>
      <c r="B82" s="37"/>
      <c r="C82" s="21" t="s">
        <v>108</v>
      </c>
      <c r="D82" s="38"/>
      <c r="E82" s="38"/>
      <c r="F82" s="38"/>
      <c r="G82" s="38"/>
      <c r="H82" s="38"/>
      <c r="I82" s="143"/>
      <c r="J82" s="38"/>
      <c r="K82" s="38"/>
      <c r="L82" s="61"/>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143"/>
      <c r="J83" s="38"/>
      <c r="K83" s="38"/>
      <c r="L83" s="61"/>
      <c r="S83" s="36"/>
      <c r="T83" s="36"/>
      <c r="U83" s="36"/>
      <c r="V83" s="36"/>
      <c r="W83" s="36"/>
      <c r="X83" s="36"/>
      <c r="Y83" s="36"/>
      <c r="Z83" s="36"/>
      <c r="AA83" s="36"/>
      <c r="AB83" s="36"/>
      <c r="AC83" s="36"/>
      <c r="AD83" s="36"/>
      <c r="AE83" s="36"/>
    </row>
    <row r="84" s="2" customFormat="1" ht="12" customHeight="1">
      <c r="A84" s="36"/>
      <c r="B84" s="37"/>
      <c r="C84" s="30" t="s">
        <v>16</v>
      </c>
      <c r="D84" s="38"/>
      <c r="E84" s="38"/>
      <c r="F84" s="38"/>
      <c r="G84" s="38"/>
      <c r="H84" s="38"/>
      <c r="I84" s="143"/>
      <c r="J84" s="38"/>
      <c r="K84" s="38"/>
      <c r="L84" s="61"/>
      <c r="S84" s="36"/>
      <c r="T84" s="36"/>
      <c r="U84" s="36"/>
      <c r="V84" s="36"/>
      <c r="W84" s="36"/>
      <c r="X84" s="36"/>
      <c r="Y84" s="36"/>
      <c r="Z84" s="36"/>
      <c r="AA84" s="36"/>
      <c r="AB84" s="36"/>
      <c r="AC84" s="36"/>
      <c r="AD84" s="36"/>
      <c r="AE84" s="36"/>
    </row>
    <row r="85" s="2" customFormat="1" ht="16.5" customHeight="1">
      <c r="A85" s="36"/>
      <c r="B85" s="37"/>
      <c r="C85" s="38"/>
      <c r="D85" s="38"/>
      <c r="E85" s="186" t="str">
        <f>E7</f>
        <v>Modernizace sil.II/315 Hrádek - Ústí nad Orlicí</v>
      </c>
      <c r="F85" s="30"/>
      <c r="G85" s="30"/>
      <c r="H85" s="30"/>
      <c r="I85" s="143"/>
      <c r="J85" s="38"/>
      <c r="K85" s="38"/>
      <c r="L85" s="61"/>
      <c r="S85" s="36"/>
      <c r="T85" s="36"/>
      <c r="U85" s="36"/>
      <c r="V85" s="36"/>
      <c r="W85" s="36"/>
      <c r="X85" s="36"/>
      <c r="Y85" s="36"/>
      <c r="Z85" s="36"/>
      <c r="AA85" s="36"/>
      <c r="AB85" s="36"/>
      <c r="AC85" s="36"/>
      <c r="AD85" s="36"/>
      <c r="AE85" s="36"/>
    </row>
    <row r="86" s="2" customFormat="1" ht="12" customHeight="1">
      <c r="A86" s="36"/>
      <c r="B86" s="37"/>
      <c r="C86" s="30" t="s">
        <v>106</v>
      </c>
      <c r="D86" s="38"/>
      <c r="E86" s="38"/>
      <c r="F86" s="38"/>
      <c r="G86" s="38"/>
      <c r="H86" s="38"/>
      <c r="I86" s="143"/>
      <c r="J86" s="38"/>
      <c r="K86" s="38"/>
      <c r="L86" s="61"/>
      <c r="S86" s="36"/>
      <c r="T86" s="36"/>
      <c r="U86" s="36"/>
      <c r="V86" s="36"/>
      <c r="W86" s="36"/>
      <c r="X86" s="36"/>
      <c r="Y86" s="36"/>
      <c r="Z86" s="36"/>
      <c r="AA86" s="36"/>
      <c r="AB86" s="36"/>
      <c r="AC86" s="36"/>
      <c r="AD86" s="36"/>
      <c r="AE86" s="36"/>
    </row>
    <row r="87" s="2" customFormat="1" ht="16.5" customHeight="1">
      <c r="A87" s="36"/>
      <c r="B87" s="37"/>
      <c r="C87" s="38"/>
      <c r="D87" s="38"/>
      <c r="E87" s="74" t="str">
        <f>E9</f>
        <v>SO 000 - Vedlejší rozpočtové náklady</v>
      </c>
      <c r="F87" s="38"/>
      <c r="G87" s="38"/>
      <c r="H87" s="38"/>
      <c r="I87" s="143"/>
      <c r="J87" s="38"/>
      <c r="K87" s="38"/>
      <c r="L87" s="61"/>
      <c r="S87" s="36"/>
      <c r="T87" s="36"/>
      <c r="U87" s="36"/>
      <c r="V87" s="36"/>
      <c r="W87" s="36"/>
      <c r="X87" s="36"/>
      <c r="Y87" s="36"/>
      <c r="Z87" s="36"/>
      <c r="AA87" s="36"/>
      <c r="AB87" s="36"/>
      <c r="AC87" s="36"/>
      <c r="AD87" s="36"/>
      <c r="AE87" s="36"/>
    </row>
    <row r="88" s="2" customFormat="1" ht="6.96" customHeight="1">
      <c r="A88" s="36"/>
      <c r="B88" s="37"/>
      <c r="C88" s="38"/>
      <c r="D88" s="38"/>
      <c r="E88" s="38"/>
      <c r="F88" s="38"/>
      <c r="G88" s="38"/>
      <c r="H88" s="38"/>
      <c r="I88" s="143"/>
      <c r="J88" s="38"/>
      <c r="K88" s="38"/>
      <c r="L88" s="61"/>
      <c r="S88" s="36"/>
      <c r="T88" s="36"/>
      <c r="U88" s="36"/>
      <c r="V88" s="36"/>
      <c r="W88" s="36"/>
      <c r="X88" s="36"/>
      <c r="Y88" s="36"/>
      <c r="Z88" s="36"/>
      <c r="AA88" s="36"/>
      <c r="AB88" s="36"/>
      <c r="AC88" s="36"/>
      <c r="AD88" s="36"/>
      <c r="AE88" s="36"/>
    </row>
    <row r="89" s="2" customFormat="1" ht="12" customHeight="1">
      <c r="A89" s="36"/>
      <c r="B89" s="37"/>
      <c r="C89" s="30" t="s">
        <v>20</v>
      </c>
      <c r="D89" s="38"/>
      <c r="E89" s="38"/>
      <c r="F89" s="25" t="str">
        <f>F12</f>
        <v xml:space="preserve"> </v>
      </c>
      <c r="G89" s="38"/>
      <c r="H89" s="38"/>
      <c r="I89" s="146" t="s">
        <v>22</v>
      </c>
      <c r="J89" s="77" t="str">
        <f>IF(J12="","",J12)</f>
        <v>28. 4. 2020</v>
      </c>
      <c r="K89" s="38"/>
      <c r="L89" s="61"/>
      <c r="S89" s="36"/>
      <c r="T89" s="36"/>
      <c r="U89" s="36"/>
      <c r="V89" s="36"/>
      <c r="W89" s="36"/>
      <c r="X89" s="36"/>
      <c r="Y89" s="36"/>
      <c r="Z89" s="36"/>
      <c r="AA89" s="36"/>
      <c r="AB89" s="36"/>
      <c r="AC89" s="36"/>
      <c r="AD89" s="36"/>
      <c r="AE89" s="36"/>
    </row>
    <row r="90" s="2" customFormat="1" ht="6.96" customHeight="1">
      <c r="A90" s="36"/>
      <c r="B90" s="37"/>
      <c r="C90" s="38"/>
      <c r="D90" s="38"/>
      <c r="E90" s="38"/>
      <c r="F90" s="38"/>
      <c r="G90" s="38"/>
      <c r="H90" s="38"/>
      <c r="I90" s="143"/>
      <c r="J90" s="38"/>
      <c r="K90" s="38"/>
      <c r="L90" s="61"/>
      <c r="S90" s="36"/>
      <c r="T90" s="36"/>
      <c r="U90" s="36"/>
      <c r="V90" s="36"/>
      <c r="W90" s="36"/>
      <c r="X90" s="36"/>
      <c r="Y90" s="36"/>
      <c r="Z90" s="36"/>
      <c r="AA90" s="36"/>
      <c r="AB90" s="36"/>
      <c r="AC90" s="36"/>
      <c r="AD90" s="36"/>
      <c r="AE90" s="36"/>
    </row>
    <row r="91" s="2" customFormat="1" ht="15.15" customHeight="1">
      <c r="A91" s="36"/>
      <c r="B91" s="37"/>
      <c r="C91" s="30" t="s">
        <v>24</v>
      </c>
      <c r="D91" s="38"/>
      <c r="E91" s="38"/>
      <c r="F91" s="25" t="str">
        <f>E15</f>
        <v xml:space="preserve"> </v>
      </c>
      <c r="G91" s="38"/>
      <c r="H91" s="38"/>
      <c r="I91" s="146" t="s">
        <v>29</v>
      </c>
      <c r="J91" s="34" t="str">
        <f>E21</f>
        <v xml:space="preserve"> </v>
      </c>
      <c r="K91" s="38"/>
      <c r="L91" s="61"/>
      <c r="S91" s="36"/>
      <c r="T91" s="36"/>
      <c r="U91" s="36"/>
      <c r="V91" s="36"/>
      <c r="W91" s="36"/>
      <c r="X91" s="36"/>
      <c r="Y91" s="36"/>
      <c r="Z91" s="36"/>
      <c r="AA91" s="36"/>
      <c r="AB91" s="36"/>
      <c r="AC91" s="36"/>
      <c r="AD91" s="36"/>
      <c r="AE91" s="36"/>
    </row>
    <row r="92" s="2" customFormat="1" ht="15.15" customHeight="1">
      <c r="A92" s="36"/>
      <c r="B92" s="37"/>
      <c r="C92" s="30" t="s">
        <v>27</v>
      </c>
      <c r="D92" s="38"/>
      <c r="E92" s="38"/>
      <c r="F92" s="25" t="str">
        <f>IF(E18="","",E18)</f>
        <v>Vyplň údaj</v>
      </c>
      <c r="G92" s="38"/>
      <c r="H92" s="38"/>
      <c r="I92" s="146" t="s">
        <v>31</v>
      </c>
      <c r="J92" s="34" t="str">
        <f>E24</f>
        <v xml:space="preserve"> </v>
      </c>
      <c r="K92" s="38"/>
      <c r="L92" s="61"/>
      <c r="S92" s="36"/>
      <c r="T92" s="36"/>
      <c r="U92" s="36"/>
      <c r="V92" s="36"/>
      <c r="W92" s="36"/>
      <c r="X92" s="36"/>
      <c r="Y92" s="36"/>
      <c r="Z92" s="36"/>
      <c r="AA92" s="36"/>
      <c r="AB92" s="36"/>
      <c r="AC92" s="36"/>
      <c r="AD92" s="36"/>
      <c r="AE92" s="36"/>
    </row>
    <row r="93" s="2" customFormat="1" ht="10.32" customHeight="1">
      <c r="A93" s="36"/>
      <c r="B93" s="37"/>
      <c r="C93" s="38"/>
      <c r="D93" s="38"/>
      <c r="E93" s="38"/>
      <c r="F93" s="38"/>
      <c r="G93" s="38"/>
      <c r="H93" s="38"/>
      <c r="I93" s="143"/>
      <c r="J93" s="38"/>
      <c r="K93" s="38"/>
      <c r="L93" s="61"/>
      <c r="S93" s="36"/>
      <c r="T93" s="36"/>
      <c r="U93" s="36"/>
      <c r="V93" s="36"/>
      <c r="W93" s="36"/>
      <c r="X93" s="36"/>
      <c r="Y93" s="36"/>
      <c r="Z93" s="36"/>
      <c r="AA93" s="36"/>
      <c r="AB93" s="36"/>
      <c r="AC93" s="36"/>
      <c r="AD93" s="36"/>
      <c r="AE93" s="36"/>
    </row>
    <row r="94" s="2" customFormat="1" ht="29.28" customHeight="1">
      <c r="A94" s="36"/>
      <c r="B94" s="37"/>
      <c r="C94" s="187" t="s">
        <v>109</v>
      </c>
      <c r="D94" s="188"/>
      <c r="E94" s="188"/>
      <c r="F94" s="188"/>
      <c r="G94" s="188"/>
      <c r="H94" s="188"/>
      <c r="I94" s="189"/>
      <c r="J94" s="190" t="s">
        <v>110</v>
      </c>
      <c r="K94" s="188"/>
      <c r="L94" s="61"/>
      <c r="S94" s="36"/>
      <c r="T94" s="36"/>
      <c r="U94" s="36"/>
      <c r="V94" s="36"/>
      <c r="W94" s="36"/>
      <c r="X94" s="36"/>
      <c r="Y94" s="36"/>
      <c r="Z94" s="36"/>
      <c r="AA94" s="36"/>
      <c r="AB94" s="36"/>
      <c r="AC94" s="36"/>
      <c r="AD94" s="36"/>
      <c r="AE94" s="36"/>
    </row>
    <row r="95" s="2" customFormat="1" ht="10.32" customHeight="1">
      <c r="A95" s="36"/>
      <c r="B95" s="37"/>
      <c r="C95" s="38"/>
      <c r="D95" s="38"/>
      <c r="E95" s="38"/>
      <c r="F95" s="38"/>
      <c r="G95" s="38"/>
      <c r="H95" s="38"/>
      <c r="I95" s="143"/>
      <c r="J95" s="38"/>
      <c r="K95" s="38"/>
      <c r="L95" s="61"/>
      <c r="S95" s="36"/>
      <c r="T95" s="36"/>
      <c r="U95" s="36"/>
      <c r="V95" s="36"/>
      <c r="W95" s="36"/>
      <c r="X95" s="36"/>
      <c r="Y95" s="36"/>
      <c r="Z95" s="36"/>
      <c r="AA95" s="36"/>
      <c r="AB95" s="36"/>
      <c r="AC95" s="36"/>
      <c r="AD95" s="36"/>
      <c r="AE95" s="36"/>
    </row>
    <row r="96" s="2" customFormat="1" ht="22.8" customHeight="1">
      <c r="A96" s="36"/>
      <c r="B96" s="37"/>
      <c r="C96" s="191" t="s">
        <v>111</v>
      </c>
      <c r="D96" s="38"/>
      <c r="E96" s="38"/>
      <c r="F96" s="38"/>
      <c r="G96" s="38"/>
      <c r="H96" s="38"/>
      <c r="I96" s="143"/>
      <c r="J96" s="108">
        <f>J121</f>
        <v>0</v>
      </c>
      <c r="K96" s="38"/>
      <c r="L96" s="61"/>
      <c r="S96" s="36"/>
      <c r="T96" s="36"/>
      <c r="U96" s="36"/>
      <c r="V96" s="36"/>
      <c r="W96" s="36"/>
      <c r="X96" s="36"/>
      <c r="Y96" s="36"/>
      <c r="Z96" s="36"/>
      <c r="AA96" s="36"/>
      <c r="AB96" s="36"/>
      <c r="AC96" s="36"/>
      <c r="AD96" s="36"/>
      <c r="AE96" s="36"/>
      <c r="AU96" s="15" t="s">
        <v>83</v>
      </c>
    </row>
    <row r="97" s="9" customFormat="1" ht="24.96" customHeight="1">
      <c r="A97" s="9"/>
      <c r="B97" s="192"/>
      <c r="C97" s="193"/>
      <c r="D97" s="194" t="s">
        <v>112</v>
      </c>
      <c r="E97" s="195"/>
      <c r="F97" s="195"/>
      <c r="G97" s="195"/>
      <c r="H97" s="195"/>
      <c r="I97" s="196"/>
      <c r="J97" s="197">
        <f>J122</f>
        <v>0</v>
      </c>
      <c r="K97" s="193"/>
      <c r="L97" s="198"/>
      <c r="S97" s="9"/>
      <c r="T97" s="9"/>
      <c r="U97" s="9"/>
      <c r="V97" s="9"/>
      <c r="W97" s="9"/>
      <c r="X97" s="9"/>
      <c r="Y97" s="9"/>
      <c r="Z97" s="9"/>
      <c r="AA97" s="9"/>
      <c r="AB97" s="9"/>
      <c r="AC97" s="9"/>
      <c r="AD97" s="9"/>
      <c r="AE97" s="9"/>
    </row>
    <row r="98" s="9" customFormat="1" ht="24.96" customHeight="1">
      <c r="A98" s="9"/>
      <c r="B98" s="192"/>
      <c r="C98" s="193"/>
      <c r="D98" s="194" t="s">
        <v>113</v>
      </c>
      <c r="E98" s="195"/>
      <c r="F98" s="195"/>
      <c r="G98" s="195"/>
      <c r="H98" s="195"/>
      <c r="I98" s="196"/>
      <c r="J98" s="197">
        <f>J151</f>
        <v>0</v>
      </c>
      <c r="K98" s="193"/>
      <c r="L98" s="198"/>
      <c r="S98" s="9"/>
      <c r="T98" s="9"/>
      <c r="U98" s="9"/>
      <c r="V98" s="9"/>
      <c r="W98" s="9"/>
      <c r="X98" s="9"/>
      <c r="Y98" s="9"/>
      <c r="Z98" s="9"/>
      <c r="AA98" s="9"/>
      <c r="AB98" s="9"/>
      <c r="AC98" s="9"/>
      <c r="AD98" s="9"/>
      <c r="AE98" s="9"/>
    </row>
    <row r="99" s="9" customFormat="1" ht="24.96" customHeight="1">
      <c r="A99" s="9"/>
      <c r="B99" s="192"/>
      <c r="C99" s="193"/>
      <c r="D99" s="194" t="s">
        <v>114</v>
      </c>
      <c r="E99" s="195"/>
      <c r="F99" s="195"/>
      <c r="G99" s="195"/>
      <c r="H99" s="195"/>
      <c r="I99" s="196"/>
      <c r="J99" s="197">
        <f>J154</f>
        <v>0</v>
      </c>
      <c r="K99" s="193"/>
      <c r="L99" s="198"/>
      <c r="S99" s="9"/>
      <c r="T99" s="9"/>
      <c r="U99" s="9"/>
      <c r="V99" s="9"/>
      <c r="W99" s="9"/>
      <c r="X99" s="9"/>
      <c r="Y99" s="9"/>
      <c r="Z99" s="9"/>
      <c r="AA99" s="9"/>
      <c r="AB99" s="9"/>
      <c r="AC99" s="9"/>
      <c r="AD99" s="9"/>
      <c r="AE99" s="9"/>
    </row>
    <row r="100" s="9" customFormat="1" ht="24.96" customHeight="1">
      <c r="A100" s="9"/>
      <c r="B100" s="192"/>
      <c r="C100" s="193"/>
      <c r="D100" s="194" t="s">
        <v>115</v>
      </c>
      <c r="E100" s="195"/>
      <c r="F100" s="195"/>
      <c r="G100" s="195"/>
      <c r="H100" s="195"/>
      <c r="I100" s="196"/>
      <c r="J100" s="197">
        <f>J173</f>
        <v>0</v>
      </c>
      <c r="K100" s="193"/>
      <c r="L100" s="198"/>
      <c r="S100" s="9"/>
      <c r="T100" s="9"/>
      <c r="U100" s="9"/>
      <c r="V100" s="9"/>
      <c r="W100" s="9"/>
      <c r="X100" s="9"/>
      <c r="Y100" s="9"/>
      <c r="Z100" s="9"/>
      <c r="AA100" s="9"/>
      <c r="AB100" s="9"/>
      <c r="AC100" s="9"/>
      <c r="AD100" s="9"/>
      <c r="AE100" s="9"/>
    </row>
    <row r="101" s="9" customFormat="1" ht="24.96" customHeight="1">
      <c r="A101" s="9"/>
      <c r="B101" s="192"/>
      <c r="C101" s="193"/>
      <c r="D101" s="194" t="s">
        <v>116</v>
      </c>
      <c r="E101" s="195"/>
      <c r="F101" s="195"/>
      <c r="G101" s="195"/>
      <c r="H101" s="195"/>
      <c r="I101" s="196"/>
      <c r="J101" s="197">
        <f>J188</f>
        <v>0</v>
      </c>
      <c r="K101" s="193"/>
      <c r="L101" s="198"/>
      <c r="S101" s="9"/>
      <c r="T101" s="9"/>
      <c r="U101" s="9"/>
      <c r="V101" s="9"/>
      <c r="W101" s="9"/>
      <c r="X101" s="9"/>
      <c r="Y101" s="9"/>
      <c r="Z101" s="9"/>
      <c r="AA101" s="9"/>
      <c r="AB101" s="9"/>
      <c r="AC101" s="9"/>
      <c r="AD101" s="9"/>
      <c r="AE101" s="9"/>
    </row>
    <row r="102" s="2" customFormat="1" ht="21.84" customHeight="1">
      <c r="A102" s="36"/>
      <c r="B102" s="37"/>
      <c r="C102" s="38"/>
      <c r="D102" s="38"/>
      <c r="E102" s="38"/>
      <c r="F102" s="38"/>
      <c r="G102" s="38"/>
      <c r="H102" s="38"/>
      <c r="I102" s="143"/>
      <c r="J102" s="38"/>
      <c r="K102" s="38"/>
      <c r="L102" s="61"/>
      <c r="S102" s="36"/>
      <c r="T102" s="36"/>
      <c r="U102" s="36"/>
      <c r="V102" s="36"/>
      <c r="W102" s="36"/>
      <c r="X102" s="36"/>
      <c r="Y102" s="36"/>
      <c r="Z102" s="36"/>
      <c r="AA102" s="36"/>
      <c r="AB102" s="36"/>
      <c r="AC102" s="36"/>
      <c r="AD102" s="36"/>
      <c r="AE102" s="36"/>
    </row>
    <row r="103" s="2" customFormat="1" ht="6.96" customHeight="1">
      <c r="A103" s="36"/>
      <c r="B103" s="64"/>
      <c r="C103" s="65"/>
      <c r="D103" s="65"/>
      <c r="E103" s="65"/>
      <c r="F103" s="65"/>
      <c r="G103" s="65"/>
      <c r="H103" s="65"/>
      <c r="I103" s="182"/>
      <c r="J103" s="65"/>
      <c r="K103" s="65"/>
      <c r="L103" s="61"/>
      <c r="S103" s="36"/>
      <c r="T103" s="36"/>
      <c r="U103" s="36"/>
      <c r="V103" s="36"/>
      <c r="W103" s="36"/>
      <c r="X103" s="36"/>
      <c r="Y103" s="36"/>
      <c r="Z103" s="36"/>
      <c r="AA103" s="36"/>
      <c r="AB103" s="36"/>
      <c r="AC103" s="36"/>
      <c r="AD103" s="36"/>
      <c r="AE103" s="36"/>
    </row>
    <row r="107" s="2" customFormat="1" ht="6.96" customHeight="1">
      <c r="A107" s="36"/>
      <c r="B107" s="66"/>
      <c r="C107" s="67"/>
      <c r="D107" s="67"/>
      <c r="E107" s="67"/>
      <c r="F107" s="67"/>
      <c r="G107" s="67"/>
      <c r="H107" s="67"/>
      <c r="I107" s="185"/>
      <c r="J107" s="67"/>
      <c r="K107" s="67"/>
      <c r="L107" s="61"/>
      <c r="S107" s="36"/>
      <c r="T107" s="36"/>
      <c r="U107" s="36"/>
      <c r="V107" s="36"/>
      <c r="W107" s="36"/>
      <c r="X107" s="36"/>
      <c r="Y107" s="36"/>
      <c r="Z107" s="36"/>
      <c r="AA107" s="36"/>
      <c r="AB107" s="36"/>
      <c r="AC107" s="36"/>
      <c r="AD107" s="36"/>
      <c r="AE107" s="36"/>
    </row>
    <row r="108" s="2" customFormat="1" ht="24.96" customHeight="1">
      <c r="A108" s="36"/>
      <c r="B108" s="37"/>
      <c r="C108" s="21" t="s">
        <v>117</v>
      </c>
      <c r="D108" s="38"/>
      <c r="E108" s="38"/>
      <c r="F108" s="38"/>
      <c r="G108" s="38"/>
      <c r="H108" s="38"/>
      <c r="I108" s="143"/>
      <c r="J108" s="38"/>
      <c r="K108" s="38"/>
      <c r="L108" s="61"/>
      <c r="S108" s="36"/>
      <c r="T108" s="36"/>
      <c r="U108" s="36"/>
      <c r="V108" s="36"/>
      <c r="W108" s="36"/>
      <c r="X108" s="36"/>
      <c r="Y108" s="36"/>
      <c r="Z108" s="36"/>
      <c r="AA108" s="36"/>
      <c r="AB108" s="36"/>
      <c r="AC108" s="36"/>
      <c r="AD108" s="36"/>
      <c r="AE108" s="36"/>
    </row>
    <row r="109" s="2" customFormat="1" ht="6.96" customHeight="1">
      <c r="A109" s="36"/>
      <c r="B109" s="37"/>
      <c r="C109" s="38"/>
      <c r="D109" s="38"/>
      <c r="E109" s="38"/>
      <c r="F109" s="38"/>
      <c r="G109" s="38"/>
      <c r="H109" s="38"/>
      <c r="I109" s="143"/>
      <c r="J109" s="38"/>
      <c r="K109" s="38"/>
      <c r="L109" s="61"/>
      <c r="S109" s="36"/>
      <c r="T109" s="36"/>
      <c r="U109" s="36"/>
      <c r="V109" s="36"/>
      <c r="W109" s="36"/>
      <c r="X109" s="36"/>
      <c r="Y109" s="36"/>
      <c r="Z109" s="36"/>
      <c r="AA109" s="36"/>
      <c r="AB109" s="36"/>
      <c r="AC109" s="36"/>
      <c r="AD109" s="36"/>
      <c r="AE109" s="36"/>
    </row>
    <row r="110" s="2" customFormat="1" ht="12" customHeight="1">
      <c r="A110" s="36"/>
      <c r="B110" s="37"/>
      <c r="C110" s="30" t="s">
        <v>16</v>
      </c>
      <c r="D110" s="38"/>
      <c r="E110" s="38"/>
      <c r="F110" s="38"/>
      <c r="G110" s="38"/>
      <c r="H110" s="38"/>
      <c r="I110" s="143"/>
      <c r="J110" s="38"/>
      <c r="K110" s="38"/>
      <c r="L110" s="61"/>
      <c r="S110" s="36"/>
      <c r="T110" s="36"/>
      <c r="U110" s="36"/>
      <c r="V110" s="36"/>
      <c r="W110" s="36"/>
      <c r="X110" s="36"/>
      <c r="Y110" s="36"/>
      <c r="Z110" s="36"/>
      <c r="AA110" s="36"/>
      <c r="AB110" s="36"/>
      <c r="AC110" s="36"/>
      <c r="AD110" s="36"/>
      <c r="AE110" s="36"/>
    </row>
    <row r="111" s="2" customFormat="1" ht="16.5" customHeight="1">
      <c r="A111" s="36"/>
      <c r="B111" s="37"/>
      <c r="C111" s="38"/>
      <c r="D111" s="38"/>
      <c r="E111" s="186" t="str">
        <f>E7</f>
        <v>Modernizace sil.II/315 Hrádek - Ústí nad Orlicí</v>
      </c>
      <c r="F111" s="30"/>
      <c r="G111" s="30"/>
      <c r="H111" s="30"/>
      <c r="I111" s="143"/>
      <c r="J111" s="38"/>
      <c r="K111" s="38"/>
      <c r="L111" s="61"/>
      <c r="S111" s="36"/>
      <c r="T111" s="36"/>
      <c r="U111" s="36"/>
      <c r="V111" s="36"/>
      <c r="W111" s="36"/>
      <c r="X111" s="36"/>
      <c r="Y111" s="36"/>
      <c r="Z111" s="36"/>
      <c r="AA111" s="36"/>
      <c r="AB111" s="36"/>
      <c r="AC111" s="36"/>
      <c r="AD111" s="36"/>
      <c r="AE111" s="36"/>
    </row>
    <row r="112" s="2" customFormat="1" ht="12" customHeight="1">
      <c r="A112" s="36"/>
      <c r="B112" s="37"/>
      <c r="C112" s="30" t="s">
        <v>106</v>
      </c>
      <c r="D112" s="38"/>
      <c r="E112" s="38"/>
      <c r="F112" s="38"/>
      <c r="G112" s="38"/>
      <c r="H112" s="38"/>
      <c r="I112" s="143"/>
      <c r="J112" s="38"/>
      <c r="K112" s="38"/>
      <c r="L112" s="61"/>
      <c r="S112" s="36"/>
      <c r="T112" s="36"/>
      <c r="U112" s="36"/>
      <c r="V112" s="36"/>
      <c r="W112" s="36"/>
      <c r="X112" s="36"/>
      <c r="Y112" s="36"/>
      <c r="Z112" s="36"/>
      <c r="AA112" s="36"/>
      <c r="AB112" s="36"/>
      <c r="AC112" s="36"/>
      <c r="AD112" s="36"/>
      <c r="AE112" s="36"/>
    </row>
    <row r="113" s="2" customFormat="1" ht="16.5" customHeight="1">
      <c r="A113" s="36"/>
      <c r="B113" s="37"/>
      <c r="C113" s="38"/>
      <c r="D113" s="38"/>
      <c r="E113" s="74" t="str">
        <f>E9</f>
        <v>SO 000 - Vedlejší rozpočtové náklady</v>
      </c>
      <c r="F113" s="38"/>
      <c r="G113" s="38"/>
      <c r="H113" s="38"/>
      <c r="I113" s="143"/>
      <c r="J113" s="38"/>
      <c r="K113" s="38"/>
      <c r="L113" s="61"/>
      <c r="S113" s="36"/>
      <c r="T113" s="36"/>
      <c r="U113" s="36"/>
      <c r="V113" s="36"/>
      <c r="W113" s="36"/>
      <c r="X113" s="36"/>
      <c r="Y113" s="36"/>
      <c r="Z113" s="36"/>
      <c r="AA113" s="36"/>
      <c r="AB113" s="36"/>
      <c r="AC113" s="36"/>
      <c r="AD113" s="36"/>
      <c r="AE113" s="36"/>
    </row>
    <row r="114" s="2" customFormat="1" ht="6.96" customHeight="1">
      <c r="A114" s="36"/>
      <c r="B114" s="37"/>
      <c r="C114" s="38"/>
      <c r="D114" s="38"/>
      <c r="E114" s="38"/>
      <c r="F114" s="38"/>
      <c r="G114" s="38"/>
      <c r="H114" s="38"/>
      <c r="I114" s="143"/>
      <c r="J114" s="38"/>
      <c r="K114" s="38"/>
      <c r="L114" s="61"/>
      <c r="S114" s="36"/>
      <c r="T114" s="36"/>
      <c r="U114" s="36"/>
      <c r="V114" s="36"/>
      <c r="W114" s="36"/>
      <c r="X114" s="36"/>
      <c r="Y114" s="36"/>
      <c r="Z114" s="36"/>
      <c r="AA114" s="36"/>
      <c r="AB114" s="36"/>
      <c r="AC114" s="36"/>
      <c r="AD114" s="36"/>
      <c r="AE114" s="36"/>
    </row>
    <row r="115" s="2" customFormat="1" ht="12" customHeight="1">
      <c r="A115" s="36"/>
      <c r="B115" s="37"/>
      <c r="C115" s="30" t="s">
        <v>20</v>
      </c>
      <c r="D115" s="38"/>
      <c r="E115" s="38"/>
      <c r="F115" s="25" t="str">
        <f>F12</f>
        <v xml:space="preserve"> </v>
      </c>
      <c r="G115" s="38"/>
      <c r="H115" s="38"/>
      <c r="I115" s="146" t="s">
        <v>22</v>
      </c>
      <c r="J115" s="77" t="str">
        <f>IF(J12="","",J12)</f>
        <v>28. 4. 2020</v>
      </c>
      <c r="K115" s="38"/>
      <c r="L115" s="61"/>
      <c r="S115" s="36"/>
      <c r="T115" s="36"/>
      <c r="U115" s="36"/>
      <c r="V115" s="36"/>
      <c r="W115" s="36"/>
      <c r="X115" s="36"/>
      <c r="Y115" s="36"/>
      <c r="Z115" s="36"/>
      <c r="AA115" s="36"/>
      <c r="AB115" s="36"/>
      <c r="AC115" s="36"/>
      <c r="AD115" s="36"/>
      <c r="AE115" s="36"/>
    </row>
    <row r="116" s="2" customFormat="1" ht="6.96" customHeight="1">
      <c r="A116" s="36"/>
      <c r="B116" s="37"/>
      <c r="C116" s="38"/>
      <c r="D116" s="38"/>
      <c r="E116" s="38"/>
      <c r="F116" s="38"/>
      <c r="G116" s="38"/>
      <c r="H116" s="38"/>
      <c r="I116" s="143"/>
      <c r="J116" s="38"/>
      <c r="K116" s="38"/>
      <c r="L116" s="61"/>
      <c r="S116" s="36"/>
      <c r="T116" s="36"/>
      <c r="U116" s="36"/>
      <c r="V116" s="36"/>
      <c r="W116" s="36"/>
      <c r="X116" s="36"/>
      <c r="Y116" s="36"/>
      <c r="Z116" s="36"/>
      <c r="AA116" s="36"/>
      <c r="AB116" s="36"/>
      <c r="AC116" s="36"/>
      <c r="AD116" s="36"/>
      <c r="AE116" s="36"/>
    </row>
    <row r="117" s="2" customFormat="1" ht="15.15" customHeight="1">
      <c r="A117" s="36"/>
      <c r="B117" s="37"/>
      <c r="C117" s="30" t="s">
        <v>24</v>
      </c>
      <c r="D117" s="38"/>
      <c r="E117" s="38"/>
      <c r="F117" s="25" t="str">
        <f>E15</f>
        <v xml:space="preserve"> </v>
      </c>
      <c r="G117" s="38"/>
      <c r="H117" s="38"/>
      <c r="I117" s="146" t="s">
        <v>29</v>
      </c>
      <c r="J117" s="34" t="str">
        <f>E21</f>
        <v xml:space="preserve"> </v>
      </c>
      <c r="K117" s="38"/>
      <c r="L117" s="61"/>
      <c r="S117" s="36"/>
      <c r="T117" s="36"/>
      <c r="U117" s="36"/>
      <c r="V117" s="36"/>
      <c r="W117" s="36"/>
      <c r="X117" s="36"/>
      <c r="Y117" s="36"/>
      <c r="Z117" s="36"/>
      <c r="AA117" s="36"/>
      <c r="AB117" s="36"/>
      <c r="AC117" s="36"/>
      <c r="AD117" s="36"/>
      <c r="AE117" s="36"/>
    </row>
    <row r="118" s="2" customFormat="1" ht="15.15" customHeight="1">
      <c r="A118" s="36"/>
      <c r="B118" s="37"/>
      <c r="C118" s="30" t="s">
        <v>27</v>
      </c>
      <c r="D118" s="38"/>
      <c r="E118" s="38"/>
      <c r="F118" s="25" t="str">
        <f>IF(E18="","",E18)</f>
        <v>Vyplň údaj</v>
      </c>
      <c r="G118" s="38"/>
      <c r="H118" s="38"/>
      <c r="I118" s="146" t="s">
        <v>31</v>
      </c>
      <c r="J118" s="34" t="str">
        <f>E24</f>
        <v xml:space="preserve"> </v>
      </c>
      <c r="K118" s="38"/>
      <c r="L118" s="61"/>
      <c r="S118" s="36"/>
      <c r="T118" s="36"/>
      <c r="U118" s="36"/>
      <c r="V118" s="36"/>
      <c r="W118" s="36"/>
      <c r="X118" s="36"/>
      <c r="Y118" s="36"/>
      <c r="Z118" s="36"/>
      <c r="AA118" s="36"/>
      <c r="AB118" s="36"/>
      <c r="AC118" s="36"/>
      <c r="AD118" s="36"/>
      <c r="AE118" s="36"/>
    </row>
    <row r="119" s="2" customFormat="1" ht="10.32" customHeight="1">
      <c r="A119" s="36"/>
      <c r="B119" s="37"/>
      <c r="C119" s="38"/>
      <c r="D119" s="38"/>
      <c r="E119" s="38"/>
      <c r="F119" s="38"/>
      <c r="G119" s="38"/>
      <c r="H119" s="38"/>
      <c r="I119" s="143"/>
      <c r="J119" s="38"/>
      <c r="K119" s="38"/>
      <c r="L119" s="61"/>
      <c r="S119" s="36"/>
      <c r="T119" s="36"/>
      <c r="U119" s="36"/>
      <c r="V119" s="36"/>
      <c r="W119" s="36"/>
      <c r="X119" s="36"/>
      <c r="Y119" s="36"/>
      <c r="Z119" s="36"/>
      <c r="AA119" s="36"/>
      <c r="AB119" s="36"/>
      <c r="AC119" s="36"/>
      <c r="AD119" s="36"/>
      <c r="AE119" s="36"/>
    </row>
    <row r="120" s="10" customFormat="1" ht="29.28" customHeight="1">
      <c r="A120" s="199"/>
      <c r="B120" s="200"/>
      <c r="C120" s="201" t="s">
        <v>118</v>
      </c>
      <c r="D120" s="202" t="s">
        <v>58</v>
      </c>
      <c r="E120" s="202" t="s">
        <v>54</v>
      </c>
      <c r="F120" s="202" t="s">
        <v>55</v>
      </c>
      <c r="G120" s="202" t="s">
        <v>119</v>
      </c>
      <c r="H120" s="202" t="s">
        <v>120</v>
      </c>
      <c r="I120" s="203" t="s">
        <v>121</v>
      </c>
      <c r="J120" s="202" t="s">
        <v>110</v>
      </c>
      <c r="K120" s="204" t="s">
        <v>122</v>
      </c>
      <c r="L120" s="205"/>
      <c r="M120" s="98" t="s">
        <v>1</v>
      </c>
      <c r="N120" s="99" t="s">
        <v>37</v>
      </c>
      <c r="O120" s="99" t="s">
        <v>123</v>
      </c>
      <c r="P120" s="99" t="s">
        <v>124</v>
      </c>
      <c r="Q120" s="99" t="s">
        <v>125</v>
      </c>
      <c r="R120" s="99" t="s">
        <v>126</v>
      </c>
      <c r="S120" s="99" t="s">
        <v>127</v>
      </c>
      <c r="T120" s="100" t="s">
        <v>128</v>
      </c>
      <c r="U120" s="199"/>
      <c r="V120" s="199"/>
      <c r="W120" s="199"/>
      <c r="X120" s="199"/>
      <c r="Y120" s="199"/>
      <c r="Z120" s="199"/>
      <c r="AA120" s="199"/>
      <c r="AB120" s="199"/>
      <c r="AC120" s="199"/>
      <c r="AD120" s="199"/>
      <c r="AE120" s="199"/>
    </row>
    <row r="121" s="2" customFormat="1" ht="22.8" customHeight="1">
      <c r="A121" s="36"/>
      <c r="B121" s="37"/>
      <c r="C121" s="105" t="s">
        <v>129</v>
      </c>
      <c r="D121" s="38"/>
      <c r="E121" s="38"/>
      <c r="F121" s="38"/>
      <c r="G121" s="38"/>
      <c r="H121" s="38"/>
      <c r="I121" s="143"/>
      <c r="J121" s="206">
        <f>BK121</f>
        <v>0</v>
      </c>
      <c r="K121" s="38"/>
      <c r="L121" s="42"/>
      <c r="M121" s="101"/>
      <c r="N121" s="207"/>
      <c r="O121" s="102"/>
      <c r="P121" s="208">
        <f>P122+P151+P154+P173+P188</f>
        <v>0</v>
      </c>
      <c r="Q121" s="102"/>
      <c r="R121" s="208">
        <f>R122+R151+R154+R173+R188</f>
        <v>0</v>
      </c>
      <c r="S121" s="102"/>
      <c r="T121" s="209">
        <f>T122+T151+T154+T173+T188</f>
        <v>0</v>
      </c>
      <c r="U121" s="36"/>
      <c r="V121" s="36"/>
      <c r="W121" s="36"/>
      <c r="X121" s="36"/>
      <c r="Y121" s="36"/>
      <c r="Z121" s="36"/>
      <c r="AA121" s="36"/>
      <c r="AB121" s="36"/>
      <c r="AC121" s="36"/>
      <c r="AD121" s="36"/>
      <c r="AE121" s="36"/>
      <c r="AT121" s="15" t="s">
        <v>72</v>
      </c>
      <c r="AU121" s="15" t="s">
        <v>83</v>
      </c>
      <c r="BK121" s="210">
        <f>BK122+BK151+BK154+BK173+BK188</f>
        <v>0</v>
      </c>
    </row>
    <row r="122" s="11" customFormat="1" ht="25.92" customHeight="1">
      <c r="A122" s="11"/>
      <c r="B122" s="211"/>
      <c r="C122" s="212"/>
      <c r="D122" s="213" t="s">
        <v>72</v>
      </c>
      <c r="E122" s="214" t="s">
        <v>130</v>
      </c>
      <c r="F122" s="214" t="s">
        <v>131</v>
      </c>
      <c r="G122" s="212"/>
      <c r="H122" s="212"/>
      <c r="I122" s="215"/>
      <c r="J122" s="216">
        <f>BK122</f>
        <v>0</v>
      </c>
      <c r="K122" s="212"/>
      <c r="L122" s="217"/>
      <c r="M122" s="218"/>
      <c r="N122" s="219"/>
      <c r="O122" s="219"/>
      <c r="P122" s="220">
        <f>SUM(P123:P150)</f>
        <v>0</v>
      </c>
      <c r="Q122" s="219"/>
      <c r="R122" s="220">
        <f>SUM(R123:R150)</f>
        <v>0</v>
      </c>
      <c r="S122" s="219"/>
      <c r="T122" s="221">
        <f>SUM(T123:T150)</f>
        <v>0</v>
      </c>
      <c r="U122" s="11"/>
      <c r="V122" s="11"/>
      <c r="W122" s="11"/>
      <c r="X122" s="11"/>
      <c r="Y122" s="11"/>
      <c r="Z122" s="11"/>
      <c r="AA122" s="11"/>
      <c r="AB122" s="11"/>
      <c r="AC122" s="11"/>
      <c r="AD122" s="11"/>
      <c r="AE122" s="11"/>
      <c r="AR122" s="222" t="s">
        <v>132</v>
      </c>
      <c r="AT122" s="223" t="s">
        <v>72</v>
      </c>
      <c r="AU122" s="223" t="s">
        <v>73</v>
      </c>
      <c r="AY122" s="222" t="s">
        <v>133</v>
      </c>
      <c r="BK122" s="224">
        <f>SUM(BK123:BK150)</f>
        <v>0</v>
      </c>
    </row>
    <row r="123" s="2" customFormat="1" ht="16.5" customHeight="1">
      <c r="A123" s="36"/>
      <c r="B123" s="37"/>
      <c r="C123" s="225" t="s">
        <v>81</v>
      </c>
      <c r="D123" s="225" t="s">
        <v>134</v>
      </c>
      <c r="E123" s="226" t="s">
        <v>135</v>
      </c>
      <c r="F123" s="227" t="s">
        <v>136</v>
      </c>
      <c r="G123" s="228" t="s">
        <v>137</v>
      </c>
      <c r="H123" s="229">
        <v>45</v>
      </c>
      <c r="I123" s="230"/>
      <c r="J123" s="231">
        <f>ROUND(I123*H123,2)</f>
        <v>0</v>
      </c>
      <c r="K123" s="227" t="s">
        <v>1</v>
      </c>
      <c r="L123" s="42"/>
      <c r="M123" s="232" t="s">
        <v>1</v>
      </c>
      <c r="N123" s="233" t="s">
        <v>38</v>
      </c>
      <c r="O123" s="89"/>
      <c r="P123" s="234">
        <f>O123*H123</f>
        <v>0</v>
      </c>
      <c r="Q123" s="234">
        <v>0</v>
      </c>
      <c r="R123" s="234">
        <f>Q123*H123</f>
        <v>0</v>
      </c>
      <c r="S123" s="234">
        <v>0</v>
      </c>
      <c r="T123" s="235">
        <f>S123*H123</f>
        <v>0</v>
      </c>
      <c r="U123" s="36"/>
      <c r="V123" s="36"/>
      <c r="W123" s="36"/>
      <c r="X123" s="36"/>
      <c r="Y123" s="36"/>
      <c r="Z123" s="36"/>
      <c r="AA123" s="36"/>
      <c r="AB123" s="36"/>
      <c r="AC123" s="36"/>
      <c r="AD123" s="36"/>
      <c r="AE123" s="36"/>
      <c r="AR123" s="236" t="s">
        <v>132</v>
      </c>
      <c r="AT123" s="236" t="s">
        <v>134</v>
      </c>
      <c r="AU123" s="236" t="s">
        <v>81</v>
      </c>
      <c r="AY123" s="15" t="s">
        <v>133</v>
      </c>
      <c r="BE123" s="237">
        <f>IF(N123="základní",J123,0)</f>
        <v>0</v>
      </c>
      <c r="BF123" s="237">
        <f>IF(N123="snížená",J123,0)</f>
        <v>0</v>
      </c>
      <c r="BG123" s="237">
        <f>IF(N123="zákl. přenesená",J123,0)</f>
        <v>0</v>
      </c>
      <c r="BH123" s="237">
        <f>IF(N123="sníž. přenesená",J123,0)</f>
        <v>0</v>
      </c>
      <c r="BI123" s="237">
        <f>IF(N123="nulová",J123,0)</f>
        <v>0</v>
      </c>
      <c r="BJ123" s="15" t="s">
        <v>81</v>
      </c>
      <c r="BK123" s="237">
        <f>ROUND(I123*H123,2)</f>
        <v>0</v>
      </c>
      <c r="BL123" s="15" t="s">
        <v>132</v>
      </c>
      <c r="BM123" s="236" t="s">
        <v>138</v>
      </c>
    </row>
    <row r="124" s="2" customFormat="1">
      <c r="A124" s="36"/>
      <c r="B124" s="37"/>
      <c r="C124" s="38"/>
      <c r="D124" s="238" t="s">
        <v>139</v>
      </c>
      <c r="E124" s="38"/>
      <c r="F124" s="239" t="s">
        <v>136</v>
      </c>
      <c r="G124" s="38"/>
      <c r="H124" s="38"/>
      <c r="I124" s="143"/>
      <c r="J124" s="38"/>
      <c r="K124" s="38"/>
      <c r="L124" s="42"/>
      <c r="M124" s="240"/>
      <c r="N124" s="241"/>
      <c r="O124" s="89"/>
      <c r="P124" s="89"/>
      <c r="Q124" s="89"/>
      <c r="R124" s="89"/>
      <c r="S124" s="89"/>
      <c r="T124" s="90"/>
      <c r="U124" s="36"/>
      <c r="V124" s="36"/>
      <c r="W124" s="36"/>
      <c r="X124" s="36"/>
      <c r="Y124" s="36"/>
      <c r="Z124" s="36"/>
      <c r="AA124" s="36"/>
      <c r="AB124" s="36"/>
      <c r="AC124" s="36"/>
      <c r="AD124" s="36"/>
      <c r="AE124" s="36"/>
      <c r="AT124" s="15" t="s">
        <v>139</v>
      </c>
      <c r="AU124" s="15" t="s">
        <v>81</v>
      </c>
    </row>
    <row r="125" s="12" customFormat="1">
      <c r="A125" s="12"/>
      <c r="B125" s="242"/>
      <c r="C125" s="243"/>
      <c r="D125" s="238" t="s">
        <v>140</v>
      </c>
      <c r="E125" s="244" t="s">
        <v>141</v>
      </c>
      <c r="F125" s="245" t="s">
        <v>142</v>
      </c>
      <c r="G125" s="243"/>
      <c r="H125" s="246">
        <v>45</v>
      </c>
      <c r="I125" s="247"/>
      <c r="J125" s="243"/>
      <c r="K125" s="243"/>
      <c r="L125" s="248"/>
      <c r="M125" s="249"/>
      <c r="N125" s="250"/>
      <c r="O125" s="250"/>
      <c r="P125" s="250"/>
      <c r="Q125" s="250"/>
      <c r="R125" s="250"/>
      <c r="S125" s="250"/>
      <c r="T125" s="251"/>
      <c r="U125" s="12"/>
      <c r="V125" s="12"/>
      <c r="W125" s="12"/>
      <c r="X125" s="12"/>
      <c r="Y125" s="12"/>
      <c r="Z125" s="12"/>
      <c r="AA125" s="12"/>
      <c r="AB125" s="12"/>
      <c r="AC125" s="12"/>
      <c r="AD125" s="12"/>
      <c r="AE125" s="12"/>
      <c r="AT125" s="252" t="s">
        <v>140</v>
      </c>
      <c r="AU125" s="252" t="s">
        <v>81</v>
      </c>
      <c r="AV125" s="12" t="s">
        <v>103</v>
      </c>
      <c r="AW125" s="12" t="s">
        <v>30</v>
      </c>
      <c r="AX125" s="12" t="s">
        <v>73</v>
      </c>
      <c r="AY125" s="252" t="s">
        <v>133</v>
      </c>
    </row>
    <row r="126" s="12" customFormat="1">
      <c r="A126" s="12"/>
      <c r="B126" s="242"/>
      <c r="C126" s="243"/>
      <c r="D126" s="238" t="s">
        <v>140</v>
      </c>
      <c r="E126" s="244" t="s">
        <v>143</v>
      </c>
      <c r="F126" s="245" t="s">
        <v>144</v>
      </c>
      <c r="G126" s="243"/>
      <c r="H126" s="246">
        <v>45</v>
      </c>
      <c r="I126" s="247"/>
      <c r="J126" s="243"/>
      <c r="K126" s="243"/>
      <c r="L126" s="248"/>
      <c r="M126" s="249"/>
      <c r="N126" s="250"/>
      <c r="O126" s="250"/>
      <c r="P126" s="250"/>
      <c r="Q126" s="250"/>
      <c r="R126" s="250"/>
      <c r="S126" s="250"/>
      <c r="T126" s="251"/>
      <c r="U126" s="12"/>
      <c r="V126" s="12"/>
      <c r="W126" s="12"/>
      <c r="X126" s="12"/>
      <c r="Y126" s="12"/>
      <c r="Z126" s="12"/>
      <c r="AA126" s="12"/>
      <c r="AB126" s="12"/>
      <c r="AC126" s="12"/>
      <c r="AD126" s="12"/>
      <c r="AE126" s="12"/>
      <c r="AT126" s="252" t="s">
        <v>140</v>
      </c>
      <c r="AU126" s="252" t="s">
        <v>81</v>
      </c>
      <c r="AV126" s="12" t="s">
        <v>103</v>
      </c>
      <c r="AW126" s="12" t="s">
        <v>30</v>
      </c>
      <c r="AX126" s="12" t="s">
        <v>81</v>
      </c>
      <c r="AY126" s="252" t="s">
        <v>133</v>
      </c>
    </row>
    <row r="127" s="2" customFormat="1" ht="16.5" customHeight="1">
      <c r="A127" s="36"/>
      <c r="B127" s="37"/>
      <c r="C127" s="225" t="s">
        <v>103</v>
      </c>
      <c r="D127" s="225" t="s">
        <v>134</v>
      </c>
      <c r="E127" s="226" t="s">
        <v>145</v>
      </c>
      <c r="F127" s="227" t="s">
        <v>146</v>
      </c>
      <c r="G127" s="228" t="s">
        <v>137</v>
      </c>
      <c r="H127" s="229">
        <v>3300</v>
      </c>
      <c r="I127" s="230"/>
      <c r="J127" s="231">
        <f>ROUND(I127*H127,2)</f>
        <v>0</v>
      </c>
      <c r="K127" s="227" t="s">
        <v>1</v>
      </c>
      <c r="L127" s="42"/>
      <c r="M127" s="232" t="s">
        <v>1</v>
      </c>
      <c r="N127" s="233" t="s">
        <v>38</v>
      </c>
      <c r="O127" s="89"/>
      <c r="P127" s="234">
        <f>O127*H127</f>
        <v>0</v>
      </c>
      <c r="Q127" s="234">
        <v>0</v>
      </c>
      <c r="R127" s="234">
        <f>Q127*H127</f>
        <v>0</v>
      </c>
      <c r="S127" s="234">
        <v>0</v>
      </c>
      <c r="T127" s="235">
        <f>S127*H127</f>
        <v>0</v>
      </c>
      <c r="U127" s="36"/>
      <c r="V127" s="36"/>
      <c r="W127" s="36"/>
      <c r="X127" s="36"/>
      <c r="Y127" s="36"/>
      <c r="Z127" s="36"/>
      <c r="AA127" s="36"/>
      <c r="AB127" s="36"/>
      <c r="AC127" s="36"/>
      <c r="AD127" s="36"/>
      <c r="AE127" s="36"/>
      <c r="AR127" s="236" t="s">
        <v>132</v>
      </c>
      <c r="AT127" s="236" t="s">
        <v>134</v>
      </c>
      <c r="AU127" s="236" t="s">
        <v>81</v>
      </c>
      <c r="AY127" s="15" t="s">
        <v>133</v>
      </c>
      <c r="BE127" s="237">
        <f>IF(N127="základní",J127,0)</f>
        <v>0</v>
      </c>
      <c r="BF127" s="237">
        <f>IF(N127="snížená",J127,0)</f>
        <v>0</v>
      </c>
      <c r="BG127" s="237">
        <f>IF(N127="zákl. přenesená",J127,0)</f>
        <v>0</v>
      </c>
      <c r="BH127" s="237">
        <f>IF(N127="sníž. přenesená",J127,0)</f>
        <v>0</v>
      </c>
      <c r="BI127" s="237">
        <f>IF(N127="nulová",J127,0)</f>
        <v>0</v>
      </c>
      <c r="BJ127" s="15" t="s">
        <v>81</v>
      </c>
      <c r="BK127" s="237">
        <f>ROUND(I127*H127,2)</f>
        <v>0</v>
      </c>
      <c r="BL127" s="15" t="s">
        <v>132</v>
      </c>
      <c r="BM127" s="236" t="s">
        <v>147</v>
      </c>
    </row>
    <row r="128" s="2" customFormat="1">
      <c r="A128" s="36"/>
      <c r="B128" s="37"/>
      <c r="C128" s="38"/>
      <c r="D128" s="238" t="s">
        <v>139</v>
      </c>
      <c r="E128" s="38"/>
      <c r="F128" s="239" t="s">
        <v>146</v>
      </c>
      <c r="G128" s="38"/>
      <c r="H128" s="38"/>
      <c r="I128" s="143"/>
      <c r="J128" s="38"/>
      <c r="K128" s="38"/>
      <c r="L128" s="42"/>
      <c r="M128" s="240"/>
      <c r="N128" s="241"/>
      <c r="O128" s="89"/>
      <c r="P128" s="89"/>
      <c r="Q128" s="89"/>
      <c r="R128" s="89"/>
      <c r="S128" s="89"/>
      <c r="T128" s="90"/>
      <c r="U128" s="36"/>
      <c r="V128" s="36"/>
      <c r="W128" s="36"/>
      <c r="X128" s="36"/>
      <c r="Y128" s="36"/>
      <c r="Z128" s="36"/>
      <c r="AA128" s="36"/>
      <c r="AB128" s="36"/>
      <c r="AC128" s="36"/>
      <c r="AD128" s="36"/>
      <c r="AE128" s="36"/>
      <c r="AT128" s="15" t="s">
        <v>139</v>
      </c>
      <c r="AU128" s="15" t="s">
        <v>81</v>
      </c>
    </row>
    <row r="129" s="2" customFormat="1" ht="16.5" customHeight="1">
      <c r="A129" s="36"/>
      <c r="B129" s="37"/>
      <c r="C129" s="225" t="s">
        <v>148</v>
      </c>
      <c r="D129" s="225" t="s">
        <v>134</v>
      </c>
      <c r="E129" s="226" t="s">
        <v>149</v>
      </c>
      <c r="F129" s="227" t="s">
        <v>146</v>
      </c>
      <c r="G129" s="228" t="s">
        <v>137</v>
      </c>
      <c r="H129" s="229">
        <v>3300</v>
      </c>
      <c r="I129" s="230"/>
      <c r="J129" s="231">
        <f>ROUND(I129*H129,2)</f>
        <v>0</v>
      </c>
      <c r="K129" s="227" t="s">
        <v>1</v>
      </c>
      <c r="L129" s="42"/>
      <c r="M129" s="232" t="s">
        <v>1</v>
      </c>
      <c r="N129" s="233" t="s">
        <v>38</v>
      </c>
      <c r="O129" s="89"/>
      <c r="P129" s="234">
        <f>O129*H129</f>
        <v>0</v>
      </c>
      <c r="Q129" s="234">
        <v>0</v>
      </c>
      <c r="R129" s="234">
        <f>Q129*H129</f>
        <v>0</v>
      </c>
      <c r="S129" s="234">
        <v>0</v>
      </c>
      <c r="T129" s="235">
        <f>S129*H129</f>
        <v>0</v>
      </c>
      <c r="U129" s="36"/>
      <c r="V129" s="36"/>
      <c r="W129" s="36"/>
      <c r="X129" s="36"/>
      <c r="Y129" s="36"/>
      <c r="Z129" s="36"/>
      <c r="AA129" s="36"/>
      <c r="AB129" s="36"/>
      <c r="AC129" s="36"/>
      <c r="AD129" s="36"/>
      <c r="AE129" s="36"/>
      <c r="AR129" s="236" t="s">
        <v>132</v>
      </c>
      <c r="AT129" s="236" t="s">
        <v>134</v>
      </c>
      <c r="AU129" s="236" t="s">
        <v>81</v>
      </c>
      <c r="AY129" s="15" t="s">
        <v>133</v>
      </c>
      <c r="BE129" s="237">
        <f>IF(N129="základní",J129,0)</f>
        <v>0</v>
      </c>
      <c r="BF129" s="237">
        <f>IF(N129="snížená",J129,0)</f>
        <v>0</v>
      </c>
      <c r="BG129" s="237">
        <f>IF(N129="zákl. přenesená",J129,0)</f>
        <v>0</v>
      </c>
      <c r="BH129" s="237">
        <f>IF(N129="sníž. přenesená",J129,0)</f>
        <v>0</v>
      </c>
      <c r="BI129" s="237">
        <f>IF(N129="nulová",J129,0)</f>
        <v>0</v>
      </c>
      <c r="BJ129" s="15" t="s">
        <v>81</v>
      </c>
      <c r="BK129" s="237">
        <f>ROUND(I129*H129,2)</f>
        <v>0</v>
      </c>
      <c r="BL129" s="15" t="s">
        <v>132</v>
      </c>
      <c r="BM129" s="236" t="s">
        <v>150</v>
      </c>
    </row>
    <row r="130" s="2" customFormat="1">
      <c r="A130" s="36"/>
      <c r="B130" s="37"/>
      <c r="C130" s="38"/>
      <c r="D130" s="238" t="s">
        <v>139</v>
      </c>
      <c r="E130" s="38"/>
      <c r="F130" s="239" t="s">
        <v>146</v>
      </c>
      <c r="G130" s="38"/>
      <c r="H130" s="38"/>
      <c r="I130" s="143"/>
      <c r="J130" s="38"/>
      <c r="K130" s="38"/>
      <c r="L130" s="42"/>
      <c r="M130" s="240"/>
      <c r="N130" s="241"/>
      <c r="O130" s="89"/>
      <c r="P130" s="89"/>
      <c r="Q130" s="89"/>
      <c r="R130" s="89"/>
      <c r="S130" s="89"/>
      <c r="T130" s="90"/>
      <c r="U130" s="36"/>
      <c r="V130" s="36"/>
      <c r="W130" s="36"/>
      <c r="X130" s="36"/>
      <c r="Y130" s="36"/>
      <c r="Z130" s="36"/>
      <c r="AA130" s="36"/>
      <c r="AB130" s="36"/>
      <c r="AC130" s="36"/>
      <c r="AD130" s="36"/>
      <c r="AE130" s="36"/>
      <c r="AT130" s="15" t="s">
        <v>139</v>
      </c>
      <c r="AU130" s="15" t="s">
        <v>81</v>
      </c>
    </row>
    <row r="131" s="2" customFormat="1" ht="16.5" customHeight="1">
      <c r="A131" s="36"/>
      <c r="B131" s="37"/>
      <c r="C131" s="225" t="s">
        <v>132</v>
      </c>
      <c r="D131" s="225" t="s">
        <v>134</v>
      </c>
      <c r="E131" s="226" t="s">
        <v>151</v>
      </c>
      <c r="F131" s="227" t="s">
        <v>152</v>
      </c>
      <c r="G131" s="228" t="s">
        <v>153</v>
      </c>
      <c r="H131" s="229">
        <v>1</v>
      </c>
      <c r="I131" s="230"/>
      <c r="J131" s="231">
        <f>ROUND(I131*H131,2)</f>
        <v>0</v>
      </c>
      <c r="K131" s="227" t="s">
        <v>1</v>
      </c>
      <c r="L131" s="42"/>
      <c r="M131" s="232" t="s">
        <v>1</v>
      </c>
      <c r="N131" s="233" t="s">
        <v>38</v>
      </c>
      <c r="O131" s="89"/>
      <c r="P131" s="234">
        <f>O131*H131</f>
        <v>0</v>
      </c>
      <c r="Q131" s="234">
        <v>0</v>
      </c>
      <c r="R131" s="234">
        <f>Q131*H131</f>
        <v>0</v>
      </c>
      <c r="S131" s="234">
        <v>0</v>
      </c>
      <c r="T131" s="235">
        <f>S131*H131</f>
        <v>0</v>
      </c>
      <c r="U131" s="36"/>
      <c r="V131" s="36"/>
      <c r="W131" s="36"/>
      <c r="X131" s="36"/>
      <c r="Y131" s="36"/>
      <c r="Z131" s="36"/>
      <c r="AA131" s="36"/>
      <c r="AB131" s="36"/>
      <c r="AC131" s="36"/>
      <c r="AD131" s="36"/>
      <c r="AE131" s="36"/>
      <c r="AR131" s="236" t="s">
        <v>132</v>
      </c>
      <c r="AT131" s="236" t="s">
        <v>134</v>
      </c>
      <c r="AU131" s="236" t="s">
        <v>81</v>
      </c>
      <c r="AY131" s="15" t="s">
        <v>133</v>
      </c>
      <c r="BE131" s="237">
        <f>IF(N131="základní",J131,0)</f>
        <v>0</v>
      </c>
      <c r="BF131" s="237">
        <f>IF(N131="snížená",J131,0)</f>
        <v>0</v>
      </c>
      <c r="BG131" s="237">
        <f>IF(N131="zákl. přenesená",J131,0)</f>
        <v>0</v>
      </c>
      <c r="BH131" s="237">
        <f>IF(N131="sníž. přenesená",J131,0)</f>
        <v>0</v>
      </c>
      <c r="BI131" s="237">
        <f>IF(N131="nulová",J131,0)</f>
        <v>0</v>
      </c>
      <c r="BJ131" s="15" t="s">
        <v>81</v>
      </c>
      <c r="BK131" s="237">
        <f>ROUND(I131*H131,2)</f>
        <v>0</v>
      </c>
      <c r="BL131" s="15" t="s">
        <v>132</v>
      </c>
      <c r="BM131" s="236" t="s">
        <v>154</v>
      </c>
    </row>
    <row r="132" s="2" customFormat="1">
      <c r="A132" s="36"/>
      <c r="B132" s="37"/>
      <c r="C132" s="38"/>
      <c r="D132" s="238" t="s">
        <v>139</v>
      </c>
      <c r="E132" s="38"/>
      <c r="F132" s="239" t="s">
        <v>152</v>
      </c>
      <c r="G132" s="38"/>
      <c r="H132" s="38"/>
      <c r="I132" s="143"/>
      <c r="J132" s="38"/>
      <c r="K132" s="38"/>
      <c r="L132" s="42"/>
      <c r="M132" s="240"/>
      <c r="N132" s="241"/>
      <c r="O132" s="89"/>
      <c r="P132" s="89"/>
      <c r="Q132" s="89"/>
      <c r="R132" s="89"/>
      <c r="S132" s="89"/>
      <c r="T132" s="90"/>
      <c r="U132" s="36"/>
      <c r="V132" s="36"/>
      <c r="W132" s="36"/>
      <c r="X132" s="36"/>
      <c r="Y132" s="36"/>
      <c r="Z132" s="36"/>
      <c r="AA132" s="36"/>
      <c r="AB132" s="36"/>
      <c r="AC132" s="36"/>
      <c r="AD132" s="36"/>
      <c r="AE132" s="36"/>
      <c r="AT132" s="15" t="s">
        <v>139</v>
      </c>
      <c r="AU132" s="15" t="s">
        <v>81</v>
      </c>
    </row>
    <row r="133" s="12" customFormat="1">
      <c r="A133" s="12"/>
      <c r="B133" s="242"/>
      <c r="C133" s="243"/>
      <c r="D133" s="238" t="s">
        <v>140</v>
      </c>
      <c r="E133" s="244" t="s">
        <v>155</v>
      </c>
      <c r="F133" s="245" t="s">
        <v>81</v>
      </c>
      <c r="G133" s="243"/>
      <c r="H133" s="246">
        <v>1</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140</v>
      </c>
      <c r="AU133" s="252" t="s">
        <v>81</v>
      </c>
      <c r="AV133" s="12" t="s">
        <v>103</v>
      </c>
      <c r="AW133" s="12" t="s">
        <v>30</v>
      </c>
      <c r="AX133" s="12" t="s">
        <v>73</v>
      </c>
      <c r="AY133" s="252" t="s">
        <v>133</v>
      </c>
    </row>
    <row r="134" s="12" customFormat="1">
      <c r="A134" s="12"/>
      <c r="B134" s="242"/>
      <c r="C134" s="243"/>
      <c r="D134" s="238" t="s">
        <v>140</v>
      </c>
      <c r="E134" s="244" t="s">
        <v>156</v>
      </c>
      <c r="F134" s="245" t="s">
        <v>157</v>
      </c>
      <c r="G134" s="243"/>
      <c r="H134" s="246">
        <v>1</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140</v>
      </c>
      <c r="AU134" s="252" t="s">
        <v>81</v>
      </c>
      <c r="AV134" s="12" t="s">
        <v>103</v>
      </c>
      <c r="AW134" s="12" t="s">
        <v>30</v>
      </c>
      <c r="AX134" s="12" t="s">
        <v>81</v>
      </c>
      <c r="AY134" s="252" t="s">
        <v>133</v>
      </c>
    </row>
    <row r="135" s="2" customFormat="1" ht="16.5" customHeight="1">
      <c r="A135" s="36"/>
      <c r="B135" s="37"/>
      <c r="C135" s="225" t="s">
        <v>158</v>
      </c>
      <c r="D135" s="225" t="s">
        <v>134</v>
      </c>
      <c r="E135" s="226" t="s">
        <v>159</v>
      </c>
      <c r="F135" s="227" t="s">
        <v>160</v>
      </c>
      <c r="G135" s="228" t="s">
        <v>153</v>
      </c>
      <c r="H135" s="229">
        <v>1</v>
      </c>
      <c r="I135" s="230"/>
      <c r="J135" s="231">
        <f>ROUND(I135*H135,2)</f>
        <v>0</v>
      </c>
      <c r="K135" s="227" t="s">
        <v>1</v>
      </c>
      <c r="L135" s="42"/>
      <c r="M135" s="232" t="s">
        <v>1</v>
      </c>
      <c r="N135" s="233" t="s">
        <v>38</v>
      </c>
      <c r="O135" s="89"/>
      <c r="P135" s="234">
        <f>O135*H135</f>
        <v>0</v>
      </c>
      <c r="Q135" s="234">
        <v>0</v>
      </c>
      <c r="R135" s="234">
        <f>Q135*H135</f>
        <v>0</v>
      </c>
      <c r="S135" s="234">
        <v>0</v>
      </c>
      <c r="T135" s="235">
        <f>S135*H135</f>
        <v>0</v>
      </c>
      <c r="U135" s="36"/>
      <c r="V135" s="36"/>
      <c r="W135" s="36"/>
      <c r="X135" s="36"/>
      <c r="Y135" s="36"/>
      <c r="Z135" s="36"/>
      <c r="AA135" s="36"/>
      <c r="AB135" s="36"/>
      <c r="AC135" s="36"/>
      <c r="AD135" s="36"/>
      <c r="AE135" s="36"/>
      <c r="AR135" s="236" t="s">
        <v>132</v>
      </c>
      <c r="AT135" s="236" t="s">
        <v>134</v>
      </c>
      <c r="AU135" s="236" t="s">
        <v>81</v>
      </c>
      <c r="AY135" s="15" t="s">
        <v>133</v>
      </c>
      <c r="BE135" s="237">
        <f>IF(N135="základní",J135,0)</f>
        <v>0</v>
      </c>
      <c r="BF135" s="237">
        <f>IF(N135="snížená",J135,0)</f>
        <v>0</v>
      </c>
      <c r="BG135" s="237">
        <f>IF(N135="zákl. přenesená",J135,0)</f>
        <v>0</v>
      </c>
      <c r="BH135" s="237">
        <f>IF(N135="sníž. přenesená",J135,0)</f>
        <v>0</v>
      </c>
      <c r="BI135" s="237">
        <f>IF(N135="nulová",J135,0)</f>
        <v>0</v>
      </c>
      <c r="BJ135" s="15" t="s">
        <v>81</v>
      </c>
      <c r="BK135" s="237">
        <f>ROUND(I135*H135,2)</f>
        <v>0</v>
      </c>
      <c r="BL135" s="15" t="s">
        <v>132</v>
      </c>
      <c r="BM135" s="236" t="s">
        <v>161</v>
      </c>
    </row>
    <row r="136" s="2" customFormat="1">
      <c r="A136" s="36"/>
      <c r="B136" s="37"/>
      <c r="C136" s="38"/>
      <c r="D136" s="238" t="s">
        <v>139</v>
      </c>
      <c r="E136" s="38"/>
      <c r="F136" s="239" t="s">
        <v>160</v>
      </c>
      <c r="G136" s="38"/>
      <c r="H136" s="38"/>
      <c r="I136" s="143"/>
      <c r="J136" s="38"/>
      <c r="K136" s="38"/>
      <c r="L136" s="42"/>
      <c r="M136" s="240"/>
      <c r="N136" s="241"/>
      <c r="O136" s="89"/>
      <c r="P136" s="89"/>
      <c r="Q136" s="89"/>
      <c r="R136" s="89"/>
      <c r="S136" s="89"/>
      <c r="T136" s="90"/>
      <c r="U136" s="36"/>
      <c r="V136" s="36"/>
      <c r="W136" s="36"/>
      <c r="X136" s="36"/>
      <c r="Y136" s="36"/>
      <c r="Z136" s="36"/>
      <c r="AA136" s="36"/>
      <c r="AB136" s="36"/>
      <c r="AC136" s="36"/>
      <c r="AD136" s="36"/>
      <c r="AE136" s="36"/>
      <c r="AT136" s="15" t="s">
        <v>139</v>
      </c>
      <c r="AU136" s="15" t="s">
        <v>81</v>
      </c>
    </row>
    <row r="137" s="12" customFormat="1">
      <c r="A137" s="12"/>
      <c r="B137" s="242"/>
      <c r="C137" s="243"/>
      <c r="D137" s="238" t="s">
        <v>140</v>
      </c>
      <c r="E137" s="244" t="s">
        <v>162</v>
      </c>
      <c r="F137" s="245" t="s">
        <v>81</v>
      </c>
      <c r="G137" s="243"/>
      <c r="H137" s="246">
        <v>1</v>
      </c>
      <c r="I137" s="247"/>
      <c r="J137" s="243"/>
      <c r="K137" s="243"/>
      <c r="L137" s="248"/>
      <c r="M137" s="249"/>
      <c r="N137" s="250"/>
      <c r="O137" s="250"/>
      <c r="P137" s="250"/>
      <c r="Q137" s="250"/>
      <c r="R137" s="250"/>
      <c r="S137" s="250"/>
      <c r="T137" s="251"/>
      <c r="U137" s="12"/>
      <c r="V137" s="12"/>
      <c r="W137" s="12"/>
      <c r="X137" s="12"/>
      <c r="Y137" s="12"/>
      <c r="Z137" s="12"/>
      <c r="AA137" s="12"/>
      <c r="AB137" s="12"/>
      <c r="AC137" s="12"/>
      <c r="AD137" s="12"/>
      <c r="AE137" s="12"/>
      <c r="AT137" s="252" t="s">
        <v>140</v>
      </c>
      <c r="AU137" s="252" t="s">
        <v>81</v>
      </c>
      <c r="AV137" s="12" t="s">
        <v>103</v>
      </c>
      <c r="AW137" s="12" t="s">
        <v>30</v>
      </c>
      <c r="AX137" s="12" t="s">
        <v>73</v>
      </c>
      <c r="AY137" s="252" t="s">
        <v>133</v>
      </c>
    </row>
    <row r="138" s="12" customFormat="1">
      <c r="A138" s="12"/>
      <c r="B138" s="242"/>
      <c r="C138" s="243"/>
      <c r="D138" s="238" t="s">
        <v>140</v>
      </c>
      <c r="E138" s="244" t="s">
        <v>163</v>
      </c>
      <c r="F138" s="245" t="s">
        <v>164</v>
      </c>
      <c r="G138" s="243"/>
      <c r="H138" s="246">
        <v>1</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140</v>
      </c>
      <c r="AU138" s="252" t="s">
        <v>81</v>
      </c>
      <c r="AV138" s="12" t="s">
        <v>103</v>
      </c>
      <c r="AW138" s="12" t="s">
        <v>30</v>
      </c>
      <c r="AX138" s="12" t="s">
        <v>81</v>
      </c>
      <c r="AY138" s="252" t="s">
        <v>133</v>
      </c>
    </row>
    <row r="139" s="2" customFormat="1" ht="16.5" customHeight="1">
      <c r="A139" s="36"/>
      <c r="B139" s="37"/>
      <c r="C139" s="225" t="s">
        <v>165</v>
      </c>
      <c r="D139" s="225" t="s">
        <v>134</v>
      </c>
      <c r="E139" s="226" t="s">
        <v>166</v>
      </c>
      <c r="F139" s="227" t="s">
        <v>167</v>
      </c>
      <c r="G139" s="228" t="s">
        <v>153</v>
      </c>
      <c r="H139" s="229">
        <v>1</v>
      </c>
      <c r="I139" s="230"/>
      <c r="J139" s="231">
        <f>ROUND(I139*H139,2)</f>
        <v>0</v>
      </c>
      <c r="K139" s="227" t="s">
        <v>1</v>
      </c>
      <c r="L139" s="42"/>
      <c r="M139" s="232" t="s">
        <v>1</v>
      </c>
      <c r="N139" s="233" t="s">
        <v>38</v>
      </c>
      <c r="O139" s="89"/>
      <c r="P139" s="234">
        <f>O139*H139</f>
        <v>0</v>
      </c>
      <c r="Q139" s="234">
        <v>0</v>
      </c>
      <c r="R139" s="234">
        <f>Q139*H139</f>
        <v>0</v>
      </c>
      <c r="S139" s="234">
        <v>0</v>
      </c>
      <c r="T139" s="235">
        <f>S139*H139</f>
        <v>0</v>
      </c>
      <c r="U139" s="36"/>
      <c r="V139" s="36"/>
      <c r="W139" s="36"/>
      <c r="X139" s="36"/>
      <c r="Y139" s="36"/>
      <c r="Z139" s="36"/>
      <c r="AA139" s="36"/>
      <c r="AB139" s="36"/>
      <c r="AC139" s="36"/>
      <c r="AD139" s="36"/>
      <c r="AE139" s="36"/>
      <c r="AR139" s="236" t="s">
        <v>132</v>
      </c>
      <c r="AT139" s="236" t="s">
        <v>134</v>
      </c>
      <c r="AU139" s="236" t="s">
        <v>81</v>
      </c>
      <c r="AY139" s="15" t="s">
        <v>133</v>
      </c>
      <c r="BE139" s="237">
        <f>IF(N139="základní",J139,0)</f>
        <v>0</v>
      </c>
      <c r="BF139" s="237">
        <f>IF(N139="snížená",J139,0)</f>
        <v>0</v>
      </c>
      <c r="BG139" s="237">
        <f>IF(N139="zákl. přenesená",J139,0)</f>
        <v>0</v>
      </c>
      <c r="BH139" s="237">
        <f>IF(N139="sníž. přenesená",J139,0)</f>
        <v>0</v>
      </c>
      <c r="BI139" s="237">
        <f>IF(N139="nulová",J139,0)</f>
        <v>0</v>
      </c>
      <c r="BJ139" s="15" t="s">
        <v>81</v>
      </c>
      <c r="BK139" s="237">
        <f>ROUND(I139*H139,2)</f>
        <v>0</v>
      </c>
      <c r="BL139" s="15" t="s">
        <v>132</v>
      </c>
      <c r="BM139" s="236" t="s">
        <v>168</v>
      </c>
    </row>
    <row r="140" s="2" customFormat="1">
      <c r="A140" s="36"/>
      <c r="B140" s="37"/>
      <c r="C140" s="38"/>
      <c r="D140" s="238" t="s">
        <v>139</v>
      </c>
      <c r="E140" s="38"/>
      <c r="F140" s="239" t="s">
        <v>167</v>
      </c>
      <c r="G140" s="38"/>
      <c r="H140" s="38"/>
      <c r="I140" s="143"/>
      <c r="J140" s="38"/>
      <c r="K140" s="38"/>
      <c r="L140" s="42"/>
      <c r="M140" s="240"/>
      <c r="N140" s="241"/>
      <c r="O140" s="89"/>
      <c r="P140" s="89"/>
      <c r="Q140" s="89"/>
      <c r="R140" s="89"/>
      <c r="S140" s="89"/>
      <c r="T140" s="90"/>
      <c r="U140" s="36"/>
      <c r="V140" s="36"/>
      <c r="W140" s="36"/>
      <c r="X140" s="36"/>
      <c r="Y140" s="36"/>
      <c r="Z140" s="36"/>
      <c r="AA140" s="36"/>
      <c r="AB140" s="36"/>
      <c r="AC140" s="36"/>
      <c r="AD140" s="36"/>
      <c r="AE140" s="36"/>
      <c r="AT140" s="15" t="s">
        <v>139</v>
      </c>
      <c r="AU140" s="15" t="s">
        <v>81</v>
      </c>
    </row>
    <row r="141" s="2" customFormat="1" ht="16.5" customHeight="1">
      <c r="A141" s="36"/>
      <c r="B141" s="37"/>
      <c r="C141" s="225" t="s">
        <v>169</v>
      </c>
      <c r="D141" s="225" t="s">
        <v>134</v>
      </c>
      <c r="E141" s="226" t="s">
        <v>170</v>
      </c>
      <c r="F141" s="227" t="s">
        <v>171</v>
      </c>
      <c r="G141" s="228" t="s">
        <v>153</v>
      </c>
      <c r="H141" s="229">
        <v>1</v>
      </c>
      <c r="I141" s="230"/>
      <c r="J141" s="231">
        <f>ROUND(I141*H141,2)</f>
        <v>0</v>
      </c>
      <c r="K141" s="227" t="s">
        <v>1</v>
      </c>
      <c r="L141" s="42"/>
      <c r="M141" s="232" t="s">
        <v>1</v>
      </c>
      <c r="N141" s="233" t="s">
        <v>38</v>
      </c>
      <c r="O141" s="89"/>
      <c r="P141" s="234">
        <f>O141*H141</f>
        <v>0</v>
      </c>
      <c r="Q141" s="234">
        <v>0</v>
      </c>
      <c r="R141" s="234">
        <f>Q141*H141</f>
        <v>0</v>
      </c>
      <c r="S141" s="234">
        <v>0</v>
      </c>
      <c r="T141" s="235">
        <f>S141*H141</f>
        <v>0</v>
      </c>
      <c r="U141" s="36"/>
      <c r="V141" s="36"/>
      <c r="W141" s="36"/>
      <c r="X141" s="36"/>
      <c r="Y141" s="36"/>
      <c r="Z141" s="36"/>
      <c r="AA141" s="36"/>
      <c r="AB141" s="36"/>
      <c r="AC141" s="36"/>
      <c r="AD141" s="36"/>
      <c r="AE141" s="36"/>
      <c r="AR141" s="236" t="s">
        <v>132</v>
      </c>
      <c r="AT141" s="236" t="s">
        <v>134</v>
      </c>
      <c r="AU141" s="236" t="s">
        <v>81</v>
      </c>
      <c r="AY141" s="15" t="s">
        <v>133</v>
      </c>
      <c r="BE141" s="237">
        <f>IF(N141="základní",J141,0)</f>
        <v>0</v>
      </c>
      <c r="BF141" s="237">
        <f>IF(N141="snížená",J141,0)</f>
        <v>0</v>
      </c>
      <c r="BG141" s="237">
        <f>IF(N141="zákl. přenesená",J141,0)</f>
        <v>0</v>
      </c>
      <c r="BH141" s="237">
        <f>IF(N141="sníž. přenesená",J141,0)</f>
        <v>0</v>
      </c>
      <c r="BI141" s="237">
        <f>IF(N141="nulová",J141,0)</f>
        <v>0</v>
      </c>
      <c r="BJ141" s="15" t="s">
        <v>81</v>
      </c>
      <c r="BK141" s="237">
        <f>ROUND(I141*H141,2)</f>
        <v>0</v>
      </c>
      <c r="BL141" s="15" t="s">
        <v>132</v>
      </c>
      <c r="BM141" s="236" t="s">
        <v>172</v>
      </c>
    </row>
    <row r="142" s="2" customFormat="1">
      <c r="A142" s="36"/>
      <c r="B142" s="37"/>
      <c r="C142" s="38"/>
      <c r="D142" s="238" t="s">
        <v>139</v>
      </c>
      <c r="E142" s="38"/>
      <c r="F142" s="239" t="s">
        <v>171</v>
      </c>
      <c r="G142" s="38"/>
      <c r="H142" s="38"/>
      <c r="I142" s="143"/>
      <c r="J142" s="38"/>
      <c r="K142" s="38"/>
      <c r="L142" s="42"/>
      <c r="M142" s="240"/>
      <c r="N142" s="241"/>
      <c r="O142" s="89"/>
      <c r="P142" s="89"/>
      <c r="Q142" s="89"/>
      <c r="R142" s="89"/>
      <c r="S142" s="89"/>
      <c r="T142" s="90"/>
      <c r="U142" s="36"/>
      <c r="V142" s="36"/>
      <c r="W142" s="36"/>
      <c r="X142" s="36"/>
      <c r="Y142" s="36"/>
      <c r="Z142" s="36"/>
      <c r="AA142" s="36"/>
      <c r="AB142" s="36"/>
      <c r="AC142" s="36"/>
      <c r="AD142" s="36"/>
      <c r="AE142" s="36"/>
      <c r="AT142" s="15" t="s">
        <v>139</v>
      </c>
      <c r="AU142" s="15" t="s">
        <v>81</v>
      </c>
    </row>
    <row r="143" s="2" customFormat="1" ht="16.5" customHeight="1">
      <c r="A143" s="36"/>
      <c r="B143" s="37"/>
      <c r="C143" s="225" t="s">
        <v>173</v>
      </c>
      <c r="D143" s="225" t="s">
        <v>134</v>
      </c>
      <c r="E143" s="226" t="s">
        <v>174</v>
      </c>
      <c r="F143" s="227" t="s">
        <v>175</v>
      </c>
      <c r="G143" s="228" t="s">
        <v>153</v>
      </c>
      <c r="H143" s="229">
        <v>1</v>
      </c>
      <c r="I143" s="230"/>
      <c r="J143" s="231">
        <f>ROUND(I143*H143,2)</f>
        <v>0</v>
      </c>
      <c r="K143" s="227" t="s">
        <v>1</v>
      </c>
      <c r="L143" s="42"/>
      <c r="M143" s="232" t="s">
        <v>1</v>
      </c>
      <c r="N143" s="233" t="s">
        <v>38</v>
      </c>
      <c r="O143" s="89"/>
      <c r="P143" s="234">
        <f>O143*H143</f>
        <v>0</v>
      </c>
      <c r="Q143" s="234">
        <v>0</v>
      </c>
      <c r="R143" s="234">
        <f>Q143*H143</f>
        <v>0</v>
      </c>
      <c r="S143" s="234">
        <v>0</v>
      </c>
      <c r="T143" s="235">
        <f>S143*H143</f>
        <v>0</v>
      </c>
      <c r="U143" s="36"/>
      <c r="V143" s="36"/>
      <c r="W143" s="36"/>
      <c r="X143" s="36"/>
      <c r="Y143" s="36"/>
      <c r="Z143" s="36"/>
      <c r="AA143" s="36"/>
      <c r="AB143" s="36"/>
      <c r="AC143" s="36"/>
      <c r="AD143" s="36"/>
      <c r="AE143" s="36"/>
      <c r="AR143" s="236" t="s">
        <v>132</v>
      </c>
      <c r="AT143" s="236" t="s">
        <v>134</v>
      </c>
      <c r="AU143" s="236" t="s">
        <v>81</v>
      </c>
      <c r="AY143" s="15" t="s">
        <v>133</v>
      </c>
      <c r="BE143" s="237">
        <f>IF(N143="základní",J143,0)</f>
        <v>0</v>
      </c>
      <c r="BF143" s="237">
        <f>IF(N143="snížená",J143,0)</f>
        <v>0</v>
      </c>
      <c r="BG143" s="237">
        <f>IF(N143="zákl. přenesená",J143,0)</f>
        <v>0</v>
      </c>
      <c r="BH143" s="237">
        <f>IF(N143="sníž. přenesená",J143,0)</f>
        <v>0</v>
      </c>
      <c r="BI143" s="237">
        <f>IF(N143="nulová",J143,0)</f>
        <v>0</v>
      </c>
      <c r="BJ143" s="15" t="s">
        <v>81</v>
      </c>
      <c r="BK143" s="237">
        <f>ROUND(I143*H143,2)</f>
        <v>0</v>
      </c>
      <c r="BL143" s="15" t="s">
        <v>132</v>
      </c>
      <c r="BM143" s="236" t="s">
        <v>176</v>
      </c>
    </row>
    <row r="144" s="2" customFormat="1">
      <c r="A144" s="36"/>
      <c r="B144" s="37"/>
      <c r="C144" s="38"/>
      <c r="D144" s="238" t="s">
        <v>139</v>
      </c>
      <c r="E144" s="38"/>
      <c r="F144" s="239" t="s">
        <v>175</v>
      </c>
      <c r="G144" s="38"/>
      <c r="H144" s="38"/>
      <c r="I144" s="143"/>
      <c r="J144" s="38"/>
      <c r="K144" s="38"/>
      <c r="L144" s="42"/>
      <c r="M144" s="240"/>
      <c r="N144" s="241"/>
      <c r="O144" s="89"/>
      <c r="P144" s="89"/>
      <c r="Q144" s="89"/>
      <c r="R144" s="89"/>
      <c r="S144" s="89"/>
      <c r="T144" s="90"/>
      <c r="U144" s="36"/>
      <c r="V144" s="36"/>
      <c r="W144" s="36"/>
      <c r="X144" s="36"/>
      <c r="Y144" s="36"/>
      <c r="Z144" s="36"/>
      <c r="AA144" s="36"/>
      <c r="AB144" s="36"/>
      <c r="AC144" s="36"/>
      <c r="AD144" s="36"/>
      <c r="AE144" s="36"/>
      <c r="AT144" s="15" t="s">
        <v>139</v>
      </c>
      <c r="AU144" s="15" t="s">
        <v>81</v>
      </c>
    </row>
    <row r="145" s="12" customFormat="1">
      <c r="A145" s="12"/>
      <c r="B145" s="242"/>
      <c r="C145" s="243"/>
      <c r="D145" s="238" t="s">
        <v>140</v>
      </c>
      <c r="E145" s="244" t="s">
        <v>177</v>
      </c>
      <c r="F145" s="245" t="s">
        <v>81</v>
      </c>
      <c r="G145" s="243"/>
      <c r="H145" s="246">
        <v>1</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140</v>
      </c>
      <c r="AU145" s="252" t="s">
        <v>81</v>
      </c>
      <c r="AV145" s="12" t="s">
        <v>103</v>
      </c>
      <c r="AW145" s="12" t="s">
        <v>30</v>
      </c>
      <c r="AX145" s="12" t="s">
        <v>73</v>
      </c>
      <c r="AY145" s="252" t="s">
        <v>133</v>
      </c>
    </row>
    <row r="146" s="12" customFormat="1">
      <c r="A146" s="12"/>
      <c r="B146" s="242"/>
      <c r="C146" s="243"/>
      <c r="D146" s="238" t="s">
        <v>140</v>
      </c>
      <c r="E146" s="244" t="s">
        <v>178</v>
      </c>
      <c r="F146" s="245" t="s">
        <v>179</v>
      </c>
      <c r="G146" s="243"/>
      <c r="H146" s="246">
        <v>1</v>
      </c>
      <c r="I146" s="247"/>
      <c r="J146" s="243"/>
      <c r="K146" s="243"/>
      <c r="L146" s="248"/>
      <c r="M146" s="249"/>
      <c r="N146" s="250"/>
      <c r="O146" s="250"/>
      <c r="P146" s="250"/>
      <c r="Q146" s="250"/>
      <c r="R146" s="250"/>
      <c r="S146" s="250"/>
      <c r="T146" s="251"/>
      <c r="U146" s="12"/>
      <c r="V146" s="12"/>
      <c r="W146" s="12"/>
      <c r="X146" s="12"/>
      <c r="Y146" s="12"/>
      <c r="Z146" s="12"/>
      <c r="AA146" s="12"/>
      <c r="AB146" s="12"/>
      <c r="AC146" s="12"/>
      <c r="AD146" s="12"/>
      <c r="AE146" s="12"/>
      <c r="AT146" s="252" t="s">
        <v>140</v>
      </c>
      <c r="AU146" s="252" t="s">
        <v>81</v>
      </c>
      <c r="AV146" s="12" t="s">
        <v>103</v>
      </c>
      <c r="AW146" s="12" t="s">
        <v>30</v>
      </c>
      <c r="AX146" s="12" t="s">
        <v>81</v>
      </c>
      <c r="AY146" s="252" t="s">
        <v>133</v>
      </c>
    </row>
    <row r="147" s="2" customFormat="1" ht="16.5" customHeight="1">
      <c r="A147" s="36"/>
      <c r="B147" s="37"/>
      <c r="C147" s="225" t="s">
        <v>180</v>
      </c>
      <c r="D147" s="225" t="s">
        <v>134</v>
      </c>
      <c r="E147" s="226" t="s">
        <v>181</v>
      </c>
      <c r="F147" s="227" t="s">
        <v>182</v>
      </c>
      <c r="G147" s="228" t="s">
        <v>153</v>
      </c>
      <c r="H147" s="229">
        <v>1</v>
      </c>
      <c r="I147" s="230"/>
      <c r="J147" s="231">
        <f>ROUND(I147*H147,2)</f>
        <v>0</v>
      </c>
      <c r="K147" s="227" t="s">
        <v>1</v>
      </c>
      <c r="L147" s="42"/>
      <c r="M147" s="232" t="s">
        <v>1</v>
      </c>
      <c r="N147" s="233" t="s">
        <v>38</v>
      </c>
      <c r="O147" s="89"/>
      <c r="P147" s="234">
        <f>O147*H147</f>
        <v>0</v>
      </c>
      <c r="Q147" s="234">
        <v>0</v>
      </c>
      <c r="R147" s="234">
        <f>Q147*H147</f>
        <v>0</v>
      </c>
      <c r="S147" s="234">
        <v>0</v>
      </c>
      <c r="T147" s="235">
        <f>S147*H147</f>
        <v>0</v>
      </c>
      <c r="U147" s="36"/>
      <c r="V147" s="36"/>
      <c r="W147" s="36"/>
      <c r="X147" s="36"/>
      <c r="Y147" s="36"/>
      <c r="Z147" s="36"/>
      <c r="AA147" s="36"/>
      <c r="AB147" s="36"/>
      <c r="AC147" s="36"/>
      <c r="AD147" s="36"/>
      <c r="AE147" s="36"/>
      <c r="AR147" s="236" t="s">
        <v>132</v>
      </c>
      <c r="AT147" s="236" t="s">
        <v>134</v>
      </c>
      <c r="AU147" s="236" t="s">
        <v>81</v>
      </c>
      <c r="AY147" s="15" t="s">
        <v>133</v>
      </c>
      <c r="BE147" s="237">
        <f>IF(N147="základní",J147,0)</f>
        <v>0</v>
      </c>
      <c r="BF147" s="237">
        <f>IF(N147="snížená",J147,0)</f>
        <v>0</v>
      </c>
      <c r="BG147" s="237">
        <f>IF(N147="zákl. přenesená",J147,0)</f>
        <v>0</v>
      </c>
      <c r="BH147" s="237">
        <f>IF(N147="sníž. přenesená",J147,0)</f>
        <v>0</v>
      </c>
      <c r="BI147" s="237">
        <f>IF(N147="nulová",J147,0)</f>
        <v>0</v>
      </c>
      <c r="BJ147" s="15" t="s">
        <v>81</v>
      </c>
      <c r="BK147" s="237">
        <f>ROUND(I147*H147,2)</f>
        <v>0</v>
      </c>
      <c r="BL147" s="15" t="s">
        <v>132</v>
      </c>
      <c r="BM147" s="236" t="s">
        <v>183</v>
      </c>
    </row>
    <row r="148" s="2" customFormat="1">
      <c r="A148" s="36"/>
      <c r="B148" s="37"/>
      <c r="C148" s="38"/>
      <c r="D148" s="238" t="s">
        <v>139</v>
      </c>
      <c r="E148" s="38"/>
      <c r="F148" s="239" t="s">
        <v>182</v>
      </c>
      <c r="G148" s="38"/>
      <c r="H148" s="38"/>
      <c r="I148" s="143"/>
      <c r="J148" s="38"/>
      <c r="K148" s="38"/>
      <c r="L148" s="42"/>
      <c r="M148" s="240"/>
      <c r="N148" s="241"/>
      <c r="O148" s="89"/>
      <c r="P148" s="89"/>
      <c r="Q148" s="89"/>
      <c r="R148" s="89"/>
      <c r="S148" s="89"/>
      <c r="T148" s="90"/>
      <c r="U148" s="36"/>
      <c r="V148" s="36"/>
      <c r="W148" s="36"/>
      <c r="X148" s="36"/>
      <c r="Y148" s="36"/>
      <c r="Z148" s="36"/>
      <c r="AA148" s="36"/>
      <c r="AB148" s="36"/>
      <c r="AC148" s="36"/>
      <c r="AD148" s="36"/>
      <c r="AE148" s="36"/>
      <c r="AT148" s="15" t="s">
        <v>139</v>
      </c>
      <c r="AU148" s="15" t="s">
        <v>81</v>
      </c>
    </row>
    <row r="149" s="12" customFormat="1">
      <c r="A149" s="12"/>
      <c r="B149" s="242"/>
      <c r="C149" s="243"/>
      <c r="D149" s="238" t="s">
        <v>140</v>
      </c>
      <c r="E149" s="244" t="s">
        <v>184</v>
      </c>
      <c r="F149" s="245" t="s">
        <v>81</v>
      </c>
      <c r="G149" s="243"/>
      <c r="H149" s="246">
        <v>1</v>
      </c>
      <c r="I149" s="247"/>
      <c r="J149" s="243"/>
      <c r="K149" s="243"/>
      <c r="L149" s="248"/>
      <c r="M149" s="249"/>
      <c r="N149" s="250"/>
      <c r="O149" s="250"/>
      <c r="P149" s="250"/>
      <c r="Q149" s="250"/>
      <c r="R149" s="250"/>
      <c r="S149" s="250"/>
      <c r="T149" s="251"/>
      <c r="U149" s="12"/>
      <c r="V149" s="12"/>
      <c r="W149" s="12"/>
      <c r="X149" s="12"/>
      <c r="Y149" s="12"/>
      <c r="Z149" s="12"/>
      <c r="AA149" s="12"/>
      <c r="AB149" s="12"/>
      <c r="AC149" s="12"/>
      <c r="AD149" s="12"/>
      <c r="AE149" s="12"/>
      <c r="AT149" s="252" t="s">
        <v>140</v>
      </c>
      <c r="AU149" s="252" t="s">
        <v>81</v>
      </c>
      <c r="AV149" s="12" t="s">
        <v>103</v>
      </c>
      <c r="AW149" s="12" t="s">
        <v>30</v>
      </c>
      <c r="AX149" s="12" t="s">
        <v>73</v>
      </c>
      <c r="AY149" s="252" t="s">
        <v>133</v>
      </c>
    </row>
    <row r="150" s="12" customFormat="1">
      <c r="A150" s="12"/>
      <c r="B150" s="242"/>
      <c r="C150" s="243"/>
      <c r="D150" s="238" t="s">
        <v>140</v>
      </c>
      <c r="E150" s="244" t="s">
        <v>185</v>
      </c>
      <c r="F150" s="245" t="s">
        <v>186</v>
      </c>
      <c r="G150" s="243"/>
      <c r="H150" s="246">
        <v>1</v>
      </c>
      <c r="I150" s="247"/>
      <c r="J150" s="243"/>
      <c r="K150" s="243"/>
      <c r="L150" s="248"/>
      <c r="M150" s="249"/>
      <c r="N150" s="250"/>
      <c r="O150" s="250"/>
      <c r="P150" s="250"/>
      <c r="Q150" s="250"/>
      <c r="R150" s="250"/>
      <c r="S150" s="250"/>
      <c r="T150" s="251"/>
      <c r="U150" s="12"/>
      <c r="V150" s="12"/>
      <c r="W150" s="12"/>
      <c r="X150" s="12"/>
      <c r="Y150" s="12"/>
      <c r="Z150" s="12"/>
      <c r="AA150" s="12"/>
      <c r="AB150" s="12"/>
      <c r="AC150" s="12"/>
      <c r="AD150" s="12"/>
      <c r="AE150" s="12"/>
      <c r="AT150" s="252" t="s">
        <v>140</v>
      </c>
      <c r="AU150" s="252" t="s">
        <v>81</v>
      </c>
      <c r="AV150" s="12" t="s">
        <v>103</v>
      </c>
      <c r="AW150" s="12" t="s">
        <v>30</v>
      </c>
      <c r="AX150" s="12" t="s">
        <v>81</v>
      </c>
      <c r="AY150" s="252" t="s">
        <v>133</v>
      </c>
    </row>
    <row r="151" s="11" customFormat="1" ht="25.92" customHeight="1">
      <c r="A151" s="11"/>
      <c r="B151" s="211"/>
      <c r="C151" s="212"/>
      <c r="D151" s="213" t="s">
        <v>72</v>
      </c>
      <c r="E151" s="214" t="s">
        <v>187</v>
      </c>
      <c r="F151" s="214" t="s">
        <v>85</v>
      </c>
      <c r="G151" s="212"/>
      <c r="H151" s="212"/>
      <c r="I151" s="215"/>
      <c r="J151" s="216">
        <f>BK151</f>
        <v>0</v>
      </c>
      <c r="K151" s="212"/>
      <c r="L151" s="217"/>
      <c r="M151" s="218"/>
      <c r="N151" s="219"/>
      <c r="O151" s="219"/>
      <c r="P151" s="220">
        <f>SUM(P152:P153)</f>
        <v>0</v>
      </c>
      <c r="Q151" s="219"/>
      <c r="R151" s="220">
        <f>SUM(R152:R153)</f>
        <v>0</v>
      </c>
      <c r="S151" s="219"/>
      <c r="T151" s="221">
        <f>SUM(T152:T153)</f>
        <v>0</v>
      </c>
      <c r="U151" s="11"/>
      <c r="V151" s="11"/>
      <c r="W151" s="11"/>
      <c r="X151" s="11"/>
      <c r="Y151" s="11"/>
      <c r="Z151" s="11"/>
      <c r="AA151" s="11"/>
      <c r="AB151" s="11"/>
      <c r="AC151" s="11"/>
      <c r="AD151" s="11"/>
      <c r="AE151" s="11"/>
      <c r="AR151" s="222" t="s">
        <v>132</v>
      </c>
      <c r="AT151" s="223" t="s">
        <v>72</v>
      </c>
      <c r="AU151" s="223" t="s">
        <v>73</v>
      </c>
      <c r="AY151" s="222" t="s">
        <v>133</v>
      </c>
      <c r="BK151" s="224">
        <f>SUM(BK152:BK153)</f>
        <v>0</v>
      </c>
    </row>
    <row r="152" s="2" customFormat="1" ht="16.5" customHeight="1">
      <c r="A152" s="36"/>
      <c r="B152" s="37"/>
      <c r="C152" s="225" t="s">
        <v>188</v>
      </c>
      <c r="D152" s="225" t="s">
        <v>134</v>
      </c>
      <c r="E152" s="226" t="s">
        <v>189</v>
      </c>
      <c r="F152" s="227" t="s">
        <v>190</v>
      </c>
      <c r="G152" s="228" t="s">
        <v>191</v>
      </c>
      <c r="H152" s="229">
        <v>1</v>
      </c>
      <c r="I152" s="230"/>
      <c r="J152" s="231">
        <f>ROUND(I152*H152,2)</f>
        <v>0</v>
      </c>
      <c r="K152" s="227" t="s">
        <v>1</v>
      </c>
      <c r="L152" s="42"/>
      <c r="M152" s="232" t="s">
        <v>1</v>
      </c>
      <c r="N152" s="233" t="s">
        <v>38</v>
      </c>
      <c r="O152" s="89"/>
      <c r="P152" s="234">
        <f>O152*H152</f>
        <v>0</v>
      </c>
      <c r="Q152" s="234">
        <v>0</v>
      </c>
      <c r="R152" s="234">
        <f>Q152*H152</f>
        <v>0</v>
      </c>
      <c r="S152" s="234">
        <v>0</v>
      </c>
      <c r="T152" s="235">
        <f>S152*H152</f>
        <v>0</v>
      </c>
      <c r="U152" s="36"/>
      <c r="V152" s="36"/>
      <c r="W152" s="36"/>
      <c r="X152" s="36"/>
      <c r="Y152" s="36"/>
      <c r="Z152" s="36"/>
      <c r="AA152" s="36"/>
      <c r="AB152" s="36"/>
      <c r="AC152" s="36"/>
      <c r="AD152" s="36"/>
      <c r="AE152" s="36"/>
      <c r="AR152" s="236" t="s">
        <v>132</v>
      </c>
      <c r="AT152" s="236" t="s">
        <v>134</v>
      </c>
      <c r="AU152" s="236" t="s">
        <v>81</v>
      </c>
      <c r="AY152" s="15" t="s">
        <v>133</v>
      </c>
      <c r="BE152" s="237">
        <f>IF(N152="základní",J152,0)</f>
        <v>0</v>
      </c>
      <c r="BF152" s="237">
        <f>IF(N152="snížená",J152,0)</f>
        <v>0</v>
      </c>
      <c r="BG152" s="237">
        <f>IF(N152="zákl. přenesená",J152,0)</f>
        <v>0</v>
      </c>
      <c r="BH152" s="237">
        <f>IF(N152="sníž. přenesená",J152,0)</f>
        <v>0</v>
      </c>
      <c r="BI152" s="237">
        <f>IF(N152="nulová",J152,0)</f>
        <v>0</v>
      </c>
      <c r="BJ152" s="15" t="s">
        <v>81</v>
      </c>
      <c r="BK152" s="237">
        <f>ROUND(I152*H152,2)</f>
        <v>0</v>
      </c>
      <c r="BL152" s="15" t="s">
        <v>132</v>
      </c>
      <c r="BM152" s="236" t="s">
        <v>192</v>
      </c>
    </row>
    <row r="153" s="2" customFormat="1">
      <c r="A153" s="36"/>
      <c r="B153" s="37"/>
      <c r="C153" s="38"/>
      <c r="D153" s="238" t="s">
        <v>139</v>
      </c>
      <c r="E153" s="38"/>
      <c r="F153" s="239" t="s">
        <v>190</v>
      </c>
      <c r="G153" s="38"/>
      <c r="H153" s="38"/>
      <c r="I153" s="143"/>
      <c r="J153" s="38"/>
      <c r="K153" s="38"/>
      <c r="L153" s="42"/>
      <c r="M153" s="240"/>
      <c r="N153" s="241"/>
      <c r="O153" s="89"/>
      <c r="P153" s="89"/>
      <c r="Q153" s="89"/>
      <c r="R153" s="89"/>
      <c r="S153" s="89"/>
      <c r="T153" s="90"/>
      <c r="U153" s="36"/>
      <c r="V153" s="36"/>
      <c r="W153" s="36"/>
      <c r="X153" s="36"/>
      <c r="Y153" s="36"/>
      <c r="Z153" s="36"/>
      <c r="AA153" s="36"/>
      <c r="AB153" s="36"/>
      <c r="AC153" s="36"/>
      <c r="AD153" s="36"/>
      <c r="AE153" s="36"/>
      <c r="AT153" s="15" t="s">
        <v>139</v>
      </c>
      <c r="AU153" s="15" t="s">
        <v>81</v>
      </c>
    </row>
    <row r="154" s="11" customFormat="1" ht="25.92" customHeight="1">
      <c r="A154" s="11"/>
      <c r="B154" s="211"/>
      <c r="C154" s="212"/>
      <c r="D154" s="213" t="s">
        <v>72</v>
      </c>
      <c r="E154" s="214" t="s">
        <v>193</v>
      </c>
      <c r="F154" s="214" t="s">
        <v>194</v>
      </c>
      <c r="G154" s="212"/>
      <c r="H154" s="212"/>
      <c r="I154" s="215"/>
      <c r="J154" s="216">
        <f>BK154</f>
        <v>0</v>
      </c>
      <c r="K154" s="212"/>
      <c r="L154" s="217"/>
      <c r="M154" s="218"/>
      <c r="N154" s="219"/>
      <c r="O154" s="219"/>
      <c r="P154" s="220">
        <f>SUM(P155:P172)</f>
        <v>0</v>
      </c>
      <c r="Q154" s="219"/>
      <c r="R154" s="220">
        <f>SUM(R155:R172)</f>
        <v>0</v>
      </c>
      <c r="S154" s="219"/>
      <c r="T154" s="221">
        <f>SUM(T155:T172)</f>
        <v>0</v>
      </c>
      <c r="U154" s="11"/>
      <c r="V154" s="11"/>
      <c r="W154" s="11"/>
      <c r="X154" s="11"/>
      <c r="Y154" s="11"/>
      <c r="Z154" s="11"/>
      <c r="AA154" s="11"/>
      <c r="AB154" s="11"/>
      <c r="AC154" s="11"/>
      <c r="AD154" s="11"/>
      <c r="AE154" s="11"/>
      <c r="AR154" s="222" t="s">
        <v>132</v>
      </c>
      <c r="AT154" s="223" t="s">
        <v>72</v>
      </c>
      <c r="AU154" s="223" t="s">
        <v>73</v>
      </c>
      <c r="AY154" s="222" t="s">
        <v>133</v>
      </c>
      <c r="BK154" s="224">
        <f>SUM(BK155:BK172)</f>
        <v>0</v>
      </c>
    </row>
    <row r="155" s="2" customFormat="1" ht="16.5" customHeight="1">
      <c r="A155" s="36"/>
      <c r="B155" s="37"/>
      <c r="C155" s="225" t="s">
        <v>195</v>
      </c>
      <c r="D155" s="225" t="s">
        <v>134</v>
      </c>
      <c r="E155" s="226" t="s">
        <v>196</v>
      </c>
      <c r="F155" s="227" t="s">
        <v>197</v>
      </c>
      <c r="G155" s="228" t="s">
        <v>153</v>
      </c>
      <c r="H155" s="229">
        <v>1</v>
      </c>
      <c r="I155" s="230"/>
      <c r="J155" s="231">
        <f>ROUND(I155*H155,2)</f>
        <v>0</v>
      </c>
      <c r="K155" s="227" t="s">
        <v>1</v>
      </c>
      <c r="L155" s="42"/>
      <c r="M155" s="232" t="s">
        <v>1</v>
      </c>
      <c r="N155" s="233" t="s">
        <v>38</v>
      </c>
      <c r="O155" s="89"/>
      <c r="P155" s="234">
        <f>O155*H155</f>
        <v>0</v>
      </c>
      <c r="Q155" s="234">
        <v>0</v>
      </c>
      <c r="R155" s="234">
        <f>Q155*H155</f>
        <v>0</v>
      </c>
      <c r="S155" s="234">
        <v>0</v>
      </c>
      <c r="T155" s="235">
        <f>S155*H155</f>
        <v>0</v>
      </c>
      <c r="U155" s="36"/>
      <c r="V155" s="36"/>
      <c r="W155" s="36"/>
      <c r="X155" s="36"/>
      <c r="Y155" s="36"/>
      <c r="Z155" s="36"/>
      <c r="AA155" s="36"/>
      <c r="AB155" s="36"/>
      <c r="AC155" s="36"/>
      <c r="AD155" s="36"/>
      <c r="AE155" s="36"/>
      <c r="AR155" s="236" t="s">
        <v>132</v>
      </c>
      <c r="AT155" s="236" t="s">
        <v>134</v>
      </c>
      <c r="AU155" s="236" t="s">
        <v>81</v>
      </c>
      <c r="AY155" s="15" t="s">
        <v>133</v>
      </c>
      <c r="BE155" s="237">
        <f>IF(N155="základní",J155,0)</f>
        <v>0</v>
      </c>
      <c r="BF155" s="237">
        <f>IF(N155="snížená",J155,0)</f>
        <v>0</v>
      </c>
      <c r="BG155" s="237">
        <f>IF(N155="zákl. přenesená",J155,0)</f>
        <v>0</v>
      </c>
      <c r="BH155" s="237">
        <f>IF(N155="sníž. přenesená",J155,0)</f>
        <v>0</v>
      </c>
      <c r="BI155" s="237">
        <f>IF(N155="nulová",J155,0)</f>
        <v>0</v>
      </c>
      <c r="BJ155" s="15" t="s">
        <v>81</v>
      </c>
      <c r="BK155" s="237">
        <f>ROUND(I155*H155,2)</f>
        <v>0</v>
      </c>
      <c r="BL155" s="15" t="s">
        <v>132</v>
      </c>
      <c r="BM155" s="236" t="s">
        <v>198</v>
      </c>
    </row>
    <row r="156" s="2" customFormat="1">
      <c r="A156" s="36"/>
      <c r="B156" s="37"/>
      <c r="C156" s="38"/>
      <c r="D156" s="238" t="s">
        <v>139</v>
      </c>
      <c r="E156" s="38"/>
      <c r="F156" s="239" t="s">
        <v>197</v>
      </c>
      <c r="G156" s="38"/>
      <c r="H156" s="38"/>
      <c r="I156" s="143"/>
      <c r="J156" s="38"/>
      <c r="K156" s="38"/>
      <c r="L156" s="42"/>
      <c r="M156" s="240"/>
      <c r="N156" s="241"/>
      <c r="O156" s="89"/>
      <c r="P156" s="89"/>
      <c r="Q156" s="89"/>
      <c r="R156" s="89"/>
      <c r="S156" s="89"/>
      <c r="T156" s="90"/>
      <c r="U156" s="36"/>
      <c r="V156" s="36"/>
      <c r="W156" s="36"/>
      <c r="X156" s="36"/>
      <c r="Y156" s="36"/>
      <c r="Z156" s="36"/>
      <c r="AA156" s="36"/>
      <c r="AB156" s="36"/>
      <c r="AC156" s="36"/>
      <c r="AD156" s="36"/>
      <c r="AE156" s="36"/>
      <c r="AT156" s="15" t="s">
        <v>139</v>
      </c>
      <c r="AU156" s="15" t="s">
        <v>81</v>
      </c>
    </row>
    <row r="157" s="12" customFormat="1">
      <c r="A157" s="12"/>
      <c r="B157" s="242"/>
      <c r="C157" s="243"/>
      <c r="D157" s="238" t="s">
        <v>140</v>
      </c>
      <c r="E157" s="244" t="s">
        <v>199</v>
      </c>
      <c r="F157" s="245" t="s">
        <v>81</v>
      </c>
      <c r="G157" s="243"/>
      <c r="H157" s="246">
        <v>1</v>
      </c>
      <c r="I157" s="247"/>
      <c r="J157" s="243"/>
      <c r="K157" s="243"/>
      <c r="L157" s="248"/>
      <c r="M157" s="249"/>
      <c r="N157" s="250"/>
      <c r="O157" s="250"/>
      <c r="P157" s="250"/>
      <c r="Q157" s="250"/>
      <c r="R157" s="250"/>
      <c r="S157" s="250"/>
      <c r="T157" s="251"/>
      <c r="U157" s="12"/>
      <c r="V157" s="12"/>
      <c r="W157" s="12"/>
      <c r="X157" s="12"/>
      <c r="Y157" s="12"/>
      <c r="Z157" s="12"/>
      <c r="AA157" s="12"/>
      <c r="AB157" s="12"/>
      <c r="AC157" s="12"/>
      <c r="AD157" s="12"/>
      <c r="AE157" s="12"/>
      <c r="AT157" s="252" t="s">
        <v>140</v>
      </c>
      <c r="AU157" s="252" t="s">
        <v>81</v>
      </c>
      <c r="AV157" s="12" t="s">
        <v>103</v>
      </c>
      <c r="AW157" s="12" t="s">
        <v>30</v>
      </c>
      <c r="AX157" s="12" t="s">
        <v>73</v>
      </c>
      <c r="AY157" s="252" t="s">
        <v>133</v>
      </c>
    </row>
    <row r="158" s="12" customFormat="1">
      <c r="A158" s="12"/>
      <c r="B158" s="242"/>
      <c r="C158" s="243"/>
      <c r="D158" s="238" t="s">
        <v>140</v>
      </c>
      <c r="E158" s="244" t="s">
        <v>200</v>
      </c>
      <c r="F158" s="245" t="s">
        <v>201</v>
      </c>
      <c r="G158" s="243"/>
      <c r="H158" s="246">
        <v>1</v>
      </c>
      <c r="I158" s="247"/>
      <c r="J158" s="243"/>
      <c r="K158" s="243"/>
      <c r="L158" s="248"/>
      <c r="M158" s="249"/>
      <c r="N158" s="250"/>
      <c r="O158" s="250"/>
      <c r="P158" s="250"/>
      <c r="Q158" s="250"/>
      <c r="R158" s="250"/>
      <c r="S158" s="250"/>
      <c r="T158" s="251"/>
      <c r="U158" s="12"/>
      <c r="V158" s="12"/>
      <c r="W158" s="12"/>
      <c r="X158" s="12"/>
      <c r="Y158" s="12"/>
      <c r="Z158" s="12"/>
      <c r="AA158" s="12"/>
      <c r="AB158" s="12"/>
      <c r="AC158" s="12"/>
      <c r="AD158" s="12"/>
      <c r="AE158" s="12"/>
      <c r="AT158" s="252" t="s">
        <v>140</v>
      </c>
      <c r="AU158" s="252" t="s">
        <v>81</v>
      </c>
      <c r="AV158" s="12" t="s">
        <v>103</v>
      </c>
      <c r="AW158" s="12" t="s">
        <v>30</v>
      </c>
      <c r="AX158" s="12" t="s">
        <v>81</v>
      </c>
      <c r="AY158" s="252" t="s">
        <v>133</v>
      </c>
    </row>
    <row r="159" s="2" customFormat="1" ht="16.5" customHeight="1">
      <c r="A159" s="36"/>
      <c r="B159" s="37"/>
      <c r="C159" s="225" t="s">
        <v>202</v>
      </c>
      <c r="D159" s="225" t="s">
        <v>134</v>
      </c>
      <c r="E159" s="226" t="s">
        <v>203</v>
      </c>
      <c r="F159" s="227" t="s">
        <v>204</v>
      </c>
      <c r="G159" s="228" t="s">
        <v>153</v>
      </c>
      <c r="H159" s="229">
        <v>1</v>
      </c>
      <c r="I159" s="230"/>
      <c r="J159" s="231">
        <f>ROUND(I159*H159,2)</f>
        <v>0</v>
      </c>
      <c r="K159" s="227" t="s">
        <v>1</v>
      </c>
      <c r="L159" s="42"/>
      <c r="M159" s="232" t="s">
        <v>1</v>
      </c>
      <c r="N159" s="233" t="s">
        <v>38</v>
      </c>
      <c r="O159" s="89"/>
      <c r="P159" s="234">
        <f>O159*H159</f>
        <v>0</v>
      </c>
      <c r="Q159" s="234">
        <v>0</v>
      </c>
      <c r="R159" s="234">
        <f>Q159*H159</f>
        <v>0</v>
      </c>
      <c r="S159" s="234">
        <v>0</v>
      </c>
      <c r="T159" s="235">
        <f>S159*H159</f>
        <v>0</v>
      </c>
      <c r="U159" s="36"/>
      <c r="V159" s="36"/>
      <c r="W159" s="36"/>
      <c r="X159" s="36"/>
      <c r="Y159" s="36"/>
      <c r="Z159" s="36"/>
      <c r="AA159" s="36"/>
      <c r="AB159" s="36"/>
      <c r="AC159" s="36"/>
      <c r="AD159" s="36"/>
      <c r="AE159" s="36"/>
      <c r="AR159" s="236" t="s">
        <v>132</v>
      </c>
      <c r="AT159" s="236" t="s">
        <v>134</v>
      </c>
      <c r="AU159" s="236" t="s">
        <v>81</v>
      </c>
      <c r="AY159" s="15" t="s">
        <v>133</v>
      </c>
      <c r="BE159" s="237">
        <f>IF(N159="základní",J159,0)</f>
        <v>0</v>
      </c>
      <c r="BF159" s="237">
        <f>IF(N159="snížená",J159,0)</f>
        <v>0</v>
      </c>
      <c r="BG159" s="237">
        <f>IF(N159="zákl. přenesená",J159,0)</f>
        <v>0</v>
      </c>
      <c r="BH159" s="237">
        <f>IF(N159="sníž. přenesená",J159,0)</f>
        <v>0</v>
      </c>
      <c r="BI159" s="237">
        <f>IF(N159="nulová",J159,0)</f>
        <v>0</v>
      </c>
      <c r="BJ159" s="15" t="s">
        <v>81</v>
      </c>
      <c r="BK159" s="237">
        <f>ROUND(I159*H159,2)</f>
        <v>0</v>
      </c>
      <c r="BL159" s="15" t="s">
        <v>132</v>
      </c>
      <c r="BM159" s="236" t="s">
        <v>205</v>
      </c>
    </row>
    <row r="160" s="2" customFormat="1">
      <c r="A160" s="36"/>
      <c r="B160" s="37"/>
      <c r="C160" s="38"/>
      <c r="D160" s="238" t="s">
        <v>139</v>
      </c>
      <c r="E160" s="38"/>
      <c r="F160" s="239" t="s">
        <v>204</v>
      </c>
      <c r="G160" s="38"/>
      <c r="H160" s="38"/>
      <c r="I160" s="143"/>
      <c r="J160" s="38"/>
      <c r="K160" s="38"/>
      <c r="L160" s="42"/>
      <c r="M160" s="240"/>
      <c r="N160" s="241"/>
      <c r="O160" s="89"/>
      <c r="P160" s="89"/>
      <c r="Q160" s="89"/>
      <c r="R160" s="89"/>
      <c r="S160" s="89"/>
      <c r="T160" s="90"/>
      <c r="U160" s="36"/>
      <c r="V160" s="36"/>
      <c r="W160" s="36"/>
      <c r="X160" s="36"/>
      <c r="Y160" s="36"/>
      <c r="Z160" s="36"/>
      <c r="AA160" s="36"/>
      <c r="AB160" s="36"/>
      <c r="AC160" s="36"/>
      <c r="AD160" s="36"/>
      <c r="AE160" s="36"/>
      <c r="AT160" s="15" t="s">
        <v>139</v>
      </c>
      <c r="AU160" s="15" t="s">
        <v>81</v>
      </c>
    </row>
    <row r="161" s="12" customFormat="1">
      <c r="A161" s="12"/>
      <c r="B161" s="242"/>
      <c r="C161" s="243"/>
      <c r="D161" s="238" t="s">
        <v>140</v>
      </c>
      <c r="E161" s="244" t="s">
        <v>206</v>
      </c>
      <c r="F161" s="245" t="s">
        <v>207</v>
      </c>
      <c r="G161" s="243"/>
      <c r="H161" s="246">
        <v>1</v>
      </c>
      <c r="I161" s="247"/>
      <c r="J161" s="243"/>
      <c r="K161" s="243"/>
      <c r="L161" s="248"/>
      <c r="M161" s="249"/>
      <c r="N161" s="250"/>
      <c r="O161" s="250"/>
      <c r="P161" s="250"/>
      <c r="Q161" s="250"/>
      <c r="R161" s="250"/>
      <c r="S161" s="250"/>
      <c r="T161" s="251"/>
      <c r="U161" s="12"/>
      <c r="V161" s="12"/>
      <c r="W161" s="12"/>
      <c r="X161" s="12"/>
      <c r="Y161" s="12"/>
      <c r="Z161" s="12"/>
      <c r="AA161" s="12"/>
      <c r="AB161" s="12"/>
      <c r="AC161" s="12"/>
      <c r="AD161" s="12"/>
      <c r="AE161" s="12"/>
      <c r="AT161" s="252" t="s">
        <v>140</v>
      </c>
      <c r="AU161" s="252" t="s">
        <v>81</v>
      </c>
      <c r="AV161" s="12" t="s">
        <v>103</v>
      </c>
      <c r="AW161" s="12" t="s">
        <v>30</v>
      </c>
      <c r="AX161" s="12" t="s">
        <v>73</v>
      </c>
      <c r="AY161" s="252" t="s">
        <v>133</v>
      </c>
    </row>
    <row r="162" s="12" customFormat="1">
      <c r="A162" s="12"/>
      <c r="B162" s="242"/>
      <c r="C162" s="243"/>
      <c r="D162" s="238" t="s">
        <v>140</v>
      </c>
      <c r="E162" s="244" t="s">
        <v>208</v>
      </c>
      <c r="F162" s="245" t="s">
        <v>209</v>
      </c>
      <c r="G162" s="243"/>
      <c r="H162" s="246">
        <v>1</v>
      </c>
      <c r="I162" s="247"/>
      <c r="J162" s="243"/>
      <c r="K162" s="243"/>
      <c r="L162" s="248"/>
      <c r="M162" s="249"/>
      <c r="N162" s="250"/>
      <c r="O162" s="250"/>
      <c r="P162" s="250"/>
      <c r="Q162" s="250"/>
      <c r="R162" s="250"/>
      <c r="S162" s="250"/>
      <c r="T162" s="251"/>
      <c r="U162" s="12"/>
      <c r="V162" s="12"/>
      <c r="W162" s="12"/>
      <c r="X162" s="12"/>
      <c r="Y162" s="12"/>
      <c r="Z162" s="12"/>
      <c r="AA162" s="12"/>
      <c r="AB162" s="12"/>
      <c r="AC162" s="12"/>
      <c r="AD162" s="12"/>
      <c r="AE162" s="12"/>
      <c r="AT162" s="252" t="s">
        <v>140</v>
      </c>
      <c r="AU162" s="252" t="s">
        <v>81</v>
      </c>
      <c r="AV162" s="12" t="s">
        <v>103</v>
      </c>
      <c r="AW162" s="12" t="s">
        <v>30</v>
      </c>
      <c r="AX162" s="12" t="s">
        <v>81</v>
      </c>
      <c r="AY162" s="252" t="s">
        <v>133</v>
      </c>
    </row>
    <row r="163" s="2" customFormat="1" ht="16.5" customHeight="1">
      <c r="A163" s="36"/>
      <c r="B163" s="37"/>
      <c r="C163" s="225" t="s">
        <v>210</v>
      </c>
      <c r="D163" s="225" t="s">
        <v>134</v>
      </c>
      <c r="E163" s="226" t="s">
        <v>211</v>
      </c>
      <c r="F163" s="227" t="s">
        <v>212</v>
      </c>
      <c r="G163" s="228" t="s">
        <v>191</v>
      </c>
      <c r="H163" s="229">
        <v>1</v>
      </c>
      <c r="I163" s="230"/>
      <c r="J163" s="231">
        <f>ROUND(I163*H163,2)</f>
        <v>0</v>
      </c>
      <c r="K163" s="227" t="s">
        <v>1</v>
      </c>
      <c r="L163" s="42"/>
      <c r="M163" s="232" t="s">
        <v>1</v>
      </c>
      <c r="N163" s="233" t="s">
        <v>38</v>
      </c>
      <c r="O163" s="89"/>
      <c r="P163" s="234">
        <f>O163*H163</f>
        <v>0</v>
      </c>
      <c r="Q163" s="234">
        <v>0</v>
      </c>
      <c r="R163" s="234">
        <f>Q163*H163</f>
        <v>0</v>
      </c>
      <c r="S163" s="234">
        <v>0</v>
      </c>
      <c r="T163" s="235">
        <f>S163*H163</f>
        <v>0</v>
      </c>
      <c r="U163" s="36"/>
      <c r="V163" s="36"/>
      <c r="W163" s="36"/>
      <c r="X163" s="36"/>
      <c r="Y163" s="36"/>
      <c r="Z163" s="36"/>
      <c r="AA163" s="36"/>
      <c r="AB163" s="36"/>
      <c r="AC163" s="36"/>
      <c r="AD163" s="36"/>
      <c r="AE163" s="36"/>
      <c r="AR163" s="236" t="s">
        <v>132</v>
      </c>
      <c r="AT163" s="236" t="s">
        <v>134</v>
      </c>
      <c r="AU163" s="236" t="s">
        <v>81</v>
      </c>
      <c r="AY163" s="15" t="s">
        <v>133</v>
      </c>
      <c r="BE163" s="237">
        <f>IF(N163="základní",J163,0)</f>
        <v>0</v>
      </c>
      <c r="BF163" s="237">
        <f>IF(N163="snížená",J163,0)</f>
        <v>0</v>
      </c>
      <c r="BG163" s="237">
        <f>IF(N163="zákl. přenesená",J163,0)</f>
        <v>0</v>
      </c>
      <c r="BH163" s="237">
        <f>IF(N163="sníž. přenesená",J163,0)</f>
        <v>0</v>
      </c>
      <c r="BI163" s="237">
        <f>IF(N163="nulová",J163,0)</f>
        <v>0</v>
      </c>
      <c r="BJ163" s="15" t="s">
        <v>81</v>
      </c>
      <c r="BK163" s="237">
        <f>ROUND(I163*H163,2)</f>
        <v>0</v>
      </c>
      <c r="BL163" s="15" t="s">
        <v>132</v>
      </c>
      <c r="BM163" s="236" t="s">
        <v>213</v>
      </c>
    </row>
    <row r="164" s="2" customFormat="1">
      <c r="A164" s="36"/>
      <c r="B164" s="37"/>
      <c r="C164" s="38"/>
      <c r="D164" s="238" t="s">
        <v>139</v>
      </c>
      <c r="E164" s="38"/>
      <c r="F164" s="239" t="s">
        <v>212</v>
      </c>
      <c r="G164" s="38"/>
      <c r="H164" s="38"/>
      <c r="I164" s="143"/>
      <c r="J164" s="38"/>
      <c r="K164" s="38"/>
      <c r="L164" s="42"/>
      <c r="M164" s="240"/>
      <c r="N164" s="241"/>
      <c r="O164" s="89"/>
      <c r="P164" s="89"/>
      <c r="Q164" s="89"/>
      <c r="R164" s="89"/>
      <c r="S164" s="89"/>
      <c r="T164" s="90"/>
      <c r="U164" s="36"/>
      <c r="V164" s="36"/>
      <c r="W164" s="36"/>
      <c r="X164" s="36"/>
      <c r="Y164" s="36"/>
      <c r="Z164" s="36"/>
      <c r="AA164" s="36"/>
      <c r="AB164" s="36"/>
      <c r="AC164" s="36"/>
      <c r="AD164" s="36"/>
      <c r="AE164" s="36"/>
      <c r="AT164" s="15" t="s">
        <v>139</v>
      </c>
      <c r="AU164" s="15" t="s">
        <v>81</v>
      </c>
    </row>
    <row r="165" s="13" customFormat="1">
      <c r="A165" s="13"/>
      <c r="B165" s="253"/>
      <c r="C165" s="254"/>
      <c r="D165" s="238" t="s">
        <v>140</v>
      </c>
      <c r="E165" s="255" t="s">
        <v>1</v>
      </c>
      <c r="F165" s="256" t="s">
        <v>214</v>
      </c>
      <c r="G165" s="254"/>
      <c r="H165" s="255" t="s">
        <v>1</v>
      </c>
      <c r="I165" s="257"/>
      <c r="J165" s="254"/>
      <c r="K165" s="254"/>
      <c r="L165" s="258"/>
      <c r="M165" s="259"/>
      <c r="N165" s="260"/>
      <c r="O165" s="260"/>
      <c r="P165" s="260"/>
      <c r="Q165" s="260"/>
      <c r="R165" s="260"/>
      <c r="S165" s="260"/>
      <c r="T165" s="261"/>
      <c r="U165" s="13"/>
      <c r="V165" s="13"/>
      <c r="W165" s="13"/>
      <c r="X165" s="13"/>
      <c r="Y165" s="13"/>
      <c r="Z165" s="13"/>
      <c r="AA165" s="13"/>
      <c r="AB165" s="13"/>
      <c r="AC165" s="13"/>
      <c r="AD165" s="13"/>
      <c r="AE165" s="13"/>
      <c r="AT165" s="262" t="s">
        <v>140</v>
      </c>
      <c r="AU165" s="262" t="s">
        <v>81</v>
      </c>
      <c r="AV165" s="13" t="s">
        <v>81</v>
      </c>
      <c r="AW165" s="13" t="s">
        <v>30</v>
      </c>
      <c r="AX165" s="13" t="s">
        <v>73</v>
      </c>
      <c r="AY165" s="262" t="s">
        <v>133</v>
      </c>
    </row>
    <row r="166" s="12" customFormat="1">
      <c r="A166" s="12"/>
      <c r="B166" s="242"/>
      <c r="C166" s="243"/>
      <c r="D166" s="238" t="s">
        <v>140</v>
      </c>
      <c r="E166" s="244" t="s">
        <v>102</v>
      </c>
      <c r="F166" s="245" t="s">
        <v>215</v>
      </c>
      <c r="G166" s="243"/>
      <c r="H166" s="246">
        <v>1</v>
      </c>
      <c r="I166" s="247"/>
      <c r="J166" s="243"/>
      <c r="K166" s="243"/>
      <c r="L166" s="248"/>
      <c r="M166" s="249"/>
      <c r="N166" s="250"/>
      <c r="O166" s="250"/>
      <c r="P166" s="250"/>
      <c r="Q166" s="250"/>
      <c r="R166" s="250"/>
      <c r="S166" s="250"/>
      <c r="T166" s="251"/>
      <c r="U166" s="12"/>
      <c r="V166" s="12"/>
      <c r="W166" s="12"/>
      <c r="X166" s="12"/>
      <c r="Y166" s="12"/>
      <c r="Z166" s="12"/>
      <c r="AA166" s="12"/>
      <c r="AB166" s="12"/>
      <c r="AC166" s="12"/>
      <c r="AD166" s="12"/>
      <c r="AE166" s="12"/>
      <c r="AT166" s="252" t="s">
        <v>140</v>
      </c>
      <c r="AU166" s="252" t="s">
        <v>81</v>
      </c>
      <c r="AV166" s="12" t="s">
        <v>103</v>
      </c>
      <c r="AW166" s="12" t="s">
        <v>30</v>
      </c>
      <c r="AX166" s="12" t="s">
        <v>73</v>
      </c>
      <c r="AY166" s="252" t="s">
        <v>133</v>
      </c>
    </row>
    <row r="167" s="12" customFormat="1">
      <c r="A167" s="12"/>
      <c r="B167" s="242"/>
      <c r="C167" s="243"/>
      <c r="D167" s="238" t="s">
        <v>140</v>
      </c>
      <c r="E167" s="244" t="s">
        <v>216</v>
      </c>
      <c r="F167" s="245" t="s">
        <v>217</v>
      </c>
      <c r="G167" s="243"/>
      <c r="H167" s="246">
        <v>1</v>
      </c>
      <c r="I167" s="247"/>
      <c r="J167" s="243"/>
      <c r="K167" s="243"/>
      <c r="L167" s="248"/>
      <c r="M167" s="249"/>
      <c r="N167" s="250"/>
      <c r="O167" s="250"/>
      <c r="P167" s="250"/>
      <c r="Q167" s="250"/>
      <c r="R167" s="250"/>
      <c r="S167" s="250"/>
      <c r="T167" s="251"/>
      <c r="U167" s="12"/>
      <c r="V167" s="12"/>
      <c r="W167" s="12"/>
      <c r="X167" s="12"/>
      <c r="Y167" s="12"/>
      <c r="Z167" s="12"/>
      <c r="AA167" s="12"/>
      <c r="AB167" s="12"/>
      <c r="AC167" s="12"/>
      <c r="AD167" s="12"/>
      <c r="AE167" s="12"/>
      <c r="AT167" s="252" t="s">
        <v>140</v>
      </c>
      <c r="AU167" s="252" t="s">
        <v>81</v>
      </c>
      <c r="AV167" s="12" t="s">
        <v>103</v>
      </c>
      <c r="AW167" s="12" t="s">
        <v>30</v>
      </c>
      <c r="AX167" s="12" t="s">
        <v>81</v>
      </c>
      <c r="AY167" s="252" t="s">
        <v>133</v>
      </c>
    </row>
    <row r="168" s="2" customFormat="1" ht="16.5" customHeight="1">
      <c r="A168" s="36"/>
      <c r="B168" s="37"/>
      <c r="C168" s="225" t="s">
        <v>218</v>
      </c>
      <c r="D168" s="225" t="s">
        <v>134</v>
      </c>
      <c r="E168" s="226" t="s">
        <v>219</v>
      </c>
      <c r="F168" s="227" t="s">
        <v>220</v>
      </c>
      <c r="G168" s="228" t="s">
        <v>191</v>
      </c>
      <c r="H168" s="229">
        <v>1</v>
      </c>
      <c r="I168" s="230"/>
      <c r="J168" s="231">
        <f>ROUND(I168*H168,2)</f>
        <v>0</v>
      </c>
      <c r="K168" s="227" t="s">
        <v>1</v>
      </c>
      <c r="L168" s="42"/>
      <c r="M168" s="232" t="s">
        <v>1</v>
      </c>
      <c r="N168" s="233" t="s">
        <v>38</v>
      </c>
      <c r="O168" s="89"/>
      <c r="P168" s="234">
        <f>O168*H168</f>
        <v>0</v>
      </c>
      <c r="Q168" s="234">
        <v>0</v>
      </c>
      <c r="R168" s="234">
        <f>Q168*H168</f>
        <v>0</v>
      </c>
      <c r="S168" s="234">
        <v>0</v>
      </c>
      <c r="T168" s="235">
        <f>S168*H168</f>
        <v>0</v>
      </c>
      <c r="U168" s="36"/>
      <c r="V168" s="36"/>
      <c r="W168" s="36"/>
      <c r="X168" s="36"/>
      <c r="Y168" s="36"/>
      <c r="Z168" s="36"/>
      <c r="AA168" s="36"/>
      <c r="AB168" s="36"/>
      <c r="AC168" s="36"/>
      <c r="AD168" s="36"/>
      <c r="AE168" s="36"/>
      <c r="AR168" s="236" t="s">
        <v>132</v>
      </c>
      <c r="AT168" s="236" t="s">
        <v>134</v>
      </c>
      <c r="AU168" s="236" t="s">
        <v>81</v>
      </c>
      <c r="AY168" s="15" t="s">
        <v>133</v>
      </c>
      <c r="BE168" s="237">
        <f>IF(N168="základní",J168,0)</f>
        <v>0</v>
      </c>
      <c r="BF168" s="237">
        <f>IF(N168="snížená",J168,0)</f>
        <v>0</v>
      </c>
      <c r="BG168" s="237">
        <f>IF(N168="zákl. přenesená",J168,0)</f>
        <v>0</v>
      </c>
      <c r="BH168" s="237">
        <f>IF(N168="sníž. přenesená",J168,0)</f>
        <v>0</v>
      </c>
      <c r="BI168" s="237">
        <f>IF(N168="nulová",J168,0)</f>
        <v>0</v>
      </c>
      <c r="BJ168" s="15" t="s">
        <v>81</v>
      </c>
      <c r="BK168" s="237">
        <f>ROUND(I168*H168,2)</f>
        <v>0</v>
      </c>
      <c r="BL168" s="15" t="s">
        <v>132</v>
      </c>
      <c r="BM168" s="236" t="s">
        <v>221</v>
      </c>
    </row>
    <row r="169" s="2" customFormat="1">
      <c r="A169" s="36"/>
      <c r="B169" s="37"/>
      <c r="C169" s="38"/>
      <c r="D169" s="238" t="s">
        <v>139</v>
      </c>
      <c r="E169" s="38"/>
      <c r="F169" s="239" t="s">
        <v>220</v>
      </c>
      <c r="G169" s="38"/>
      <c r="H169" s="38"/>
      <c r="I169" s="143"/>
      <c r="J169" s="38"/>
      <c r="K169" s="38"/>
      <c r="L169" s="42"/>
      <c r="M169" s="240"/>
      <c r="N169" s="241"/>
      <c r="O169" s="89"/>
      <c r="P169" s="89"/>
      <c r="Q169" s="89"/>
      <c r="R169" s="89"/>
      <c r="S169" s="89"/>
      <c r="T169" s="90"/>
      <c r="U169" s="36"/>
      <c r="V169" s="36"/>
      <c r="W169" s="36"/>
      <c r="X169" s="36"/>
      <c r="Y169" s="36"/>
      <c r="Z169" s="36"/>
      <c r="AA169" s="36"/>
      <c r="AB169" s="36"/>
      <c r="AC169" s="36"/>
      <c r="AD169" s="36"/>
      <c r="AE169" s="36"/>
      <c r="AT169" s="15" t="s">
        <v>139</v>
      </c>
      <c r="AU169" s="15" t="s">
        <v>81</v>
      </c>
    </row>
    <row r="170" s="13" customFormat="1">
      <c r="A170" s="13"/>
      <c r="B170" s="253"/>
      <c r="C170" s="254"/>
      <c r="D170" s="238" t="s">
        <v>140</v>
      </c>
      <c r="E170" s="255" t="s">
        <v>1</v>
      </c>
      <c r="F170" s="256" t="s">
        <v>222</v>
      </c>
      <c r="G170" s="254"/>
      <c r="H170" s="255" t="s">
        <v>1</v>
      </c>
      <c r="I170" s="257"/>
      <c r="J170" s="254"/>
      <c r="K170" s="254"/>
      <c r="L170" s="258"/>
      <c r="M170" s="259"/>
      <c r="N170" s="260"/>
      <c r="O170" s="260"/>
      <c r="P170" s="260"/>
      <c r="Q170" s="260"/>
      <c r="R170" s="260"/>
      <c r="S170" s="260"/>
      <c r="T170" s="261"/>
      <c r="U170" s="13"/>
      <c r="V170" s="13"/>
      <c r="W170" s="13"/>
      <c r="X170" s="13"/>
      <c r="Y170" s="13"/>
      <c r="Z170" s="13"/>
      <c r="AA170" s="13"/>
      <c r="AB170" s="13"/>
      <c r="AC170" s="13"/>
      <c r="AD170" s="13"/>
      <c r="AE170" s="13"/>
      <c r="AT170" s="262" t="s">
        <v>140</v>
      </c>
      <c r="AU170" s="262" t="s">
        <v>81</v>
      </c>
      <c r="AV170" s="13" t="s">
        <v>81</v>
      </c>
      <c r="AW170" s="13" t="s">
        <v>30</v>
      </c>
      <c r="AX170" s="13" t="s">
        <v>73</v>
      </c>
      <c r="AY170" s="262" t="s">
        <v>133</v>
      </c>
    </row>
    <row r="171" s="12" customFormat="1">
      <c r="A171" s="12"/>
      <c r="B171" s="242"/>
      <c r="C171" s="243"/>
      <c r="D171" s="238" t="s">
        <v>140</v>
      </c>
      <c r="E171" s="244" t="s">
        <v>104</v>
      </c>
      <c r="F171" s="245" t="s">
        <v>223</v>
      </c>
      <c r="G171" s="243"/>
      <c r="H171" s="246">
        <v>1</v>
      </c>
      <c r="I171" s="247"/>
      <c r="J171" s="243"/>
      <c r="K171" s="243"/>
      <c r="L171" s="248"/>
      <c r="M171" s="249"/>
      <c r="N171" s="250"/>
      <c r="O171" s="250"/>
      <c r="P171" s="250"/>
      <c r="Q171" s="250"/>
      <c r="R171" s="250"/>
      <c r="S171" s="250"/>
      <c r="T171" s="251"/>
      <c r="U171" s="12"/>
      <c r="V171" s="12"/>
      <c r="W171" s="12"/>
      <c r="X171" s="12"/>
      <c r="Y171" s="12"/>
      <c r="Z171" s="12"/>
      <c r="AA171" s="12"/>
      <c r="AB171" s="12"/>
      <c r="AC171" s="12"/>
      <c r="AD171" s="12"/>
      <c r="AE171" s="12"/>
      <c r="AT171" s="252" t="s">
        <v>140</v>
      </c>
      <c r="AU171" s="252" t="s">
        <v>81</v>
      </c>
      <c r="AV171" s="12" t="s">
        <v>103</v>
      </c>
      <c r="AW171" s="12" t="s">
        <v>30</v>
      </c>
      <c r="AX171" s="12" t="s">
        <v>73</v>
      </c>
      <c r="AY171" s="252" t="s">
        <v>133</v>
      </c>
    </row>
    <row r="172" s="12" customFormat="1">
      <c r="A172" s="12"/>
      <c r="B172" s="242"/>
      <c r="C172" s="243"/>
      <c r="D172" s="238" t="s">
        <v>140</v>
      </c>
      <c r="E172" s="244" t="s">
        <v>224</v>
      </c>
      <c r="F172" s="245" t="s">
        <v>225</v>
      </c>
      <c r="G172" s="243"/>
      <c r="H172" s="246">
        <v>1</v>
      </c>
      <c r="I172" s="247"/>
      <c r="J172" s="243"/>
      <c r="K172" s="243"/>
      <c r="L172" s="248"/>
      <c r="M172" s="249"/>
      <c r="N172" s="250"/>
      <c r="O172" s="250"/>
      <c r="P172" s="250"/>
      <c r="Q172" s="250"/>
      <c r="R172" s="250"/>
      <c r="S172" s="250"/>
      <c r="T172" s="251"/>
      <c r="U172" s="12"/>
      <c r="V172" s="12"/>
      <c r="W172" s="12"/>
      <c r="X172" s="12"/>
      <c r="Y172" s="12"/>
      <c r="Z172" s="12"/>
      <c r="AA172" s="12"/>
      <c r="AB172" s="12"/>
      <c r="AC172" s="12"/>
      <c r="AD172" s="12"/>
      <c r="AE172" s="12"/>
      <c r="AT172" s="252" t="s">
        <v>140</v>
      </c>
      <c r="AU172" s="252" t="s">
        <v>81</v>
      </c>
      <c r="AV172" s="12" t="s">
        <v>103</v>
      </c>
      <c r="AW172" s="12" t="s">
        <v>30</v>
      </c>
      <c r="AX172" s="12" t="s">
        <v>81</v>
      </c>
      <c r="AY172" s="252" t="s">
        <v>133</v>
      </c>
    </row>
    <row r="173" s="11" customFormat="1" ht="25.92" customHeight="1">
      <c r="A173" s="11"/>
      <c r="B173" s="211"/>
      <c r="C173" s="212"/>
      <c r="D173" s="213" t="s">
        <v>72</v>
      </c>
      <c r="E173" s="214" t="s">
        <v>226</v>
      </c>
      <c r="F173" s="214" t="s">
        <v>227</v>
      </c>
      <c r="G173" s="212"/>
      <c r="H173" s="212"/>
      <c r="I173" s="215"/>
      <c r="J173" s="216">
        <f>BK173</f>
        <v>0</v>
      </c>
      <c r="K173" s="212"/>
      <c r="L173" s="217"/>
      <c r="M173" s="218"/>
      <c r="N173" s="219"/>
      <c r="O173" s="219"/>
      <c r="P173" s="220">
        <f>SUM(P174:P187)</f>
        <v>0</v>
      </c>
      <c r="Q173" s="219"/>
      <c r="R173" s="220">
        <f>SUM(R174:R187)</f>
        <v>0</v>
      </c>
      <c r="S173" s="219"/>
      <c r="T173" s="221">
        <f>SUM(T174:T187)</f>
        <v>0</v>
      </c>
      <c r="U173" s="11"/>
      <c r="V173" s="11"/>
      <c r="W173" s="11"/>
      <c r="X173" s="11"/>
      <c r="Y173" s="11"/>
      <c r="Z173" s="11"/>
      <c r="AA173" s="11"/>
      <c r="AB173" s="11"/>
      <c r="AC173" s="11"/>
      <c r="AD173" s="11"/>
      <c r="AE173" s="11"/>
      <c r="AR173" s="222" t="s">
        <v>132</v>
      </c>
      <c r="AT173" s="223" t="s">
        <v>72</v>
      </c>
      <c r="AU173" s="223" t="s">
        <v>73</v>
      </c>
      <c r="AY173" s="222" t="s">
        <v>133</v>
      </c>
      <c r="BK173" s="224">
        <f>SUM(BK174:BK187)</f>
        <v>0</v>
      </c>
    </row>
    <row r="174" s="2" customFormat="1" ht="16.5" customHeight="1">
      <c r="A174" s="36"/>
      <c r="B174" s="37"/>
      <c r="C174" s="225" t="s">
        <v>8</v>
      </c>
      <c r="D174" s="225" t="s">
        <v>134</v>
      </c>
      <c r="E174" s="226" t="s">
        <v>228</v>
      </c>
      <c r="F174" s="227" t="s">
        <v>229</v>
      </c>
      <c r="G174" s="228" t="s">
        <v>153</v>
      </c>
      <c r="H174" s="229">
        <v>1</v>
      </c>
      <c r="I174" s="230"/>
      <c r="J174" s="231">
        <f>ROUND(I174*H174,2)</f>
        <v>0</v>
      </c>
      <c r="K174" s="227" t="s">
        <v>1</v>
      </c>
      <c r="L174" s="42"/>
      <c r="M174" s="232" t="s">
        <v>1</v>
      </c>
      <c r="N174" s="233" t="s">
        <v>38</v>
      </c>
      <c r="O174" s="89"/>
      <c r="P174" s="234">
        <f>O174*H174</f>
        <v>0</v>
      </c>
      <c r="Q174" s="234">
        <v>0</v>
      </c>
      <c r="R174" s="234">
        <f>Q174*H174</f>
        <v>0</v>
      </c>
      <c r="S174" s="234">
        <v>0</v>
      </c>
      <c r="T174" s="235">
        <f>S174*H174</f>
        <v>0</v>
      </c>
      <c r="U174" s="36"/>
      <c r="V174" s="36"/>
      <c r="W174" s="36"/>
      <c r="X174" s="36"/>
      <c r="Y174" s="36"/>
      <c r="Z174" s="36"/>
      <c r="AA174" s="36"/>
      <c r="AB174" s="36"/>
      <c r="AC174" s="36"/>
      <c r="AD174" s="36"/>
      <c r="AE174" s="36"/>
      <c r="AR174" s="236" t="s">
        <v>132</v>
      </c>
      <c r="AT174" s="236" t="s">
        <v>134</v>
      </c>
      <c r="AU174" s="236" t="s">
        <v>81</v>
      </c>
      <c r="AY174" s="15" t="s">
        <v>133</v>
      </c>
      <c r="BE174" s="237">
        <f>IF(N174="základní",J174,0)</f>
        <v>0</v>
      </c>
      <c r="BF174" s="237">
        <f>IF(N174="snížená",J174,0)</f>
        <v>0</v>
      </c>
      <c r="BG174" s="237">
        <f>IF(N174="zákl. přenesená",J174,0)</f>
        <v>0</v>
      </c>
      <c r="BH174" s="237">
        <f>IF(N174="sníž. přenesená",J174,0)</f>
        <v>0</v>
      </c>
      <c r="BI174" s="237">
        <f>IF(N174="nulová",J174,0)</f>
        <v>0</v>
      </c>
      <c r="BJ174" s="15" t="s">
        <v>81</v>
      </c>
      <c r="BK174" s="237">
        <f>ROUND(I174*H174,2)</f>
        <v>0</v>
      </c>
      <c r="BL174" s="15" t="s">
        <v>132</v>
      </c>
      <c r="BM174" s="236" t="s">
        <v>230</v>
      </c>
    </row>
    <row r="175" s="2" customFormat="1">
      <c r="A175" s="36"/>
      <c r="B175" s="37"/>
      <c r="C175" s="38"/>
      <c r="D175" s="238" t="s">
        <v>139</v>
      </c>
      <c r="E175" s="38"/>
      <c r="F175" s="239" t="s">
        <v>229</v>
      </c>
      <c r="G175" s="38"/>
      <c r="H175" s="38"/>
      <c r="I175" s="143"/>
      <c r="J175" s="38"/>
      <c r="K175" s="38"/>
      <c r="L175" s="42"/>
      <c r="M175" s="240"/>
      <c r="N175" s="241"/>
      <c r="O175" s="89"/>
      <c r="P175" s="89"/>
      <c r="Q175" s="89"/>
      <c r="R175" s="89"/>
      <c r="S175" s="89"/>
      <c r="T175" s="90"/>
      <c r="U175" s="36"/>
      <c r="V175" s="36"/>
      <c r="W175" s="36"/>
      <c r="X175" s="36"/>
      <c r="Y175" s="36"/>
      <c r="Z175" s="36"/>
      <c r="AA175" s="36"/>
      <c r="AB175" s="36"/>
      <c r="AC175" s="36"/>
      <c r="AD175" s="36"/>
      <c r="AE175" s="36"/>
      <c r="AT175" s="15" t="s">
        <v>139</v>
      </c>
      <c r="AU175" s="15" t="s">
        <v>81</v>
      </c>
    </row>
    <row r="176" s="2" customFormat="1" ht="16.5" customHeight="1">
      <c r="A176" s="36"/>
      <c r="B176" s="37"/>
      <c r="C176" s="225" t="s">
        <v>231</v>
      </c>
      <c r="D176" s="225" t="s">
        <v>134</v>
      </c>
      <c r="E176" s="226" t="s">
        <v>232</v>
      </c>
      <c r="F176" s="227" t="s">
        <v>233</v>
      </c>
      <c r="G176" s="228" t="s">
        <v>191</v>
      </c>
      <c r="H176" s="229">
        <v>3</v>
      </c>
      <c r="I176" s="230"/>
      <c r="J176" s="231">
        <f>ROUND(I176*H176,2)</f>
        <v>0</v>
      </c>
      <c r="K176" s="227" t="s">
        <v>1</v>
      </c>
      <c r="L176" s="42"/>
      <c r="M176" s="232" t="s">
        <v>1</v>
      </c>
      <c r="N176" s="233" t="s">
        <v>38</v>
      </c>
      <c r="O176" s="89"/>
      <c r="P176" s="234">
        <f>O176*H176</f>
        <v>0</v>
      </c>
      <c r="Q176" s="234">
        <v>0</v>
      </c>
      <c r="R176" s="234">
        <f>Q176*H176</f>
        <v>0</v>
      </c>
      <c r="S176" s="234">
        <v>0</v>
      </c>
      <c r="T176" s="235">
        <f>S176*H176</f>
        <v>0</v>
      </c>
      <c r="U176" s="36"/>
      <c r="V176" s="36"/>
      <c r="W176" s="36"/>
      <c r="X176" s="36"/>
      <c r="Y176" s="36"/>
      <c r="Z176" s="36"/>
      <c r="AA176" s="36"/>
      <c r="AB176" s="36"/>
      <c r="AC176" s="36"/>
      <c r="AD176" s="36"/>
      <c r="AE176" s="36"/>
      <c r="AR176" s="236" t="s">
        <v>132</v>
      </c>
      <c r="AT176" s="236" t="s">
        <v>134</v>
      </c>
      <c r="AU176" s="236" t="s">
        <v>81</v>
      </c>
      <c r="AY176" s="15" t="s">
        <v>133</v>
      </c>
      <c r="BE176" s="237">
        <f>IF(N176="základní",J176,0)</f>
        <v>0</v>
      </c>
      <c r="BF176" s="237">
        <f>IF(N176="snížená",J176,0)</f>
        <v>0</v>
      </c>
      <c r="BG176" s="237">
        <f>IF(N176="zákl. přenesená",J176,0)</f>
        <v>0</v>
      </c>
      <c r="BH176" s="237">
        <f>IF(N176="sníž. přenesená",J176,0)</f>
        <v>0</v>
      </c>
      <c r="BI176" s="237">
        <f>IF(N176="nulová",J176,0)</f>
        <v>0</v>
      </c>
      <c r="BJ176" s="15" t="s">
        <v>81</v>
      </c>
      <c r="BK176" s="237">
        <f>ROUND(I176*H176,2)</f>
        <v>0</v>
      </c>
      <c r="BL176" s="15" t="s">
        <v>132</v>
      </c>
      <c r="BM176" s="236" t="s">
        <v>234</v>
      </c>
    </row>
    <row r="177" s="2" customFormat="1">
      <c r="A177" s="36"/>
      <c r="B177" s="37"/>
      <c r="C177" s="38"/>
      <c r="D177" s="238" t="s">
        <v>139</v>
      </c>
      <c r="E177" s="38"/>
      <c r="F177" s="239" t="s">
        <v>233</v>
      </c>
      <c r="G177" s="38"/>
      <c r="H177" s="38"/>
      <c r="I177" s="143"/>
      <c r="J177" s="38"/>
      <c r="K177" s="38"/>
      <c r="L177" s="42"/>
      <c r="M177" s="240"/>
      <c r="N177" s="241"/>
      <c r="O177" s="89"/>
      <c r="P177" s="89"/>
      <c r="Q177" s="89"/>
      <c r="R177" s="89"/>
      <c r="S177" s="89"/>
      <c r="T177" s="90"/>
      <c r="U177" s="36"/>
      <c r="V177" s="36"/>
      <c r="W177" s="36"/>
      <c r="X177" s="36"/>
      <c r="Y177" s="36"/>
      <c r="Z177" s="36"/>
      <c r="AA177" s="36"/>
      <c r="AB177" s="36"/>
      <c r="AC177" s="36"/>
      <c r="AD177" s="36"/>
      <c r="AE177" s="36"/>
      <c r="AT177" s="15" t="s">
        <v>139</v>
      </c>
      <c r="AU177" s="15" t="s">
        <v>81</v>
      </c>
    </row>
    <row r="178" s="12" customFormat="1">
      <c r="A178" s="12"/>
      <c r="B178" s="242"/>
      <c r="C178" s="243"/>
      <c r="D178" s="238" t="s">
        <v>140</v>
      </c>
      <c r="E178" s="244" t="s">
        <v>235</v>
      </c>
      <c r="F178" s="245" t="s">
        <v>236</v>
      </c>
      <c r="G178" s="243"/>
      <c r="H178" s="246">
        <v>3</v>
      </c>
      <c r="I178" s="247"/>
      <c r="J178" s="243"/>
      <c r="K178" s="243"/>
      <c r="L178" s="248"/>
      <c r="M178" s="249"/>
      <c r="N178" s="250"/>
      <c r="O178" s="250"/>
      <c r="P178" s="250"/>
      <c r="Q178" s="250"/>
      <c r="R178" s="250"/>
      <c r="S178" s="250"/>
      <c r="T178" s="251"/>
      <c r="U178" s="12"/>
      <c r="V178" s="12"/>
      <c r="W178" s="12"/>
      <c r="X178" s="12"/>
      <c r="Y178" s="12"/>
      <c r="Z178" s="12"/>
      <c r="AA178" s="12"/>
      <c r="AB178" s="12"/>
      <c r="AC178" s="12"/>
      <c r="AD178" s="12"/>
      <c r="AE178" s="12"/>
      <c r="AT178" s="252" t="s">
        <v>140</v>
      </c>
      <c r="AU178" s="252" t="s">
        <v>81</v>
      </c>
      <c r="AV178" s="12" t="s">
        <v>103</v>
      </c>
      <c r="AW178" s="12" t="s">
        <v>30</v>
      </c>
      <c r="AX178" s="12" t="s">
        <v>73</v>
      </c>
      <c r="AY178" s="252" t="s">
        <v>133</v>
      </c>
    </row>
    <row r="179" s="12" customFormat="1">
      <c r="A179" s="12"/>
      <c r="B179" s="242"/>
      <c r="C179" s="243"/>
      <c r="D179" s="238" t="s">
        <v>140</v>
      </c>
      <c r="E179" s="244" t="s">
        <v>237</v>
      </c>
      <c r="F179" s="245" t="s">
        <v>238</v>
      </c>
      <c r="G179" s="243"/>
      <c r="H179" s="246">
        <v>3</v>
      </c>
      <c r="I179" s="247"/>
      <c r="J179" s="243"/>
      <c r="K179" s="243"/>
      <c r="L179" s="248"/>
      <c r="M179" s="249"/>
      <c r="N179" s="250"/>
      <c r="O179" s="250"/>
      <c r="P179" s="250"/>
      <c r="Q179" s="250"/>
      <c r="R179" s="250"/>
      <c r="S179" s="250"/>
      <c r="T179" s="251"/>
      <c r="U179" s="12"/>
      <c r="V179" s="12"/>
      <c r="W179" s="12"/>
      <c r="X179" s="12"/>
      <c r="Y179" s="12"/>
      <c r="Z179" s="12"/>
      <c r="AA179" s="12"/>
      <c r="AB179" s="12"/>
      <c r="AC179" s="12"/>
      <c r="AD179" s="12"/>
      <c r="AE179" s="12"/>
      <c r="AT179" s="252" t="s">
        <v>140</v>
      </c>
      <c r="AU179" s="252" t="s">
        <v>81</v>
      </c>
      <c r="AV179" s="12" t="s">
        <v>103</v>
      </c>
      <c r="AW179" s="12" t="s">
        <v>30</v>
      </c>
      <c r="AX179" s="12" t="s">
        <v>81</v>
      </c>
      <c r="AY179" s="252" t="s">
        <v>133</v>
      </c>
    </row>
    <row r="180" s="2" customFormat="1" ht="16.5" customHeight="1">
      <c r="A180" s="36"/>
      <c r="B180" s="37"/>
      <c r="C180" s="225" t="s">
        <v>239</v>
      </c>
      <c r="D180" s="225" t="s">
        <v>134</v>
      </c>
      <c r="E180" s="226" t="s">
        <v>240</v>
      </c>
      <c r="F180" s="227" t="s">
        <v>233</v>
      </c>
      <c r="G180" s="228" t="s">
        <v>241</v>
      </c>
      <c r="H180" s="229">
        <v>3.2000000000000002</v>
      </c>
      <c r="I180" s="230"/>
      <c r="J180" s="231">
        <f>ROUND(I180*H180,2)</f>
        <v>0</v>
      </c>
      <c r="K180" s="227" t="s">
        <v>1</v>
      </c>
      <c r="L180" s="42"/>
      <c r="M180" s="232" t="s">
        <v>1</v>
      </c>
      <c r="N180" s="233" t="s">
        <v>38</v>
      </c>
      <c r="O180" s="89"/>
      <c r="P180" s="234">
        <f>O180*H180</f>
        <v>0</v>
      </c>
      <c r="Q180" s="234">
        <v>0</v>
      </c>
      <c r="R180" s="234">
        <f>Q180*H180</f>
        <v>0</v>
      </c>
      <c r="S180" s="234">
        <v>0</v>
      </c>
      <c r="T180" s="235">
        <f>S180*H180</f>
        <v>0</v>
      </c>
      <c r="U180" s="36"/>
      <c r="V180" s="36"/>
      <c r="W180" s="36"/>
      <c r="X180" s="36"/>
      <c r="Y180" s="36"/>
      <c r="Z180" s="36"/>
      <c r="AA180" s="36"/>
      <c r="AB180" s="36"/>
      <c r="AC180" s="36"/>
      <c r="AD180" s="36"/>
      <c r="AE180" s="36"/>
      <c r="AR180" s="236" t="s">
        <v>132</v>
      </c>
      <c r="AT180" s="236" t="s">
        <v>134</v>
      </c>
      <c r="AU180" s="236" t="s">
        <v>81</v>
      </c>
      <c r="AY180" s="15" t="s">
        <v>133</v>
      </c>
      <c r="BE180" s="237">
        <f>IF(N180="základní",J180,0)</f>
        <v>0</v>
      </c>
      <c r="BF180" s="237">
        <f>IF(N180="snížená",J180,0)</f>
        <v>0</v>
      </c>
      <c r="BG180" s="237">
        <f>IF(N180="zákl. přenesená",J180,0)</f>
        <v>0</v>
      </c>
      <c r="BH180" s="237">
        <f>IF(N180="sníž. přenesená",J180,0)</f>
        <v>0</v>
      </c>
      <c r="BI180" s="237">
        <f>IF(N180="nulová",J180,0)</f>
        <v>0</v>
      </c>
      <c r="BJ180" s="15" t="s">
        <v>81</v>
      </c>
      <c r="BK180" s="237">
        <f>ROUND(I180*H180,2)</f>
        <v>0</v>
      </c>
      <c r="BL180" s="15" t="s">
        <v>132</v>
      </c>
      <c r="BM180" s="236" t="s">
        <v>242</v>
      </c>
    </row>
    <row r="181" s="2" customFormat="1">
      <c r="A181" s="36"/>
      <c r="B181" s="37"/>
      <c r="C181" s="38"/>
      <c r="D181" s="238" t="s">
        <v>139</v>
      </c>
      <c r="E181" s="38"/>
      <c r="F181" s="239" t="s">
        <v>233</v>
      </c>
      <c r="G181" s="38"/>
      <c r="H181" s="38"/>
      <c r="I181" s="143"/>
      <c r="J181" s="38"/>
      <c r="K181" s="38"/>
      <c r="L181" s="42"/>
      <c r="M181" s="240"/>
      <c r="N181" s="241"/>
      <c r="O181" s="89"/>
      <c r="P181" s="89"/>
      <c r="Q181" s="89"/>
      <c r="R181" s="89"/>
      <c r="S181" s="89"/>
      <c r="T181" s="90"/>
      <c r="U181" s="36"/>
      <c r="V181" s="36"/>
      <c r="W181" s="36"/>
      <c r="X181" s="36"/>
      <c r="Y181" s="36"/>
      <c r="Z181" s="36"/>
      <c r="AA181" s="36"/>
      <c r="AB181" s="36"/>
      <c r="AC181" s="36"/>
      <c r="AD181" s="36"/>
      <c r="AE181" s="36"/>
      <c r="AT181" s="15" t="s">
        <v>139</v>
      </c>
      <c r="AU181" s="15" t="s">
        <v>81</v>
      </c>
    </row>
    <row r="182" s="12" customFormat="1">
      <c r="A182" s="12"/>
      <c r="B182" s="242"/>
      <c r="C182" s="243"/>
      <c r="D182" s="238" t="s">
        <v>140</v>
      </c>
      <c r="E182" s="244" t="s">
        <v>243</v>
      </c>
      <c r="F182" s="245" t="s">
        <v>244</v>
      </c>
      <c r="G182" s="243"/>
      <c r="H182" s="246">
        <v>3.2000000000000002</v>
      </c>
      <c r="I182" s="247"/>
      <c r="J182" s="243"/>
      <c r="K182" s="243"/>
      <c r="L182" s="248"/>
      <c r="M182" s="249"/>
      <c r="N182" s="250"/>
      <c r="O182" s="250"/>
      <c r="P182" s="250"/>
      <c r="Q182" s="250"/>
      <c r="R182" s="250"/>
      <c r="S182" s="250"/>
      <c r="T182" s="251"/>
      <c r="U182" s="12"/>
      <c r="V182" s="12"/>
      <c r="W182" s="12"/>
      <c r="X182" s="12"/>
      <c r="Y182" s="12"/>
      <c r="Z182" s="12"/>
      <c r="AA182" s="12"/>
      <c r="AB182" s="12"/>
      <c r="AC182" s="12"/>
      <c r="AD182" s="12"/>
      <c r="AE182" s="12"/>
      <c r="AT182" s="252" t="s">
        <v>140</v>
      </c>
      <c r="AU182" s="252" t="s">
        <v>81</v>
      </c>
      <c r="AV182" s="12" t="s">
        <v>103</v>
      </c>
      <c r="AW182" s="12" t="s">
        <v>30</v>
      </c>
      <c r="AX182" s="12" t="s">
        <v>73</v>
      </c>
      <c r="AY182" s="252" t="s">
        <v>133</v>
      </c>
    </row>
    <row r="183" s="12" customFormat="1">
      <c r="A183" s="12"/>
      <c r="B183" s="242"/>
      <c r="C183" s="243"/>
      <c r="D183" s="238" t="s">
        <v>140</v>
      </c>
      <c r="E183" s="244" t="s">
        <v>245</v>
      </c>
      <c r="F183" s="245" t="s">
        <v>246</v>
      </c>
      <c r="G183" s="243"/>
      <c r="H183" s="246">
        <v>3.2000000000000002</v>
      </c>
      <c r="I183" s="247"/>
      <c r="J183" s="243"/>
      <c r="K183" s="243"/>
      <c r="L183" s="248"/>
      <c r="M183" s="249"/>
      <c r="N183" s="250"/>
      <c r="O183" s="250"/>
      <c r="P183" s="250"/>
      <c r="Q183" s="250"/>
      <c r="R183" s="250"/>
      <c r="S183" s="250"/>
      <c r="T183" s="251"/>
      <c r="U183" s="12"/>
      <c r="V183" s="12"/>
      <c r="W183" s="12"/>
      <c r="X183" s="12"/>
      <c r="Y183" s="12"/>
      <c r="Z183" s="12"/>
      <c r="AA183" s="12"/>
      <c r="AB183" s="12"/>
      <c r="AC183" s="12"/>
      <c r="AD183" s="12"/>
      <c r="AE183" s="12"/>
      <c r="AT183" s="252" t="s">
        <v>140</v>
      </c>
      <c r="AU183" s="252" t="s">
        <v>81</v>
      </c>
      <c r="AV183" s="12" t="s">
        <v>103</v>
      </c>
      <c r="AW183" s="12" t="s">
        <v>30</v>
      </c>
      <c r="AX183" s="12" t="s">
        <v>81</v>
      </c>
      <c r="AY183" s="252" t="s">
        <v>133</v>
      </c>
    </row>
    <row r="184" s="2" customFormat="1" ht="16.5" customHeight="1">
      <c r="A184" s="36"/>
      <c r="B184" s="37"/>
      <c r="C184" s="225" t="s">
        <v>247</v>
      </c>
      <c r="D184" s="225" t="s">
        <v>134</v>
      </c>
      <c r="E184" s="226" t="s">
        <v>248</v>
      </c>
      <c r="F184" s="227" t="s">
        <v>233</v>
      </c>
      <c r="G184" s="228" t="s">
        <v>191</v>
      </c>
      <c r="H184" s="229">
        <v>3.2000000000000002</v>
      </c>
      <c r="I184" s="230"/>
      <c r="J184" s="231">
        <f>ROUND(I184*H184,2)</f>
        <v>0</v>
      </c>
      <c r="K184" s="227" t="s">
        <v>1</v>
      </c>
      <c r="L184" s="42"/>
      <c r="M184" s="232" t="s">
        <v>1</v>
      </c>
      <c r="N184" s="233" t="s">
        <v>38</v>
      </c>
      <c r="O184" s="89"/>
      <c r="P184" s="234">
        <f>O184*H184</f>
        <v>0</v>
      </c>
      <c r="Q184" s="234">
        <v>0</v>
      </c>
      <c r="R184" s="234">
        <f>Q184*H184</f>
        <v>0</v>
      </c>
      <c r="S184" s="234">
        <v>0</v>
      </c>
      <c r="T184" s="235">
        <f>S184*H184</f>
        <v>0</v>
      </c>
      <c r="U184" s="36"/>
      <c r="V184" s="36"/>
      <c r="W184" s="36"/>
      <c r="X184" s="36"/>
      <c r="Y184" s="36"/>
      <c r="Z184" s="36"/>
      <c r="AA184" s="36"/>
      <c r="AB184" s="36"/>
      <c r="AC184" s="36"/>
      <c r="AD184" s="36"/>
      <c r="AE184" s="36"/>
      <c r="AR184" s="236" t="s">
        <v>132</v>
      </c>
      <c r="AT184" s="236" t="s">
        <v>134</v>
      </c>
      <c r="AU184" s="236" t="s">
        <v>81</v>
      </c>
      <c r="AY184" s="15" t="s">
        <v>133</v>
      </c>
      <c r="BE184" s="237">
        <f>IF(N184="základní",J184,0)</f>
        <v>0</v>
      </c>
      <c r="BF184" s="237">
        <f>IF(N184="snížená",J184,0)</f>
        <v>0</v>
      </c>
      <c r="BG184" s="237">
        <f>IF(N184="zákl. přenesená",J184,0)</f>
        <v>0</v>
      </c>
      <c r="BH184" s="237">
        <f>IF(N184="sníž. přenesená",J184,0)</f>
        <v>0</v>
      </c>
      <c r="BI184" s="237">
        <f>IF(N184="nulová",J184,0)</f>
        <v>0</v>
      </c>
      <c r="BJ184" s="15" t="s">
        <v>81</v>
      </c>
      <c r="BK184" s="237">
        <f>ROUND(I184*H184,2)</f>
        <v>0</v>
      </c>
      <c r="BL184" s="15" t="s">
        <v>132</v>
      </c>
      <c r="BM184" s="236" t="s">
        <v>249</v>
      </c>
    </row>
    <row r="185" s="2" customFormat="1">
      <c r="A185" s="36"/>
      <c r="B185" s="37"/>
      <c r="C185" s="38"/>
      <c r="D185" s="238" t="s">
        <v>139</v>
      </c>
      <c r="E185" s="38"/>
      <c r="F185" s="239" t="s">
        <v>233</v>
      </c>
      <c r="G185" s="38"/>
      <c r="H185" s="38"/>
      <c r="I185" s="143"/>
      <c r="J185" s="38"/>
      <c r="K185" s="38"/>
      <c r="L185" s="42"/>
      <c r="M185" s="240"/>
      <c r="N185" s="241"/>
      <c r="O185" s="89"/>
      <c r="P185" s="89"/>
      <c r="Q185" s="89"/>
      <c r="R185" s="89"/>
      <c r="S185" s="89"/>
      <c r="T185" s="90"/>
      <c r="U185" s="36"/>
      <c r="V185" s="36"/>
      <c r="W185" s="36"/>
      <c r="X185" s="36"/>
      <c r="Y185" s="36"/>
      <c r="Z185" s="36"/>
      <c r="AA185" s="36"/>
      <c r="AB185" s="36"/>
      <c r="AC185" s="36"/>
      <c r="AD185" s="36"/>
      <c r="AE185" s="36"/>
      <c r="AT185" s="15" t="s">
        <v>139</v>
      </c>
      <c r="AU185" s="15" t="s">
        <v>81</v>
      </c>
    </row>
    <row r="186" s="12" customFormat="1">
      <c r="A186" s="12"/>
      <c r="B186" s="242"/>
      <c r="C186" s="243"/>
      <c r="D186" s="238" t="s">
        <v>140</v>
      </c>
      <c r="E186" s="244" t="s">
        <v>250</v>
      </c>
      <c r="F186" s="245" t="s">
        <v>251</v>
      </c>
      <c r="G186" s="243"/>
      <c r="H186" s="246">
        <v>3.2000000000000002</v>
      </c>
      <c r="I186" s="247"/>
      <c r="J186" s="243"/>
      <c r="K186" s="243"/>
      <c r="L186" s="248"/>
      <c r="M186" s="249"/>
      <c r="N186" s="250"/>
      <c r="O186" s="250"/>
      <c r="P186" s="250"/>
      <c r="Q186" s="250"/>
      <c r="R186" s="250"/>
      <c r="S186" s="250"/>
      <c r="T186" s="251"/>
      <c r="U186" s="12"/>
      <c r="V186" s="12"/>
      <c r="W186" s="12"/>
      <c r="X186" s="12"/>
      <c r="Y186" s="12"/>
      <c r="Z186" s="12"/>
      <c r="AA186" s="12"/>
      <c r="AB186" s="12"/>
      <c r="AC186" s="12"/>
      <c r="AD186" s="12"/>
      <c r="AE186" s="12"/>
      <c r="AT186" s="252" t="s">
        <v>140</v>
      </c>
      <c r="AU186" s="252" t="s">
        <v>81</v>
      </c>
      <c r="AV186" s="12" t="s">
        <v>103</v>
      </c>
      <c r="AW186" s="12" t="s">
        <v>30</v>
      </c>
      <c r="AX186" s="12" t="s">
        <v>73</v>
      </c>
      <c r="AY186" s="252" t="s">
        <v>133</v>
      </c>
    </row>
    <row r="187" s="12" customFormat="1">
      <c r="A187" s="12"/>
      <c r="B187" s="242"/>
      <c r="C187" s="243"/>
      <c r="D187" s="238" t="s">
        <v>140</v>
      </c>
      <c r="E187" s="244" t="s">
        <v>252</v>
      </c>
      <c r="F187" s="245" t="s">
        <v>253</v>
      </c>
      <c r="G187" s="243"/>
      <c r="H187" s="246">
        <v>3.2000000000000002</v>
      </c>
      <c r="I187" s="247"/>
      <c r="J187" s="243"/>
      <c r="K187" s="243"/>
      <c r="L187" s="248"/>
      <c r="M187" s="249"/>
      <c r="N187" s="250"/>
      <c r="O187" s="250"/>
      <c r="P187" s="250"/>
      <c r="Q187" s="250"/>
      <c r="R187" s="250"/>
      <c r="S187" s="250"/>
      <c r="T187" s="251"/>
      <c r="U187" s="12"/>
      <c r="V187" s="12"/>
      <c r="W187" s="12"/>
      <c r="X187" s="12"/>
      <c r="Y187" s="12"/>
      <c r="Z187" s="12"/>
      <c r="AA187" s="12"/>
      <c r="AB187" s="12"/>
      <c r="AC187" s="12"/>
      <c r="AD187" s="12"/>
      <c r="AE187" s="12"/>
      <c r="AT187" s="252" t="s">
        <v>140</v>
      </c>
      <c r="AU187" s="252" t="s">
        <v>81</v>
      </c>
      <c r="AV187" s="12" t="s">
        <v>103</v>
      </c>
      <c r="AW187" s="12" t="s">
        <v>30</v>
      </c>
      <c r="AX187" s="12" t="s">
        <v>81</v>
      </c>
      <c r="AY187" s="252" t="s">
        <v>133</v>
      </c>
    </row>
    <row r="188" s="11" customFormat="1" ht="25.92" customHeight="1">
      <c r="A188" s="11"/>
      <c r="B188" s="211"/>
      <c r="C188" s="212"/>
      <c r="D188" s="213" t="s">
        <v>72</v>
      </c>
      <c r="E188" s="214" t="s">
        <v>254</v>
      </c>
      <c r="F188" s="214" t="s">
        <v>255</v>
      </c>
      <c r="G188" s="212"/>
      <c r="H188" s="212"/>
      <c r="I188" s="215"/>
      <c r="J188" s="216">
        <f>BK188</f>
        <v>0</v>
      </c>
      <c r="K188" s="212"/>
      <c r="L188" s="217"/>
      <c r="M188" s="218"/>
      <c r="N188" s="219"/>
      <c r="O188" s="219"/>
      <c r="P188" s="220">
        <f>SUM(P189:P190)</f>
        <v>0</v>
      </c>
      <c r="Q188" s="219"/>
      <c r="R188" s="220">
        <f>SUM(R189:R190)</f>
        <v>0</v>
      </c>
      <c r="S188" s="219"/>
      <c r="T188" s="221">
        <f>SUM(T189:T190)</f>
        <v>0</v>
      </c>
      <c r="U188" s="11"/>
      <c r="V188" s="11"/>
      <c r="W188" s="11"/>
      <c r="X188" s="11"/>
      <c r="Y188" s="11"/>
      <c r="Z188" s="11"/>
      <c r="AA188" s="11"/>
      <c r="AB188" s="11"/>
      <c r="AC188" s="11"/>
      <c r="AD188" s="11"/>
      <c r="AE188" s="11"/>
      <c r="AR188" s="222" t="s">
        <v>132</v>
      </c>
      <c r="AT188" s="223" t="s">
        <v>72</v>
      </c>
      <c r="AU188" s="223" t="s">
        <v>73</v>
      </c>
      <c r="AY188" s="222" t="s">
        <v>133</v>
      </c>
      <c r="BK188" s="224">
        <f>SUM(BK189:BK190)</f>
        <v>0</v>
      </c>
    </row>
    <row r="189" s="2" customFormat="1" ht="16.5" customHeight="1">
      <c r="A189" s="36"/>
      <c r="B189" s="37"/>
      <c r="C189" s="225" t="s">
        <v>256</v>
      </c>
      <c r="D189" s="225" t="s">
        <v>134</v>
      </c>
      <c r="E189" s="226" t="s">
        <v>257</v>
      </c>
      <c r="F189" s="227" t="s">
        <v>258</v>
      </c>
      <c r="G189" s="228" t="s">
        <v>153</v>
      </c>
      <c r="H189" s="229">
        <v>1</v>
      </c>
      <c r="I189" s="230"/>
      <c r="J189" s="231">
        <f>ROUND(I189*H189,2)</f>
        <v>0</v>
      </c>
      <c r="K189" s="227" t="s">
        <v>1</v>
      </c>
      <c r="L189" s="42"/>
      <c r="M189" s="232" t="s">
        <v>1</v>
      </c>
      <c r="N189" s="233" t="s">
        <v>38</v>
      </c>
      <c r="O189" s="89"/>
      <c r="P189" s="234">
        <f>O189*H189</f>
        <v>0</v>
      </c>
      <c r="Q189" s="234">
        <v>0</v>
      </c>
      <c r="R189" s="234">
        <f>Q189*H189</f>
        <v>0</v>
      </c>
      <c r="S189" s="234">
        <v>0</v>
      </c>
      <c r="T189" s="235">
        <f>S189*H189</f>
        <v>0</v>
      </c>
      <c r="U189" s="36"/>
      <c r="V189" s="36"/>
      <c r="W189" s="36"/>
      <c r="X189" s="36"/>
      <c r="Y189" s="36"/>
      <c r="Z189" s="36"/>
      <c r="AA189" s="36"/>
      <c r="AB189" s="36"/>
      <c r="AC189" s="36"/>
      <c r="AD189" s="36"/>
      <c r="AE189" s="36"/>
      <c r="AR189" s="236" t="s">
        <v>132</v>
      </c>
      <c r="AT189" s="236" t="s">
        <v>134</v>
      </c>
      <c r="AU189" s="236" t="s">
        <v>81</v>
      </c>
      <c r="AY189" s="15" t="s">
        <v>133</v>
      </c>
      <c r="BE189" s="237">
        <f>IF(N189="základní",J189,0)</f>
        <v>0</v>
      </c>
      <c r="BF189" s="237">
        <f>IF(N189="snížená",J189,0)</f>
        <v>0</v>
      </c>
      <c r="BG189" s="237">
        <f>IF(N189="zákl. přenesená",J189,0)</f>
        <v>0</v>
      </c>
      <c r="BH189" s="237">
        <f>IF(N189="sníž. přenesená",J189,0)</f>
        <v>0</v>
      </c>
      <c r="BI189" s="237">
        <f>IF(N189="nulová",J189,0)</f>
        <v>0</v>
      </c>
      <c r="BJ189" s="15" t="s">
        <v>81</v>
      </c>
      <c r="BK189" s="237">
        <f>ROUND(I189*H189,2)</f>
        <v>0</v>
      </c>
      <c r="BL189" s="15" t="s">
        <v>132</v>
      </c>
      <c r="BM189" s="236" t="s">
        <v>259</v>
      </c>
    </row>
    <row r="190" s="2" customFormat="1">
      <c r="A190" s="36"/>
      <c r="B190" s="37"/>
      <c r="C190" s="38"/>
      <c r="D190" s="238" t="s">
        <v>139</v>
      </c>
      <c r="E190" s="38"/>
      <c r="F190" s="239" t="s">
        <v>258</v>
      </c>
      <c r="G190" s="38"/>
      <c r="H190" s="38"/>
      <c r="I190" s="143"/>
      <c r="J190" s="38"/>
      <c r="K190" s="38"/>
      <c r="L190" s="42"/>
      <c r="M190" s="263"/>
      <c r="N190" s="264"/>
      <c r="O190" s="265"/>
      <c r="P190" s="265"/>
      <c r="Q190" s="265"/>
      <c r="R190" s="265"/>
      <c r="S190" s="265"/>
      <c r="T190" s="266"/>
      <c r="U190" s="36"/>
      <c r="V190" s="36"/>
      <c r="W190" s="36"/>
      <c r="X190" s="36"/>
      <c r="Y190" s="36"/>
      <c r="Z190" s="36"/>
      <c r="AA190" s="36"/>
      <c r="AB190" s="36"/>
      <c r="AC190" s="36"/>
      <c r="AD190" s="36"/>
      <c r="AE190" s="36"/>
      <c r="AT190" s="15" t="s">
        <v>139</v>
      </c>
      <c r="AU190" s="15" t="s">
        <v>81</v>
      </c>
    </row>
    <row r="191" s="2" customFormat="1" ht="6.96" customHeight="1">
      <c r="A191" s="36"/>
      <c r="B191" s="64"/>
      <c r="C191" s="65"/>
      <c r="D191" s="65"/>
      <c r="E191" s="65"/>
      <c r="F191" s="65"/>
      <c r="G191" s="65"/>
      <c r="H191" s="65"/>
      <c r="I191" s="182"/>
      <c r="J191" s="65"/>
      <c r="K191" s="65"/>
      <c r="L191" s="42"/>
      <c r="M191" s="36"/>
      <c r="O191" s="36"/>
      <c r="P191" s="36"/>
      <c r="Q191" s="36"/>
      <c r="R191" s="36"/>
      <c r="S191" s="36"/>
      <c r="T191" s="36"/>
      <c r="U191" s="36"/>
      <c r="V191" s="36"/>
      <c r="W191" s="36"/>
      <c r="X191" s="36"/>
      <c r="Y191" s="36"/>
      <c r="Z191" s="36"/>
      <c r="AA191" s="36"/>
      <c r="AB191" s="36"/>
      <c r="AC191" s="36"/>
      <c r="AD191" s="36"/>
      <c r="AE191" s="36"/>
    </row>
  </sheetData>
  <sheetProtection sheet="1" autoFilter="0" formatColumns="0" formatRows="0" objects="1" scenarios="1" spinCount="100000" saltValue="uQNDR4nWxHc1xyCVXX2XzWD7F/Bl2szFSh3S5kZA4o9RLNSPqW+mmiddpOkQUyx/CXWJNqKQJwo4LPU6q3Trlw==" hashValue="CAdXyKNQseVp9B/sufvONFCU9GmjNsa2S6ph3S4CroxXghHa0n1oEYZqoWLhaGIxKqjRBs+0Uo991pi0MN1wLQ==" algorithmName="SHA-512" password="CC35"/>
  <autoFilter ref="C120:K190"/>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4"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4"/>
      <c r="L2" s="1"/>
      <c r="M2" s="1"/>
      <c r="N2" s="1"/>
      <c r="O2" s="1"/>
      <c r="P2" s="1"/>
      <c r="Q2" s="1"/>
      <c r="R2" s="1"/>
      <c r="S2" s="1"/>
      <c r="T2" s="1"/>
      <c r="U2" s="1"/>
      <c r="V2" s="1"/>
      <c r="AT2" s="15" t="s">
        <v>86</v>
      </c>
      <c r="AZ2" s="135" t="s">
        <v>260</v>
      </c>
      <c r="BA2" s="135" t="s">
        <v>260</v>
      </c>
      <c r="BB2" s="135" t="s">
        <v>1</v>
      </c>
      <c r="BC2" s="135" t="s">
        <v>261</v>
      </c>
      <c r="BD2" s="135" t="s">
        <v>103</v>
      </c>
    </row>
    <row r="3" s="1" customFormat="1" ht="6.96" customHeight="1">
      <c r="B3" s="136"/>
      <c r="C3" s="137"/>
      <c r="D3" s="137"/>
      <c r="E3" s="137"/>
      <c r="F3" s="137"/>
      <c r="G3" s="137"/>
      <c r="H3" s="137"/>
      <c r="I3" s="138"/>
      <c r="J3" s="137"/>
      <c r="K3" s="137"/>
      <c r="L3" s="18"/>
      <c r="AT3" s="15" t="s">
        <v>83</v>
      </c>
      <c r="AZ3" s="135" t="s">
        <v>262</v>
      </c>
      <c r="BA3" s="135" t="s">
        <v>262</v>
      </c>
      <c r="BB3" s="135" t="s">
        <v>1</v>
      </c>
      <c r="BC3" s="135" t="s">
        <v>7</v>
      </c>
      <c r="BD3" s="135" t="s">
        <v>103</v>
      </c>
    </row>
    <row r="4" s="1" customFormat="1" ht="24.96" customHeight="1">
      <c r="B4" s="18"/>
      <c r="D4" s="139" t="s">
        <v>105</v>
      </c>
      <c r="I4" s="134"/>
      <c r="L4" s="18"/>
      <c r="M4" s="140" t="s">
        <v>10</v>
      </c>
      <c r="AT4" s="15" t="s">
        <v>4</v>
      </c>
      <c r="AZ4" s="135" t="s">
        <v>156</v>
      </c>
      <c r="BA4" s="135" t="s">
        <v>156</v>
      </c>
      <c r="BB4" s="135" t="s">
        <v>1</v>
      </c>
      <c r="BC4" s="135" t="s">
        <v>132</v>
      </c>
      <c r="BD4" s="135" t="s">
        <v>103</v>
      </c>
    </row>
    <row r="5" s="1" customFormat="1" ht="6.96" customHeight="1">
      <c r="B5" s="18"/>
      <c r="I5" s="134"/>
      <c r="L5" s="18"/>
      <c r="AZ5" s="135" t="s">
        <v>263</v>
      </c>
      <c r="BA5" s="135" t="s">
        <v>263</v>
      </c>
      <c r="BB5" s="135" t="s">
        <v>1</v>
      </c>
      <c r="BC5" s="135" t="s">
        <v>264</v>
      </c>
      <c r="BD5" s="135" t="s">
        <v>103</v>
      </c>
    </row>
    <row r="6" s="1" customFormat="1" ht="12" customHeight="1">
      <c r="B6" s="18"/>
      <c r="D6" s="141" t="s">
        <v>16</v>
      </c>
      <c r="I6" s="134"/>
      <c r="L6" s="18"/>
      <c r="AZ6" s="135" t="s">
        <v>265</v>
      </c>
      <c r="BA6" s="135" t="s">
        <v>265</v>
      </c>
      <c r="BB6" s="135" t="s">
        <v>1</v>
      </c>
      <c r="BC6" s="135" t="s">
        <v>266</v>
      </c>
      <c r="BD6" s="135" t="s">
        <v>103</v>
      </c>
    </row>
    <row r="7" s="1" customFormat="1" ht="16.5" customHeight="1">
      <c r="B7" s="18"/>
      <c r="E7" s="142" t="str">
        <f>'Rekapitulace stavby'!K6</f>
        <v>Modernizace sil.II/315 Hrádek - Ústí nad Orlicí</v>
      </c>
      <c r="F7" s="141"/>
      <c r="G7" s="141"/>
      <c r="H7" s="141"/>
      <c r="I7" s="134"/>
      <c r="L7" s="18"/>
    </row>
    <row r="8" s="2" customFormat="1" ht="12" customHeight="1">
      <c r="A8" s="36"/>
      <c r="B8" s="42"/>
      <c r="C8" s="36"/>
      <c r="D8" s="141" t="s">
        <v>106</v>
      </c>
      <c r="E8" s="36"/>
      <c r="F8" s="36"/>
      <c r="G8" s="36"/>
      <c r="H8" s="36"/>
      <c r="I8" s="143"/>
      <c r="J8" s="36"/>
      <c r="K8" s="36"/>
      <c r="L8" s="61"/>
      <c r="S8" s="36"/>
      <c r="T8" s="36"/>
      <c r="U8" s="36"/>
      <c r="V8" s="36"/>
      <c r="W8" s="36"/>
      <c r="X8" s="36"/>
      <c r="Y8" s="36"/>
      <c r="Z8" s="36"/>
      <c r="AA8" s="36"/>
      <c r="AB8" s="36"/>
      <c r="AC8" s="36"/>
      <c r="AD8" s="36"/>
      <c r="AE8" s="36"/>
    </row>
    <row r="9" s="2" customFormat="1" ht="16.5" customHeight="1">
      <c r="A9" s="36"/>
      <c r="B9" s="42"/>
      <c r="C9" s="36"/>
      <c r="D9" s="36"/>
      <c r="E9" s="144" t="s">
        <v>267</v>
      </c>
      <c r="F9" s="36"/>
      <c r="G9" s="36"/>
      <c r="H9" s="36"/>
      <c r="I9" s="143"/>
      <c r="J9" s="36"/>
      <c r="K9" s="36"/>
      <c r="L9" s="61"/>
      <c r="S9" s="36"/>
      <c r="T9" s="36"/>
      <c r="U9" s="36"/>
      <c r="V9" s="36"/>
      <c r="W9" s="36"/>
      <c r="X9" s="36"/>
      <c r="Y9" s="36"/>
      <c r="Z9" s="36"/>
      <c r="AA9" s="36"/>
      <c r="AB9" s="36"/>
      <c r="AC9" s="36"/>
      <c r="AD9" s="36"/>
      <c r="AE9" s="36"/>
    </row>
    <row r="10" s="2" customFormat="1">
      <c r="A10" s="36"/>
      <c r="B10" s="42"/>
      <c r="C10" s="36"/>
      <c r="D10" s="36"/>
      <c r="E10" s="36"/>
      <c r="F10" s="36"/>
      <c r="G10" s="36"/>
      <c r="H10" s="36"/>
      <c r="I10" s="143"/>
      <c r="J10" s="36"/>
      <c r="K10" s="36"/>
      <c r="L10" s="61"/>
      <c r="S10" s="36"/>
      <c r="T10" s="36"/>
      <c r="U10" s="36"/>
      <c r="V10" s="36"/>
      <c r="W10" s="36"/>
      <c r="X10" s="36"/>
      <c r="Y10" s="36"/>
      <c r="Z10" s="36"/>
      <c r="AA10" s="36"/>
      <c r="AB10" s="36"/>
      <c r="AC10" s="36"/>
      <c r="AD10" s="36"/>
      <c r="AE10" s="36"/>
    </row>
    <row r="11" s="2" customFormat="1" ht="12" customHeight="1">
      <c r="A11" s="36"/>
      <c r="B11" s="42"/>
      <c r="C11" s="36"/>
      <c r="D11" s="141" t="s">
        <v>18</v>
      </c>
      <c r="E11" s="36"/>
      <c r="F11" s="145" t="s">
        <v>1</v>
      </c>
      <c r="G11" s="36"/>
      <c r="H11" s="36"/>
      <c r="I11" s="146" t="s">
        <v>19</v>
      </c>
      <c r="J11" s="145" t="s">
        <v>1</v>
      </c>
      <c r="K11" s="36"/>
      <c r="L11" s="61"/>
      <c r="S11" s="36"/>
      <c r="T11" s="36"/>
      <c r="U11" s="36"/>
      <c r="V11" s="36"/>
      <c r="W11" s="36"/>
      <c r="X11" s="36"/>
      <c r="Y11" s="36"/>
      <c r="Z11" s="36"/>
      <c r="AA11" s="36"/>
      <c r="AB11" s="36"/>
      <c r="AC11" s="36"/>
      <c r="AD11" s="36"/>
      <c r="AE11" s="36"/>
    </row>
    <row r="12" s="2" customFormat="1" ht="12" customHeight="1">
      <c r="A12" s="36"/>
      <c r="B12" s="42"/>
      <c r="C12" s="36"/>
      <c r="D12" s="141" t="s">
        <v>20</v>
      </c>
      <c r="E12" s="36"/>
      <c r="F12" s="145" t="s">
        <v>21</v>
      </c>
      <c r="G12" s="36"/>
      <c r="H12" s="36"/>
      <c r="I12" s="146" t="s">
        <v>22</v>
      </c>
      <c r="J12" s="147" t="str">
        <f>'Rekapitulace stavby'!AN8</f>
        <v>28. 4. 2020</v>
      </c>
      <c r="K12" s="36"/>
      <c r="L12" s="61"/>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143"/>
      <c r="J13" s="36"/>
      <c r="K13" s="36"/>
      <c r="L13" s="61"/>
      <c r="S13" s="36"/>
      <c r="T13" s="36"/>
      <c r="U13" s="36"/>
      <c r="V13" s="36"/>
      <c r="W13" s="36"/>
      <c r="X13" s="36"/>
      <c r="Y13" s="36"/>
      <c r="Z13" s="36"/>
      <c r="AA13" s="36"/>
      <c r="AB13" s="36"/>
      <c r="AC13" s="36"/>
      <c r="AD13" s="36"/>
      <c r="AE13" s="36"/>
    </row>
    <row r="14" s="2" customFormat="1" ht="12" customHeight="1">
      <c r="A14" s="36"/>
      <c r="B14" s="42"/>
      <c r="C14" s="36"/>
      <c r="D14" s="141" t="s">
        <v>24</v>
      </c>
      <c r="E14" s="36"/>
      <c r="F14" s="36"/>
      <c r="G14" s="36"/>
      <c r="H14" s="36"/>
      <c r="I14" s="146" t="s">
        <v>25</v>
      </c>
      <c r="J14" s="145" t="str">
        <f>IF('Rekapitulace stavby'!AN10="","",'Rekapitulace stavby'!AN10)</f>
        <v/>
      </c>
      <c r="K14" s="36"/>
      <c r="L14" s="61"/>
      <c r="S14" s="36"/>
      <c r="T14" s="36"/>
      <c r="U14" s="36"/>
      <c r="V14" s="36"/>
      <c r="W14" s="36"/>
      <c r="X14" s="36"/>
      <c r="Y14" s="36"/>
      <c r="Z14" s="36"/>
      <c r="AA14" s="36"/>
      <c r="AB14" s="36"/>
      <c r="AC14" s="36"/>
      <c r="AD14" s="36"/>
      <c r="AE14" s="36"/>
    </row>
    <row r="15" s="2" customFormat="1" ht="18" customHeight="1">
      <c r="A15" s="36"/>
      <c r="B15" s="42"/>
      <c r="C15" s="36"/>
      <c r="D15" s="36"/>
      <c r="E15" s="145" t="str">
        <f>IF('Rekapitulace stavby'!E11="","",'Rekapitulace stavby'!E11)</f>
        <v xml:space="preserve"> </v>
      </c>
      <c r="F15" s="36"/>
      <c r="G15" s="36"/>
      <c r="H15" s="36"/>
      <c r="I15" s="146" t="s">
        <v>26</v>
      </c>
      <c r="J15" s="145" t="str">
        <f>IF('Rekapitulace stavby'!AN11="","",'Rekapitulace stavby'!AN11)</f>
        <v/>
      </c>
      <c r="K15" s="36"/>
      <c r="L15" s="61"/>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143"/>
      <c r="J16" s="36"/>
      <c r="K16" s="36"/>
      <c r="L16" s="61"/>
      <c r="S16" s="36"/>
      <c r="T16" s="36"/>
      <c r="U16" s="36"/>
      <c r="V16" s="36"/>
      <c r="W16" s="36"/>
      <c r="X16" s="36"/>
      <c r="Y16" s="36"/>
      <c r="Z16" s="36"/>
      <c r="AA16" s="36"/>
      <c r="AB16" s="36"/>
      <c r="AC16" s="36"/>
      <c r="AD16" s="36"/>
      <c r="AE16" s="36"/>
    </row>
    <row r="17" s="2" customFormat="1" ht="12" customHeight="1">
      <c r="A17" s="36"/>
      <c r="B17" s="42"/>
      <c r="C17" s="36"/>
      <c r="D17" s="141" t="s">
        <v>27</v>
      </c>
      <c r="E17" s="36"/>
      <c r="F17" s="36"/>
      <c r="G17" s="36"/>
      <c r="H17" s="36"/>
      <c r="I17" s="146" t="s">
        <v>25</v>
      </c>
      <c r="J17" s="31" t="str">
        <f>'Rekapitulace stavby'!AN13</f>
        <v>Vyplň údaj</v>
      </c>
      <c r="K17" s="36"/>
      <c r="L17" s="61"/>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45"/>
      <c r="G18" s="145"/>
      <c r="H18" s="145"/>
      <c r="I18" s="146" t="s">
        <v>26</v>
      </c>
      <c r="J18" s="31" t="str">
        <f>'Rekapitulace stavby'!AN14</f>
        <v>Vyplň údaj</v>
      </c>
      <c r="K18" s="36"/>
      <c r="L18" s="61"/>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143"/>
      <c r="J19" s="36"/>
      <c r="K19" s="36"/>
      <c r="L19" s="61"/>
      <c r="S19" s="36"/>
      <c r="T19" s="36"/>
      <c r="U19" s="36"/>
      <c r="V19" s="36"/>
      <c r="W19" s="36"/>
      <c r="X19" s="36"/>
      <c r="Y19" s="36"/>
      <c r="Z19" s="36"/>
      <c r="AA19" s="36"/>
      <c r="AB19" s="36"/>
      <c r="AC19" s="36"/>
      <c r="AD19" s="36"/>
      <c r="AE19" s="36"/>
    </row>
    <row r="20" s="2" customFormat="1" ht="12" customHeight="1">
      <c r="A20" s="36"/>
      <c r="B20" s="42"/>
      <c r="C20" s="36"/>
      <c r="D20" s="141" t="s">
        <v>29</v>
      </c>
      <c r="E20" s="36"/>
      <c r="F20" s="36"/>
      <c r="G20" s="36"/>
      <c r="H20" s="36"/>
      <c r="I20" s="146" t="s">
        <v>25</v>
      </c>
      <c r="J20" s="145" t="str">
        <f>IF('Rekapitulace stavby'!AN16="","",'Rekapitulace stavby'!AN16)</f>
        <v/>
      </c>
      <c r="K20" s="36"/>
      <c r="L20" s="61"/>
      <c r="S20" s="36"/>
      <c r="T20" s="36"/>
      <c r="U20" s="36"/>
      <c r="V20" s="36"/>
      <c r="W20" s="36"/>
      <c r="X20" s="36"/>
      <c r="Y20" s="36"/>
      <c r="Z20" s="36"/>
      <c r="AA20" s="36"/>
      <c r="AB20" s="36"/>
      <c r="AC20" s="36"/>
      <c r="AD20" s="36"/>
      <c r="AE20" s="36"/>
    </row>
    <row r="21" s="2" customFormat="1" ht="18" customHeight="1">
      <c r="A21" s="36"/>
      <c r="B21" s="42"/>
      <c r="C21" s="36"/>
      <c r="D21" s="36"/>
      <c r="E21" s="145" t="str">
        <f>IF('Rekapitulace stavby'!E17="","",'Rekapitulace stavby'!E17)</f>
        <v xml:space="preserve"> </v>
      </c>
      <c r="F21" s="36"/>
      <c r="G21" s="36"/>
      <c r="H21" s="36"/>
      <c r="I21" s="146" t="s">
        <v>26</v>
      </c>
      <c r="J21" s="145" t="str">
        <f>IF('Rekapitulace stavby'!AN17="","",'Rekapitulace stavby'!AN17)</f>
        <v/>
      </c>
      <c r="K21" s="36"/>
      <c r="L21" s="61"/>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143"/>
      <c r="J22" s="36"/>
      <c r="K22" s="36"/>
      <c r="L22" s="61"/>
      <c r="S22" s="36"/>
      <c r="T22" s="36"/>
      <c r="U22" s="36"/>
      <c r="V22" s="36"/>
      <c r="W22" s="36"/>
      <c r="X22" s="36"/>
      <c r="Y22" s="36"/>
      <c r="Z22" s="36"/>
      <c r="AA22" s="36"/>
      <c r="AB22" s="36"/>
      <c r="AC22" s="36"/>
      <c r="AD22" s="36"/>
      <c r="AE22" s="36"/>
    </row>
    <row r="23" s="2" customFormat="1" ht="12" customHeight="1">
      <c r="A23" s="36"/>
      <c r="B23" s="42"/>
      <c r="C23" s="36"/>
      <c r="D23" s="141" t="s">
        <v>31</v>
      </c>
      <c r="E23" s="36"/>
      <c r="F23" s="36"/>
      <c r="G23" s="36"/>
      <c r="H23" s="36"/>
      <c r="I23" s="146" t="s">
        <v>25</v>
      </c>
      <c r="J23" s="145" t="str">
        <f>IF('Rekapitulace stavby'!AN19="","",'Rekapitulace stavby'!AN19)</f>
        <v/>
      </c>
      <c r="K23" s="36"/>
      <c r="L23" s="61"/>
      <c r="S23" s="36"/>
      <c r="T23" s="36"/>
      <c r="U23" s="36"/>
      <c r="V23" s="36"/>
      <c r="W23" s="36"/>
      <c r="X23" s="36"/>
      <c r="Y23" s="36"/>
      <c r="Z23" s="36"/>
      <c r="AA23" s="36"/>
      <c r="AB23" s="36"/>
      <c r="AC23" s="36"/>
      <c r="AD23" s="36"/>
      <c r="AE23" s="36"/>
    </row>
    <row r="24" s="2" customFormat="1" ht="18" customHeight="1">
      <c r="A24" s="36"/>
      <c r="B24" s="42"/>
      <c r="C24" s="36"/>
      <c r="D24" s="36"/>
      <c r="E24" s="145" t="str">
        <f>IF('Rekapitulace stavby'!E20="","",'Rekapitulace stavby'!E20)</f>
        <v xml:space="preserve"> </v>
      </c>
      <c r="F24" s="36"/>
      <c r="G24" s="36"/>
      <c r="H24" s="36"/>
      <c r="I24" s="146" t="s">
        <v>26</v>
      </c>
      <c r="J24" s="145" t="str">
        <f>IF('Rekapitulace stavby'!AN20="","",'Rekapitulace stavby'!AN20)</f>
        <v/>
      </c>
      <c r="K24" s="36"/>
      <c r="L24" s="61"/>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143"/>
      <c r="J25" s="36"/>
      <c r="K25" s="36"/>
      <c r="L25" s="61"/>
      <c r="S25" s="36"/>
      <c r="T25" s="36"/>
      <c r="U25" s="36"/>
      <c r="V25" s="36"/>
      <c r="W25" s="36"/>
      <c r="X25" s="36"/>
      <c r="Y25" s="36"/>
      <c r="Z25" s="36"/>
      <c r="AA25" s="36"/>
      <c r="AB25" s="36"/>
      <c r="AC25" s="36"/>
      <c r="AD25" s="36"/>
      <c r="AE25" s="36"/>
    </row>
    <row r="26" s="2" customFormat="1" ht="12" customHeight="1">
      <c r="A26" s="36"/>
      <c r="B26" s="42"/>
      <c r="C26" s="36"/>
      <c r="D26" s="141" t="s">
        <v>32</v>
      </c>
      <c r="E26" s="36"/>
      <c r="F26" s="36"/>
      <c r="G26" s="36"/>
      <c r="H26" s="36"/>
      <c r="I26" s="143"/>
      <c r="J26" s="36"/>
      <c r="K26" s="36"/>
      <c r="L26" s="61"/>
      <c r="S26" s="36"/>
      <c r="T26" s="36"/>
      <c r="U26" s="36"/>
      <c r="V26" s="36"/>
      <c r="W26" s="36"/>
      <c r="X26" s="36"/>
      <c r="Y26" s="36"/>
      <c r="Z26" s="36"/>
      <c r="AA26" s="36"/>
      <c r="AB26" s="36"/>
      <c r="AC26" s="36"/>
      <c r="AD26" s="36"/>
      <c r="AE26" s="36"/>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6"/>
      <c r="B28" s="42"/>
      <c r="C28" s="36"/>
      <c r="D28" s="36"/>
      <c r="E28" s="36"/>
      <c r="F28" s="36"/>
      <c r="G28" s="36"/>
      <c r="H28" s="36"/>
      <c r="I28" s="143"/>
      <c r="J28" s="36"/>
      <c r="K28" s="36"/>
      <c r="L28" s="61"/>
      <c r="S28" s="36"/>
      <c r="T28" s="36"/>
      <c r="U28" s="36"/>
      <c r="V28" s="36"/>
      <c r="W28" s="36"/>
      <c r="X28" s="36"/>
      <c r="Y28" s="36"/>
      <c r="Z28" s="36"/>
      <c r="AA28" s="36"/>
      <c r="AB28" s="36"/>
      <c r="AC28" s="36"/>
      <c r="AD28" s="36"/>
      <c r="AE28" s="36"/>
    </row>
    <row r="29" s="2" customFormat="1" ht="6.96" customHeight="1">
      <c r="A29" s="36"/>
      <c r="B29" s="42"/>
      <c r="C29" s="36"/>
      <c r="D29" s="153"/>
      <c r="E29" s="153"/>
      <c r="F29" s="153"/>
      <c r="G29" s="153"/>
      <c r="H29" s="153"/>
      <c r="I29" s="154"/>
      <c r="J29" s="153"/>
      <c r="K29" s="153"/>
      <c r="L29" s="61"/>
      <c r="S29" s="36"/>
      <c r="T29" s="36"/>
      <c r="U29" s="36"/>
      <c r="V29" s="36"/>
      <c r="W29" s="36"/>
      <c r="X29" s="36"/>
      <c r="Y29" s="36"/>
      <c r="Z29" s="36"/>
      <c r="AA29" s="36"/>
      <c r="AB29" s="36"/>
      <c r="AC29" s="36"/>
      <c r="AD29" s="36"/>
      <c r="AE29" s="36"/>
    </row>
    <row r="30" s="2" customFormat="1" ht="25.44" customHeight="1">
      <c r="A30" s="36"/>
      <c r="B30" s="42"/>
      <c r="C30" s="36"/>
      <c r="D30" s="155" t="s">
        <v>33</v>
      </c>
      <c r="E30" s="36"/>
      <c r="F30" s="36"/>
      <c r="G30" s="36"/>
      <c r="H30" s="36"/>
      <c r="I30" s="143"/>
      <c r="J30" s="156">
        <f>ROUND(J119, 2)</f>
        <v>0</v>
      </c>
      <c r="K30" s="36"/>
      <c r="L30" s="61"/>
      <c r="S30" s="36"/>
      <c r="T30" s="36"/>
      <c r="U30" s="36"/>
      <c r="V30" s="36"/>
      <c r="W30" s="36"/>
      <c r="X30" s="36"/>
      <c r="Y30" s="36"/>
      <c r="Z30" s="36"/>
      <c r="AA30" s="36"/>
      <c r="AB30" s="36"/>
      <c r="AC30" s="36"/>
      <c r="AD30" s="36"/>
      <c r="AE30" s="36"/>
    </row>
    <row r="31" s="2" customFormat="1" ht="6.96" customHeight="1">
      <c r="A31" s="36"/>
      <c r="B31" s="42"/>
      <c r="C31" s="36"/>
      <c r="D31" s="153"/>
      <c r="E31" s="153"/>
      <c r="F31" s="153"/>
      <c r="G31" s="153"/>
      <c r="H31" s="153"/>
      <c r="I31" s="154"/>
      <c r="J31" s="153"/>
      <c r="K31" s="153"/>
      <c r="L31" s="61"/>
      <c r="S31" s="36"/>
      <c r="T31" s="36"/>
      <c r="U31" s="36"/>
      <c r="V31" s="36"/>
      <c r="W31" s="36"/>
      <c r="X31" s="36"/>
      <c r="Y31" s="36"/>
      <c r="Z31" s="36"/>
      <c r="AA31" s="36"/>
      <c r="AB31" s="36"/>
      <c r="AC31" s="36"/>
      <c r="AD31" s="36"/>
      <c r="AE31" s="36"/>
    </row>
    <row r="32" s="2" customFormat="1" ht="14.4" customHeight="1">
      <c r="A32" s="36"/>
      <c r="B32" s="42"/>
      <c r="C32" s="36"/>
      <c r="D32" s="36"/>
      <c r="E32" s="36"/>
      <c r="F32" s="157" t="s">
        <v>35</v>
      </c>
      <c r="G32" s="36"/>
      <c r="H32" s="36"/>
      <c r="I32" s="158" t="s">
        <v>34</v>
      </c>
      <c r="J32" s="157" t="s">
        <v>36</v>
      </c>
      <c r="K32" s="36"/>
      <c r="L32" s="61"/>
      <c r="S32" s="36"/>
      <c r="T32" s="36"/>
      <c r="U32" s="36"/>
      <c r="V32" s="36"/>
      <c r="W32" s="36"/>
      <c r="X32" s="36"/>
      <c r="Y32" s="36"/>
      <c r="Z32" s="36"/>
      <c r="AA32" s="36"/>
      <c r="AB32" s="36"/>
      <c r="AC32" s="36"/>
      <c r="AD32" s="36"/>
      <c r="AE32" s="36"/>
    </row>
    <row r="33" s="2" customFormat="1" ht="14.4" customHeight="1">
      <c r="A33" s="36"/>
      <c r="B33" s="42"/>
      <c r="C33" s="36"/>
      <c r="D33" s="159" t="s">
        <v>37</v>
      </c>
      <c r="E33" s="141" t="s">
        <v>38</v>
      </c>
      <c r="F33" s="160">
        <f>ROUND((SUM(BE119:BE235)),  2)</f>
        <v>0</v>
      </c>
      <c r="G33" s="36"/>
      <c r="H33" s="36"/>
      <c r="I33" s="161">
        <v>0.20999999999999999</v>
      </c>
      <c r="J33" s="160">
        <f>ROUND(((SUM(BE119:BE235))*I33),  2)</f>
        <v>0</v>
      </c>
      <c r="K33" s="36"/>
      <c r="L33" s="61"/>
      <c r="S33" s="36"/>
      <c r="T33" s="36"/>
      <c r="U33" s="36"/>
      <c r="V33" s="36"/>
      <c r="W33" s="36"/>
      <c r="X33" s="36"/>
      <c r="Y33" s="36"/>
      <c r="Z33" s="36"/>
      <c r="AA33" s="36"/>
      <c r="AB33" s="36"/>
      <c r="AC33" s="36"/>
      <c r="AD33" s="36"/>
      <c r="AE33" s="36"/>
    </row>
    <row r="34" s="2" customFormat="1" ht="14.4" customHeight="1">
      <c r="A34" s="36"/>
      <c r="B34" s="42"/>
      <c r="C34" s="36"/>
      <c r="D34" s="36"/>
      <c r="E34" s="141" t="s">
        <v>39</v>
      </c>
      <c r="F34" s="160">
        <f>ROUND((SUM(BF119:BF235)),  2)</f>
        <v>0</v>
      </c>
      <c r="G34" s="36"/>
      <c r="H34" s="36"/>
      <c r="I34" s="161">
        <v>0.14999999999999999</v>
      </c>
      <c r="J34" s="160">
        <f>ROUND(((SUM(BF119:BF235))*I34),  2)</f>
        <v>0</v>
      </c>
      <c r="K34" s="36"/>
      <c r="L34" s="61"/>
      <c r="S34" s="36"/>
      <c r="T34" s="36"/>
      <c r="U34" s="36"/>
      <c r="V34" s="36"/>
      <c r="W34" s="36"/>
      <c r="X34" s="36"/>
      <c r="Y34" s="36"/>
      <c r="Z34" s="36"/>
      <c r="AA34" s="36"/>
      <c r="AB34" s="36"/>
      <c r="AC34" s="36"/>
      <c r="AD34" s="36"/>
      <c r="AE34" s="36"/>
    </row>
    <row r="35" hidden="1" s="2" customFormat="1" ht="14.4" customHeight="1">
      <c r="A35" s="36"/>
      <c r="B35" s="42"/>
      <c r="C35" s="36"/>
      <c r="D35" s="36"/>
      <c r="E35" s="141" t="s">
        <v>40</v>
      </c>
      <c r="F35" s="160">
        <f>ROUND((SUM(BG119:BG235)),  2)</f>
        <v>0</v>
      </c>
      <c r="G35" s="36"/>
      <c r="H35" s="36"/>
      <c r="I35" s="161">
        <v>0.20999999999999999</v>
      </c>
      <c r="J35" s="160">
        <f>0</f>
        <v>0</v>
      </c>
      <c r="K35" s="36"/>
      <c r="L35" s="61"/>
      <c r="S35" s="36"/>
      <c r="T35" s="36"/>
      <c r="U35" s="36"/>
      <c r="V35" s="36"/>
      <c r="W35" s="36"/>
      <c r="X35" s="36"/>
      <c r="Y35" s="36"/>
      <c r="Z35" s="36"/>
      <c r="AA35" s="36"/>
      <c r="AB35" s="36"/>
      <c r="AC35" s="36"/>
      <c r="AD35" s="36"/>
      <c r="AE35" s="36"/>
    </row>
    <row r="36" hidden="1" s="2" customFormat="1" ht="14.4" customHeight="1">
      <c r="A36" s="36"/>
      <c r="B36" s="42"/>
      <c r="C36" s="36"/>
      <c r="D36" s="36"/>
      <c r="E36" s="141" t="s">
        <v>41</v>
      </c>
      <c r="F36" s="160">
        <f>ROUND((SUM(BH119:BH235)),  2)</f>
        <v>0</v>
      </c>
      <c r="G36" s="36"/>
      <c r="H36" s="36"/>
      <c r="I36" s="161">
        <v>0.14999999999999999</v>
      </c>
      <c r="J36" s="160">
        <f>0</f>
        <v>0</v>
      </c>
      <c r="K36" s="36"/>
      <c r="L36" s="61"/>
      <c r="S36" s="36"/>
      <c r="T36" s="36"/>
      <c r="U36" s="36"/>
      <c r="V36" s="36"/>
      <c r="W36" s="36"/>
      <c r="X36" s="36"/>
      <c r="Y36" s="36"/>
      <c r="Z36" s="36"/>
      <c r="AA36" s="36"/>
      <c r="AB36" s="36"/>
      <c r="AC36" s="36"/>
      <c r="AD36" s="36"/>
      <c r="AE36" s="36"/>
    </row>
    <row r="37" hidden="1" s="2" customFormat="1" ht="14.4" customHeight="1">
      <c r="A37" s="36"/>
      <c r="B37" s="42"/>
      <c r="C37" s="36"/>
      <c r="D37" s="36"/>
      <c r="E37" s="141" t="s">
        <v>42</v>
      </c>
      <c r="F37" s="160">
        <f>ROUND((SUM(BI119:BI235)),  2)</f>
        <v>0</v>
      </c>
      <c r="G37" s="36"/>
      <c r="H37" s="36"/>
      <c r="I37" s="161">
        <v>0</v>
      </c>
      <c r="J37" s="160">
        <f>0</f>
        <v>0</v>
      </c>
      <c r="K37" s="36"/>
      <c r="L37" s="61"/>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143"/>
      <c r="J38" s="36"/>
      <c r="K38" s="36"/>
      <c r="L38" s="61"/>
      <c r="S38" s="36"/>
      <c r="T38" s="36"/>
      <c r="U38" s="36"/>
      <c r="V38" s="36"/>
      <c r="W38" s="36"/>
      <c r="X38" s="36"/>
      <c r="Y38" s="36"/>
      <c r="Z38" s="36"/>
      <c r="AA38" s="36"/>
      <c r="AB38" s="36"/>
      <c r="AC38" s="36"/>
      <c r="AD38" s="36"/>
      <c r="AE38" s="36"/>
    </row>
    <row r="39" s="2" customFormat="1" ht="25.44" customHeight="1">
      <c r="A39" s="36"/>
      <c r="B39" s="42"/>
      <c r="C39" s="162"/>
      <c r="D39" s="163" t="s">
        <v>43</v>
      </c>
      <c r="E39" s="164"/>
      <c r="F39" s="164"/>
      <c r="G39" s="165" t="s">
        <v>44</v>
      </c>
      <c r="H39" s="166" t="s">
        <v>45</v>
      </c>
      <c r="I39" s="167"/>
      <c r="J39" s="168">
        <f>SUM(J30:J37)</f>
        <v>0</v>
      </c>
      <c r="K39" s="169"/>
      <c r="L39" s="61"/>
      <c r="S39" s="36"/>
      <c r="T39" s="36"/>
      <c r="U39" s="36"/>
      <c r="V39" s="36"/>
      <c r="W39" s="36"/>
      <c r="X39" s="36"/>
      <c r="Y39" s="36"/>
      <c r="Z39" s="36"/>
      <c r="AA39" s="36"/>
      <c r="AB39" s="36"/>
      <c r="AC39" s="36"/>
      <c r="AD39" s="36"/>
      <c r="AE39" s="36"/>
    </row>
    <row r="40" s="2" customFormat="1" ht="14.4" customHeight="1">
      <c r="A40" s="36"/>
      <c r="B40" s="42"/>
      <c r="C40" s="36"/>
      <c r="D40" s="36"/>
      <c r="E40" s="36"/>
      <c r="F40" s="36"/>
      <c r="G40" s="36"/>
      <c r="H40" s="36"/>
      <c r="I40" s="143"/>
      <c r="J40" s="36"/>
      <c r="K40" s="36"/>
      <c r="L40" s="61"/>
      <c r="S40" s="36"/>
      <c r="T40" s="36"/>
      <c r="U40" s="36"/>
      <c r="V40" s="36"/>
      <c r="W40" s="36"/>
      <c r="X40" s="36"/>
      <c r="Y40" s="36"/>
      <c r="Z40" s="36"/>
      <c r="AA40" s="36"/>
      <c r="AB40" s="36"/>
      <c r="AC40" s="36"/>
      <c r="AD40" s="36"/>
      <c r="AE40" s="36"/>
    </row>
    <row r="41" s="1" customFormat="1" ht="14.4" customHeight="1">
      <c r="B41" s="18"/>
      <c r="I41" s="134"/>
      <c r="L41" s="18"/>
    </row>
    <row r="42" s="1" customFormat="1" ht="14.4" customHeight="1">
      <c r="B42" s="18"/>
      <c r="I42" s="134"/>
      <c r="L42" s="18"/>
    </row>
    <row r="43" s="1" customFormat="1" ht="14.4" customHeight="1">
      <c r="B43" s="18"/>
      <c r="I43" s="134"/>
      <c r="L43" s="18"/>
    </row>
    <row r="44" s="1" customFormat="1" ht="14.4" customHeight="1">
      <c r="B44" s="18"/>
      <c r="I44" s="134"/>
      <c r="L44" s="18"/>
    </row>
    <row r="45" s="1" customFormat="1" ht="14.4" customHeight="1">
      <c r="B45" s="18"/>
      <c r="I45" s="134"/>
      <c r="L45" s="18"/>
    </row>
    <row r="46" s="1" customFormat="1" ht="14.4" customHeight="1">
      <c r="B46" s="18"/>
      <c r="I46" s="134"/>
      <c r="L46" s="18"/>
    </row>
    <row r="47" s="1" customFormat="1" ht="14.4" customHeight="1">
      <c r="B47" s="18"/>
      <c r="I47" s="134"/>
      <c r="L47" s="18"/>
    </row>
    <row r="48" s="1" customFormat="1" ht="14.4" customHeight="1">
      <c r="B48" s="18"/>
      <c r="I48" s="134"/>
      <c r="L48" s="18"/>
    </row>
    <row r="49" s="1" customFormat="1" ht="14.4" customHeight="1">
      <c r="B49" s="18"/>
      <c r="I49" s="134"/>
      <c r="L49" s="18"/>
    </row>
    <row r="50" s="2" customFormat="1" ht="14.4" customHeight="1">
      <c r="B50" s="61"/>
      <c r="D50" s="170" t="s">
        <v>46</v>
      </c>
      <c r="E50" s="171"/>
      <c r="F50" s="171"/>
      <c r="G50" s="170" t="s">
        <v>47</v>
      </c>
      <c r="H50" s="171"/>
      <c r="I50" s="172"/>
      <c r="J50" s="171"/>
      <c r="K50" s="171"/>
      <c r="L50" s="6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6"/>
      <c r="B61" s="42"/>
      <c r="C61" s="36"/>
      <c r="D61" s="173" t="s">
        <v>48</v>
      </c>
      <c r="E61" s="174"/>
      <c r="F61" s="175" t="s">
        <v>49</v>
      </c>
      <c r="G61" s="173" t="s">
        <v>48</v>
      </c>
      <c r="H61" s="174"/>
      <c r="I61" s="176"/>
      <c r="J61" s="177" t="s">
        <v>49</v>
      </c>
      <c r="K61" s="174"/>
      <c r="L61" s="61"/>
      <c r="S61" s="36"/>
      <c r="T61" s="36"/>
      <c r="U61" s="36"/>
      <c r="V61" s="36"/>
      <c r="W61" s="36"/>
      <c r="X61" s="36"/>
      <c r="Y61" s="36"/>
      <c r="Z61" s="36"/>
      <c r="AA61" s="36"/>
      <c r="AB61" s="36"/>
      <c r="AC61" s="36"/>
      <c r="AD61" s="36"/>
      <c r="AE61" s="36"/>
    </row>
    <row r="62">
      <c r="B62" s="18"/>
      <c r="L62" s="18"/>
    </row>
    <row r="63">
      <c r="B63" s="18"/>
      <c r="L63" s="18"/>
    </row>
    <row r="64">
      <c r="B64" s="18"/>
      <c r="L64" s="18"/>
    </row>
    <row r="65" s="2" customFormat="1">
      <c r="A65" s="36"/>
      <c r="B65" s="42"/>
      <c r="C65" s="36"/>
      <c r="D65" s="170" t="s">
        <v>50</v>
      </c>
      <c r="E65" s="178"/>
      <c r="F65" s="178"/>
      <c r="G65" s="170" t="s">
        <v>51</v>
      </c>
      <c r="H65" s="178"/>
      <c r="I65" s="179"/>
      <c r="J65" s="178"/>
      <c r="K65" s="178"/>
      <c r="L65" s="61"/>
      <c r="S65" s="36"/>
      <c r="T65" s="36"/>
      <c r="U65" s="36"/>
      <c r="V65" s="36"/>
      <c r="W65" s="36"/>
      <c r="X65" s="36"/>
      <c r="Y65" s="36"/>
      <c r="Z65" s="36"/>
      <c r="AA65" s="36"/>
      <c r="AB65" s="36"/>
      <c r="AC65" s="36"/>
      <c r="AD65" s="36"/>
      <c r="AE65" s="36"/>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6"/>
      <c r="B76" s="42"/>
      <c r="C76" s="36"/>
      <c r="D76" s="173" t="s">
        <v>48</v>
      </c>
      <c r="E76" s="174"/>
      <c r="F76" s="175" t="s">
        <v>49</v>
      </c>
      <c r="G76" s="173" t="s">
        <v>48</v>
      </c>
      <c r="H76" s="174"/>
      <c r="I76" s="176"/>
      <c r="J76" s="177" t="s">
        <v>49</v>
      </c>
      <c r="K76" s="174"/>
      <c r="L76" s="61"/>
      <c r="S76" s="36"/>
      <c r="T76" s="36"/>
      <c r="U76" s="36"/>
      <c r="V76" s="36"/>
      <c r="W76" s="36"/>
      <c r="X76" s="36"/>
      <c r="Y76" s="36"/>
      <c r="Z76" s="36"/>
      <c r="AA76" s="36"/>
      <c r="AB76" s="36"/>
      <c r="AC76" s="36"/>
      <c r="AD76" s="36"/>
      <c r="AE76" s="36"/>
    </row>
    <row r="77" s="2" customFormat="1" ht="14.4" customHeight="1">
      <c r="A77" s="36"/>
      <c r="B77" s="180"/>
      <c r="C77" s="181"/>
      <c r="D77" s="181"/>
      <c r="E77" s="181"/>
      <c r="F77" s="181"/>
      <c r="G77" s="181"/>
      <c r="H77" s="181"/>
      <c r="I77" s="182"/>
      <c r="J77" s="181"/>
      <c r="K77" s="181"/>
      <c r="L77" s="61"/>
      <c r="S77" s="36"/>
      <c r="T77" s="36"/>
      <c r="U77" s="36"/>
      <c r="V77" s="36"/>
      <c r="W77" s="36"/>
      <c r="X77" s="36"/>
      <c r="Y77" s="36"/>
      <c r="Z77" s="36"/>
      <c r="AA77" s="36"/>
      <c r="AB77" s="36"/>
      <c r="AC77" s="36"/>
      <c r="AD77" s="36"/>
      <c r="AE77" s="36"/>
    </row>
    <row r="81" s="2" customFormat="1" ht="6.96" customHeight="1">
      <c r="A81" s="36"/>
      <c r="B81" s="183"/>
      <c r="C81" s="184"/>
      <c r="D81" s="184"/>
      <c r="E81" s="184"/>
      <c r="F81" s="184"/>
      <c r="G81" s="184"/>
      <c r="H81" s="184"/>
      <c r="I81" s="185"/>
      <c r="J81" s="184"/>
      <c r="K81" s="184"/>
      <c r="L81" s="61"/>
      <c r="S81" s="36"/>
      <c r="T81" s="36"/>
      <c r="U81" s="36"/>
      <c r="V81" s="36"/>
      <c r="W81" s="36"/>
      <c r="X81" s="36"/>
      <c r="Y81" s="36"/>
      <c r="Z81" s="36"/>
      <c r="AA81" s="36"/>
      <c r="AB81" s="36"/>
      <c r="AC81" s="36"/>
      <c r="AD81" s="36"/>
      <c r="AE81" s="36"/>
    </row>
    <row r="82" s="2" customFormat="1" ht="24.96" customHeight="1">
      <c r="A82" s="36"/>
      <c r="B82" s="37"/>
      <c r="C82" s="21" t="s">
        <v>108</v>
      </c>
      <c r="D82" s="38"/>
      <c r="E82" s="38"/>
      <c r="F82" s="38"/>
      <c r="G82" s="38"/>
      <c r="H82" s="38"/>
      <c r="I82" s="143"/>
      <c r="J82" s="38"/>
      <c r="K82" s="38"/>
      <c r="L82" s="61"/>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143"/>
      <c r="J83" s="38"/>
      <c r="K83" s="38"/>
      <c r="L83" s="61"/>
      <c r="S83" s="36"/>
      <c r="T83" s="36"/>
      <c r="U83" s="36"/>
      <c r="V83" s="36"/>
      <c r="W83" s="36"/>
      <c r="X83" s="36"/>
      <c r="Y83" s="36"/>
      <c r="Z83" s="36"/>
      <c r="AA83" s="36"/>
      <c r="AB83" s="36"/>
      <c r="AC83" s="36"/>
      <c r="AD83" s="36"/>
      <c r="AE83" s="36"/>
    </row>
    <row r="84" s="2" customFormat="1" ht="12" customHeight="1">
      <c r="A84" s="36"/>
      <c r="B84" s="37"/>
      <c r="C84" s="30" t="s">
        <v>16</v>
      </c>
      <c r="D84" s="38"/>
      <c r="E84" s="38"/>
      <c r="F84" s="38"/>
      <c r="G84" s="38"/>
      <c r="H84" s="38"/>
      <c r="I84" s="143"/>
      <c r="J84" s="38"/>
      <c r="K84" s="38"/>
      <c r="L84" s="61"/>
      <c r="S84" s="36"/>
      <c r="T84" s="36"/>
      <c r="U84" s="36"/>
      <c r="V84" s="36"/>
      <c r="W84" s="36"/>
      <c r="X84" s="36"/>
      <c r="Y84" s="36"/>
      <c r="Z84" s="36"/>
      <c r="AA84" s="36"/>
      <c r="AB84" s="36"/>
      <c r="AC84" s="36"/>
      <c r="AD84" s="36"/>
      <c r="AE84" s="36"/>
    </row>
    <row r="85" s="2" customFormat="1" ht="16.5" customHeight="1">
      <c r="A85" s="36"/>
      <c r="B85" s="37"/>
      <c r="C85" s="38"/>
      <c r="D85" s="38"/>
      <c r="E85" s="186" t="str">
        <f>E7</f>
        <v>Modernizace sil.II/315 Hrádek - Ústí nad Orlicí</v>
      </c>
      <c r="F85" s="30"/>
      <c r="G85" s="30"/>
      <c r="H85" s="30"/>
      <c r="I85" s="143"/>
      <c r="J85" s="38"/>
      <c r="K85" s="38"/>
      <c r="L85" s="61"/>
      <c r="S85" s="36"/>
      <c r="T85" s="36"/>
      <c r="U85" s="36"/>
      <c r="V85" s="36"/>
      <c r="W85" s="36"/>
      <c r="X85" s="36"/>
      <c r="Y85" s="36"/>
      <c r="Z85" s="36"/>
      <c r="AA85" s="36"/>
      <c r="AB85" s="36"/>
      <c r="AC85" s="36"/>
      <c r="AD85" s="36"/>
      <c r="AE85" s="36"/>
    </row>
    <row r="86" s="2" customFormat="1" ht="12" customHeight="1">
      <c r="A86" s="36"/>
      <c r="B86" s="37"/>
      <c r="C86" s="30" t="s">
        <v>106</v>
      </c>
      <c r="D86" s="38"/>
      <c r="E86" s="38"/>
      <c r="F86" s="38"/>
      <c r="G86" s="38"/>
      <c r="H86" s="38"/>
      <c r="I86" s="143"/>
      <c r="J86" s="38"/>
      <c r="K86" s="38"/>
      <c r="L86" s="61"/>
      <c r="S86" s="36"/>
      <c r="T86" s="36"/>
      <c r="U86" s="36"/>
      <c r="V86" s="36"/>
      <c r="W86" s="36"/>
      <c r="X86" s="36"/>
      <c r="Y86" s="36"/>
      <c r="Z86" s="36"/>
      <c r="AA86" s="36"/>
      <c r="AB86" s="36"/>
      <c r="AC86" s="36"/>
      <c r="AD86" s="36"/>
      <c r="AE86" s="36"/>
    </row>
    <row r="87" s="2" customFormat="1" ht="16.5" customHeight="1">
      <c r="A87" s="36"/>
      <c r="B87" s="37"/>
      <c r="C87" s="38"/>
      <c r="D87" s="38"/>
      <c r="E87" s="74" t="str">
        <f>E9</f>
        <v>SO 001 - Příprava staveniště</v>
      </c>
      <c r="F87" s="38"/>
      <c r="G87" s="38"/>
      <c r="H87" s="38"/>
      <c r="I87" s="143"/>
      <c r="J87" s="38"/>
      <c r="K87" s="38"/>
      <c r="L87" s="61"/>
      <c r="S87" s="36"/>
      <c r="T87" s="36"/>
      <c r="U87" s="36"/>
      <c r="V87" s="36"/>
      <c r="W87" s="36"/>
      <c r="X87" s="36"/>
      <c r="Y87" s="36"/>
      <c r="Z87" s="36"/>
      <c r="AA87" s="36"/>
      <c r="AB87" s="36"/>
      <c r="AC87" s="36"/>
      <c r="AD87" s="36"/>
      <c r="AE87" s="36"/>
    </row>
    <row r="88" s="2" customFormat="1" ht="6.96" customHeight="1">
      <c r="A88" s="36"/>
      <c r="B88" s="37"/>
      <c r="C88" s="38"/>
      <c r="D88" s="38"/>
      <c r="E88" s="38"/>
      <c r="F88" s="38"/>
      <c r="G88" s="38"/>
      <c r="H88" s="38"/>
      <c r="I88" s="143"/>
      <c r="J88" s="38"/>
      <c r="K88" s="38"/>
      <c r="L88" s="61"/>
      <c r="S88" s="36"/>
      <c r="T88" s="36"/>
      <c r="U88" s="36"/>
      <c r="V88" s="36"/>
      <c r="W88" s="36"/>
      <c r="X88" s="36"/>
      <c r="Y88" s="36"/>
      <c r="Z88" s="36"/>
      <c r="AA88" s="36"/>
      <c r="AB88" s="36"/>
      <c r="AC88" s="36"/>
      <c r="AD88" s="36"/>
      <c r="AE88" s="36"/>
    </row>
    <row r="89" s="2" customFormat="1" ht="12" customHeight="1">
      <c r="A89" s="36"/>
      <c r="B89" s="37"/>
      <c r="C89" s="30" t="s">
        <v>20</v>
      </c>
      <c r="D89" s="38"/>
      <c r="E89" s="38"/>
      <c r="F89" s="25" t="str">
        <f>F12</f>
        <v xml:space="preserve"> </v>
      </c>
      <c r="G89" s="38"/>
      <c r="H89" s="38"/>
      <c r="I89" s="146" t="s">
        <v>22</v>
      </c>
      <c r="J89" s="77" t="str">
        <f>IF(J12="","",J12)</f>
        <v>28. 4. 2020</v>
      </c>
      <c r="K89" s="38"/>
      <c r="L89" s="61"/>
      <c r="S89" s="36"/>
      <c r="T89" s="36"/>
      <c r="U89" s="36"/>
      <c r="V89" s="36"/>
      <c r="W89" s="36"/>
      <c r="X89" s="36"/>
      <c r="Y89" s="36"/>
      <c r="Z89" s="36"/>
      <c r="AA89" s="36"/>
      <c r="AB89" s="36"/>
      <c r="AC89" s="36"/>
      <c r="AD89" s="36"/>
      <c r="AE89" s="36"/>
    </row>
    <row r="90" s="2" customFormat="1" ht="6.96" customHeight="1">
      <c r="A90" s="36"/>
      <c r="B90" s="37"/>
      <c r="C90" s="38"/>
      <c r="D90" s="38"/>
      <c r="E90" s="38"/>
      <c r="F90" s="38"/>
      <c r="G90" s="38"/>
      <c r="H90" s="38"/>
      <c r="I90" s="143"/>
      <c r="J90" s="38"/>
      <c r="K90" s="38"/>
      <c r="L90" s="61"/>
      <c r="S90" s="36"/>
      <c r="T90" s="36"/>
      <c r="U90" s="36"/>
      <c r="V90" s="36"/>
      <c r="W90" s="36"/>
      <c r="X90" s="36"/>
      <c r="Y90" s="36"/>
      <c r="Z90" s="36"/>
      <c r="AA90" s="36"/>
      <c r="AB90" s="36"/>
      <c r="AC90" s="36"/>
      <c r="AD90" s="36"/>
      <c r="AE90" s="36"/>
    </row>
    <row r="91" s="2" customFormat="1" ht="15.15" customHeight="1">
      <c r="A91" s="36"/>
      <c r="B91" s="37"/>
      <c r="C91" s="30" t="s">
        <v>24</v>
      </c>
      <c r="D91" s="38"/>
      <c r="E91" s="38"/>
      <c r="F91" s="25" t="str">
        <f>E15</f>
        <v xml:space="preserve"> </v>
      </c>
      <c r="G91" s="38"/>
      <c r="H91" s="38"/>
      <c r="I91" s="146" t="s">
        <v>29</v>
      </c>
      <c r="J91" s="34" t="str">
        <f>E21</f>
        <v xml:space="preserve"> </v>
      </c>
      <c r="K91" s="38"/>
      <c r="L91" s="61"/>
      <c r="S91" s="36"/>
      <c r="T91" s="36"/>
      <c r="U91" s="36"/>
      <c r="V91" s="36"/>
      <c r="W91" s="36"/>
      <c r="X91" s="36"/>
      <c r="Y91" s="36"/>
      <c r="Z91" s="36"/>
      <c r="AA91" s="36"/>
      <c r="AB91" s="36"/>
      <c r="AC91" s="36"/>
      <c r="AD91" s="36"/>
      <c r="AE91" s="36"/>
    </row>
    <row r="92" s="2" customFormat="1" ht="15.15" customHeight="1">
      <c r="A92" s="36"/>
      <c r="B92" s="37"/>
      <c r="C92" s="30" t="s">
        <v>27</v>
      </c>
      <c r="D92" s="38"/>
      <c r="E92" s="38"/>
      <c r="F92" s="25" t="str">
        <f>IF(E18="","",E18)</f>
        <v>Vyplň údaj</v>
      </c>
      <c r="G92" s="38"/>
      <c r="H92" s="38"/>
      <c r="I92" s="146" t="s">
        <v>31</v>
      </c>
      <c r="J92" s="34" t="str">
        <f>E24</f>
        <v xml:space="preserve"> </v>
      </c>
      <c r="K92" s="38"/>
      <c r="L92" s="61"/>
      <c r="S92" s="36"/>
      <c r="T92" s="36"/>
      <c r="U92" s="36"/>
      <c r="V92" s="36"/>
      <c r="W92" s="36"/>
      <c r="X92" s="36"/>
      <c r="Y92" s="36"/>
      <c r="Z92" s="36"/>
      <c r="AA92" s="36"/>
      <c r="AB92" s="36"/>
      <c r="AC92" s="36"/>
      <c r="AD92" s="36"/>
      <c r="AE92" s="36"/>
    </row>
    <row r="93" s="2" customFormat="1" ht="10.32" customHeight="1">
      <c r="A93" s="36"/>
      <c r="B93" s="37"/>
      <c r="C93" s="38"/>
      <c r="D93" s="38"/>
      <c r="E93" s="38"/>
      <c r="F93" s="38"/>
      <c r="G93" s="38"/>
      <c r="H93" s="38"/>
      <c r="I93" s="143"/>
      <c r="J93" s="38"/>
      <c r="K93" s="38"/>
      <c r="L93" s="61"/>
      <c r="S93" s="36"/>
      <c r="T93" s="36"/>
      <c r="U93" s="36"/>
      <c r="V93" s="36"/>
      <c r="W93" s="36"/>
      <c r="X93" s="36"/>
      <c r="Y93" s="36"/>
      <c r="Z93" s="36"/>
      <c r="AA93" s="36"/>
      <c r="AB93" s="36"/>
      <c r="AC93" s="36"/>
      <c r="AD93" s="36"/>
      <c r="AE93" s="36"/>
    </row>
    <row r="94" s="2" customFormat="1" ht="29.28" customHeight="1">
      <c r="A94" s="36"/>
      <c r="B94" s="37"/>
      <c r="C94" s="187" t="s">
        <v>109</v>
      </c>
      <c r="D94" s="188"/>
      <c r="E94" s="188"/>
      <c r="F94" s="188"/>
      <c r="G94" s="188"/>
      <c r="H94" s="188"/>
      <c r="I94" s="189"/>
      <c r="J94" s="190" t="s">
        <v>110</v>
      </c>
      <c r="K94" s="188"/>
      <c r="L94" s="61"/>
      <c r="S94" s="36"/>
      <c r="T94" s="36"/>
      <c r="U94" s="36"/>
      <c r="V94" s="36"/>
      <c r="W94" s="36"/>
      <c r="X94" s="36"/>
      <c r="Y94" s="36"/>
      <c r="Z94" s="36"/>
      <c r="AA94" s="36"/>
      <c r="AB94" s="36"/>
      <c r="AC94" s="36"/>
      <c r="AD94" s="36"/>
      <c r="AE94" s="36"/>
    </row>
    <row r="95" s="2" customFormat="1" ht="10.32" customHeight="1">
      <c r="A95" s="36"/>
      <c r="B95" s="37"/>
      <c r="C95" s="38"/>
      <c r="D95" s="38"/>
      <c r="E95" s="38"/>
      <c r="F95" s="38"/>
      <c r="G95" s="38"/>
      <c r="H95" s="38"/>
      <c r="I95" s="143"/>
      <c r="J95" s="38"/>
      <c r="K95" s="38"/>
      <c r="L95" s="61"/>
      <c r="S95" s="36"/>
      <c r="T95" s="36"/>
      <c r="U95" s="36"/>
      <c r="V95" s="36"/>
      <c r="W95" s="36"/>
      <c r="X95" s="36"/>
      <c r="Y95" s="36"/>
      <c r="Z95" s="36"/>
      <c r="AA95" s="36"/>
      <c r="AB95" s="36"/>
      <c r="AC95" s="36"/>
      <c r="AD95" s="36"/>
      <c r="AE95" s="36"/>
    </row>
    <row r="96" s="2" customFormat="1" ht="22.8" customHeight="1">
      <c r="A96" s="36"/>
      <c r="B96" s="37"/>
      <c r="C96" s="191" t="s">
        <v>111</v>
      </c>
      <c r="D96" s="38"/>
      <c r="E96" s="38"/>
      <c r="F96" s="38"/>
      <c r="G96" s="38"/>
      <c r="H96" s="38"/>
      <c r="I96" s="143"/>
      <c r="J96" s="108">
        <f>J119</f>
        <v>0</v>
      </c>
      <c r="K96" s="38"/>
      <c r="L96" s="61"/>
      <c r="S96" s="36"/>
      <c r="T96" s="36"/>
      <c r="U96" s="36"/>
      <c r="V96" s="36"/>
      <c r="W96" s="36"/>
      <c r="X96" s="36"/>
      <c r="Y96" s="36"/>
      <c r="Z96" s="36"/>
      <c r="AA96" s="36"/>
      <c r="AB96" s="36"/>
      <c r="AC96" s="36"/>
      <c r="AD96" s="36"/>
      <c r="AE96" s="36"/>
      <c r="AU96" s="15" t="s">
        <v>83</v>
      </c>
    </row>
    <row r="97" s="9" customFormat="1" ht="24.96" customHeight="1">
      <c r="A97" s="9"/>
      <c r="B97" s="192"/>
      <c r="C97" s="193"/>
      <c r="D97" s="194" t="s">
        <v>268</v>
      </c>
      <c r="E97" s="195"/>
      <c r="F97" s="195"/>
      <c r="G97" s="195"/>
      <c r="H97" s="195"/>
      <c r="I97" s="196"/>
      <c r="J97" s="197">
        <f>J120</f>
        <v>0</v>
      </c>
      <c r="K97" s="193"/>
      <c r="L97" s="198"/>
      <c r="S97" s="9"/>
      <c r="T97" s="9"/>
      <c r="U97" s="9"/>
      <c r="V97" s="9"/>
      <c r="W97" s="9"/>
      <c r="X97" s="9"/>
      <c r="Y97" s="9"/>
      <c r="Z97" s="9"/>
      <c r="AA97" s="9"/>
      <c r="AB97" s="9"/>
      <c r="AC97" s="9"/>
      <c r="AD97" s="9"/>
      <c r="AE97" s="9"/>
    </row>
    <row r="98" s="9" customFormat="1" ht="24.96" customHeight="1">
      <c r="A98" s="9"/>
      <c r="B98" s="192"/>
      <c r="C98" s="193"/>
      <c r="D98" s="194" t="s">
        <v>269</v>
      </c>
      <c r="E98" s="195"/>
      <c r="F98" s="195"/>
      <c r="G98" s="195"/>
      <c r="H98" s="195"/>
      <c r="I98" s="196"/>
      <c r="J98" s="197">
        <f>J219</f>
        <v>0</v>
      </c>
      <c r="K98" s="193"/>
      <c r="L98" s="198"/>
      <c r="S98" s="9"/>
      <c r="T98" s="9"/>
      <c r="U98" s="9"/>
      <c r="V98" s="9"/>
      <c r="W98" s="9"/>
      <c r="X98" s="9"/>
      <c r="Y98" s="9"/>
      <c r="Z98" s="9"/>
      <c r="AA98" s="9"/>
      <c r="AB98" s="9"/>
      <c r="AC98" s="9"/>
      <c r="AD98" s="9"/>
      <c r="AE98" s="9"/>
    </row>
    <row r="99" s="9" customFormat="1" ht="24.96" customHeight="1">
      <c r="A99" s="9"/>
      <c r="B99" s="192"/>
      <c r="C99" s="193"/>
      <c r="D99" s="194" t="s">
        <v>270</v>
      </c>
      <c r="E99" s="195"/>
      <c r="F99" s="195"/>
      <c r="G99" s="195"/>
      <c r="H99" s="195"/>
      <c r="I99" s="196"/>
      <c r="J99" s="197">
        <f>J226</f>
        <v>0</v>
      </c>
      <c r="K99" s="193"/>
      <c r="L99" s="198"/>
      <c r="S99" s="9"/>
      <c r="T99" s="9"/>
      <c r="U99" s="9"/>
      <c r="V99" s="9"/>
      <c r="W99" s="9"/>
      <c r="X99" s="9"/>
      <c r="Y99" s="9"/>
      <c r="Z99" s="9"/>
      <c r="AA99" s="9"/>
      <c r="AB99" s="9"/>
      <c r="AC99" s="9"/>
      <c r="AD99" s="9"/>
      <c r="AE99" s="9"/>
    </row>
    <row r="100" s="2" customFormat="1" ht="21.84" customHeight="1">
      <c r="A100" s="36"/>
      <c r="B100" s="37"/>
      <c r="C100" s="38"/>
      <c r="D100" s="38"/>
      <c r="E100" s="38"/>
      <c r="F100" s="38"/>
      <c r="G100" s="38"/>
      <c r="H100" s="38"/>
      <c r="I100" s="143"/>
      <c r="J100" s="38"/>
      <c r="K100" s="38"/>
      <c r="L100" s="61"/>
      <c r="S100" s="36"/>
      <c r="T100" s="36"/>
      <c r="U100" s="36"/>
      <c r="V100" s="36"/>
      <c r="W100" s="36"/>
      <c r="X100" s="36"/>
      <c r="Y100" s="36"/>
      <c r="Z100" s="36"/>
      <c r="AA100" s="36"/>
      <c r="AB100" s="36"/>
      <c r="AC100" s="36"/>
      <c r="AD100" s="36"/>
      <c r="AE100" s="36"/>
    </row>
    <row r="101" s="2" customFormat="1" ht="6.96" customHeight="1">
      <c r="A101" s="36"/>
      <c r="B101" s="64"/>
      <c r="C101" s="65"/>
      <c r="D101" s="65"/>
      <c r="E101" s="65"/>
      <c r="F101" s="65"/>
      <c r="G101" s="65"/>
      <c r="H101" s="65"/>
      <c r="I101" s="182"/>
      <c r="J101" s="65"/>
      <c r="K101" s="65"/>
      <c r="L101" s="61"/>
      <c r="S101" s="36"/>
      <c r="T101" s="36"/>
      <c r="U101" s="36"/>
      <c r="V101" s="36"/>
      <c r="W101" s="36"/>
      <c r="X101" s="36"/>
      <c r="Y101" s="36"/>
      <c r="Z101" s="36"/>
      <c r="AA101" s="36"/>
      <c r="AB101" s="36"/>
      <c r="AC101" s="36"/>
      <c r="AD101" s="36"/>
      <c r="AE101" s="36"/>
    </row>
    <row r="105" s="2" customFormat="1" ht="6.96" customHeight="1">
      <c r="A105" s="36"/>
      <c r="B105" s="66"/>
      <c r="C105" s="67"/>
      <c r="D105" s="67"/>
      <c r="E105" s="67"/>
      <c r="F105" s="67"/>
      <c r="G105" s="67"/>
      <c r="H105" s="67"/>
      <c r="I105" s="185"/>
      <c r="J105" s="67"/>
      <c r="K105" s="67"/>
      <c r="L105" s="61"/>
      <c r="S105" s="36"/>
      <c r="T105" s="36"/>
      <c r="U105" s="36"/>
      <c r="V105" s="36"/>
      <c r="W105" s="36"/>
      <c r="X105" s="36"/>
      <c r="Y105" s="36"/>
      <c r="Z105" s="36"/>
      <c r="AA105" s="36"/>
      <c r="AB105" s="36"/>
      <c r="AC105" s="36"/>
      <c r="AD105" s="36"/>
      <c r="AE105" s="36"/>
    </row>
    <row r="106" s="2" customFormat="1" ht="24.96" customHeight="1">
      <c r="A106" s="36"/>
      <c r="B106" s="37"/>
      <c r="C106" s="21" t="s">
        <v>117</v>
      </c>
      <c r="D106" s="38"/>
      <c r="E106" s="38"/>
      <c r="F106" s="38"/>
      <c r="G106" s="38"/>
      <c r="H106" s="38"/>
      <c r="I106" s="143"/>
      <c r="J106" s="38"/>
      <c r="K106" s="38"/>
      <c r="L106" s="61"/>
      <c r="S106" s="36"/>
      <c r="T106" s="36"/>
      <c r="U106" s="36"/>
      <c r="V106" s="36"/>
      <c r="W106" s="36"/>
      <c r="X106" s="36"/>
      <c r="Y106" s="36"/>
      <c r="Z106" s="36"/>
      <c r="AA106" s="36"/>
      <c r="AB106" s="36"/>
      <c r="AC106" s="36"/>
      <c r="AD106" s="36"/>
      <c r="AE106" s="36"/>
    </row>
    <row r="107" s="2" customFormat="1" ht="6.96" customHeight="1">
      <c r="A107" s="36"/>
      <c r="B107" s="37"/>
      <c r="C107" s="38"/>
      <c r="D107" s="38"/>
      <c r="E107" s="38"/>
      <c r="F107" s="38"/>
      <c r="G107" s="38"/>
      <c r="H107" s="38"/>
      <c r="I107" s="143"/>
      <c r="J107" s="38"/>
      <c r="K107" s="38"/>
      <c r="L107" s="61"/>
      <c r="S107" s="36"/>
      <c r="T107" s="36"/>
      <c r="U107" s="36"/>
      <c r="V107" s="36"/>
      <c r="W107" s="36"/>
      <c r="X107" s="36"/>
      <c r="Y107" s="36"/>
      <c r="Z107" s="36"/>
      <c r="AA107" s="36"/>
      <c r="AB107" s="36"/>
      <c r="AC107" s="36"/>
      <c r="AD107" s="36"/>
      <c r="AE107" s="36"/>
    </row>
    <row r="108" s="2" customFormat="1" ht="12" customHeight="1">
      <c r="A108" s="36"/>
      <c r="B108" s="37"/>
      <c r="C108" s="30" t="s">
        <v>16</v>
      </c>
      <c r="D108" s="38"/>
      <c r="E108" s="38"/>
      <c r="F108" s="38"/>
      <c r="G108" s="38"/>
      <c r="H108" s="38"/>
      <c r="I108" s="143"/>
      <c r="J108" s="38"/>
      <c r="K108" s="38"/>
      <c r="L108" s="61"/>
      <c r="S108" s="36"/>
      <c r="T108" s="36"/>
      <c r="U108" s="36"/>
      <c r="V108" s="36"/>
      <c r="W108" s="36"/>
      <c r="X108" s="36"/>
      <c r="Y108" s="36"/>
      <c r="Z108" s="36"/>
      <c r="AA108" s="36"/>
      <c r="AB108" s="36"/>
      <c r="AC108" s="36"/>
      <c r="AD108" s="36"/>
      <c r="AE108" s="36"/>
    </row>
    <row r="109" s="2" customFormat="1" ht="16.5" customHeight="1">
      <c r="A109" s="36"/>
      <c r="B109" s="37"/>
      <c r="C109" s="38"/>
      <c r="D109" s="38"/>
      <c r="E109" s="186" t="str">
        <f>E7</f>
        <v>Modernizace sil.II/315 Hrádek - Ústí nad Orlicí</v>
      </c>
      <c r="F109" s="30"/>
      <c r="G109" s="30"/>
      <c r="H109" s="30"/>
      <c r="I109" s="143"/>
      <c r="J109" s="38"/>
      <c r="K109" s="38"/>
      <c r="L109" s="61"/>
      <c r="S109" s="36"/>
      <c r="T109" s="36"/>
      <c r="U109" s="36"/>
      <c r="V109" s="36"/>
      <c r="W109" s="36"/>
      <c r="X109" s="36"/>
      <c r="Y109" s="36"/>
      <c r="Z109" s="36"/>
      <c r="AA109" s="36"/>
      <c r="AB109" s="36"/>
      <c r="AC109" s="36"/>
      <c r="AD109" s="36"/>
      <c r="AE109" s="36"/>
    </row>
    <row r="110" s="2" customFormat="1" ht="12" customHeight="1">
      <c r="A110" s="36"/>
      <c r="B110" s="37"/>
      <c r="C110" s="30" t="s">
        <v>106</v>
      </c>
      <c r="D110" s="38"/>
      <c r="E110" s="38"/>
      <c r="F110" s="38"/>
      <c r="G110" s="38"/>
      <c r="H110" s="38"/>
      <c r="I110" s="143"/>
      <c r="J110" s="38"/>
      <c r="K110" s="38"/>
      <c r="L110" s="61"/>
      <c r="S110" s="36"/>
      <c r="T110" s="36"/>
      <c r="U110" s="36"/>
      <c r="V110" s="36"/>
      <c r="W110" s="36"/>
      <c r="X110" s="36"/>
      <c r="Y110" s="36"/>
      <c r="Z110" s="36"/>
      <c r="AA110" s="36"/>
      <c r="AB110" s="36"/>
      <c r="AC110" s="36"/>
      <c r="AD110" s="36"/>
      <c r="AE110" s="36"/>
    </row>
    <row r="111" s="2" customFormat="1" ht="16.5" customHeight="1">
      <c r="A111" s="36"/>
      <c r="B111" s="37"/>
      <c r="C111" s="38"/>
      <c r="D111" s="38"/>
      <c r="E111" s="74" t="str">
        <f>E9</f>
        <v>SO 001 - Příprava staveniště</v>
      </c>
      <c r="F111" s="38"/>
      <c r="G111" s="38"/>
      <c r="H111" s="38"/>
      <c r="I111" s="143"/>
      <c r="J111" s="38"/>
      <c r="K111" s="38"/>
      <c r="L111" s="61"/>
      <c r="S111" s="36"/>
      <c r="T111" s="36"/>
      <c r="U111" s="36"/>
      <c r="V111" s="36"/>
      <c r="W111" s="36"/>
      <c r="X111" s="36"/>
      <c r="Y111" s="36"/>
      <c r="Z111" s="36"/>
      <c r="AA111" s="36"/>
      <c r="AB111" s="36"/>
      <c r="AC111" s="36"/>
      <c r="AD111" s="36"/>
      <c r="AE111" s="36"/>
    </row>
    <row r="112" s="2" customFormat="1" ht="6.96" customHeight="1">
      <c r="A112" s="36"/>
      <c r="B112" s="37"/>
      <c r="C112" s="38"/>
      <c r="D112" s="38"/>
      <c r="E112" s="38"/>
      <c r="F112" s="38"/>
      <c r="G112" s="38"/>
      <c r="H112" s="38"/>
      <c r="I112" s="143"/>
      <c r="J112" s="38"/>
      <c r="K112" s="38"/>
      <c r="L112" s="61"/>
      <c r="S112" s="36"/>
      <c r="T112" s="36"/>
      <c r="U112" s="36"/>
      <c r="V112" s="36"/>
      <c r="W112" s="36"/>
      <c r="X112" s="36"/>
      <c r="Y112" s="36"/>
      <c r="Z112" s="36"/>
      <c r="AA112" s="36"/>
      <c r="AB112" s="36"/>
      <c r="AC112" s="36"/>
      <c r="AD112" s="36"/>
      <c r="AE112" s="36"/>
    </row>
    <row r="113" s="2" customFormat="1" ht="12" customHeight="1">
      <c r="A113" s="36"/>
      <c r="B113" s="37"/>
      <c r="C113" s="30" t="s">
        <v>20</v>
      </c>
      <c r="D113" s="38"/>
      <c r="E113" s="38"/>
      <c r="F113" s="25" t="str">
        <f>F12</f>
        <v xml:space="preserve"> </v>
      </c>
      <c r="G113" s="38"/>
      <c r="H113" s="38"/>
      <c r="I113" s="146" t="s">
        <v>22</v>
      </c>
      <c r="J113" s="77" t="str">
        <f>IF(J12="","",J12)</f>
        <v>28. 4. 2020</v>
      </c>
      <c r="K113" s="38"/>
      <c r="L113" s="61"/>
      <c r="S113" s="36"/>
      <c r="T113" s="36"/>
      <c r="U113" s="36"/>
      <c r="V113" s="36"/>
      <c r="W113" s="36"/>
      <c r="X113" s="36"/>
      <c r="Y113" s="36"/>
      <c r="Z113" s="36"/>
      <c r="AA113" s="36"/>
      <c r="AB113" s="36"/>
      <c r="AC113" s="36"/>
      <c r="AD113" s="36"/>
      <c r="AE113" s="36"/>
    </row>
    <row r="114" s="2" customFormat="1" ht="6.96" customHeight="1">
      <c r="A114" s="36"/>
      <c r="B114" s="37"/>
      <c r="C114" s="38"/>
      <c r="D114" s="38"/>
      <c r="E114" s="38"/>
      <c r="F114" s="38"/>
      <c r="G114" s="38"/>
      <c r="H114" s="38"/>
      <c r="I114" s="143"/>
      <c r="J114" s="38"/>
      <c r="K114" s="38"/>
      <c r="L114" s="61"/>
      <c r="S114" s="36"/>
      <c r="T114" s="36"/>
      <c r="U114" s="36"/>
      <c r="V114" s="36"/>
      <c r="W114" s="36"/>
      <c r="X114" s="36"/>
      <c r="Y114" s="36"/>
      <c r="Z114" s="36"/>
      <c r="AA114" s="36"/>
      <c r="AB114" s="36"/>
      <c r="AC114" s="36"/>
      <c r="AD114" s="36"/>
      <c r="AE114" s="36"/>
    </row>
    <row r="115" s="2" customFormat="1" ht="15.15" customHeight="1">
      <c r="A115" s="36"/>
      <c r="B115" s="37"/>
      <c r="C115" s="30" t="s">
        <v>24</v>
      </c>
      <c r="D115" s="38"/>
      <c r="E115" s="38"/>
      <c r="F115" s="25" t="str">
        <f>E15</f>
        <v xml:space="preserve"> </v>
      </c>
      <c r="G115" s="38"/>
      <c r="H115" s="38"/>
      <c r="I115" s="146" t="s">
        <v>29</v>
      </c>
      <c r="J115" s="34" t="str">
        <f>E21</f>
        <v xml:space="preserve"> </v>
      </c>
      <c r="K115" s="38"/>
      <c r="L115" s="61"/>
      <c r="S115" s="36"/>
      <c r="T115" s="36"/>
      <c r="U115" s="36"/>
      <c r="V115" s="36"/>
      <c r="W115" s="36"/>
      <c r="X115" s="36"/>
      <c r="Y115" s="36"/>
      <c r="Z115" s="36"/>
      <c r="AA115" s="36"/>
      <c r="AB115" s="36"/>
      <c r="AC115" s="36"/>
      <c r="AD115" s="36"/>
      <c r="AE115" s="36"/>
    </row>
    <row r="116" s="2" customFormat="1" ht="15.15" customHeight="1">
      <c r="A116" s="36"/>
      <c r="B116" s="37"/>
      <c r="C116" s="30" t="s">
        <v>27</v>
      </c>
      <c r="D116" s="38"/>
      <c r="E116" s="38"/>
      <c r="F116" s="25" t="str">
        <f>IF(E18="","",E18)</f>
        <v>Vyplň údaj</v>
      </c>
      <c r="G116" s="38"/>
      <c r="H116" s="38"/>
      <c r="I116" s="146" t="s">
        <v>31</v>
      </c>
      <c r="J116" s="34" t="str">
        <f>E24</f>
        <v xml:space="preserve"> </v>
      </c>
      <c r="K116" s="38"/>
      <c r="L116" s="61"/>
      <c r="S116" s="36"/>
      <c r="T116" s="36"/>
      <c r="U116" s="36"/>
      <c r="V116" s="36"/>
      <c r="W116" s="36"/>
      <c r="X116" s="36"/>
      <c r="Y116" s="36"/>
      <c r="Z116" s="36"/>
      <c r="AA116" s="36"/>
      <c r="AB116" s="36"/>
      <c r="AC116" s="36"/>
      <c r="AD116" s="36"/>
      <c r="AE116" s="36"/>
    </row>
    <row r="117" s="2" customFormat="1" ht="10.32" customHeight="1">
      <c r="A117" s="36"/>
      <c r="B117" s="37"/>
      <c r="C117" s="38"/>
      <c r="D117" s="38"/>
      <c r="E117" s="38"/>
      <c r="F117" s="38"/>
      <c r="G117" s="38"/>
      <c r="H117" s="38"/>
      <c r="I117" s="143"/>
      <c r="J117" s="38"/>
      <c r="K117" s="38"/>
      <c r="L117" s="61"/>
      <c r="S117" s="36"/>
      <c r="T117" s="36"/>
      <c r="U117" s="36"/>
      <c r="V117" s="36"/>
      <c r="W117" s="36"/>
      <c r="X117" s="36"/>
      <c r="Y117" s="36"/>
      <c r="Z117" s="36"/>
      <c r="AA117" s="36"/>
      <c r="AB117" s="36"/>
      <c r="AC117" s="36"/>
      <c r="AD117" s="36"/>
      <c r="AE117" s="36"/>
    </row>
    <row r="118" s="10" customFormat="1" ht="29.28" customHeight="1">
      <c r="A118" s="199"/>
      <c r="B118" s="200"/>
      <c r="C118" s="201" t="s">
        <v>118</v>
      </c>
      <c r="D118" s="202" t="s">
        <v>58</v>
      </c>
      <c r="E118" s="202" t="s">
        <v>54</v>
      </c>
      <c r="F118" s="202" t="s">
        <v>55</v>
      </c>
      <c r="G118" s="202" t="s">
        <v>119</v>
      </c>
      <c r="H118" s="202" t="s">
        <v>120</v>
      </c>
      <c r="I118" s="203" t="s">
        <v>121</v>
      </c>
      <c r="J118" s="202" t="s">
        <v>110</v>
      </c>
      <c r="K118" s="204" t="s">
        <v>122</v>
      </c>
      <c r="L118" s="205"/>
      <c r="M118" s="98" t="s">
        <v>1</v>
      </c>
      <c r="N118" s="99" t="s">
        <v>37</v>
      </c>
      <c r="O118" s="99" t="s">
        <v>123</v>
      </c>
      <c r="P118" s="99" t="s">
        <v>124</v>
      </c>
      <c r="Q118" s="99" t="s">
        <v>125</v>
      </c>
      <c r="R118" s="99" t="s">
        <v>126</v>
      </c>
      <c r="S118" s="99" t="s">
        <v>127</v>
      </c>
      <c r="T118" s="100" t="s">
        <v>128</v>
      </c>
      <c r="U118" s="199"/>
      <c r="V118" s="199"/>
      <c r="W118" s="199"/>
      <c r="X118" s="199"/>
      <c r="Y118" s="199"/>
      <c r="Z118" s="199"/>
      <c r="AA118" s="199"/>
      <c r="AB118" s="199"/>
      <c r="AC118" s="199"/>
      <c r="AD118" s="199"/>
      <c r="AE118" s="199"/>
    </row>
    <row r="119" s="2" customFormat="1" ht="22.8" customHeight="1">
      <c r="A119" s="36"/>
      <c r="B119" s="37"/>
      <c r="C119" s="105" t="s">
        <v>129</v>
      </c>
      <c r="D119" s="38"/>
      <c r="E119" s="38"/>
      <c r="F119" s="38"/>
      <c r="G119" s="38"/>
      <c r="H119" s="38"/>
      <c r="I119" s="143"/>
      <c r="J119" s="206">
        <f>BK119</f>
        <v>0</v>
      </c>
      <c r="K119" s="38"/>
      <c r="L119" s="42"/>
      <c r="M119" s="101"/>
      <c r="N119" s="207"/>
      <c r="O119" s="102"/>
      <c r="P119" s="208">
        <f>P120+P219+P226</f>
        <v>0</v>
      </c>
      <c r="Q119" s="102"/>
      <c r="R119" s="208">
        <f>R120+R219+R226</f>
        <v>0.11705</v>
      </c>
      <c r="S119" s="102"/>
      <c r="T119" s="209">
        <f>T120+T219+T226</f>
        <v>48.804000000000002</v>
      </c>
      <c r="U119" s="36"/>
      <c r="V119" s="36"/>
      <c r="W119" s="36"/>
      <c r="X119" s="36"/>
      <c r="Y119" s="36"/>
      <c r="Z119" s="36"/>
      <c r="AA119" s="36"/>
      <c r="AB119" s="36"/>
      <c r="AC119" s="36"/>
      <c r="AD119" s="36"/>
      <c r="AE119" s="36"/>
      <c r="AT119" s="15" t="s">
        <v>72</v>
      </c>
      <c r="AU119" s="15" t="s">
        <v>83</v>
      </c>
      <c r="BK119" s="210">
        <f>BK120+BK219+BK226</f>
        <v>0</v>
      </c>
    </row>
    <row r="120" s="11" customFormat="1" ht="25.92" customHeight="1">
      <c r="A120" s="11"/>
      <c r="B120" s="211"/>
      <c r="C120" s="212"/>
      <c r="D120" s="213" t="s">
        <v>72</v>
      </c>
      <c r="E120" s="214" t="s">
        <v>81</v>
      </c>
      <c r="F120" s="214" t="s">
        <v>271</v>
      </c>
      <c r="G120" s="212"/>
      <c r="H120" s="212"/>
      <c r="I120" s="215"/>
      <c r="J120" s="216">
        <f>BK120</f>
        <v>0</v>
      </c>
      <c r="K120" s="212"/>
      <c r="L120" s="217"/>
      <c r="M120" s="218"/>
      <c r="N120" s="219"/>
      <c r="O120" s="219"/>
      <c r="P120" s="220">
        <f>SUM(P121:P218)</f>
        <v>0</v>
      </c>
      <c r="Q120" s="219"/>
      <c r="R120" s="220">
        <f>SUM(R121:R218)</f>
        <v>0.01247</v>
      </c>
      <c r="S120" s="219"/>
      <c r="T120" s="221">
        <f>SUM(T121:T218)</f>
        <v>0</v>
      </c>
      <c r="U120" s="11"/>
      <c r="V120" s="11"/>
      <c r="W120" s="11"/>
      <c r="X120" s="11"/>
      <c r="Y120" s="11"/>
      <c r="Z120" s="11"/>
      <c r="AA120" s="11"/>
      <c r="AB120" s="11"/>
      <c r="AC120" s="11"/>
      <c r="AD120" s="11"/>
      <c r="AE120" s="11"/>
      <c r="AR120" s="222" t="s">
        <v>132</v>
      </c>
      <c r="AT120" s="223" t="s">
        <v>72</v>
      </c>
      <c r="AU120" s="223" t="s">
        <v>73</v>
      </c>
      <c r="AY120" s="222" t="s">
        <v>133</v>
      </c>
      <c r="BK120" s="224">
        <f>SUM(BK121:BK218)</f>
        <v>0</v>
      </c>
    </row>
    <row r="121" s="2" customFormat="1" ht="21.75" customHeight="1">
      <c r="A121" s="36"/>
      <c r="B121" s="37"/>
      <c r="C121" s="225" t="s">
        <v>81</v>
      </c>
      <c r="D121" s="225" t="s">
        <v>134</v>
      </c>
      <c r="E121" s="226" t="s">
        <v>272</v>
      </c>
      <c r="F121" s="227" t="s">
        <v>273</v>
      </c>
      <c r="G121" s="228" t="s">
        <v>274</v>
      </c>
      <c r="H121" s="229">
        <v>273</v>
      </c>
      <c r="I121" s="230"/>
      <c r="J121" s="231">
        <f>ROUND(I121*H121,2)</f>
        <v>0</v>
      </c>
      <c r="K121" s="227" t="s">
        <v>275</v>
      </c>
      <c r="L121" s="42"/>
      <c r="M121" s="232" t="s">
        <v>1</v>
      </c>
      <c r="N121" s="233" t="s">
        <v>38</v>
      </c>
      <c r="O121" s="89"/>
      <c r="P121" s="234">
        <f>O121*H121</f>
        <v>0</v>
      </c>
      <c r="Q121" s="234">
        <v>0</v>
      </c>
      <c r="R121" s="234">
        <f>Q121*H121</f>
        <v>0</v>
      </c>
      <c r="S121" s="234">
        <v>0</v>
      </c>
      <c r="T121" s="235">
        <f>S121*H121</f>
        <v>0</v>
      </c>
      <c r="U121" s="36"/>
      <c r="V121" s="36"/>
      <c r="W121" s="36"/>
      <c r="X121" s="36"/>
      <c r="Y121" s="36"/>
      <c r="Z121" s="36"/>
      <c r="AA121" s="36"/>
      <c r="AB121" s="36"/>
      <c r="AC121" s="36"/>
      <c r="AD121" s="36"/>
      <c r="AE121" s="36"/>
      <c r="AR121" s="236" t="s">
        <v>132</v>
      </c>
      <c r="AT121" s="236" t="s">
        <v>134</v>
      </c>
      <c r="AU121" s="236" t="s">
        <v>81</v>
      </c>
      <c r="AY121" s="15" t="s">
        <v>133</v>
      </c>
      <c r="BE121" s="237">
        <f>IF(N121="základní",J121,0)</f>
        <v>0</v>
      </c>
      <c r="BF121" s="237">
        <f>IF(N121="snížená",J121,0)</f>
        <v>0</v>
      </c>
      <c r="BG121" s="237">
        <f>IF(N121="zákl. přenesená",J121,0)</f>
        <v>0</v>
      </c>
      <c r="BH121" s="237">
        <f>IF(N121="sníž. přenesená",J121,0)</f>
        <v>0</v>
      </c>
      <c r="BI121" s="237">
        <f>IF(N121="nulová",J121,0)</f>
        <v>0</v>
      </c>
      <c r="BJ121" s="15" t="s">
        <v>81</v>
      </c>
      <c r="BK121" s="237">
        <f>ROUND(I121*H121,2)</f>
        <v>0</v>
      </c>
      <c r="BL121" s="15" t="s">
        <v>132</v>
      </c>
      <c r="BM121" s="236" t="s">
        <v>276</v>
      </c>
    </row>
    <row r="122" s="2" customFormat="1">
      <c r="A122" s="36"/>
      <c r="B122" s="37"/>
      <c r="C122" s="38"/>
      <c r="D122" s="238" t="s">
        <v>139</v>
      </c>
      <c r="E122" s="38"/>
      <c r="F122" s="239" t="s">
        <v>277</v>
      </c>
      <c r="G122" s="38"/>
      <c r="H122" s="38"/>
      <c r="I122" s="143"/>
      <c r="J122" s="38"/>
      <c r="K122" s="38"/>
      <c r="L122" s="42"/>
      <c r="M122" s="240"/>
      <c r="N122" s="241"/>
      <c r="O122" s="89"/>
      <c r="P122" s="89"/>
      <c r="Q122" s="89"/>
      <c r="R122" s="89"/>
      <c r="S122" s="89"/>
      <c r="T122" s="90"/>
      <c r="U122" s="36"/>
      <c r="V122" s="36"/>
      <c r="W122" s="36"/>
      <c r="X122" s="36"/>
      <c r="Y122" s="36"/>
      <c r="Z122" s="36"/>
      <c r="AA122" s="36"/>
      <c r="AB122" s="36"/>
      <c r="AC122" s="36"/>
      <c r="AD122" s="36"/>
      <c r="AE122" s="36"/>
      <c r="AT122" s="15" t="s">
        <v>139</v>
      </c>
      <c r="AU122" s="15" t="s">
        <v>81</v>
      </c>
    </row>
    <row r="123" s="12" customFormat="1">
      <c r="A123" s="12"/>
      <c r="B123" s="242"/>
      <c r="C123" s="243"/>
      <c r="D123" s="238" t="s">
        <v>140</v>
      </c>
      <c r="E123" s="244" t="s">
        <v>141</v>
      </c>
      <c r="F123" s="245" t="s">
        <v>278</v>
      </c>
      <c r="G123" s="243"/>
      <c r="H123" s="246">
        <v>273</v>
      </c>
      <c r="I123" s="247"/>
      <c r="J123" s="243"/>
      <c r="K123" s="243"/>
      <c r="L123" s="248"/>
      <c r="M123" s="249"/>
      <c r="N123" s="250"/>
      <c r="O123" s="250"/>
      <c r="P123" s="250"/>
      <c r="Q123" s="250"/>
      <c r="R123" s="250"/>
      <c r="S123" s="250"/>
      <c r="T123" s="251"/>
      <c r="U123" s="12"/>
      <c r="V123" s="12"/>
      <c r="W123" s="12"/>
      <c r="X123" s="12"/>
      <c r="Y123" s="12"/>
      <c r="Z123" s="12"/>
      <c r="AA123" s="12"/>
      <c r="AB123" s="12"/>
      <c r="AC123" s="12"/>
      <c r="AD123" s="12"/>
      <c r="AE123" s="12"/>
      <c r="AT123" s="252" t="s">
        <v>140</v>
      </c>
      <c r="AU123" s="252" t="s">
        <v>81</v>
      </c>
      <c r="AV123" s="12" t="s">
        <v>103</v>
      </c>
      <c r="AW123" s="12" t="s">
        <v>30</v>
      </c>
      <c r="AX123" s="12" t="s">
        <v>81</v>
      </c>
      <c r="AY123" s="252" t="s">
        <v>133</v>
      </c>
    </row>
    <row r="124" s="2" customFormat="1" ht="21.75" customHeight="1">
      <c r="A124" s="36"/>
      <c r="B124" s="37"/>
      <c r="C124" s="225" t="s">
        <v>103</v>
      </c>
      <c r="D124" s="225" t="s">
        <v>134</v>
      </c>
      <c r="E124" s="226" t="s">
        <v>279</v>
      </c>
      <c r="F124" s="227" t="s">
        <v>280</v>
      </c>
      <c r="G124" s="228" t="s">
        <v>191</v>
      </c>
      <c r="H124" s="229">
        <v>104</v>
      </c>
      <c r="I124" s="230"/>
      <c r="J124" s="231">
        <f>ROUND(I124*H124,2)</f>
        <v>0</v>
      </c>
      <c r="K124" s="227" t="s">
        <v>275</v>
      </c>
      <c r="L124" s="42"/>
      <c r="M124" s="232" t="s">
        <v>1</v>
      </c>
      <c r="N124" s="233" t="s">
        <v>38</v>
      </c>
      <c r="O124" s="89"/>
      <c r="P124" s="234">
        <f>O124*H124</f>
        <v>0</v>
      </c>
      <c r="Q124" s="234">
        <v>0</v>
      </c>
      <c r="R124" s="234">
        <f>Q124*H124</f>
        <v>0</v>
      </c>
      <c r="S124" s="234">
        <v>0</v>
      </c>
      <c r="T124" s="235">
        <f>S124*H124</f>
        <v>0</v>
      </c>
      <c r="U124" s="36"/>
      <c r="V124" s="36"/>
      <c r="W124" s="36"/>
      <c r="X124" s="36"/>
      <c r="Y124" s="36"/>
      <c r="Z124" s="36"/>
      <c r="AA124" s="36"/>
      <c r="AB124" s="36"/>
      <c r="AC124" s="36"/>
      <c r="AD124" s="36"/>
      <c r="AE124" s="36"/>
      <c r="AR124" s="236" t="s">
        <v>132</v>
      </c>
      <c r="AT124" s="236" t="s">
        <v>134</v>
      </c>
      <c r="AU124" s="236" t="s">
        <v>81</v>
      </c>
      <c r="AY124" s="15" t="s">
        <v>133</v>
      </c>
      <c r="BE124" s="237">
        <f>IF(N124="základní",J124,0)</f>
        <v>0</v>
      </c>
      <c r="BF124" s="237">
        <f>IF(N124="snížená",J124,0)</f>
        <v>0</v>
      </c>
      <c r="BG124" s="237">
        <f>IF(N124="zákl. přenesená",J124,0)</f>
        <v>0</v>
      </c>
      <c r="BH124" s="237">
        <f>IF(N124="sníž. přenesená",J124,0)</f>
        <v>0</v>
      </c>
      <c r="BI124" s="237">
        <f>IF(N124="nulová",J124,0)</f>
        <v>0</v>
      </c>
      <c r="BJ124" s="15" t="s">
        <v>81</v>
      </c>
      <c r="BK124" s="237">
        <f>ROUND(I124*H124,2)</f>
        <v>0</v>
      </c>
      <c r="BL124" s="15" t="s">
        <v>132</v>
      </c>
      <c r="BM124" s="236" t="s">
        <v>281</v>
      </c>
    </row>
    <row r="125" s="2" customFormat="1">
      <c r="A125" s="36"/>
      <c r="B125" s="37"/>
      <c r="C125" s="38"/>
      <c r="D125" s="238" t="s">
        <v>139</v>
      </c>
      <c r="E125" s="38"/>
      <c r="F125" s="239" t="s">
        <v>282</v>
      </c>
      <c r="G125" s="38"/>
      <c r="H125" s="38"/>
      <c r="I125" s="143"/>
      <c r="J125" s="38"/>
      <c r="K125" s="38"/>
      <c r="L125" s="42"/>
      <c r="M125" s="240"/>
      <c r="N125" s="241"/>
      <c r="O125" s="89"/>
      <c r="P125" s="89"/>
      <c r="Q125" s="89"/>
      <c r="R125" s="89"/>
      <c r="S125" s="89"/>
      <c r="T125" s="90"/>
      <c r="U125" s="36"/>
      <c r="V125" s="36"/>
      <c r="W125" s="36"/>
      <c r="X125" s="36"/>
      <c r="Y125" s="36"/>
      <c r="Z125" s="36"/>
      <c r="AA125" s="36"/>
      <c r="AB125" s="36"/>
      <c r="AC125" s="36"/>
      <c r="AD125" s="36"/>
      <c r="AE125" s="36"/>
      <c r="AT125" s="15" t="s">
        <v>139</v>
      </c>
      <c r="AU125" s="15" t="s">
        <v>81</v>
      </c>
    </row>
    <row r="126" s="13" customFormat="1">
      <c r="A126" s="13"/>
      <c r="B126" s="253"/>
      <c r="C126" s="254"/>
      <c r="D126" s="238" t="s">
        <v>140</v>
      </c>
      <c r="E126" s="255" t="s">
        <v>1</v>
      </c>
      <c r="F126" s="256" t="s">
        <v>283</v>
      </c>
      <c r="G126" s="254"/>
      <c r="H126" s="255" t="s">
        <v>1</v>
      </c>
      <c r="I126" s="257"/>
      <c r="J126" s="254"/>
      <c r="K126" s="254"/>
      <c r="L126" s="258"/>
      <c r="M126" s="259"/>
      <c r="N126" s="260"/>
      <c r="O126" s="260"/>
      <c r="P126" s="260"/>
      <c r="Q126" s="260"/>
      <c r="R126" s="260"/>
      <c r="S126" s="260"/>
      <c r="T126" s="261"/>
      <c r="U126" s="13"/>
      <c r="V126" s="13"/>
      <c r="W126" s="13"/>
      <c r="X126" s="13"/>
      <c r="Y126" s="13"/>
      <c r="Z126" s="13"/>
      <c r="AA126" s="13"/>
      <c r="AB126" s="13"/>
      <c r="AC126" s="13"/>
      <c r="AD126" s="13"/>
      <c r="AE126" s="13"/>
      <c r="AT126" s="262" t="s">
        <v>140</v>
      </c>
      <c r="AU126" s="262" t="s">
        <v>81</v>
      </c>
      <c r="AV126" s="13" t="s">
        <v>81</v>
      </c>
      <c r="AW126" s="13" t="s">
        <v>30</v>
      </c>
      <c r="AX126" s="13" t="s">
        <v>73</v>
      </c>
      <c r="AY126" s="262" t="s">
        <v>133</v>
      </c>
    </row>
    <row r="127" s="12" customFormat="1">
      <c r="A127" s="12"/>
      <c r="B127" s="242"/>
      <c r="C127" s="243"/>
      <c r="D127" s="238" t="s">
        <v>140</v>
      </c>
      <c r="E127" s="244" t="s">
        <v>284</v>
      </c>
      <c r="F127" s="245" t="s">
        <v>285</v>
      </c>
      <c r="G127" s="243"/>
      <c r="H127" s="246">
        <v>80</v>
      </c>
      <c r="I127" s="247"/>
      <c r="J127" s="243"/>
      <c r="K127" s="243"/>
      <c r="L127" s="248"/>
      <c r="M127" s="249"/>
      <c r="N127" s="250"/>
      <c r="O127" s="250"/>
      <c r="P127" s="250"/>
      <c r="Q127" s="250"/>
      <c r="R127" s="250"/>
      <c r="S127" s="250"/>
      <c r="T127" s="251"/>
      <c r="U127" s="12"/>
      <c r="V127" s="12"/>
      <c r="W127" s="12"/>
      <c r="X127" s="12"/>
      <c r="Y127" s="12"/>
      <c r="Z127" s="12"/>
      <c r="AA127" s="12"/>
      <c r="AB127" s="12"/>
      <c r="AC127" s="12"/>
      <c r="AD127" s="12"/>
      <c r="AE127" s="12"/>
      <c r="AT127" s="252" t="s">
        <v>140</v>
      </c>
      <c r="AU127" s="252" t="s">
        <v>81</v>
      </c>
      <c r="AV127" s="12" t="s">
        <v>103</v>
      </c>
      <c r="AW127" s="12" t="s">
        <v>30</v>
      </c>
      <c r="AX127" s="12" t="s">
        <v>73</v>
      </c>
      <c r="AY127" s="252" t="s">
        <v>133</v>
      </c>
    </row>
    <row r="128" s="12" customFormat="1">
      <c r="A128" s="12"/>
      <c r="B128" s="242"/>
      <c r="C128" s="243"/>
      <c r="D128" s="238" t="s">
        <v>140</v>
      </c>
      <c r="E128" s="244" t="s">
        <v>260</v>
      </c>
      <c r="F128" s="245" t="s">
        <v>286</v>
      </c>
      <c r="G128" s="243"/>
      <c r="H128" s="246">
        <v>24</v>
      </c>
      <c r="I128" s="247"/>
      <c r="J128" s="243"/>
      <c r="K128" s="243"/>
      <c r="L128" s="248"/>
      <c r="M128" s="249"/>
      <c r="N128" s="250"/>
      <c r="O128" s="250"/>
      <c r="P128" s="250"/>
      <c r="Q128" s="250"/>
      <c r="R128" s="250"/>
      <c r="S128" s="250"/>
      <c r="T128" s="251"/>
      <c r="U128" s="12"/>
      <c r="V128" s="12"/>
      <c r="W128" s="12"/>
      <c r="X128" s="12"/>
      <c r="Y128" s="12"/>
      <c r="Z128" s="12"/>
      <c r="AA128" s="12"/>
      <c r="AB128" s="12"/>
      <c r="AC128" s="12"/>
      <c r="AD128" s="12"/>
      <c r="AE128" s="12"/>
      <c r="AT128" s="252" t="s">
        <v>140</v>
      </c>
      <c r="AU128" s="252" t="s">
        <v>81</v>
      </c>
      <c r="AV128" s="12" t="s">
        <v>103</v>
      </c>
      <c r="AW128" s="12" t="s">
        <v>30</v>
      </c>
      <c r="AX128" s="12" t="s">
        <v>73</v>
      </c>
      <c r="AY128" s="252" t="s">
        <v>133</v>
      </c>
    </row>
    <row r="129" s="12" customFormat="1">
      <c r="A129" s="12"/>
      <c r="B129" s="242"/>
      <c r="C129" s="243"/>
      <c r="D129" s="238" t="s">
        <v>140</v>
      </c>
      <c r="E129" s="244" t="s">
        <v>287</v>
      </c>
      <c r="F129" s="245" t="s">
        <v>288</v>
      </c>
      <c r="G129" s="243"/>
      <c r="H129" s="246">
        <v>104</v>
      </c>
      <c r="I129" s="247"/>
      <c r="J129" s="243"/>
      <c r="K129" s="243"/>
      <c r="L129" s="248"/>
      <c r="M129" s="249"/>
      <c r="N129" s="250"/>
      <c r="O129" s="250"/>
      <c r="P129" s="250"/>
      <c r="Q129" s="250"/>
      <c r="R129" s="250"/>
      <c r="S129" s="250"/>
      <c r="T129" s="251"/>
      <c r="U129" s="12"/>
      <c r="V129" s="12"/>
      <c r="W129" s="12"/>
      <c r="X129" s="12"/>
      <c r="Y129" s="12"/>
      <c r="Z129" s="12"/>
      <c r="AA129" s="12"/>
      <c r="AB129" s="12"/>
      <c r="AC129" s="12"/>
      <c r="AD129" s="12"/>
      <c r="AE129" s="12"/>
      <c r="AT129" s="252" t="s">
        <v>140</v>
      </c>
      <c r="AU129" s="252" t="s">
        <v>81</v>
      </c>
      <c r="AV129" s="12" t="s">
        <v>103</v>
      </c>
      <c r="AW129" s="12" t="s">
        <v>30</v>
      </c>
      <c r="AX129" s="12" t="s">
        <v>81</v>
      </c>
      <c r="AY129" s="252" t="s">
        <v>133</v>
      </c>
    </row>
    <row r="130" s="2" customFormat="1" ht="21.75" customHeight="1">
      <c r="A130" s="36"/>
      <c r="B130" s="37"/>
      <c r="C130" s="225" t="s">
        <v>148</v>
      </c>
      <c r="D130" s="225" t="s">
        <v>134</v>
      </c>
      <c r="E130" s="226" t="s">
        <v>289</v>
      </c>
      <c r="F130" s="227" t="s">
        <v>290</v>
      </c>
      <c r="G130" s="228" t="s">
        <v>191</v>
      </c>
      <c r="H130" s="229">
        <v>68</v>
      </c>
      <c r="I130" s="230"/>
      <c r="J130" s="231">
        <f>ROUND(I130*H130,2)</f>
        <v>0</v>
      </c>
      <c r="K130" s="227" t="s">
        <v>275</v>
      </c>
      <c r="L130" s="42"/>
      <c r="M130" s="232" t="s">
        <v>1</v>
      </c>
      <c r="N130" s="233" t="s">
        <v>38</v>
      </c>
      <c r="O130" s="89"/>
      <c r="P130" s="234">
        <f>O130*H130</f>
        <v>0</v>
      </c>
      <c r="Q130" s="234">
        <v>0</v>
      </c>
      <c r="R130" s="234">
        <f>Q130*H130</f>
        <v>0</v>
      </c>
      <c r="S130" s="234">
        <v>0</v>
      </c>
      <c r="T130" s="235">
        <f>S130*H130</f>
        <v>0</v>
      </c>
      <c r="U130" s="36"/>
      <c r="V130" s="36"/>
      <c r="W130" s="36"/>
      <c r="X130" s="36"/>
      <c r="Y130" s="36"/>
      <c r="Z130" s="36"/>
      <c r="AA130" s="36"/>
      <c r="AB130" s="36"/>
      <c r="AC130" s="36"/>
      <c r="AD130" s="36"/>
      <c r="AE130" s="36"/>
      <c r="AR130" s="236" t="s">
        <v>132</v>
      </c>
      <c r="AT130" s="236" t="s">
        <v>134</v>
      </c>
      <c r="AU130" s="236" t="s">
        <v>81</v>
      </c>
      <c r="AY130" s="15" t="s">
        <v>133</v>
      </c>
      <c r="BE130" s="237">
        <f>IF(N130="základní",J130,0)</f>
        <v>0</v>
      </c>
      <c r="BF130" s="237">
        <f>IF(N130="snížená",J130,0)</f>
        <v>0</v>
      </c>
      <c r="BG130" s="237">
        <f>IF(N130="zákl. přenesená",J130,0)</f>
        <v>0</v>
      </c>
      <c r="BH130" s="237">
        <f>IF(N130="sníž. přenesená",J130,0)</f>
        <v>0</v>
      </c>
      <c r="BI130" s="237">
        <f>IF(N130="nulová",J130,0)</f>
        <v>0</v>
      </c>
      <c r="BJ130" s="15" t="s">
        <v>81</v>
      </c>
      <c r="BK130" s="237">
        <f>ROUND(I130*H130,2)</f>
        <v>0</v>
      </c>
      <c r="BL130" s="15" t="s">
        <v>132</v>
      </c>
      <c r="BM130" s="236" t="s">
        <v>291</v>
      </c>
    </row>
    <row r="131" s="2" customFormat="1">
      <c r="A131" s="36"/>
      <c r="B131" s="37"/>
      <c r="C131" s="38"/>
      <c r="D131" s="238" t="s">
        <v>139</v>
      </c>
      <c r="E131" s="38"/>
      <c r="F131" s="239" t="s">
        <v>292</v>
      </c>
      <c r="G131" s="38"/>
      <c r="H131" s="38"/>
      <c r="I131" s="143"/>
      <c r="J131" s="38"/>
      <c r="K131" s="38"/>
      <c r="L131" s="42"/>
      <c r="M131" s="240"/>
      <c r="N131" s="241"/>
      <c r="O131" s="89"/>
      <c r="P131" s="89"/>
      <c r="Q131" s="89"/>
      <c r="R131" s="89"/>
      <c r="S131" s="89"/>
      <c r="T131" s="90"/>
      <c r="U131" s="36"/>
      <c r="V131" s="36"/>
      <c r="W131" s="36"/>
      <c r="X131" s="36"/>
      <c r="Y131" s="36"/>
      <c r="Z131" s="36"/>
      <c r="AA131" s="36"/>
      <c r="AB131" s="36"/>
      <c r="AC131" s="36"/>
      <c r="AD131" s="36"/>
      <c r="AE131" s="36"/>
      <c r="AT131" s="15" t="s">
        <v>139</v>
      </c>
      <c r="AU131" s="15" t="s">
        <v>81</v>
      </c>
    </row>
    <row r="132" s="13" customFormat="1">
      <c r="A132" s="13"/>
      <c r="B132" s="253"/>
      <c r="C132" s="254"/>
      <c r="D132" s="238" t="s">
        <v>140</v>
      </c>
      <c r="E132" s="255" t="s">
        <v>1</v>
      </c>
      <c r="F132" s="256" t="s">
        <v>283</v>
      </c>
      <c r="G132" s="254"/>
      <c r="H132" s="255" t="s">
        <v>1</v>
      </c>
      <c r="I132" s="257"/>
      <c r="J132" s="254"/>
      <c r="K132" s="254"/>
      <c r="L132" s="258"/>
      <c r="M132" s="259"/>
      <c r="N132" s="260"/>
      <c r="O132" s="260"/>
      <c r="P132" s="260"/>
      <c r="Q132" s="260"/>
      <c r="R132" s="260"/>
      <c r="S132" s="260"/>
      <c r="T132" s="261"/>
      <c r="U132" s="13"/>
      <c r="V132" s="13"/>
      <c r="W132" s="13"/>
      <c r="X132" s="13"/>
      <c r="Y132" s="13"/>
      <c r="Z132" s="13"/>
      <c r="AA132" s="13"/>
      <c r="AB132" s="13"/>
      <c r="AC132" s="13"/>
      <c r="AD132" s="13"/>
      <c r="AE132" s="13"/>
      <c r="AT132" s="262" t="s">
        <v>140</v>
      </c>
      <c r="AU132" s="262" t="s">
        <v>81</v>
      </c>
      <c r="AV132" s="13" t="s">
        <v>81</v>
      </c>
      <c r="AW132" s="13" t="s">
        <v>30</v>
      </c>
      <c r="AX132" s="13" t="s">
        <v>73</v>
      </c>
      <c r="AY132" s="262" t="s">
        <v>133</v>
      </c>
    </row>
    <row r="133" s="12" customFormat="1">
      <c r="A133" s="12"/>
      <c r="B133" s="242"/>
      <c r="C133" s="243"/>
      <c r="D133" s="238" t="s">
        <v>140</v>
      </c>
      <c r="E133" s="244" t="s">
        <v>293</v>
      </c>
      <c r="F133" s="245" t="s">
        <v>294</v>
      </c>
      <c r="G133" s="243"/>
      <c r="H133" s="246">
        <v>47</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140</v>
      </c>
      <c r="AU133" s="252" t="s">
        <v>81</v>
      </c>
      <c r="AV133" s="12" t="s">
        <v>103</v>
      </c>
      <c r="AW133" s="12" t="s">
        <v>30</v>
      </c>
      <c r="AX133" s="12" t="s">
        <v>73</v>
      </c>
      <c r="AY133" s="252" t="s">
        <v>133</v>
      </c>
    </row>
    <row r="134" s="12" customFormat="1">
      <c r="A134" s="12"/>
      <c r="B134" s="242"/>
      <c r="C134" s="243"/>
      <c r="D134" s="238" t="s">
        <v>140</v>
      </c>
      <c r="E134" s="244" t="s">
        <v>262</v>
      </c>
      <c r="F134" s="245" t="s">
        <v>295</v>
      </c>
      <c r="G134" s="243"/>
      <c r="H134" s="246">
        <v>21</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140</v>
      </c>
      <c r="AU134" s="252" t="s">
        <v>81</v>
      </c>
      <c r="AV134" s="12" t="s">
        <v>103</v>
      </c>
      <c r="AW134" s="12" t="s">
        <v>30</v>
      </c>
      <c r="AX134" s="12" t="s">
        <v>73</v>
      </c>
      <c r="AY134" s="252" t="s">
        <v>133</v>
      </c>
    </row>
    <row r="135" s="12" customFormat="1">
      <c r="A135" s="12"/>
      <c r="B135" s="242"/>
      <c r="C135" s="243"/>
      <c r="D135" s="238" t="s">
        <v>140</v>
      </c>
      <c r="E135" s="244" t="s">
        <v>296</v>
      </c>
      <c r="F135" s="245" t="s">
        <v>297</v>
      </c>
      <c r="G135" s="243"/>
      <c r="H135" s="246">
        <v>68</v>
      </c>
      <c r="I135" s="247"/>
      <c r="J135" s="243"/>
      <c r="K135" s="243"/>
      <c r="L135" s="248"/>
      <c r="M135" s="249"/>
      <c r="N135" s="250"/>
      <c r="O135" s="250"/>
      <c r="P135" s="250"/>
      <c r="Q135" s="250"/>
      <c r="R135" s="250"/>
      <c r="S135" s="250"/>
      <c r="T135" s="251"/>
      <c r="U135" s="12"/>
      <c r="V135" s="12"/>
      <c r="W135" s="12"/>
      <c r="X135" s="12"/>
      <c r="Y135" s="12"/>
      <c r="Z135" s="12"/>
      <c r="AA135" s="12"/>
      <c r="AB135" s="12"/>
      <c r="AC135" s="12"/>
      <c r="AD135" s="12"/>
      <c r="AE135" s="12"/>
      <c r="AT135" s="252" t="s">
        <v>140</v>
      </c>
      <c r="AU135" s="252" t="s">
        <v>81</v>
      </c>
      <c r="AV135" s="12" t="s">
        <v>103</v>
      </c>
      <c r="AW135" s="12" t="s">
        <v>30</v>
      </c>
      <c r="AX135" s="12" t="s">
        <v>81</v>
      </c>
      <c r="AY135" s="252" t="s">
        <v>133</v>
      </c>
    </row>
    <row r="136" s="2" customFormat="1" ht="21.75" customHeight="1">
      <c r="A136" s="36"/>
      <c r="B136" s="37"/>
      <c r="C136" s="225" t="s">
        <v>132</v>
      </c>
      <c r="D136" s="225" t="s">
        <v>134</v>
      </c>
      <c r="E136" s="226" t="s">
        <v>298</v>
      </c>
      <c r="F136" s="227" t="s">
        <v>299</v>
      </c>
      <c r="G136" s="228" t="s">
        <v>191</v>
      </c>
      <c r="H136" s="229">
        <v>19</v>
      </c>
      <c r="I136" s="230"/>
      <c r="J136" s="231">
        <f>ROUND(I136*H136,2)</f>
        <v>0</v>
      </c>
      <c r="K136" s="227" t="s">
        <v>275</v>
      </c>
      <c r="L136" s="42"/>
      <c r="M136" s="232" t="s">
        <v>1</v>
      </c>
      <c r="N136" s="233" t="s">
        <v>38</v>
      </c>
      <c r="O136" s="89"/>
      <c r="P136" s="234">
        <f>O136*H136</f>
        <v>0</v>
      </c>
      <c r="Q136" s="234">
        <v>0</v>
      </c>
      <c r="R136" s="234">
        <f>Q136*H136</f>
        <v>0</v>
      </c>
      <c r="S136" s="234">
        <v>0</v>
      </c>
      <c r="T136" s="235">
        <f>S136*H136</f>
        <v>0</v>
      </c>
      <c r="U136" s="36"/>
      <c r="V136" s="36"/>
      <c r="W136" s="36"/>
      <c r="X136" s="36"/>
      <c r="Y136" s="36"/>
      <c r="Z136" s="36"/>
      <c r="AA136" s="36"/>
      <c r="AB136" s="36"/>
      <c r="AC136" s="36"/>
      <c r="AD136" s="36"/>
      <c r="AE136" s="36"/>
      <c r="AR136" s="236" t="s">
        <v>132</v>
      </c>
      <c r="AT136" s="236" t="s">
        <v>134</v>
      </c>
      <c r="AU136" s="236" t="s">
        <v>81</v>
      </c>
      <c r="AY136" s="15" t="s">
        <v>133</v>
      </c>
      <c r="BE136" s="237">
        <f>IF(N136="základní",J136,0)</f>
        <v>0</v>
      </c>
      <c r="BF136" s="237">
        <f>IF(N136="snížená",J136,0)</f>
        <v>0</v>
      </c>
      <c r="BG136" s="237">
        <f>IF(N136="zákl. přenesená",J136,0)</f>
        <v>0</v>
      </c>
      <c r="BH136" s="237">
        <f>IF(N136="sníž. přenesená",J136,0)</f>
        <v>0</v>
      </c>
      <c r="BI136" s="237">
        <f>IF(N136="nulová",J136,0)</f>
        <v>0</v>
      </c>
      <c r="BJ136" s="15" t="s">
        <v>81</v>
      </c>
      <c r="BK136" s="237">
        <f>ROUND(I136*H136,2)</f>
        <v>0</v>
      </c>
      <c r="BL136" s="15" t="s">
        <v>132</v>
      </c>
      <c r="BM136" s="236" t="s">
        <v>300</v>
      </c>
    </row>
    <row r="137" s="2" customFormat="1">
      <c r="A137" s="36"/>
      <c r="B137" s="37"/>
      <c r="C137" s="38"/>
      <c r="D137" s="238" t="s">
        <v>139</v>
      </c>
      <c r="E137" s="38"/>
      <c r="F137" s="239" t="s">
        <v>301</v>
      </c>
      <c r="G137" s="38"/>
      <c r="H137" s="38"/>
      <c r="I137" s="143"/>
      <c r="J137" s="38"/>
      <c r="K137" s="38"/>
      <c r="L137" s="42"/>
      <c r="M137" s="240"/>
      <c r="N137" s="241"/>
      <c r="O137" s="89"/>
      <c r="P137" s="89"/>
      <c r="Q137" s="89"/>
      <c r="R137" s="89"/>
      <c r="S137" s="89"/>
      <c r="T137" s="90"/>
      <c r="U137" s="36"/>
      <c r="V137" s="36"/>
      <c r="W137" s="36"/>
      <c r="X137" s="36"/>
      <c r="Y137" s="36"/>
      <c r="Z137" s="36"/>
      <c r="AA137" s="36"/>
      <c r="AB137" s="36"/>
      <c r="AC137" s="36"/>
      <c r="AD137" s="36"/>
      <c r="AE137" s="36"/>
      <c r="AT137" s="15" t="s">
        <v>139</v>
      </c>
      <c r="AU137" s="15" t="s">
        <v>81</v>
      </c>
    </row>
    <row r="138" s="13" customFormat="1">
      <c r="A138" s="13"/>
      <c r="B138" s="253"/>
      <c r="C138" s="254"/>
      <c r="D138" s="238" t="s">
        <v>140</v>
      </c>
      <c r="E138" s="255" t="s">
        <v>1</v>
      </c>
      <c r="F138" s="256" t="s">
        <v>283</v>
      </c>
      <c r="G138" s="254"/>
      <c r="H138" s="255" t="s">
        <v>1</v>
      </c>
      <c r="I138" s="257"/>
      <c r="J138" s="254"/>
      <c r="K138" s="254"/>
      <c r="L138" s="258"/>
      <c r="M138" s="259"/>
      <c r="N138" s="260"/>
      <c r="O138" s="260"/>
      <c r="P138" s="260"/>
      <c r="Q138" s="260"/>
      <c r="R138" s="260"/>
      <c r="S138" s="260"/>
      <c r="T138" s="261"/>
      <c r="U138" s="13"/>
      <c r="V138" s="13"/>
      <c r="W138" s="13"/>
      <c r="X138" s="13"/>
      <c r="Y138" s="13"/>
      <c r="Z138" s="13"/>
      <c r="AA138" s="13"/>
      <c r="AB138" s="13"/>
      <c r="AC138" s="13"/>
      <c r="AD138" s="13"/>
      <c r="AE138" s="13"/>
      <c r="AT138" s="262" t="s">
        <v>140</v>
      </c>
      <c r="AU138" s="262" t="s">
        <v>81</v>
      </c>
      <c r="AV138" s="13" t="s">
        <v>81</v>
      </c>
      <c r="AW138" s="13" t="s">
        <v>30</v>
      </c>
      <c r="AX138" s="13" t="s">
        <v>73</v>
      </c>
      <c r="AY138" s="262" t="s">
        <v>133</v>
      </c>
    </row>
    <row r="139" s="12" customFormat="1">
      <c r="A139" s="12"/>
      <c r="B139" s="242"/>
      <c r="C139" s="243"/>
      <c r="D139" s="238" t="s">
        <v>140</v>
      </c>
      <c r="E139" s="244" t="s">
        <v>155</v>
      </c>
      <c r="F139" s="245" t="s">
        <v>302</v>
      </c>
      <c r="G139" s="243"/>
      <c r="H139" s="246">
        <v>15</v>
      </c>
      <c r="I139" s="247"/>
      <c r="J139" s="243"/>
      <c r="K139" s="243"/>
      <c r="L139" s="248"/>
      <c r="M139" s="249"/>
      <c r="N139" s="250"/>
      <c r="O139" s="250"/>
      <c r="P139" s="250"/>
      <c r="Q139" s="250"/>
      <c r="R139" s="250"/>
      <c r="S139" s="250"/>
      <c r="T139" s="251"/>
      <c r="U139" s="12"/>
      <c r="V139" s="12"/>
      <c r="W139" s="12"/>
      <c r="X139" s="12"/>
      <c r="Y139" s="12"/>
      <c r="Z139" s="12"/>
      <c r="AA139" s="12"/>
      <c r="AB139" s="12"/>
      <c r="AC139" s="12"/>
      <c r="AD139" s="12"/>
      <c r="AE139" s="12"/>
      <c r="AT139" s="252" t="s">
        <v>140</v>
      </c>
      <c r="AU139" s="252" t="s">
        <v>81</v>
      </c>
      <c r="AV139" s="12" t="s">
        <v>103</v>
      </c>
      <c r="AW139" s="12" t="s">
        <v>30</v>
      </c>
      <c r="AX139" s="12" t="s">
        <v>73</v>
      </c>
      <c r="AY139" s="252" t="s">
        <v>133</v>
      </c>
    </row>
    <row r="140" s="12" customFormat="1">
      <c r="A140" s="12"/>
      <c r="B140" s="242"/>
      <c r="C140" s="243"/>
      <c r="D140" s="238" t="s">
        <v>140</v>
      </c>
      <c r="E140" s="244" t="s">
        <v>156</v>
      </c>
      <c r="F140" s="245" t="s">
        <v>303</v>
      </c>
      <c r="G140" s="243"/>
      <c r="H140" s="246">
        <v>4</v>
      </c>
      <c r="I140" s="247"/>
      <c r="J140" s="243"/>
      <c r="K140" s="243"/>
      <c r="L140" s="248"/>
      <c r="M140" s="249"/>
      <c r="N140" s="250"/>
      <c r="O140" s="250"/>
      <c r="P140" s="250"/>
      <c r="Q140" s="250"/>
      <c r="R140" s="250"/>
      <c r="S140" s="250"/>
      <c r="T140" s="251"/>
      <c r="U140" s="12"/>
      <c r="V140" s="12"/>
      <c r="W140" s="12"/>
      <c r="X140" s="12"/>
      <c r="Y140" s="12"/>
      <c r="Z140" s="12"/>
      <c r="AA140" s="12"/>
      <c r="AB140" s="12"/>
      <c r="AC140" s="12"/>
      <c r="AD140" s="12"/>
      <c r="AE140" s="12"/>
      <c r="AT140" s="252" t="s">
        <v>140</v>
      </c>
      <c r="AU140" s="252" t="s">
        <v>81</v>
      </c>
      <c r="AV140" s="12" t="s">
        <v>103</v>
      </c>
      <c r="AW140" s="12" t="s">
        <v>30</v>
      </c>
      <c r="AX140" s="12" t="s">
        <v>73</v>
      </c>
      <c r="AY140" s="252" t="s">
        <v>133</v>
      </c>
    </row>
    <row r="141" s="12" customFormat="1">
      <c r="A141" s="12"/>
      <c r="B141" s="242"/>
      <c r="C141" s="243"/>
      <c r="D141" s="238" t="s">
        <v>140</v>
      </c>
      <c r="E141" s="244" t="s">
        <v>304</v>
      </c>
      <c r="F141" s="245" t="s">
        <v>305</v>
      </c>
      <c r="G141" s="243"/>
      <c r="H141" s="246">
        <v>19</v>
      </c>
      <c r="I141" s="247"/>
      <c r="J141" s="243"/>
      <c r="K141" s="243"/>
      <c r="L141" s="248"/>
      <c r="M141" s="249"/>
      <c r="N141" s="250"/>
      <c r="O141" s="250"/>
      <c r="P141" s="250"/>
      <c r="Q141" s="250"/>
      <c r="R141" s="250"/>
      <c r="S141" s="250"/>
      <c r="T141" s="251"/>
      <c r="U141" s="12"/>
      <c r="V141" s="12"/>
      <c r="W141" s="12"/>
      <c r="X141" s="12"/>
      <c r="Y141" s="12"/>
      <c r="Z141" s="12"/>
      <c r="AA141" s="12"/>
      <c r="AB141" s="12"/>
      <c r="AC141" s="12"/>
      <c r="AD141" s="12"/>
      <c r="AE141" s="12"/>
      <c r="AT141" s="252" t="s">
        <v>140</v>
      </c>
      <c r="AU141" s="252" t="s">
        <v>81</v>
      </c>
      <c r="AV141" s="12" t="s">
        <v>103</v>
      </c>
      <c r="AW141" s="12" t="s">
        <v>30</v>
      </c>
      <c r="AX141" s="12" t="s">
        <v>81</v>
      </c>
      <c r="AY141" s="252" t="s">
        <v>133</v>
      </c>
    </row>
    <row r="142" s="2" customFormat="1" ht="21.75" customHeight="1">
      <c r="A142" s="36"/>
      <c r="B142" s="37"/>
      <c r="C142" s="225" t="s">
        <v>158</v>
      </c>
      <c r="D142" s="225" t="s">
        <v>134</v>
      </c>
      <c r="E142" s="226" t="s">
        <v>306</v>
      </c>
      <c r="F142" s="227" t="s">
        <v>307</v>
      </c>
      <c r="G142" s="228" t="s">
        <v>191</v>
      </c>
      <c r="H142" s="229">
        <v>16</v>
      </c>
      <c r="I142" s="230"/>
      <c r="J142" s="231">
        <f>ROUND(I142*H142,2)</f>
        <v>0</v>
      </c>
      <c r="K142" s="227" t="s">
        <v>275</v>
      </c>
      <c r="L142" s="42"/>
      <c r="M142" s="232" t="s">
        <v>1</v>
      </c>
      <c r="N142" s="233" t="s">
        <v>38</v>
      </c>
      <c r="O142" s="89"/>
      <c r="P142" s="234">
        <f>O142*H142</f>
        <v>0</v>
      </c>
      <c r="Q142" s="234">
        <v>0</v>
      </c>
      <c r="R142" s="234">
        <f>Q142*H142</f>
        <v>0</v>
      </c>
      <c r="S142" s="234">
        <v>0</v>
      </c>
      <c r="T142" s="235">
        <f>S142*H142</f>
        <v>0</v>
      </c>
      <c r="U142" s="36"/>
      <c r="V142" s="36"/>
      <c r="W142" s="36"/>
      <c r="X142" s="36"/>
      <c r="Y142" s="36"/>
      <c r="Z142" s="36"/>
      <c r="AA142" s="36"/>
      <c r="AB142" s="36"/>
      <c r="AC142" s="36"/>
      <c r="AD142" s="36"/>
      <c r="AE142" s="36"/>
      <c r="AR142" s="236" t="s">
        <v>132</v>
      </c>
      <c r="AT142" s="236" t="s">
        <v>134</v>
      </c>
      <c r="AU142" s="236" t="s">
        <v>81</v>
      </c>
      <c r="AY142" s="15" t="s">
        <v>133</v>
      </c>
      <c r="BE142" s="237">
        <f>IF(N142="základní",J142,0)</f>
        <v>0</v>
      </c>
      <c r="BF142" s="237">
        <f>IF(N142="snížená",J142,0)</f>
        <v>0</v>
      </c>
      <c r="BG142" s="237">
        <f>IF(N142="zákl. přenesená",J142,0)</f>
        <v>0</v>
      </c>
      <c r="BH142" s="237">
        <f>IF(N142="sníž. přenesená",J142,0)</f>
        <v>0</v>
      </c>
      <c r="BI142" s="237">
        <f>IF(N142="nulová",J142,0)</f>
        <v>0</v>
      </c>
      <c r="BJ142" s="15" t="s">
        <v>81</v>
      </c>
      <c r="BK142" s="237">
        <f>ROUND(I142*H142,2)</f>
        <v>0</v>
      </c>
      <c r="BL142" s="15" t="s">
        <v>132</v>
      </c>
      <c r="BM142" s="236" t="s">
        <v>308</v>
      </c>
    </row>
    <row r="143" s="2" customFormat="1">
      <c r="A143" s="36"/>
      <c r="B143" s="37"/>
      <c r="C143" s="38"/>
      <c r="D143" s="238" t="s">
        <v>139</v>
      </c>
      <c r="E143" s="38"/>
      <c r="F143" s="239" t="s">
        <v>309</v>
      </c>
      <c r="G143" s="38"/>
      <c r="H143" s="38"/>
      <c r="I143" s="143"/>
      <c r="J143" s="38"/>
      <c r="K143" s="38"/>
      <c r="L143" s="42"/>
      <c r="M143" s="240"/>
      <c r="N143" s="241"/>
      <c r="O143" s="89"/>
      <c r="P143" s="89"/>
      <c r="Q143" s="89"/>
      <c r="R143" s="89"/>
      <c r="S143" s="89"/>
      <c r="T143" s="90"/>
      <c r="U143" s="36"/>
      <c r="V143" s="36"/>
      <c r="W143" s="36"/>
      <c r="X143" s="36"/>
      <c r="Y143" s="36"/>
      <c r="Z143" s="36"/>
      <c r="AA143" s="36"/>
      <c r="AB143" s="36"/>
      <c r="AC143" s="36"/>
      <c r="AD143" s="36"/>
      <c r="AE143" s="36"/>
      <c r="AT143" s="15" t="s">
        <v>139</v>
      </c>
      <c r="AU143" s="15" t="s">
        <v>81</v>
      </c>
    </row>
    <row r="144" s="13" customFormat="1">
      <c r="A144" s="13"/>
      <c r="B144" s="253"/>
      <c r="C144" s="254"/>
      <c r="D144" s="238" t="s">
        <v>140</v>
      </c>
      <c r="E144" s="255" t="s">
        <v>1</v>
      </c>
      <c r="F144" s="256" t="s">
        <v>283</v>
      </c>
      <c r="G144" s="254"/>
      <c r="H144" s="255" t="s">
        <v>1</v>
      </c>
      <c r="I144" s="257"/>
      <c r="J144" s="254"/>
      <c r="K144" s="254"/>
      <c r="L144" s="258"/>
      <c r="M144" s="259"/>
      <c r="N144" s="260"/>
      <c r="O144" s="260"/>
      <c r="P144" s="260"/>
      <c r="Q144" s="260"/>
      <c r="R144" s="260"/>
      <c r="S144" s="260"/>
      <c r="T144" s="261"/>
      <c r="U144" s="13"/>
      <c r="V144" s="13"/>
      <c r="W144" s="13"/>
      <c r="X144" s="13"/>
      <c r="Y144" s="13"/>
      <c r="Z144" s="13"/>
      <c r="AA144" s="13"/>
      <c r="AB144" s="13"/>
      <c r="AC144" s="13"/>
      <c r="AD144" s="13"/>
      <c r="AE144" s="13"/>
      <c r="AT144" s="262" t="s">
        <v>140</v>
      </c>
      <c r="AU144" s="262" t="s">
        <v>81</v>
      </c>
      <c r="AV144" s="13" t="s">
        <v>81</v>
      </c>
      <c r="AW144" s="13" t="s">
        <v>30</v>
      </c>
      <c r="AX144" s="13" t="s">
        <v>73</v>
      </c>
      <c r="AY144" s="262" t="s">
        <v>133</v>
      </c>
    </row>
    <row r="145" s="12" customFormat="1">
      <c r="A145" s="12"/>
      <c r="B145" s="242"/>
      <c r="C145" s="243"/>
      <c r="D145" s="238" t="s">
        <v>140</v>
      </c>
      <c r="E145" s="244" t="s">
        <v>162</v>
      </c>
      <c r="F145" s="245" t="s">
        <v>310</v>
      </c>
      <c r="G145" s="243"/>
      <c r="H145" s="246">
        <v>16</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140</v>
      </c>
      <c r="AU145" s="252" t="s">
        <v>81</v>
      </c>
      <c r="AV145" s="12" t="s">
        <v>103</v>
      </c>
      <c r="AW145" s="12" t="s">
        <v>30</v>
      </c>
      <c r="AX145" s="12" t="s">
        <v>81</v>
      </c>
      <c r="AY145" s="252" t="s">
        <v>133</v>
      </c>
    </row>
    <row r="146" s="2" customFormat="1" ht="21.75" customHeight="1">
      <c r="A146" s="36"/>
      <c r="B146" s="37"/>
      <c r="C146" s="225" t="s">
        <v>165</v>
      </c>
      <c r="D146" s="225" t="s">
        <v>134</v>
      </c>
      <c r="E146" s="226" t="s">
        <v>311</v>
      </c>
      <c r="F146" s="227" t="s">
        <v>312</v>
      </c>
      <c r="G146" s="228" t="s">
        <v>191</v>
      </c>
      <c r="H146" s="229">
        <v>7</v>
      </c>
      <c r="I146" s="230"/>
      <c r="J146" s="231">
        <f>ROUND(I146*H146,2)</f>
        <v>0</v>
      </c>
      <c r="K146" s="227" t="s">
        <v>275</v>
      </c>
      <c r="L146" s="42"/>
      <c r="M146" s="232" t="s">
        <v>1</v>
      </c>
      <c r="N146" s="233" t="s">
        <v>38</v>
      </c>
      <c r="O146" s="89"/>
      <c r="P146" s="234">
        <f>O146*H146</f>
        <v>0</v>
      </c>
      <c r="Q146" s="234">
        <v>0</v>
      </c>
      <c r="R146" s="234">
        <f>Q146*H146</f>
        <v>0</v>
      </c>
      <c r="S146" s="234">
        <v>0</v>
      </c>
      <c r="T146" s="235">
        <f>S146*H146</f>
        <v>0</v>
      </c>
      <c r="U146" s="36"/>
      <c r="V146" s="36"/>
      <c r="W146" s="36"/>
      <c r="X146" s="36"/>
      <c r="Y146" s="36"/>
      <c r="Z146" s="36"/>
      <c r="AA146" s="36"/>
      <c r="AB146" s="36"/>
      <c r="AC146" s="36"/>
      <c r="AD146" s="36"/>
      <c r="AE146" s="36"/>
      <c r="AR146" s="236" t="s">
        <v>132</v>
      </c>
      <c r="AT146" s="236" t="s">
        <v>134</v>
      </c>
      <c r="AU146" s="236" t="s">
        <v>81</v>
      </c>
      <c r="AY146" s="15" t="s">
        <v>133</v>
      </c>
      <c r="BE146" s="237">
        <f>IF(N146="základní",J146,0)</f>
        <v>0</v>
      </c>
      <c r="BF146" s="237">
        <f>IF(N146="snížená",J146,0)</f>
        <v>0</v>
      </c>
      <c r="BG146" s="237">
        <f>IF(N146="zákl. přenesená",J146,0)</f>
        <v>0</v>
      </c>
      <c r="BH146" s="237">
        <f>IF(N146="sníž. přenesená",J146,0)</f>
        <v>0</v>
      </c>
      <c r="BI146" s="237">
        <f>IF(N146="nulová",J146,0)</f>
        <v>0</v>
      </c>
      <c r="BJ146" s="15" t="s">
        <v>81</v>
      </c>
      <c r="BK146" s="237">
        <f>ROUND(I146*H146,2)</f>
        <v>0</v>
      </c>
      <c r="BL146" s="15" t="s">
        <v>132</v>
      </c>
      <c r="BM146" s="236" t="s">
        <v>313</v>
      </c>
    </row>
    <row r="147" s="2" customFormat="1">
      <c r="A147" s="36"/>
      <c r="B147" s="37"/>
      <c r="C147" s="38"/>
      <c r="D147" s="238" t="s">
        <v>139</v>
      </c>
      <c r="E147" s="38"/>
      <c r="F147" s="239" t="s">
        <v>314</v>
      </c>
      <c r="G147" s="38"/>
      <c r="H147" s="38"/>
      <c r="I147" s="143"/>
      <c r="J147" s="38"/>
      <c r="K147" s="38"/>
      <c r="L147" s="42"/>
      <c r="M147" s="240"/>
      <c r="N147" s="241"/>
      <c r="O147" s="89"/>
      <c r="P147" s="89"/>
      <c r="Q147" s="89"/>
      <c r="R147" s="89"/>
      <c r="S147" s="89"/>
      <c r="T147" s="90"/>
      <c r="U147" s="36"/>
      <c r="V147" s="36"/>
      <c r="W147" s="36"/>
      <c r="X147" s="36"/>
      <c r="Y147" s="36"/>
      <c r="Z147" s="36"/>
      <c r="AA147" s="36"/>
      <c r="AB147" s="36"/>
      <c r="AC147" s="36"/>
      <c r="AD147" s="36"/>
      <c r="AE147" s="36"/>
      <c r="AT147" s="15" t="s">
        <v>139</v>
      </c>
      <c r="AU147" s="15" t="s">
        <v>81</v>
      </c>
    </row>
    <row r="148" s="13" customFormat="1">
      <c r="A148" s="13"/>
      <c r="B148" s="253"/>
      <c r="C148" s="254"/>
      <c r="D148" s="238" t="s">
        <v>140</v>
      </c>
      <c r="E148" s="255" t="s">
        <v>1</v>
      </c>
      <c r="F148" s="256" t="s">
        <v>283</v>
      </c>
      <c r="G148" s="254"/>
      <c r="H148" s="255" t="s">
        <v>1</v>
      </c>
      <c r="I148" s="257"/>
      <c r="J148" s="254"/>
      <c r="K148" s="254"/>
      <c r="L148" s="258"/>
      <c r="M148" s="259"/>
      <c r="N148" s="260"/>
      <c r="O148" s="260"/>
      <c r="P148" s="260"/>
      <c r="Q148" s="260"/>
      <c r="R148" s="260"/>
      <c r="S148" s="260"/>
      <c r="T148" s="261"/>
      <c r="U148" s="13"/>
      <c r="V148" s="13"/>
      <c r="W148" s="13"/>
      <c r="X148" s="13"/>
      <c r="Y148" s="13"/>
      <c r="Z148" s="13"/>
      <c r="AA148" s="13"/>
      <c r="AB148" s="13"/>
      <c r="AC148" s="13"/>
      <c r="AD148" s="13"/>
      <c r="AE148" s="13"/>
      <c r="AT148" s="262" t="s">
        <v>140</v>
      </c>
      <c r="AU148" s="262" t="s">
        <v>81</v>
      </c>
      <c r="AV148" s="13" t="s">
        <v>81</v>
      </c>
      <c r="AW148" s="13" t="s">
        <v>30</v>
      </c>
      <c r="AX148" s="13" t="s">
        <v>73</v>
      </c>
      <c r="AY148" s="262" t="s">
        <v>133</v>
      </c>
    </row>
    <row r="149" s="12" customFormat="1">
      <c r="A149" s="12"/>
      <c r="B149" s="242"/>
      <c r="C149" s="243"/>
      <c r="D149" s="238" t="s">
        <v>140</v>
      </c>
      <c r="E149" s="244" t="s">
        <v>315</v>
      </c>
      <c r="F149" s="245" t="s">
        <v>316</v>
      </c>
      <c r="G149" s="243"/>
      <c r="H149" s="246">
        <v>7</v>
      </c>
      <c r="I149" s="247"/>
      <c r="J149" s="243"/>
      <c r="K149" s="243"/>
      <c r="L149" s="248"/>
      <c r="M149" s="249"/>
      <c r="N149" s="250"/>
      <c r="O149" s="250"/>
      <c r="P149" s="250"/>
      <c r="Q149" s="250"/>
      <c r="R149" s="250"/>
      <c r="S149" s="250"/>
      <c r="T149" s="251"/>
      <c r="U149" s="12"/>
      <c r="V149" s="12"/>
      <c r="W149" s="12"/>
      <c r="X149" s="12"/>
      <c r="Y149" s="12"/>
      <c r="Z149" s="12"/>
      <c r="AA149" s="12"/>
      <c r="AB149" s="12"/>
      <c r="AC149" s="12"/>
      <c r="AD149" s="12"/>
      <c r="AE149" s="12"/>
      <c r="AT149" s="252" t="s">
        <v>140</v>
      </c>
      <c r="AU149" s="252" t="s">
        <v>81</v>
      </c>
      <c r="AV149" s="12" t="s">
        <v>103</v>
      </c>
      <c r="AW149" s="12" t="s">
        <v>30</v>
      </c>
      <c r="AX149" s="12" t="s">
        <v>81</v>
      </c>
      <c r="AY149" s="252" t="s">
        <v>133</v>
      </c>
    </row>
    <row r="150" s="2" customFormat="1" ht="21.75" customHeight="1">
      <c r="A150" s="36"/>
      <c r="B150" s="37"/>
      <c r="C150" s="225" t="s">
        <v>169</v>
      </c>
      <c r="D150" s="225" t="s">
        <v>134</v>
      </c>
      <c r="E150" s="226" t="s">
        <v>317</v>
      </c>
      <c r="F150" s="227" t="s">
        <v>318</v>
      </c>
      <c r="G150" s="228" t="s">
        <v>191</v>
      </c>
      <c r="H150" s="229">
        <v>1</v>
      </c>
      <c r="I150" s="230"/>
      <c r="J150" s="231">
        <f>ROUND(I150*H150,2)</f>
        <v>0</v>
      </c>
      <c r="K150" s="227" t="s">
        <v>275</v>
      </c>
      <c r="L150" s="42"/>
      <c r="M150" s="232" t="s">
        <v>1</v>
      </c>
      <c r="N150" s="233" t="s">
        <v>38</v>
      </c>
      <c r="O150" s="89"/>
      <c r="P150" s="234">
        <f>O150*H150</f>
        <v>0</v>
      </c>
      <c r="Q150" s="234">
        <v>0</v>
      </c>
      <c r="R150" s="234">
        <f>Q150*H150</f>
        <v>0</v>
      </c>
      <c r="S150" s="234">
        <v>0</v>
      </c>
      <c r="T150" s="235">
        <f>S150*H150</f>
        <v>0</v>
      </c>
      <c r="U150" s="36"/>
      <c r="V150" s="36"/>
      <c r="W150" s="36"/>
      <c r="X150" s="36"/>
      <c r="Y150" s="36"/>
      <c r="Z150" s="36"/>
      <c r="AA150" s="36"/>
      <c r="AB150" s="36"/>
      <c r="AC150" s="36"/>
      <c r="AD150" s="36"/>
      <c r="AE150" s="36"/>
      <c r="AR150" s="236" t="s">
        <v>132</v>
      </c>
      <c r="AT150" s="236" t="s">
        <v>134</v>
      </c>
      <c r="AU150" s="236" t="s">
        <v>81</v>
      </c>
      <c r="AY150" s="15" t="s">
        <v>133</v>
      </c>
      <c r="BE150" s="237">
        <f>IF(N150="základní",J150,0)</f>
        <v>0</v>
      </c>
      <c r="BF150" s="237">
        <f>IF(N150="snížená",J150,0)</f>
        <v>0</v>
      </c>
      <c r="BG150" s="237">
        <f>IF(N150="zákl. přenesená",J150,0)</f>
        <v>0</v>
      </c>
      <c r="BH150" s="237">
        <f>IF(N150="sníž. přenesená",J150,0)</f>
        <v>0</v>
      </c>
      <c r="BI150" s="237">
        <f>IF(N150="nulová",J150,0)</f>
        <v>0</v>
      </c>
      <c r="BJ150" s="15" t="s">
        <v>81</v>
      </c>
      <c r="BK150" s="237">
        <f>ROUND(I150*H150,2)</f>
        <v>0</v>
      </c>
      <c r="BL150" s="15" t="s">
        <v>132</v>
      </c>
      <c r="BM150" s="236" t="s">
        <v>319</v>
      </c>
    </row>
    <row r="151" s="2" customFormat="1">
      <c r="A151" s="36"/>
      <c r="B151" s="37"/>
      <c r="C151" s="38"/>
      <c r="D151" s="238" t="s">
        <v>139</v>
      </c>
      <c r="E151" s="38"/>
      <c r="F151" s="239" t="s">
        <v>320</v>
      </c>
      <c r="G151" s="38"/>
      <c r="H151" s="38"/>
      <c r="I151" s="143"/>
      <c r="J151" s="38"/>
      <c r="K151" s="38"/>
      <c r="L151" s="42"/>
      <c r="M151" s="240"/>
      <c r="N151" s="241"/>
      <c r="O151" s="89"/>
      <c r="P151" s="89"/>
      <c r="Q151" s="89"/>
      <c r="R151" s="89"/>
      <c r="S151" s="89"/>
      <c r="T151" s="90"/>
      <c r="U151" s="36"/>
      <c r="V151" s="36"/>
      <c r="W151" s="36"/>
      <c r="X151" s="36"/>
      <c r="Y151" s="36"/>
      <c r="Z151" s="36"/>
      <c r="AA151" s="36"/>
      <c r="AB151" s="36"/>
      <c r="AC151" s="36"/>
      <c r="AD151" s="36"/>
      <c r="AE151" s="36"/>
      <c r="AT151" s="15" t="s">
        <v>139</v>
      </c>
      <c r="AU151" s="15" t="s">
        <v>81</v>
      </c>
    </row>
    <row r="152" s="13" customFormat="1">
      <c r="A152" s="13"/>
      <c r="B152" s="253"/>
      <c r="C152" s="254"/>
      <c r="D152" s="238" t="s">
        <v>140</v>
      </c>
      <c r="E152" s="255" t="s">
        <v>1</v>
      </c>
      <c r="F152" s="256" t="s">
        <v>283</v>
      </c>
      <c r="G152" s="254"/>
      <c r="H152" s="255" t="s">
        <v>1</v>
      </c>
      <c r="I152" s="257"/>
      <c r="J152" s="254"/>
      <c r="K152" s="254"/>
      <c r="L152" s="258"/>
      <c r="M152" s="259"/>
      <c r="N152" s="260"/>
      <c r="O152" s="260"/>
      <c r="P152" s="260"/>
      <c r="Q152" s="260"/>
      <c r="R152" s="260"/>
      <c r="S152" s="260"/>
      <c r="T152" s="261"/>
      <c r="U152" s="13"/>
      <c r="V152" s="13"/>
      <c r="W152" s="13"/>
      <c r="X152" s="13"/>
      <c r="Y152" s="13"/>
      <c r="Z152" s="13"/>
      <c r="AA152" s="13"/>
      <c r="AB152" s="13"/>
      <c r="AC152" s="13"/>
      <c r="AD152" s="13"/>
      <c r="AE152" s="13"/>
      <c r="AT152" s="262" t="s">
        <v>140</v>
      </c>
      <c r="AU152" s="262" t="s">
        <v>81</v>
      </c>
      <c r="AV152" s="13" t="s">
        <v>81</v>
      </c>
      <c r="AW152" s="13" t="s">
        <v>30</v>
      </c>
      <c r="AX152" s="13" t="s">
        <v>73</v>
      </c>
      <c r="AY152" s="262" t="s">
        <v>133</v>
      </c>
    </row>
    <row r="153" s="12" customFormat="1">
      <c r="A153" s="12"/>
      <c r="B153" s="242"/>
      <c r="C153" s="243"/>
      <c r="D153" s="238" t="s">
        <v>140</v>
      </c>
      <c r="E153" s="244" t="s">
        <v>321</v>
      </c>
      <c r="F153" s="245" t="s">
        <v>322</v>
      </c>
      <c r="G153" s="243"/>
      <c r="H153" s="246">
        <v>1</v>
      </c>
      <c r="I153" s="247"/>
      <c r="J153" s="243"/>
      <c r="K153" s="243"/>
      <c r="L153" s="248"/>
      <c r="M153" s="249"/>
      <c r="N153" s="250"/>
      <c r="O153" s="250"/>
      <c r="P153" s="250"/>
      <c r="Q153" s="250"/>
      <c r="R153" s="250"/>
      <c r="S153" s="250"/>
      <c r="T153" s="251"/>
      <c r="U153" s="12"/>
      <c r="V153" s="12"/>
      <c r="W153" s="12"/>
      <c r="X153" s="12"/>
      <c r="Y153" s="12"/>
      <c r="Z153" s="12"/>
      <c r="AA153" s="12"/>
      <c r="AB153" s="12"/>
      <c r="AC153" s="12"/>
      <c r="AD153" s="12"/>
      <c r="AE153" s="12"/>
      <c r="AT153" s="252" t="s">
        <v>140</v>
      </c>
      <c r="AU153" s="252" t="s">
        <v>81</v>
      </c>
      <c r="AV153" s="12" t="s">
        <v>103</v>
      </c>
      <c r="AW153" s="12" t="s">
        <v>30</v>
      </c>
      <c r="AX153" s="12" t="s">
        <v>81</v>
      </c>
      <c r="AY153" s="252" t="s">
        <v>133</v>
      </c>
    </row>
    <row r="154" s="2" customFormat="1" ht="16.5" customHeight="1">
      <c r="A154" s="36"/>
      <c r="B154" s="37"/>
      <c r="C154" s="225" t="s">
        <v>173</v>
      </c>
      <c r="D154" s="225" t="s">
        <v>134</v>
      </c>
      <c r="E154" s="226" t="s">
        <v>323</v>
      </c>
      <c r="F154" s="227" t="s">
        <v>324</v>
      </c>
      <c r="G154" s="228" t="s">
        <v>191</v>
      </c>
      <c r="H154" s="229">
        <v>104</v>
      </c>
      <c r="I154" s="230"/>
      <c r="J154" s="231">
        <f>ROUND(I154*H154,2)</f>
        <v>0</v>
      </c>
      <c r="K154" s="227" t="s">
        <v>275</v>
      </c>
      <c r="L154" s="42"/>
      <c r="M154" s="232" t="s">
        <v>1</v>
      </c>
      <c r="N154" s="233" t="s">
        <v>38</v>
      </c>
      <c r="O154" s="89"/>
      <c r="P154" s="234">
        <f>O154*H154</f>
        <v>0</v>
      </c>
      <c r="Q154" s="234">
        <v>5.0000000000000002E-05</v>
      </c>
      <c r="R154" s="234">
        <f>Q154*H154</f>
        <v>0.0052000000000000006</v>
      </c>
      <c r="S154" s="234">
        <v>0</v>
      </c>
      <c r="T154" s="235">
        <f>S154*H154</f>
        <v>0</v>
      </c>
      <c r="U154" s="36"/>
      <c r="V154" s="36"/>
      <c r="W154" s="36"/>
      <c r="X154" s="36"/>
      <c r="Y154" s="36"/>
      <c r="Z154" s="36"/>
      <c r="AA154" s="36"/>
      <c r="AB154" s="36"/>
      <c r="AC154" s="36"/>
      <c r="AD154" s="36"/>
      <c r="AE154" s="36"/>
      <c r="AR154" s="236" t="s">
        <v>132</v>
      </c>
      <c r="AT154" s="236" t="s">
        <v>134</v>
      </c>
      <c r="AU154" s="236" t="s">
        <v>81</v>
      </c>
      <c r="AY154" s="15" t="s">
        <v>133</v>
      </c>
      <c r="BE154" s="237">
        <f>IF(N154="základní",J154,0)</f>
        <v>0</v>
      </c>
      <c r="BF154" s="237">
        <f>IF(N154="snížená",J154,0)</f>
        <v>0</v>
      </c>
      <c r="BG154" s="237">
        <f>IF(N154="zákl. přenesená",J154,0)</f>
        <v>0</v>
      </c>
      <c r="BH154" s="237">
        <f>IF(N154="sníž. přenesená",J154,0)</f>
        <v>0</v>
      </c>
      <c r="BI154" s="237">
        <f>IF(N154="nulová",J154,0)</f>
        <v>0</v>
      </c>
      <c r="BJ154" s="15" t="s">
        <v>81</v>
      </c>
      <c r="BK154" s="237">
        <f>ROUND(I154*H154,2)</f>
        <v>0</v>
      </c>
      <c r="BL154" s="15" t="s">
        <v>132</v>
      </c>
      <c r="BM154" s="236" t="s">
        <v>325</v>
      </c>
    </row>
    <row r="155" s="2" customFormat="1">
      <c r="A155" s="36"/>
      <c r="B155" s="37"/>
      <c r="C155" s="38"/>
      <c r="D155" s="238" t="s">
        <v>139</v>
      </c>
      <c r="E155" s="38"/>
      <c r="F155" s="239" t="s">
        <v>326</v>
      </c>
      <c r="G155" s="38"/>
      <c r="H155" s="38"/>
      <c r="I155" s="143"/>
      <c r="J155" s="38"/>
      <c r="K155" s="38"/>
      <c r="L155" s="42"/>
      <c r="M155" s="240"/>
      <c r="N155" s="241"/>
      <c r="O155" s="89"/>
      <c r="P155" s="89"/>
      <c r="Q155" s="89"/>
      <c r="R155" s="89"/>
      <c r="S155" s="89"/>
      <c r="T155" s="90"/>
      <c r="U155" s="36"/>
      <c r="V155" s="36"/>
      <c r="W155" s="36"/>
      <c r="X155" s="36"/>
      <c r="Y155" s="36"/>
      <c r="Z155" s="36"/>
      <c r="AA155" s="36"/>
      <c r="AB155" s="36"/>
      <c r="AC155" s="36"/>
      <c r="AD155" s="36"/>
      <c r="AE155" s="36"/>
      <c r="AT155" s="15" t="s">
        <v>139</v>
      </c>
      <c r="AU155" s="15" t="s">
        <v>81</v>
      </c>
    </row>
    <row r="156" s="2" customFormat="1" ht="16.5" customHeight="1">
      <c r="A156" s="36"/>
      <c r="B156" s="37"/>
      <c r="C156" s="225" t="s">
        <v>180</v>
      </c>
      <c r="D156" s="225" t="s">
        <v>134</v>
      </c>
      <c r="E156" s="226" t="s">
        <v>327</v>
      </c>
      <c r="F156" s="227" t="s">
        <v>328</v>
      </c>
      <c r="G156" s="228" t="s">
        <v>191</v>
      </c>
      <c r="H156" s="229">
        <v>68</v>
      </c>
      <c r="I156" s="230"/>
      <c r="J156" s="231">
        <f>ROUND(I156*H156,2)</f>
        <v>0</v>
      </c>
      <c r="K156" s="227" t="s">
        <v>275</v>
      </c>
      <c r="L156" s="42"/>
      <c r="M156" s="232" t="s">
        <v>1</v>
      </c>
      <c r="N156" s="233" t="s">
        <v>38</v>
      </c>
      <c r="O156" s="89"/>
      <c r="P156" s="234">
        <f>O156*H156</f>
        <v>0</v>
      </c>
      <c r="Q156" s="234">
        <v>5.0000000000000002E-05</v>
      </c>
      <c r="R156" s="234">
        <f>Q156*H156</f>
        <v>0.0034000000000000002</v>
      </c>
      <c r="S156" s="234">
        <v>0</v>
      </c>
      <c r="T156" s="235">
        <f>S156*H156</f>
        <v>0</v>
      </c>
      <c r="U156" s="36"/>
      <c r="V156" s="36"/>
      <c r="W156" s="36"/>
      <c r="X156" s="36"/>
      <c r="Y156" s="36"/>
      <c r="Z156" s="36"/>
      <c r="AA156" s="36"/>
      <c r="AB156" s="36"/>
      <c r="AC156" s="36"/>
      <c r="AD156" s="36"/>
      <c r="AE156" s="36"/>
      <c r="AR156" s="236" t="s">
        <v>132</v>
      </c>
      <c r="AT156" s="236" t="s">
        <v>134</v>
      </c>
      <c r="AU156" s="236" t="s">
        <v>81</v>
      </c>
      <c r="AY156" s="15" t="s">
        <v>133</v>
      </c>
      <c r="BE156" s="237">
        <f>IF(N156="základní",J156,0)</f>
        <v>0</v>
      </c>
      <c r="BF156" s="237">
        <f>IF(N156="snížená",J156,0)</f>
        <v>0</v>
      </c>
      <c r="BG156" s="237">
        <f>IF(N156="zákl. přenesená",J156,0)</f>
        <v>0</v>
      </c>
      <c r="BH156" s="237">
        <f>IF(N156="sníž. přenesená",J156,0)</f>
        <v>0</v>
      </c>
      <c r="BI156" s="237">
        <f>IF(N156="nulová",J156,0)</f>
        <v>0</v>
      </c>
      <c r="BJ156" s="15" t="s">
        <v>81</v>
      </c>
      <c r="BK156" s="237">
        <f>ROUND(I156*H156,2)</f>
        <v>0</v>
      </c>
      <c r="BL156" s="15" t="s">
        <v>132</v>
      </c>
      <c r="BM156" s="236" t="s">
        <v>329</v>
      </c>
    </row>
    <row r="157" s="2" customFormat="1">
      <c r="A157" s="36"/>
      <c r="B157" s="37"/>
      <c r="C157" s="38"/>
      <c r="D157" s="238" t="s">
        <v>139</v>
      </c>
      <c r="E157" s="38"/>
      <c r="F157" s="239" t="s">
        <v>330</v>
      </c>
      <c r="G157" s="38"/>
      <c r="H157" s="38"/>
      <c r="I157" s="143"/>
      <c r="J157" s="38"/>
      <c r="K157" s="38"/>
      <c r="L157" s="42"/>
      <c r="M157" s="240"/>
      <c r="N157" s="241"/>
      <c r="O157" s="89"/>
      <c r="P157" s="89"/>
      <c r="Q157" s="89"/>
      <c r="R157" s="89"/>
      <c r="S157" s="89"/>
      <c r="T157" s="90"/>
      <c r="U157" s="36"/>
      <c r="V157" s="36"/>
      <c r="W157" s="36"/>
      <c r="X157" s="36"/>
      <c r="Y157" s="36"/>
      <c r="Z157" s="36"/>
      <c r="AA157" s="36"/>
      <c r="AB157" s="36"/>
      <c r="AC157" s="36"/>
      <c r="AD157" s="36"/>
      <c r="AE157" s="36"/>
      <c r="AT157" s="15" t="s">
        <v>139</v>
      </c>
      <c r="AU157" s="15" t="s">
        <v>81</v>
      </c>
    </row>
    <row r="158" s="2" customFormat="1" ht="16.5" customHeight="1">
      <c r="A158" s="36"/>
      <c r="B158" s="37"/>
      <c r="C158" s="225" t="s">
        <v>188</v>
      </c>
      <c r="D158" s="225" t="s">
        <v>134</v>
      </c>
      <c r="E158" s="226" t="s">
        <v>331</v>
      </c>
      <c r="F158" s="227" t="s">
        <v>332</v>
      </c>
      <c r="G158" s="228" t="s">
        <v>191</v>
      </c>
      <c r="H158" s="229">
        <v>19</v>
      </c>
      <c r="I158" s="230"/>
      <c r="J158" s="231">
        <f>ROUND(I158*H158,2)</f>
        <v>0</v>
      </c>
      <c r="K158" s="227" t="s">
        <v>275</v>
      </c>
      <c r="L158" s="42"/>
      <c r="M158" s="232" t="s">
        <v>1</v>
      </c>
      <c r="N158" s="233" t="s">
        <v>38</v>
      </c>
      <c r="O158" s="89"/>
      <c r="P158" s="234">
        <f>O158*H158</f>
        <v>0</v>
      </c>
      <c r="Q158" s="234">
        <v>9.0000000000000006E-05</v>
      </c>
      <c r="R158" s="234">
        <f>Q158*H158</f>
        <v>0.0017100000000000002</v>
      </c>
      <c r="S158" s="234">
        <v>0</v>
      </c>
      <c r="T158" s="235">
        <f>S158*H158</f>
        <v>0</v>
      </c>
      <c r="U158" s="36"/>
      <c r="V158" s="36"/>
      <c r="W158" s="36"/>
      <c r="X158" s="36"/>
      <c r="Y158" s="36"/>
      <c r="Z158" s="36"/>
      <c r="AA158" s="36"/>
      <c r="AB158" s="36"/>
      <c r="AC158" s="36"/>
      <c r="AD158" s="36"/>
      <c r="AE158" s="36"/>
      <c r="AR158" s="236" t="s">
        <v>132</v>
      </c>
      <c r="AT158" s="236" t="s">
        <v>134</v>
      </c>
      <c r="AU158" s="236" t="s">
        <v>81</v>
      </c>
      <c r="AY158" s="15" t="s">
        <v>133</v>
      </c>
      <c r="BE158" s="237">
        <f>IF(N158="základní",J158,0)</f>
        <v>0</v>
      </c>
      <c r="BF158" s="237">
        <f>IF(N158="snížená",J158,0)</f>
        <v>0</v>
      </c>
      <c r="BG158" s="237">
        <f>IF(N158="zákl. přenesená",J158,0)</f>
        <v>0</v>
      </c>
      <c r="BH158" s="237">
        <f>IF(N158="sníž. přenesená",J158,0)</f>
        <v>0</v>
      </c>
      <c r="BI158" s="237">
        <f>IF(N158="nulová",J158,0)</f>
        <v>0</v>
      </c>
      <c r="BJ158" s="15" t="s">
        <v>81</v>
      </c>
      <c r="BK158" s="237">
        <f>ROUND(I158*H158,2)</f>
        <v>0</v>
      </c>
      <c r="BL158" s="15" t="s">
        <v>132</v>
      </c>
      <c r="BM158" s="236" t="s">
        <v>333</v>
      </c>
    </row>
    <row r="159" s="2" customFormat="1">
      <c r="A159" s="36"/>
      <c r="B159" s="37"/>
      <c r="C159" s="38"/>
      <c r="D159" s="238" t="s">
        <v>139</v>
      </c>
      <c r="E159" s="38"/>
      <c r="F159" s="239" t="s">
        <v>334</v>
      </c>
      <c r="G159" s="38"/>
      <c r="H159" s="38"/>
      <c r="I159" s="143"/>
      <c r="J159" s="38"/>
      <c r="K159" s="38"/>
      <c r="L159" s="42"/>
      <c r="M159" s="240"/>
      <c r="N159" s="241"/>
      <c r="O159" s="89"/>
      <c r="P159" s="89"/>
      <c r="Q159" s="89"/>
      <c r="R159" s="89"/>
      <c r="S159" s="89"/>
      <c r="T159" s="90"/>
      <c r="U159" s="36"/>
      <c r="V159" s="36"/>
      <c r="W159" s="36"/>
      <c r="X159" s="36"/>
      <c r="Y159" s="36"/>
      <c r="Z159" s="36"/>
      <c r="AA159" s="36"/>
      <c r="AB159" s="36"/>
      <c r="AC159" s="36"/>
      <c r="AD159" s="36"/>
      <c r="AE159" s="36"/>
      <c r="AT159" s="15" t="s">
        <v>139</v>
      </c>
      <c r="AU159" s="15" t="s">
        <v>81</v>
      </c>
    </row>
    <row r="160" s="2" customFormat="1" ht="16.5" customHeight="1">
      <c r="A160" s="36"/>
      <c r="B160" s="37"/>
      <c r="C160" s="225" t="s">
        <v>195</v>
      </c>
      <c r="D160" s="225" t="s">
        <v>134</v>
      </c>
      <c r="E160" s="226" t="s">
        <v>335</v>
      </c>
      <c r="F160" s="227" t="s">
        <v>336</v>
      </c>
      <c r="G160" s="228" t="s">
        <v>191</v>
      </c>
      <c r="H160" s="229">
        <v>16</v>
      </c>
      <c r="I160" s="230"/>
      <c r="J160" s="231">
        <f>ROUND(I160*H160,2)</f>
        <v>0</v>
      </c>
      <c r="K160" s="227" t="s">
        <v>275</v>
      </c>
      <c r="L160" s="42"/>
      <c r="M160" s="232" t="s">
        <v>1</v>
      </c>
      <c r="N160" s="233" t="s">
        <v>38</v>
      </c>
      <c r="O160" s="89"/>
      <c r="P160" s="234">
        <f>O160*H160</f>
        <v>0</v>
      </c>
      <c r="Q160" s="234">
        <v>9.0000000000000006E-05</v>
      </c>
      <c r="R160" s="234">
        <f>Q160*H160</f>
        <v>0.0014400000000000001</v>
      </c>
      <c r="S160" s="234">
        <v>0</v>
      </c>
      <c r="T160" s="235">
        <f>S160*H160</f>
        <v>0</v>
      </c>
      <c r="U160" s="36"/>
      <c r="V160" s="36"/>
      <c r="W160" s="36"/>
      <c r="X160" s="36"/>
      <c r="Y160" s="36"/>
      <c r="Z160" s="36"/>
      <c r="AA160" s="36"/>
      <c r="AB160" s="36"/>
      <c r="AC160" s="36"/>
      <c r="AD160" s="36"/>
      <c r="AE160" s="36"/>
      <c r="AR160" s="236" t="s">
        <v>132</v>
      </c>
      <c r="AT160" s="236" t="s">
        <v>134</v>
      </c>
      <c r="AU160" s="236" t="s">
        <v>81</v>
      </c>
      <c r="AY160" s="15" t="s">
        <v>133</v>
      </c>
      <c r="BE160" s="237">
        <f>IF(N160="základní",J160,0)</f>
        <v>0</v>
      </c>
      <c r="BF160" s="237">
        <f>IF(N160="snížená",J160,0)</f>
        <v>0</v>
      </c>
      <c r="BG160" s="237">
        <f>IF(N160="zákl. přenesená",J160,0)</f>
        <v>0</v>
      </c>
      <c r="BH160" s="237">
        <f>IF(N160="sníž. přenesená",J160,0)</f>
        <v>0</v>
      </c>
      <c r="BI160" s="237">
        <f>IF(N160="nulová",J160,0)</f>
        <v>0</v>
      </c>
      <c r="BJ160" s="15" t="s">
        <v>81</v>
      </c>
      <c r="BK160" s="237">
        <f>ROUND(I160*H160,2)</f>
        <v>0</v>
      </c>
      <c r="BL160" s="15" t="s">
        <v>132</v>
      </c>
      <c r="BM160" s="236" t="s">
        <v>337</v>
      </c>
    </row>
    <row r="161" s="2" customFormat="1">
      <c r="A161" s="36"/>
      <c r="B161" s="37"/>
      <c r="C161" s="38"/>
      <c r="D161" s="238" t="s">
        <v>139</v>
      </c>
      <c r="E161" s="38"/>
      <c r="F161" s="239" t="s">
        <v>338</v>
      </c>
      <c r="G161" s="38"/>
      <c r="H161" s="38"/>
      <c r="I161" s="143"/>
      <c r="J161" s="38"/>
      <c r="K161" s="38"/>
      <c r="L161" s="42"/>
      <c r="M161" s="240"/>
      <c r="N161" s="241"/>
      <c r="O161" s="89"/>
      <c r="P161" s="89"/>
      <c r="Q161" s="89"/>
      <c r="R161" s="89"/>
      <c r="S161" s="89"/>
      <c r="T161" s="90"/>
      <c r="U161" s="36"/>
      <c r="V161" s="36"/>
      <c r="W161" s="36"/>
      <c r="X161" s="36"/>
      <c r="Y161" s="36"/>
      <c r="Z161" s="36"/>
      <c r="AA161" s="36"/>
      <c r="AB161" s="36"/>
      <c r="AC161" s="36"/>
      <c r="AD161" s="36"/>
      <c r="AE161" s="36"/>
      <c r="AT161" s="15" t="s">
        <v>139</v>
      </c>
      <c r="AU161" s="15" t="s">
        <v>81</v>
      </c>
    </row>
    <row r="162" s="2" customFormat="1" ht="16.5" customHeight="1">
      <c r="A162" s="36"/>
      <c r="B162" s="37"/>
      <c r="C162" s="225" t="s">
        <v>202</v>
      </c>
      <c r="D162" s="225" t="s">
        <v>134</v>
      </c>
      <c r="E162" s="226" t="s">
        <v>339</v>
      </c>
      <c r="F162" s="227" t="s">
        <v>340</v>
      </c>
      <c r="G162" s="228" t="s">
        <v>191</v>
      </c>
      <c r="H162" s="229">
        <v>8</v>
      </c>
      <c r="I162" s="230"/>
      <c r="J162" s="231">
        <f>ROUND(I162*H162,2)</f>
        <v>0</v>
      </c>
      <c r="K162" s="227" t="s">
        <v>275</v>
      </c>
      <c r="L162" s="42"/>
      <c r="M162" s="232" t="s">
        <v>1</v>
      </c>
      <c r="N162" s="233" t="s">
        <v>38</v>
      </c>
      <c r="O162" s="89"/>
      <c r="P162" s="234">
        <f>O162*H162</f>
        <v>0</v>
      </c>
      <c r="Q162" s="234">
        <v>9.0000000000000006E-05</v>
      </c>
      <c r="R162" s="234">
        <f>Q162*H162</f>
        <v>0.00072000000000000005</v>
      </c>
      <c r="S162" s="234">
        <v>0</v>
      </c>
      <c r="T162" s="235">
        <f>S162*H162</f>
        <v>0</v>
      </c>
      <c r="U162" s="36"/>
      <c r="V162" s="36"/>
      <c r="W162" s="36"/>
      <c r="X162" s="36"/>
      <c r="Y162" s="36"/>
      <c r="Z162" s="36"/>
      <c r="AA162" s="36"/>
      <c r="AB162" s="36"/>
      <c r="AC162" s="36"/>
      <c r="AD162" s="36"/>
      <c r="AE162" s="36"/>
      <c r="AR162" s="236" t="s">
        <v>132</v>
      </c>
      <c r="AT162" s="236" t="s">
        <v>134</v>
      </c>
      <c r="AU162" s="236" t="s">
        <v>81</v>
      </c>
      <c r="AY162" s="15" t="s">
        <v>133</v>
      </c>
      <c r="BE162" s="237">
        <f>IF(N162="základní",J162,0)</f>
        <v>0</v>
      </c>
      <c r="BF162" s="237">
        <f>IF(N162="snížená",J162,0)</f>
        <v>0</v>
      </c>
      <c r="BG162" s="237">
        <f>IF(N162="zákl. přenesená",J162,0)</f>
        <v>0</v>
      </c>
      <c r="BH162" s="237">
        <f>IF(N162="sníž. přenesená",J162,0)</f>
        <v>0</v>
      </c>
      <c r="BI162" s="237">
        <f>IF(N162="nulová",J162,0)</f>
        <v>0</v>
      </c>
      <c r="BJ162" s="15" t="s">
        <v>81</v>
      </c>
      <c r="BK162" s="237">
        <f>ROUND(I162*H162,2)</f>
        <v>0</v>
      </c>
      <c r="BL162" s="15" t="s">
        <v>132</v>
      </c>
      <c r="BM162" s="236" t="s">
        <v>341</v>
      </c>
    </row>
    <row r="163" s="2" customFormat="1">
      <c r="A163" s="36"/>
      <c r="B163" s="37"/>
      <c r="C163" s="38"/>
      <c r="D163" s="238" t="s">
        <v>139</v>
      </c>
      <c r="E163" s="38"/>
      <c r="F163" s="239" t="s">
        <v>342</v>
      </c>
      <c r="G163" s="38"/>
      <c r="H163" s="38"/>
      <c r="I163" s="143"/>
      <c r="J163" s="38"/>
      <c r="K163" s="38"/>
      <c r="L163" s="42"/>
      <c r="M163" s="240"/>
      <c r="N163" s="241"/>
      <c r="O163" s="89"/>
      <c r="P163" s="89"/>
      <c r="Q163" s="89"/>
      <c r="R163" s="89"/>
      <c r="S163" s="89"/>
      <c r="T163" s="90"/>
      <c r="U163" s="36"/>
      <c r="V163" s="36"/>
      <c r="W163" s="36"/>
      <c r="X163" s="36"/>
      <c r="Y163" s="36"/>
      <c r="Z163" s="36"/>
      <c r="AA163" s="36"/>
      <c r="AB163" s="36"/>
      <c r="AC163" s="36"/>
      <c r="AD163" s="36"/>
      <c r="AE163" s="36"/>
      <c r="AT163" s="15" t="s">
        <v>139</v>
      </c>
      <c r="AU163" s="15" t="s">
        <v>81</v>
      </c>
    </row>
    <row r="164" s="12" customFormat="1">
      <c r="A164" s="12"/>
      <c r="B164" s="242"/>
      <c r="C164" s="243"/>
      <c r="D164" s="238" t="s">
        <v>140</v>
      </c>
      <c r="E164" s="244" t="s">
        <v>206</v>
      </c>
      <c r="F164" s="245" t="s">
        <v>343</v>
      </c>
      <c r="G164" s="243"/>
      <c r="H164" s="246">
        <v>8</v>
      </c>
      <c r="I164" s="247"/>
      <c r="J164" s="243"/>
      <c r="K164" s="243"/>
      <c r="L164" s="248"/>
      <c r="M164" s="249"/>
      <c r="N164" s="250"/>
      <c r="O164" s="250"/>
      <c r="P164" s="250"/>
      <c r="Q164" s="250"/>
      <c r="R164" s="250"/>
      <c r="S164" s="250"/>
      <c r="T164" s="251"/>
      <c r="U164" s="12"/>
      <c r="V164" s="12"/>
      <c r="W164" s="12"/>
      <c r="X164" s="12"/>
      <c r="Y164" s="12"/>
      <c r="Z164" s="12"/>
      <c r="AA164" s="12"/>
      <c r="AB164" s="12"/>
      <c r="AC164" s="12"/>
      <c r="AD164" s="12"/>
      <c r="AE164" s="12"/>
      <c r="AT164" s="252" t="s">
        <v>140</v>
      </c>
      <c r="AU164" s="252" t="s">
        <v>81</v>
      </c>
      <c r="AV164" s="12" t="s">
        <v>103</v>
      </c>
      <c r="AW164" s="12" t="s">
        <v>30</v>
      </c>
      <c r="AX164" s="12" t="s">
        <v>81</v>
      </c>
      <c r="AY164" s="252" t="s">
        <v>133</v>
      </c>
    </row>
    <row r="165" s="2" customFormat="1" ht="21.75" customHeight="1">
      <c r="A165" s="36"/>
      <c r="B165" s="37"/>
      <c r="C165" s="225" t="s">
        <v>210</v>
      </c>
      <c r="D165" s="225" t="s">
        <v>134</v>
      </c>
      <c r="E165" s="226" t="s">
        <v>344</v>
      </c>
      <c r="F165" s="227" t="s">
        <v>345</v>
      </c>
      <c r="G165" s="228" t="s">
        <v>191</v>
      </c>
      <c r="H165" s="229">
        <v>104</v>
      </c>
      <c r="I165" s="230"/>
      <c r="J165" s="231">
        <f>ROUND(I165*H165,2)</f>
        <v>0</v>
      </c>
      <c r="K165" s="227" t="s">
        <v>275</v>
      </c>
      <c r="L165" s="42"/>
      <c r="M165" s="232" t="s">
        <v>1</v>
      </c>
      <c r="N165" s="233" t="s">
        <v>38</v>
      </c>
      <c r="O165" s="89"/>
      <c r="P165" s="234">
        <f>O165*H165</f>
        <v>0</v>
      </c>
      <c r="Q165" s="234">
        <v>0</v>
      </c>
      <c r="R165" s="234">
        <f>Q165*H165</f>
        <v>0</v>
      </c>
      <c r="S165" s="234">
        <v>0</v>
      </c>
      <c r="T165" s="235">
        <f>S165*H165</f>
        <v>0</v>
      </c>
      <c r="U165" s="36"/>
      <c r="V165" s="36"/>
      <c r="W165" s="36"/>
      <c r="X165" s="36"/>
      <c r="Y165" s="36"/>
      <c r="Z165" s="36"/>
      <c r="AA165" s="36"/>
      <c r="AB165" s="36"/>
      <c r="AC165" s="36"/>
      <c r="AD165" s="36"/>
      <c r="AE165" s="36"/>
      <c r="AR165" s="236" t="s">
        <v>132</v>
      </c>
      <c r="AT165" s="236" t="s">
        <v>134</v>
      </c>
      <c r="AU165" s="236" t="s">
        <v>81</v>
      </c>
      <c r="AY165" s="15" t="s">
        <v>133</v>
      </c>
      <c r="BE165" s="237">
        <f>IF(N165="základní",J165,0)</f>
        <v>0</v>
      </c>
      <c r="BF165" s="237">
        <f>IF(N165="snížená",J165,0)</f>
        <v>0</v>
      </c>
      <c r="BG165" s="237">
        <f>IF(N165="zákl. přenesená",J165,0)</f>
        <v>0</v>
      </c>
      <c r="BH165" s="237">
        <f>IF(N165="sníž. přenesená",J165,0)</f>
        <v>0</v>
      </c>
      <c r="BI165" s="237">
        <f>IF(N165="nulová",J165,0)</f>
        <v>0</v>
      </c>
      <c r="BJ165" s="15" t="s">
        <v>81</v>
      </c>
      <c r="BK165" s="237">
        <f>ROUND(I165*H165,2)</f>
        <v>0</v>
      </c>
      <c r="BL165" s="15" t="s">
        <v>132</v>
      </c>
      <c r="BM165" s="236" t="s">
        <v>346</v>
      </c>
    </row>
    <row r="166" s="2" customFormat="1">
      <c r="A166" s="36"/>
      <c r="B166" s="37"/>
      <c r="C166" s="38"/>
      <c r="D166" s="238" t="s">
        <v>139</v>
      </c>
      <c r="E166" s="38"/>
      <c r="F166" s="239" t="s">
        <v>347</v>
      </c>
      <c r="G166" s="38"/>
      <c r="H166" s="38"/>
      <c r="I166" s="143"/>
      <c r="J166" s="38"/>
      <c r="K166" s="38"/>
      <c r="L166" s="42"/>
      <c r="M166" s="240"/>
      <c r="N166" s="241"/>
      <c r="O166" s="89"/>
      <c r="P166" s="89"/>
      <c r="Q166" s="89"/>
      <c r="R166" s="89"/>
      <c r="S166" s="89"/>
      <c r="T166" s="90"/>
      <c r="U166" s="36"/>
      <c r="V166" s="36"/>
      <c r="W166" s="36"/>
      <c r="X166" s="36"/>
      <c r="Y166" s="36"/>
      <c r="Z166" s="36"/>
      <c r="AA166" s="36"/>
      <c r="AB166" s="36"/>
      <c r="AC166" s="36"/>
      <c r="AD166" s="36"/>
      <c r="AE166" s="36"/>
      <c r="AT166" s="15" t="s">
        <v>139</v>
      </c>
      <c r="AU166" s="15" t="s">
        <v>81</v>
      </c>
    </row>
    <row r="167" s="2" customFormat="1" ht="21.75" customHeight="1">
      <c r="A167" s="36"/>
      <c r="B167" s="37"/>
      <c r="C167" s="225" t="s">
        <v>218</v>
      </c>
      <c r="D167" s="225" t="s">
        <v>134</v>
      </c>
      <c r="E167" s="226" t="s">
        <v>348</v>
      </c>
      <c r="F167" s="227" t="s">
        <v>349</v>
      </c>
      <c r="G167" s="228" t="s">
        <v>191</v>
      </c>
      <c r="H167" s="229">
        <v>68</v>
      </c>
      <c r="I167" s="230"/>
      <c r="J167" s="231">
        <f>ROUND(I167*H167,2)</f>
        <v>0</v>
      </c>
      <c r="K167" s="227" t="s">
        <v>275</v>
      </c>
      <c r="L167" s="42"/>
      <c r="M167" s="232" t="s">
        <v>1</v>
      </c>
      <c r="N167" s="233" t="s">
        <v>38</v>
      </c>
      <c r="O167" s="89"/>
      <c r="P167" s="234">
        <f>O167*H167</f>
        <v>0</v>
      </c>
      <c r="Q167" s="234">
        <v>0</v>
      </c>
      <c r="R167" s="234">
        <f>Q167*H167</f>
        <v>0</v>
      </c>
      <c r="S167" s="234">
        <v>0</v>
      </c>
      <c r="T167" s="235">
        <f>S167*H167</f>
        <v>0</v>
      </c>
      <c r="U167" s="36"/>
      <c r="V167" s="36"/>
      <c r="W167" s="36"/>
      <c r="X167" s="36"/>
      <c r="Y167" s="36"/>
      <c r="Z167" s="36"/>
      <c r="AA167" s="36"/>
      <c r="AB167" s="36"/>
      <c r="AC167" s="36"/>
      <c r="AD167" s="36"/>
      <c r="AE167" s="36"/>
      <c r="AR167" s="236" t="s">
        <v>132</v>
      </c>
      <c r="AT167" s="236" t="s">
        <v>134</v>
      </c>
      <c r="AU167" s="236" t="s">
        <v>81</v>
      </c>
      <c r="AY167" s="15" t="s">
        <v>133</v>
      </c>
      <c r="BE167" s="237">
        <f>IF(N167="základní",J167,0)</f>
        <v>0</v>
      </c>
      <c r="BF167" s="237">
        <f>IF(N167="snížená",J167,0)</f>
        <v>0</v>
      </c>
      <c r="BG167" s="237">
        <f>IF(N167="zákl. přenesená",J167,0)</f>
        <v>0</v>
      </c>
      <c r="BH167" s="237">
        <f>IF(N167="sníž. přenesená",J167,0)</f>
        <v>0</v>
      </c>
      <c r="BI167" s="237">
        <f>IF(N167="nulová",J167,0)</f>
        <v>0</v>
      </c>
      <c r="BJ167" s="15" t="s">
        <v>81</v>
      </c>
      <c r="BK167" s="237">
        <f>ROUND(I167*H167,2)</f>
        <v>0</v>
      </c>
      <c r="BL167" s="15" t="s">
        <v>132</v>
      </c>
      <c r="BM167" s="236" t="s">
        <v>350</v>
      </c>
    </row>
    <row r="168" s="2" customFormat="1">
      <c r="A168" s="36"/>
      <c r="B168" s="37"/>
      <c r="C168" s="38"/>
      <c r="D168" s="238" t="s">
        <v>139</v>
      </c>
      <c r="E168" s="38"/>
      <c r="F168" s="239" t="s">
        <v>351</v>
      </c>
      <c r="G168" s="38"/>
      <c r="H168" s="38"/>
      <c r="I168" s="143"/>
      <c r="J168" s="38"/>
      <c r="K168" s="38"/>
      <c r="L168" s="42"/>
      <c r="M168" s="240"/>
      <c r="N168" s="241"/>
      <c r="O168" s="89"/>
      <c r="P168" s="89"/>
      <c r="Q168" s="89"/>
      <c r="R168" s="89"/>
      <c r="S168" s="89"/>
      <c r="T168" s="90"/>
      <c r="U168" s="36"/>
      <c r="V168" s="36"/>
      <c r="W168" s="36"/>
      <c r="X168" s="36"/>
      <c r="Y168" s="36"/>
      <c r="Z168" s="36"/>
      <c r="AA168" s="36"/>
      <c r="AB168" s="36"/>
      <c r="AC168" s="36"/>
      <c r="AD168" s="36"/>
      <c r="AE168" s="36"/>
      <c r="AT168" s="15" t="s">
        <v>139</v>
      </c>
      <c r="AU168" s="15" t="s">
        <v>81</v>
      </c>
    </row>
    <row r="169" s="2" customFormat="1" ht="21.75" customHeight="1">
      <c r="A169" s="36"/>
      <c r="B169" s="37"/>
      <c r="C169" s="225" t="s">
        <v>8</v>
      </c>
      <c r="D169" s="225" t="s">
        <v>134</v>
      </c>
      <c r="E169" s="226" t="s">
        <v>352</v>
      </c>
      <c r="F169" s="227" t="s">
        <v>353</v>
      </c>
      <c r="G169" s="228" t="s">
        <v>191</v>
      </c>
      <c r="H169" s="229">
        <v>19</v>
      </c>
      <c r="I169" s="230"/>
      <c r="J169" s="231">
        <f>ROUND(I169*H169,2)</f>
        <v>0</v>
      </c>
      <c r="K169" s="227" t="s">
        <v>275</v>
      </c>
      <c r="L169" s="42"/>
      <c r="M169" s="232" t="s">
        <v>1</v>
      </c>
      <c r="N169" s="233" t="s">
        <v>38</v>
      </c>
      <c r="O169" s="89"/>
      <c r="P169" s="234">
        <f>O169*H169</f>
        <v>0</v>
      </c>
      <c r="Q169" s="234">
        <v>0</v>
      </c>
      <c r="R169" s="234">
        <f>Q169*H169</f>
        <v>0</v>
      </c>
      <c r="S169" s="234">
        <v>0</v>
      </c>
      <c r="T169" s="235">
        <f>S169*H169</f>
        <v>0</v>
      </c>
      <c r="U169" s="36"/>
      <c r="V169" s="36"/>
      <c r="W169" s="36"/>
      <c r="X169" s="36"/>
      <c r="Y169" s="36"/>
      <c r="Z169" s="36"/>
      <c r="AA169" s="36"/>
      <c r="AB169" s="36"/>
      <c r="AC169" s="36"/>
      <c r="AD169" s="36"/>
      <c r="AE169" s="36"/>
      <c r="AR169" s="236" t="s">
        <v>132</v>
      </c>
      <c r="AT169" s="236" t="s">
        <v>134</v>
      </c>
      <c r="AU169" s="236" t="s">
        <v>81</v>
      </c>
      <c r="AY169" s="15" t="s">
        <v>133</v>
      </c>
      <c r="BE169" s="237">
        <f>IF(N169="základní",J169,0)</f>
        <v>0</v>
      </c>
      <c r="BF169" s="237">
        <f>IF(N169="snížená",J169,0)</f>
        <v>0</v>
      </c>
      <c r="BG169" s="237">
        <f>IF(N169="zákl. přenesená",J169,0)</f>
        <v>0</v>
      </c>
      <c r="BH169" s="237">
        <f>IF(N169="sníž. přenesená",J169,0)</f>
        <v>0</v>
      </c>
      <c r="BI169" s="237">
        <f>IF(N169="nulová",J169,0)</f>
        <v>0</v>
      </c>
      <c r="BJ169" s="15" t="s">
        <v>81</v>
      </c>
      <c r="BK169" s="237">
        <f>ROUND(I169*H169,2)</f>
        <v>0</v>
      </c>
      <c r="BL169" s="15" t="s">
        <v>132</v>
      </c>
      <c r="BM169" s="236" t="s">
        <v>354</v>
      </c>
    </row>
    <row r="170" s="2" customFormat="1">
      <c r="A170" s="36"/>
      <c r="B170" s="37"/>
      <c r="C170" s="38"/>
      <c r="D170" s="238" t="s">
        <v>139</v>
      </c>
      <c r="E170" s="38"/>
      <c r="F170" s="239" t="s">
        <v>355</v>
      </c>
      <c r="G170" s="38"/>
      <c r="H170" s="38"/>
      <c r="I170" s="143"/>
      <c r="J170" s="38"/>
      <c r="K170" s="38"/>
      <c r="L170" s="42"/>
      <c r="M170" s="240"/>
      <c r="N170" s="241"/>
      <c r="O170" s="89"/>
      <c r="P170" s="89"/>
      <c r="Q170" s="89"/>
      <c r="R170" s="89"/>
      <c r="S170" s="89"/>
      <c r="T170" s="90"/>
      <c r="U170" s="36"/>
      <c r="V170" s="36"/>
      <c r="W170" s="36"/>
      <c r="X170" s="36"/>
      <c r="Y170" s="36"/>
      <c r="Z170" s="36"/>
      <c r="AA170" s="36"/>
      <c r="AB170" s="36"/>
      <c r="AC170" s="36"/>
      <c r="AD170" s="36"/>
      <c r="AE170" s="36"/>
      <c r="AT170" s="15" t="s">
        <v>139</v>
      </c>
      <c r="AU170" s="15" t="s">
        <v>81</v>
      </c>
    </row>
    <row r="171" s="2" customFormat="1" ht="21.75" customHeight="1">
      <c r="A171" s="36"/>
      <c r="B171" s="37"/>
      <c r="C171" s="225" t="s">
        <v>231</v>
      </c>
      <c r="D171" s="225" t="s">
        <v>134</v>
      </c>
      <c r="E171" s="226" t="s">
        <v>356</v>
      </c>
      <c r="F171" s="227" t="s">
        <v>357</v>
      </c>
      <c r="G171" s="228" t="s">
        <v>191</v>
      </c>
      <c r="H171" s="229">
        <v>24</v>
      </c>
      <c r="I171" s="230"/>
      <c r="J171" s="231">
        <f>ROUND(I171*H171,2)</f>
        <v>0</v>
      </c>
      <c r="K171" s="227" t="s">
        <v>275</v>
      </c>
      <c r="L171" s="42"/>
      <c r="M171" s="232" t="s">
        <v>1</v>
      </c>
      <c r="N171" s="233" t="s">
        <v>38</v>
      </c>
      <c r="O171" s="89"/>
      <c r="P171" s="234">
        <f>O171*H171</f>
        <v>0</v>
      </c>
      <c r="Q171" s="234">
        <v>0</v>
      </c>
      <c r="R171" s="234">
        <f>Q171*H171</f>
        <v>0</v>
      </c>
      <c r="S171" s="234">
        <v>0</v>
      </c>
      <c r="T171" s="235">
        <f>S171*H171</f>
        <v>0</v>
      </c>
      <c r="U171" s="36"/>
      <c r="V171" s="36"/>
      <c r="W171" s="36"/>
      <c r="X171" s="36"/>
      <c r="Y171" s="36"/>
      <c r="Z171" s="36"/>
      <c r="AA171" s="36"/>
      <c r="AB171" s="36"/>
      <c r="AC171" s="36"/>
      <c r="AD171" s="36"/>
      <c r="AE171" s="36"/>
      <c r="AR171" s="236" t="s">
        <v>132</v>
      </c>
      <c r="AT171" s="236" t="s">
        <v>134</v>
      </c>
      <c r="AU171" s="236" t="s">
        <v>81</v>
      </c>
      <c r="AY171" s="15" t="s">
        <v>133</v>
      </c>
      <c r="BE171" s="237">
        <f>IF(N171="základní",J171,0)</f>
        <v>0</v>
      </c>
      <c r="BF171" s="237">
        <f>IF(N171="snížená",J171,0)</f>
        <v>0</v>
      </c>
      <c r="BG171" s="237">
        <f>IF(N171="zákl. přenesená",J171,0)</f>
        <v>0</v>
      </c>
      <c r="BH171" s="237">
        <f>IF(N171="sníž. přenesená",J171,0)</f>
        <v>0</v>
      </c>
      <c r="BI171" s="237">
        <f>IF(N171="nulová",J171,0)</f>
        <v>0</v>
      </c>
      <c r="BJ171" s="15" t="s">
        <v>81</v>
      </c>
      <c r="BK171" s="237">
        <f>ROUND(I171*H171,2)</f>
        <v>0</v>
      </c>
      <c r="BL171" s="15" t="s">
        <v>132</v>
      </c>
      <c r="BM171" s="236" t="s">
        <v>358</v>
      </c>
    </row>
    <row r="172" s="2" customFormat="1">
      <c r="A172" s="36"/>
      <c r="B172" s="37"/>
      <c r="C172" s="38"/>
      <c r="D172" s="238" t="s">
        <v>139</v>
      </c>
      <c r="E172" s="38"/>
      <c r="F172" s="239" t="s">
        <v>359</v>
      </c>
      <c r="G172" s="38"/>
      <c r="H172" s="38"/>
      <c r="I172" s="143"/>
      <c r="J172" s="38"/>
      <c r="K172" s="38"/>
      <c r="L172" s="42"/>
      <c r="M172" s="240"/>
      <c r="N172" s="241"/>
      <c r="O172" s="89"/>
      <c r="P172" s="89"/>
      <c r="Q172" s="89"/>
      <c r="R172" s="89"/>
      <c r="S172" s="89"/>
      <c r="T172" s="90"/>
      <c r="U172" s="36"/>
      <c r="V172" s="36"/>
      <c r="W172" s="36"/>
      <c r="X172" s="36"/>
      <c r="Y172" s="36"/>
      <c r="Z172" s="36"/>
      <c r="AA172" s="36"/>
      <c r="AB172" s="36"/>
      <c r="AC172" s="36"/>
      <c r="AD172" s="36"/>
      <c r="AE172" s="36"/>
      <c r="AT172" s="15" t="s">
        <v>139</v>
      </c>
      <c r="AU172" s="15" t="s">
        <v>81</v>
      </c>
    </row>
    <row r="173" s="12" customFormat="1">
      <c r="A173" s="12"/>
      <c r="B173" s="242"/>
      <c r="C173" s="243"/>
      <c r="D173" s="238" t="s">
        <v>140</v>
      </c>
      <c r="E173" s="244" t="s">
        <v>235</v>
      </c>
      <c r="F173" s="245" t="s">
        <v>360</v>
      </c>
      <c r="G173" s="243"/>
      <c r="H173" s="246">
        <v>24</v>
      </c>
      <c r="I173" s="247"/>
      <c r="J173" s="243"/>
      <c r="K173" s="243"/>
      <c r="L173" s="248"/>
      <c r="M173" s="249"/>
      <c r="N173" s="250"/>
      <c r="O173" s="250"/>
      <c r="P173" s="250"/>
      <c r="Q173" s="250"/>
      <c r="R173" s="250"/>
      <c r="S173" s="250"/>
      <c r="T173" s="251"/>
      <c r="U173" s="12"/>
      <c r="V173" s="12"/>
      <c r="W173" s="12"/>
      <c r="X173" s="12"/>
      <c r="Y173" s="12"/>
      <c r="Z173" s="12"/>
      <c r="AA173" s="12"/>
      <c r="AB173" s="12"/>
      <c r="AC173" s="12"/>
      <c r="AD173" s="12"/>
      <c r="AE173" s="12"/>
      <c r="AT173" s="252" t="s">
        <v>140</v>
      </c>
      <c r="AU173" s="252" t="s">
        <v>81</v>
      </c>
      <c r="AV173" s="12" t="s">
        <v>103</v>
      </c>
      <c r="AW173" s="12" t="s">
        <v>30</v>
      </c>
      <c r="AX173" s="12" t="s">
        <v>81</v>
      </c>
      <c r="AY173" s="252" t="s">
        <v>133</v>
      </c>
    </row>
    <row r="174" s="2" customFormat="1" ht="21.75" customHeight="1">
      <c r="A174" s="36"/>
      <c r="B174" s="37"/>
      <c r="C174" s="225" t="s">
        <v>239</v>
      </c>
      <c r="D174" s="225" t="s">
        <v>134</v>
      </c>
      <c r="E174" s="226" t="s">
        <v>361</v>
      </c>
      <c r="F174" s="227" t="s">
        <v>362</v>
      </c>
      <c r="G174" s="228" t="s">
        <v>191</v>
      </c>
      <c r="H174" s="229">
        <v>104</v>
      </c>
      <c r="I174" s="230"/>
      <c r="J174" s="231">
        <f>ROUND(I174*H174,2)</f>
        <v>0</v>
      </c>
      <c r="K174" s="227" t="s">
        <v>275</v>
      </c>
      <c r="L174" s="42"/>
      <c r="M174" s="232" t="s">
        <v>1</v>
      </c>
      <c r="N174" s="233" t="s">
        <v>38</v>
      </c>
      <c r="O174" s="89"/>
      <c r="P174" s="234">
        <f>O174*H174</f>
        <v>0</v>
      </c>
      <c r="Q174" s="234">
        <v>0</v>
      </c>
      <c r="R174" s="234">
        <f>Q174*H174</f>
        <v>0</v>
      </c>
      <c r="S174" s="234">
        <v>0</v>
      </c>
      <c r="T174" s="235">
        <f>S174*H174</f>
        <v>0</v>
      </c>
      <c r="U174" s="36"/>
      <c r="V174" s="36"/>
      <c r="W174" s="36"/>
      <c r="X174" s="36"/>
      <c r="Y174" s="36"/>
      <c r="Z174" s="36"/>
      <c r="AA174" s="36"/>
      <c r="AB174" s="36"/>
      <c r="AC174" s="36"/>
      <c r="AD174" s="36"/>
      <c r="AE174" s="36"/>
      <c r="AR174" s="236" t="s">
        <v>132</v>
      </c>
      <c r="AT174" s="236" t="s">
        <v>134</v>
      </c>
      <c r="AU174" s="236" t="s">
        <v>81</v>
      </c>
      <c r="AY174" s="15" t="s">
        <v>133</v>
      </c>
      <c r="BE174" s="237">
        <f>IF(N174="základní",J174,0)</f>
        <v>0</v>
      </c>
      <c r="BF174" s="237">
        <f>IF(N174="snížená",J174,0)</f>
        <v>0</v>
      </c>
      <c r="BG174" s="237">
        <f>IF(N174="zákl. přenesená",J174,0)</f>
        <v>0</v>
      </c>
      <c r="BH174" s="237">
        <f>IF(N174="sníž. přenesená",J174,0)</f>
        <v>0</v>
      </c>
      <c r="BI174" s="237">
        <f>IF(N174="nulová",J174,0)</f>
        <v>0</v>
      </c>
      <c r="BJ174" s="15" t="s">
        <v>81</v>
      </c>
      <c r="BK174" s="237">
        <f>ROUND(I174*H174,2)</f>
        <v>0</v>
      </c>
      <c r="BL174" s="15" t="s">
        <v>132</v>
      </c>
      <c r="BM174" s="236" t="s">
        <v>363</v>
      </c>
    </row>
    <row r="175" s="2" customFormat="1">
      <c r="A175" s="36"/>
      <c r="B175" s="37"/>
      <c r="C175" s="38"/>
      <c r="D175" s="238" t="s">
        <v>139</v>
      </c>
      <c r="E175" s="38"/>
      <c r="F175" s="239" t="s">
        <v>364</v>
      </c>
      <c r="G175" s="38"/>
      <c r="H175" s="38"/>
      <c r="I175" s="143"/>
      <c r="J175" s="38"/>
      <c r="K175" s="38"/>
      <c r="L175" s="42"/>
      <c r="M175" s="240"/>
      <c r="N175" s="241"/>
      <c r="O175" s="89"/>
      <c r="P175" s="89"/>
      <c r="Q175" s="89"/>
      <c r="R175" s="89"/>
      <c r="S175" s="89"/>
      <c r="T175" s="90"/>
      <c r="U175" s="36"/>
      <c r="V175" s="36"/>
      <c r="W175" s="36"/>
      <c r="X175" s="36"/>
      <c r="Y175" s="36"/>
      <c r="Z175" s="36"/>
      <c r="AA175" s="36"/>
      <c r="AB175" s="36"/>
      <c r="AC175" s="36"/>
      <c r="AD175" s="36"/>
      <c r="AE175" s="36"/>
      <c r="AT175" s="15" t="s">
        <v>139</v>
      </c>
      <c r="AU175" s="15" t="s">
        <v>81</v>
      </c>
    </row>
    <row r="176" s="2" customFormat="1" ht="21.75" customHeight="1">
      <c r="A176" s="36"/>
      <c r="B176" s="37"/>
      <c r="C176" s="225" t="s">
        <v>247</v>
      </c>
      <c r="D176" s="225" t="s">
        <v>134</v>
      </c>
      <c r="E176" s="226" t="s">
        <v>365</v>
      </c>
      <c r="F176" s="227" t="s">
        <v>366</v>
      </c>
      <c r="G176" s="228" t="s">
        <v>191</v>
      </c>
      <c r="H176" s="229">
        <v>68</v>
      </c>
      <c r="I176" s="230"/>
      <c r="J176" s="231">
        <f>ROUND(I176*H176,2)</f>
        <v>0</v>
      </c>
      <c r="K176" s="227" t="s">
        <v>275</v>
      </c>
      <c r="L176" s="42"/>
      <c r="M176" s="232" t="s">
        <v>1</v>
      </c>
      <c r="N176" s="233" t="s">
        <v>38</v>
      </c>
      <c r="O176" s="89"/>
      <c r="P176" s="234">
        <f>O176*H176</f>
        <v>0</v>
      </c>
      <c r="Q176" s="234">
        <v>0</v>
      </c>
      <c r="R176" s="234">
        <f>Q176*H176</f>
        <v>0</v>
      </c>
      <c r="S176" s="234">
        <v>0</v>
      </c>
      <c r="T176" s="235">
        <f>S176*H176</f>
        <v>0</v>
      </c>
      <c r="U176" s="36"/>
      <c r="V176" s="36"/>
      <c r="W176" s="36"/>
      <c r="X176" s="36"/>
      <c r="Y176" s="36"/>
      <c r="Z176" s="36"/>
      <c r="AA176" s="36"/>
      <c r="AB176" s="36"/>
      <c r="AC176" s="36"/>
      <c r="AD176" s="36"/>
      <c r="AE176" s="36"/>
      <c r="AR176" s="236" t="s">
        <v>132</v>
      </c>
      <c r="AT176" s="236" t="s">
        <v>134</v>
      </c>
      <c r="AU176" s="236" t="s">
        <v>81</v>
      </c>
      <c r="AY176" s="15" t="s">
        <v>133</v>
      </c>
      <c r="BE176" s="237">
        <f>IF(N176="základní",J176,0)</f>
        <v>0</v>
      </c>
      <c r="BF176" s="237">
        <f>IF(N176="snížená",J176,0)</f>
        <v>0</v>
      </c>
      <c r="BG176" s="237">
        <f>IF(N176="zákl. přenesená",J176,0)</f>
        <v>0</v>
      </c>
      <c r="BH176" s="237">
        <f>IF(N176="sníž. přenesená",J176,0)</f>
        <v>0</v>
      </c>
      <c r="BI176" s="237">
        <f>IF(N176="nulová",J176,0)</f>
        <v>0</v>
      </c>
      <c r="BJ176" s="15" t="s">
        <v>81</v>
      </c>
      <c r="BK176" s="237">
        <f>ROUND(I176*H176,2)</f>
        <v>0</v>
      </c>
      <c r="BL176" s="15" t="s">
        <v>132</v>
      </c>
      <c r="BM176" s="236" t="s">
        <v>367</v>
      </c>
    </row>
    <row r="177" s="2" customFormat="1">
      <c r="A177" s="36"/>
      <c r="B177" s="37"/>
      <c r="C177" s="38"/>
      <c r="D177" s="238" t="s">
        <v>139</v>
      </c>
      <c r="E177" s="38"/>
      <c r="F177" s="239" t="s">
        <v>368</v>
      </c>
      <c r="G177" s="38"/>
      <c r="H177" s="38"/>
      <c r="I177" s="143"/>
      <c r="J177" s="38"/>
      <c r="K177" s="38"/>
      <c r="L177" s="42"/>
      <c r="M177" s="240"/>
      <c r="N177" s="241"/>
      <c r="O177" s="89"/>
      <c r="P177" s="89"/>
      <c r="Q177" s="89"/>
      <c r="R177" s="89"/>
      <c r="S177" s="89"/>
      <c r="T177" s="90"/>
      <c r="U177" s="36"/>
      <c r="V177" s="36"/>
      <c r="W177" s="36"/>
      <c r="X177" s="36"/>
      <c r="Y177" s="36"/>
      <c r="Z177" s="36"/>
      <c r="AA177" s="36"/>
      <c r="AB177" s="36"/>
      <c r="AC177" s="36"/>
      <c r="AD177" s="36"/>
      <c r="AE177" s="36"/>
      <c r="AT177" s="15" t="s">
        <v>139</v>
      </c>
      <c r="AU177" s="15" t="s">
        <v>81</v>
      </c>
    </row>
    <row r="178" s="2" customFormat="1" ht="21.75" customHeight="1">
      <c r="A178" s="36"/>
      <c r="B178" s="37"/>
      <c r="C178" s="225" t="s">
        <v>256</v>
      </c>
      <c r="D178" s="225" t="s">
        <v>134</v>
      </c>
      <c r="E178" s="226" t="s">
        <v>369</v>
      </c>
      <c r="F178" s="227" t="s">
        <v>370</v>
      </c>
      <c r="G178" s="228" t="s">
        <v>191</v>
      </c>
      <c r="H178" s="229">
        <v>19</v>
      </c>
      <c r="I178" s="230"/>
      <c r="J178" s="231">
        <f>ROUND(I178*H178,2)</f>
        <v>0</v>
      </c>
      <c r="K178" s="227" t="s">
        <v>275</v>
      </c>
      <c r="L178" s="42"/>
      <c r="M178" s="232" t="s">
        <v>1</v>
      </c>
      <c r="N178" s="233" t="s">
        <v>38</v>
      </c>
      <c r="O178" s="89"/>
      <c r="P178" s="234">
        <f>O178*H178</f>
        <v>0</v>
      </c>
      <c r="Q178" s="234">
        <v>0</v>
      </c>
      <c r="R178" s="234">
        <f>Q178*H178</f>
        <v>0</v>
      </c>
      <c r="S178" s="234">
        <v>0</v>
      </c>
      <c r="T178" s="235">
        <f>S178*H178</f>
        <v>0</v>
      </c>
      <c r="U178" s="36"/>
      <c r="V178" s="36"/>
      <c r="W178" s="36"/>
      <c r="X178" s="36"/>
      <c r="Y178" s="36"/>
      <c r="Z178" s="36"/>
      <c r="AA178" s="36"/>
      <c r="AB178" s="36"/>
      <c r="AC178" s="36"/>
      <c r="AD178" s="36"/>
      <c r="AE178" s="36"/>
      <c r="AR178" s="236" t="s">
        <v>132</v>
      </c>
      <c r="AT178" s="236" t="s">
        <v>134</v>
      </c>
      <c r="AU178" s="236" t="s">
        <v>81</v>
      </c>
      <c r="AY178" s="15" t="s">
        <v>133</v>
      </c>
      <c r="BE178" s="237">
        <f>IF(N178="základní",J178,0)</f>
        <v>0</v>
      </c>
      <c r="BF178" s="237">
        <f>IF(N178="snížená",J178,0)</f>
        <v>0</v>
      </c>
      <c r="BG178" s="237">
        <f>IF(N178="zákl. přenesená",J178,0)</f>
        <v>0</v>
      </c>
      <c r="BH178" s="237">
        <f>IF(N178="sníž. přenesená",J178,0)</f>
        <v>0</v>
      </c>
      <c r="BI178" s="237">
        <f>IF(N178="nulová",J178,0)</f>
        <v>0</v>
      </c>
      <c r="BJ178" s="15" t="s">
        <v>81</v>
      </c>
      <c r="BK178" s="237">
        <f>ROUND(I178*H178,2)</f>
        <v>0</v>
      </c>
      <c r="BL178" s="15" t="s">
        <v>132</v>
      </c>
      <c r="BM178" s="236" t="s">
        <v>371</v>
      </c>
    </row>
    <row r="179" s="2" customFormat="1">
      <c r="A179" s="36"/>
      <c r="B179" s="37"/>
      <c r="C179" s="38"/>
      <c r="D179" s="238" t="s">
        <v>139</v>
      </c>
      <c r="E179" s="38"/>
      <c r="F179" s="239" t="s">
        <v>372</v>
      </c>
      <c r="G179" s="38"/>
      <c r="H179" s="38"/>
      <c r="I179" s="143"/>
      <c r="J179" s="38"/>
      <c r="K179" s="38"/>
      <c r="L179" s="42"/>
      <c r="M179" s="240"/>
      <c r="N179" s="241"/>
      <c r="O179" s="89"/>
      <c r="P179" s="89"/>
      <c r="Q179" s="89"/>
      <c r="R179" s="89"/>
      <c r="S179" s="89"/>
      <c r="T179" s="90"/>
      <c r="U179" s="36"/>
      <c r="V179" s="36"/>
      <c r="W179" s="36"/>
      <c r="X179" s="36"/>
      <c r="Y179" s="36"/>
      <c r="Z179" s="36"/>
      <c r="AA179" s="36"/>
      <c r="AB179" s="36"/>
      <c r="AC179" s="36"/>
      <c r="AD179" s="36"/>
      <c r="AE179" s="36"/>
      <c r="AT179" s="15" t="s">
        <v>139</v>
      </c>
      <c r="AU179" s="15" t="s">
        <v>81</v>
      </c>
    </row>
    <row r="180" s="2" customFormat="1" ht="21.75" customHeight="1">
      <c r="A180" s="36"/>
      <c r="B180" s="37"/>
      <c r="C180" s="225" t="s">
        <v>373</v>
      </c>
      <c r="D180" s="225" t="s">
        <v>134</v>
      </c>
      <c r="E180" s="226" t="s">
        <v>374</v>
      </c>
      <c r="F180" s="227" t="s">
        <v>375</v>
      </c>
      <c r="G180" s="228" t="s">
        <v>191</v>
      </c>
      <c r="H180" s="229">
        <v>24</v>
      </c>
      <c r="I180" s="230"/>
      <c r="J180" s="231">
        <f>ROUND(I180*H180,2)</f>
        <v>0</v>
      </c>
      <c r="K180" s="227" t="s">
        <v>275</v>
      </c>
      <c r="L180" s="42"/>
      <c r="M180" s="232" t="s">
        <v>1</v>
      </c>
      <c r="N180" s="233" t="s">
        <v>38</v>
      </c>
      <c r="O180" s="89"/>
      <c r="P180" s="234">
        <f>O180*H180</f>
        <v>0</v>
      </c>
      <c r="Q180" s="234">
        <v>0</v>
      </c>
      <c r="R180" s="234">
        <f>Q180*H180</f>
        <v>0</v>
      </c>
      <c r="S180" s="234">
        <v>0</v>
      </c>
      <c r="T180" s="235">
        <f>S180*H180</f>
        <v>0</v>
      </c>
      <c r="U180" s="36"/>
      <c r="V180" s="36"/>
      <c r="W180" s="36"/>
      <c r="X180" s="36"/>
      <c r="Y180" s="36"/>
      <c r="Z180" s="36"/>
      <c r="AA180" s="36"/>
      <c r="AB180" s="36"/>
      <c r="AC180" s="36"/>
      <c r="AD180" s="36"/>
      <c r="AE180" s="36"/>
      <c r="AR180" s="236" t="s">
        <v>132</v>
      </c>
      <c r="AT180" s="236" t="s">
        <v>134</v>
      </c>
      <c r="AU180" s="236" t="s">
        <v>81</v>
      </c>
      <c r="AY180" s="15" t="s">
        <v>133</v>
      </c>
      <c r="BE180" s="237">
        <f>IF(N180="základní",J180,0)</f>
        <v>0</v>
      </c>
      <c r="BF180" s="237">
        <f>IF(N180="snížená",J180,0)</f>
        <v>0</v>
      </c>
      <c r="BG180" s="237">
        <f>IF(N180="zákl. přenesená",J180,0)</f>
        <v>0</v>
      </c>
      <c r="BH180" s="237">
        <f>IF(N180="sníž. přenesená",J180,0)</f>
        <v>0</v>
      </c>
      <c r="BI180" s="237">
        <f>IF(N180="nulová",J180,0)</f>
        <v>0</v>
      </c>
      <c r="BJ180" s="15" t="s">
        <v>81</v>
      </c>
      <c r="BK180" s="237">
        <f>ROUND(I180*H180,2)</f>
        <v>0</v>
      </c>
      <c r="BL180" s="15" t="s">
        <v>132</v>
      </c>
      <c r="BM180" s="236" t="s">
        <v>376</v>
      </c>
    </row>
    <row r="181" s="2" customFormat="1">
      <c r="A181" s="36"/>
      <c r="B181" s="37"/>
      <c r="C181" s="38"/>
      <c r="D181" s="238" t="s">
        <v>139</v>
      </c>
      <c r="E181" s="38"/>
      <c r="F181" s="239" t="s">
        <v>377</v>
      </c>
      <c r="G181" s="38"/>
      <c r="H181" s="38"/>
      <c r="I181" s="143"/>
      <c r="J181" s="38"/>
      <c r="K181" s="38"/>
      <c r="L181" s="42"/>
      <c r="M181" s="240"/>
      <c r="N181" s="241"/>
      <c r="O181" s="89"/>
      <c r="P181" s="89"/>
      <c r="Q181" s="89"/>
      <c r="R181" s="89"/>
      <c r="S181" s="89"/>
      <c r="T181" s="90"/>
      <c r="U181" s="36"/>
      <c r="V181" s="36"/>
      <c r="W181" s="36"/>
      <c r="X181" s="36"/>
      <c r="Y181" s="36"/>
      <c r="Z181" s="36"/>
      <c r="AA181" s="36"/>
      <c r="AB181" s="36"/>
      <c r="AC181" s="36"/>
      <c r="AD181" s="36"/>
      <c r="AE181" s="36"/>
      <c r="AT181" s="15" t="s">
        <v>139</v>
      </c>
      <c r="AU181" s="15" t="s">
        <v>81</v>
      </c>
    </row>
    <row r="182" s="12" customFormat="1">
      <c r="A182" s="12"/>
      <c r="B182" s="242"/>
      <c r="C182" s="243"/>
      <c r="D182" s="238" t="s">
        <v>140</v>
      </c>
      <c r="E182" s="244" t="s">
        <v>378</v>
      </c>
      <c r="F182" s="245" t="s">
        <v>360</v>
      </c>
      <c r="G182" s="243"/>
      <c r="H182" s="246">
        <v>24</v>
      </c>
      <c r="I182" s="247"/>
      <c r="J182" s="243"/>
      <c r="K182" s="243"/>
      <c r="L182" s="248"/>
      <c r="M182" s="249"/>
      <c r="N182" s="250"/>
      <c r="O182" s="250"/>
      <c r="P182" s="250"/>
      <c r="Q182" s="250"/>
      <c r="R182" s="250"/>
      <c r="S182" s="250"/>
      <c r="T182" s="251"/>
      <c r="U182" s="12"/>
      <c r="V182" s="12"/>
      <c r="W182" s="12"/>
      <c r="X182" s="12"/>
      <c r="Y182" s="12"/>
      <c r="Z182" s="12"/>
      <c r="AA182" s="12"/>
      <c r="AB182" s="12"/>
      <c r="AC182" s="12"/>
      <c r="AD182" s="12"/>
      <c r="AE182" s="12"/>
      <c r="AT182" s="252" t="s">
        <v>140</v>
      </c>
      <c r="AU182" s="252" t="s">
        <v>81</v>
      </c>
      <c r="AV182" s="12" t="s">
        <v>103</v>
      </c>
      <c r="AW182" s="12" t="s">
        <v>30</v>
      </c>
      <c r="AX182" s="12" t="s">
        <v>81</v>
      </c>
      <c r="AY182" s="252" t="s">
        <v>133</v>
      </c>
    </row>
    <row r="183" s="2" customFormat="1" ht="16.5" customHeight="1">
      <c r="A183" s="36"/>
      <c r="B183" s="37"/>
      <c r="C183" s="225" t="s">
        <v>7</v>
      </c>
      <c r="D183" s="225" t="s">
        <v>134</v>
      </c>
      <c r="E183" s="226" t="s">
        <v>379</v>
      </c>
      <c r="F183" s="227" t="s">
        <v>380</v>
      </c>
      <c r="G183" s="228" t="s">
        <v>191</v>
      </c>
      <c r="H183" s="229">
        <v>104</v>
      </c>
      <c r="I183" s="230"/>
      <c r="J183" s="231">
        <f>ROUND(I183*H183,2)</f>
        <v>0</v>
      </c>
      <c r="K183" s="227" t="s">
        <v>275</v>
      </c>
      <c r="L183" s="42"/>
      <c r="M183" s="232" t="s">
        <v>1</v>
      </c>
      <c r="N183" s="233" t="s">
        <v>38</v>
      </c>
      <c r="O183" s="89"/>
      <c r="P183" s="234">
        <f>O183*H183</f>
        <v>0</v>
      </c>
      <c r="Q183" s="234">
        <v>0</v>
      </c>
      <c r="R183" s="234">
        <f>Q183*H183</f>
        <v>0</v>
      </c>
      <c r="S183" s="234">
        <v>0</v>
      </c>
      <c r="T183" s="235">
        <f>S183*H183</f>
        <v>0</v>
      </c>
      <c r="U183" s="36"/>
      <c r="V183" s="36"/>
      <c r="W183" s="36"/>
      <c r="X183" s="36"/>
      <c r="Y183" s="36"/>
      <c r="Z183" s="36"/>
      <c r="AA183" s="36"/>
      <c r="AB183" s="36"/>
      <c r="AC183" s="36"/>
      <c r="AD183" s="36"/>
      <c r="AE183" s="36"/>
      <c r="AR183" s="236" t="s">
        <v>132</v>
      </c>
      <c r="AT183" s="236" t="s">
        <v>134</v>
      </c>
      <c r="AU183" s="236" t="s">
        <v>81</v>
      </c>
      <c r="AY183" s="15" t="s">
        <v>133</v>
      </c>
      <c r="BE183" s="237">
        <f>IF(N183="základní",J183,0)</f>
        <v>0</v>
      </c>
      <c r="BF183" s="237">
        <f>IF(N183="snížená",J183,0)</f>
        <v>0</v>
      </c>
      <c r="BG183" s="237">
        <f>IF(N183="zákl. přenesená",J183,0)</f>
        <v>0</v>
      </c>
      <c r="BH183" s="237">
        <f>IF(N183="sníž. přenesená",J183,0)</f>
        <v>0</v>
      </c>
      <c r="BI183" s="237">
        <f>IF(N183="nulová",J183,0)</f>
        <v>0</v>
      </c>
      <c r="BJ183" s="15" t="s">
        <v>81</v>
      </c>
      <c r="BK183" s="237">
        <f>ROUND(I183*H183,2)</f>
        <v>0</v>
      </c>
      <c r="BL183" s="15" t="s">
        <v>132</v>
      </c>
      <c r="BM183" s="236" t="s">
        <v>381</v>
      </c>
    </row>
    <row r="184" s="2" customFormat="1">
      <c r="A184" s="36"/>
      <c r="B184" s="37"/>
      <c r="C184" s="38"/>
      <c r="D184" s="238" t="s">
        <v>139</v>
      </c>
      <c r="E184" s="38"/>
      <c r="F184" s="239" t="s">
        <v>382</v>
      </c>
      <c r="G184" s="38"/>
      <c r="H184" s="38"/>
      <c r="I184" s="143"/>
      <c r="J184" s="38"/>
      <c r="K184" s="38"/>
      <c r="L184" s="42"/>
      <c r="M184" s="240"/>
      <c r="N184" s="241"/>
      <c r="O184" s="89"/>
      <c r="P184" s="89"/>
      <c r="Q184" s="89"/>
      <c r="R184" s="89"/>
      <c r="S184" s="89"/>
      <c r="T184" s="90"/>
      <c r="U184" s="36"/>
      <c r="V184" s="36"/>
      <c r="W184" s="36"/>
      <c r="X184" s="36"/>
      <c r="Y184" s="36"/>
      <c r="Z184" s="36"/>
      <c r="AA184" s="36"/>
      <c r="AB184" s="36"/>
      <c r="AC184" s="36"/>
      <c r="AD184" s="36"/>
      <c r="AE184" s="36"/>
      <c r="AT184" s="15" t="s">
        <v>139</v>
      </c>
      <c r="AU184" s="15" t="s">
        <v>81</v>
      </c>
    </row>
    <row r="185" s="2" customFormat="1" ht="16.5" customHeight="1">
      <c r="A185" s="36"/>
      <c r="B185" s="37"/>
      <c r="C185" s="225" t="s">
        <v>383</v>
      </c>
      <c r="D185" s="225" t="s">
        <v>134</v>
      </c>
      <c r="E185" s="226" t="s">
        <v>384</v>
      </c>
      <c r="F185" s="227" t="s">
        <v>385</v>
      </c>
      <c r="G185" s="228" t="s">
        <v>191</v>
      </c>
      <c r="H185" s="229">
        <v>68</v>
      </c>
      <c r="I185" s="230"/>
      <c r="J185" s="231">
        <f>ROUND(I185*H185,2)</f>
        <v>0</v>
      </c>
      <c r="K185" s="227" t="s">
        <v>275</v>
      </c>
      <c r="L185" s="42"/>
      <c r="M185" s="232" t="s">
        <v>1</v>
      </c>
      <c r="N185" s="233" t="s">
        <v>38</v>
      </c>
      <c r="O185" s="89"/>
      <c r="P185" s="234">
        <f>O185*H185</f>
        <v>0</v>
      </c>
      <c r="Q185" s="234">
        <v>0</v>
      </c>
      <c r="R185" s="234">
        <f>Q185*H185</f>
        <v>0</v>
      </c>
      <c r="S185" s="234">
        <v>0</v>
      </c>
      <c r="T185" s="235">
        <f>S185*H185</f>
        <v>0</v>
      </c>
      <c r="U185" s="36"/>
      <c r="V185" s="36"/>
      <c r="W185" s="36"/>
      <c r="X185" s="36"/>
      <c r="Y185" s="36"/>
      <c r="Z185" s="36"/>
      <c r="AA185" s="36"/>
      <c r="AB185" s="36"/>
      <c r="AC185" s="36"/>
      <c r="AD185" s="36"/>
      <c r="AE185" s="36"/>
      <c r="AR185" s="236" t="s">
        <v>132</v>
      </c>
      <c r="AT185" s="236" t="s">
        <v>134</v>
      </c>
      <c r="AU185" s="236" t="s">
        <v>81</v>
      </c>
      <c r="AY185" s="15" t="s">
        <v>133</v>
      </c>
      <c r="BE185" s="237">
        <f>IF(N185="základní",J185,0)</f>
        <v>0</v>
      </c>
      <c r="BF185" s="237">
        <f>IF(N185="snížená",J185,0)</f>
        <v>0</v>
      </c>
      <c r="BG185" s="237">
        <f>IF(N185="zákl. přenesená",J185,0)</f>
        <v>0</v>
      </c>
      <c r="BH185" s="237">
        <f>IF(N185="sníž. přenesená",J185,0)</f>
        <v>0</v>
      </c>
      <c r="BI185" s="237">
        <f>IF(N185="nulová",J185,0)</f>
        <v>0</v>
      </c>
      <c r="BJ185" s="15" t="s">
        <v>81</v>
      </c>
      <c r="BK185" s="237">
        <f>ROUND(I185*H185,2)</f>
        <v>0</v>
      </c>
      <c r="BL185" s="15" t="s">
        <v>132</v>
      </c>
      <c r="BM185" s="236" t="s">
        <v>386</v>
      </c>
    </row>
    <row r="186" s="2" customFormat="1">
      <c r="A186" s="36"/>
      <c r="B186" s="37"/>
      <c r="C186" s="38"/>
      <c r="D186" s="238" t="s">
        <v>139</v>
      </c>
      <c r="E186" s="38"/>
      <c r="F186" s="239" t="s">
        <v>387</v>
      </c>
      <c r="G186" s="38"/>
      <c r="H186" s="38"/>
      <c r="I186" s="143"/>
      <c r="J186" s="38"/>
      <c r="K186" s="38"/>
      <c r="L186" s="42"/>
      <c r="M186" s="240"/>
      <c r="N186" s="241"/>
      <c r="O186" s="89"/>
      <c r="P186" s="89"/>
      <c r="Q186" s="89"/>
      <c r="R186" s="89"/>
      <c r="S186" s="89"/>
      <c r="T186" s="90"/>
      <c r="U186" s="36"/>
      <c r="V186" s="36"/>
      <c r="W186" s="36"/>
      <c r="X186" s="36"/>
      <c r="Y186" s="36"/>
      <c r="Z186" s="36"/>
      <c r="AA186" s="36"/>
      <c r="AB186" s="36"/>
      <c r="AC186" s="36"/>
      <c r="AD186" s="36"/>
      <c r="AE186" s="36"/>
      <c r="AT186" s="15" t="s">
        <v>139</v>
      </c>
      <c r="AU186" s="15" t="s">
        <v>81</v>
      </c>
    </row>
    <row r="187" s="2" customFormat="1" ht="16.5" customHeight="1">
      <c r="A187" s="36"/>
      <c r="B187" s="37"/>
      <c r="C187" s="225" t="s">
        <v>388</v>
      </c>
      <c r="D187" s="225" t="s">
        <v>134</v>
      </c>
      <c r="E187" s="226" t="s">
        <v>389</v>
      </c>
      <c r="F187" s="227" t="s">
        <v>390</v>
      </c>
      <c r="G187" s="228" t="s">
        <v>191</v>
      </c>
      <c r="H187" s="229">
        <v>19</v>
      </c>
      <c r="I187" s="230"/>
      <c r="J187" s="231">
        <f>ROUND(I187*H187,2)</f>
        <v>0</v>
      </c>
      <c r="K187" s="227" t="s">
        <v>275</v>
      </c>
      <c r="L187" s="42"/>
      <c r="M187" s="232" t="s">
        <v>1</v>
      </c>
      <c r="N187" s="233" t="s">
        <v>38</v>
      </c>
      <c r="O187" s="89"/>
      <c r="P187" s="234">
        <f>O187*H187</f>
        <v>0</v>
      </c>
      <c r="Q187" s="234">
        <v>0</v>
      </c>
      <c r="R187" s="234">
        <f>Q187*H187</f>
        <v>0</v>
      </c>
      <c r="S187" s="234">
        <v>0</v>
      </c>
      <c r="T187" s="235">
        <f>S187*H187</f>
        <v>0</v>
      </c>
      <c r="U187" s="36"/>
      <c r="V187" s="36"/>
      <c r="W187" s="36"/>
      <c r="X187" s="36"/>
      <c r="Y187" s="36"/>
      <c r="Z187" s="36"/>
      <c r="AA187" s="36"/>
      <c r="AB187" s="36"/>
      <c r="AC187" s="36"/>
      <c r="AD187" s="36"/>
      <c r="AE187" s="36"/>
      <c r="AR187" s="236" t="s">
        <v>132</v>
      </c>
      <c r="AT187" s="236" t="s">
        <v>134</v>
      </c>
      <c r="AU187" s="236" t="s">
        <v>81</v>
      </c>
      <c r="AY187" s="15" t="s">
        <v>133</v>
      </c>
      <c r="BE187" s="237">
        <f>IF(N187="základní",J187,0)</f>
        <v>0</v>
      </c>
      <c r="BF187" s="237">
        <f>IF(N187="snížená",J187,0)</f>
        <v>0</v>
      </c>
      <c r="BG187" s="237">
        <f>IF(N187="zákl. přenesená",J187,0)</f>
        <v>0</v>
      </c>
      <c r="BH187" s="237">
        <f>IF(N187="sníž. přenesená",J187,0)</f>
        <v>0</v>
      </c>
      <c r="BI187" s="237">
        <f>IF(N187="nulová",J187,0)</f>
        <v>0</v>
      </c>
      <c r="BJ187" s="15" t="s">
        <v>81</v>
      </c>
      <c r="BK187" s="237">
        <f>ROUND(I187*H187,2)</f>
        <v>0</v>
      </c>
      <c r="BL187" s="15" t="s">
        <v>132</v>
      </c>
      <c r="BM187" s="236" t="s">
        <v>391</v>
      </c>
    </row>
    <row r="188" s="2" customFormat="1">
      <c r="A188" s="36"/>
      <c r="B188" s="37"/>
      <c r="C188" s="38"/>
      <c r="D188" s="238" t="s">
        <v>139</v>
      </c>
      <c r="E188" s="38"/>
      <c r="F188" s="239" t="s">
        <v>392</v>
      </c>
      <c r="G188" s="38"/>
      <c r="H188" s="38"/>
      <c r="I188" s="143"/>
      <c r="J188" s="38"/>
      <c r="K188" s="38"/>
      <c r="L188" s="42"/>
      <c r="M188" s="240"/>
      <c r="N188" s="241"/>
      <c r="O188" s="89"/>
      <c r="P188" s="89"/>
      <c r="Q188" s="89"/>
      <c r="R188" s="89"/>
      <c r="S188" s="89"/>
      <c r="T188" s="90"/>
      <c r="U188" s="36"/>
      <c r="V188" s="36"/>
      <c r="W188" s="36"/>
      <c r="X188" s="36"/>
      <c r="Y188" s="36"/>
      <c r="Z188" s="36"/>
      <c r="AA188" s="36"/>
      <c r="AB188" s="36"/>
      <c r="AC188" s="36"/>
      <c r="AD188" s="36"/>
      <c r="AE188" s="36"/>
      <c r="AT188" s="15" t="s">
        <v>139</v>
      </c>
      <c r="AU188" s="15" t="s">
        <v>81</v>
      </c>
    </row>
    <row r="189" s="2" customFormat="1" ht="16.5" customHeight="1">
      <c r="A189" s="36"/>
      <c r="B189" s="37"/>
      <c r="C189" s="225" t="s">
        <v>261</v>
      </c>
      <c r="D189" s="225" t="s">
        <v>134</v>
      </c>
      <c r="E189" s="226" t="s">
        <v>393</v>
      </c>
      <c r="F189" s="227" t="s">
        <v>394</v>
      </c>
      <c r="G189" s="228" t="s">
        <v>191</v>
      </c>
      <c r="H189" s="229">
        <v>24</v>
      </c>
      <c r="I189" s="230"/>
      <c r="J189" s="231">
        <f>ROUND(I189*H189,2)</f>
        <v>0</v>
      </c>
      <c r="K189" s="227" t="s">
        <v>275</v>
      </c>
      <c r="L189" s="42"/>
      <c r="M189" s="232" t="s">
        <v>1</v>
      </c>
      <c r="N189" s="233" t="s">
        <v>38</v>
      </c>
      <c r="O189" s="89"/>
      <c r="P189" s="234">
        <f>O189*H189</f>
        <v>0</v>
      </c>
      <c r="Q189" s="234">
        <v>0</v>
      </c>
      <c r="R189" s="234">
        <f>Q189*H189</f>
        <v>0</v>
      </c>
      <c r="S189" s="234">
        <v>0</v>
      </c>
      <c r="T189" s="235">
        <f>S189*H189</f>
        <v>0</v>
      </c>
      <c r="U189" s="36"/>
      <c r="V189" s="36"/>
      <c r="W189" s="36"/>
      <c r="X189" s="36"/>
      <c r="Y189" s="36"/>
      <c r="Z189" s="36"/>
      <c r="AA189" s="36"/>
      <c r="AB189" s="36"/>
      <c r="AC189" s="36"/>
      <c r="AD189" s="36"/>
      <c r="AE189" s="36"/>
      <c r="AR189" s="236" t="s">
        <v>132</v>
      </c>
      <c r="AT189" s="236" t="s">
        <v>134</v>
      </c>
      <c r="AU189" s="236" t="s">
        <v>81</v>
      </c>
      <c r="AY189" s="15" t="s">
        <v>133</v>
      </c>
      <c r="BE189" s="237">
        <f>IF(N189="základní",J189,0)</f>
        <v>0</v>
      </c>
      <c r="BF189" s="237">
        <f>IF(N189="snížená",J189,0)</f>
        <v>0</v>
      </c>
      <c r="BG189" s="237">
        <f>IF(N189="zákl. přenesená",J189,0)</f>
        <v>0</v>
      </c>
      <c r="BH189" s="237">
        <f>IF(N189="sníž. přenesená",J189,0)</f>
        <v>0</v>
      </c>
      <c r="BI189" s="237">
        <f>IF(N189="nulová",J189,0)</f>
        <v>0</v>
      </c>
      <c r="BJ189" s="15" t="s">
        <v>81</v>
      </c>
      <c r="BK189" s="237">
        <f>ROUND(I189*H189,2)</f>
        <v>0</v>
      </c>
      <c r="BL189" s="15" t="s">
        <v>132</v>
      </c>
      <c r="BM189" s="236" t="s">
        <v>395</v>
      </c>
    </row>
    <row r="190" s="2" customFormat="1">
      <c r="A190" s="36"/>
      <c r="B190" s="37"/>
      <c r="C190" s="38"/>
      <c r="D190" s="238" t="s">
        <v>139</v>
      </c>
      <c r="E190" s="38"/>
      <c r="F190" s="239" t="s">
        <v>396</v>
      </c>
      <c r="G190" s="38"/>
      <c r="H190" s="38"/>
      <c r="I190" s="143"/>
      <c r="J190" s="38"/>
      <c r="K190" s="38"/>
      <c r="L190" s="42"/>
      <c r="M190" s="240"/>
      <c r="N190" s="241"/>
      <c r="O190" s="89"/>
      <c r="P190" s="89"/>
      <c r="Q190" s="89"/>
      <c r="R190" s="89"/>
      <c r="S190" s="89"/>
      <c r="T190" s="90"/>
      <c r="U190" s="36"/>
      <c r="V190" s="36"/>
      <c r="W190" s="36"/>
      <c r="X190" s="36"/>
      <c r="Y190" s="36"/>
      <c r="Z190" s="36"/>
      <c r="AA190" s="36"/>
      <c r="AB190" s="36"/>
      <c r="AC190" s="36"/>
      <c r="AD190" s="36"/>
      <c r="AE190" s="36"/>
      <c r="AT190" s="15" t="s">
        <v>139</v>
      </c>
      <c r="AU190" s="15" t="s">
        <v>81</v>
      </c>
    </row>
    <row r="191" s="12" customFormat="1">
      <c r="A191" s="12"/>
      <c r="B191" s="242"/>
      <c r="C191" s="243"/>
      <c r="D191" s="238" t="s">
        <v>140</v>
      </c>
      <c r="E191" s="244" t="s">
        <v>397</v>
      </c>
      <c r="F191" s="245" t="s">
        <v>360</v>
      </c>
      <c r="G191" s="243"/>
      <c r="H191" s="246">
        <v>24</v>
      </c>
      <c r="I191" s="247"/>
      <c r="J191" s="243"/>
      <c r="K191" s="243"/>
      <c r="L191" s="248"/>
      <c r="M191" s="249"/>
      <c r="N191" s="250"/>
      <c r="O191" s="250"/>
      <c r="P191" s="250"/>
      <c r="Q191" s="250"/>
      <c r="R191" s="250"/>
      <c r="S191" s="250"/>
      <c r="T191" s="251"/>
      <c r="U191" s="12"/>
      <c r="V191" s="12"/>
      <c r="W191" s="12"/>
      <c r="X191" s="12"/>
      <c r="Y191" s="12"/>
      <c r="Z191" s="12"/>
      <c r="AA191" s="12"/>
      <c r="AB191" s="12"/>
      <c r="AC191" s="12"/>
      <c r="AD191" s="12"/>
      <c r="AE191" s="12"/>
      <c r="AT191" s="252" t="s">
        <v>140</v>
      </c>
      <c r="AU191" s="252" t="s">
        <v>81</v>
      </c>
      <c r="AV191" s="12" t="s">
        <v>103</v>
      </c>
      <c r="AW191" s="12" t="s">
        <v>30</v>
      </c>
      <c r="AX191" s="12" t="s">
        <v>81</v>
      </c>
      <c r="AY191" s="252" t="s">
        <v>133</v>
      </c>
    </row>
    <row r="192" s="2" customFormat="1" ht="21.75" customHeight="1">
      <c r="A192" s="36"/>
      <c r="B192" s="37"/>
      <c r="C192" s="225" t="s">
        <v>398</v>
      </c>
      <c r="D192" s="225" t="s">
        <v>134</v>
      </c>
      <c r="E192" s="226" t="s">
        <v>399</v>
      </c>
      <c r="F192" s="227" t="s">
        <v>400</v>
      </c>
      <c r="G192" s="228" t="s">
        <v>191</v>
      </c>
      <c r="H192" s="229">
        <v>104</v>
      </c>
      <c r="I192" s="230"/>
      <c r="J192" s="231">
        <f>ROUND(I192*H192,2)</f>
        <v>0</v>
      </c>
      <c r="K192" s="227" t="s">
        <v>275</v>
      </c>
      <c r="L192" s="42"/>
      <c r="M192" s="232" t="s">
        <v>1</v>
      </c>
      <c r="N192" s="233" t="s">
        <v>38</v>
      </c>
      <c r="O192" s="89"/>
      <c r="P192" s="234">
        <f>O192*H192</f>
        <v>0</v>
      </c>
      <c r="Q192" s="234">
        <v>0</v>
      </c>
      <c r="R192" s="234">
        <f>Q192*H192</f>
        <v>0</v>
      </c>
      <c r="S192" s="234">
        <v>0</v>
      </c>
      <c r="T192" s="235">
        <f>S192*H192</f>
        <v>0</v>
      </c>
      <c r="U192" s="36"/>
      <c r="V192" s="36"/>
      <c r="W192" s="36"/>
      <c r="X192" s="36"/>
      <c r="Y192" s="36"/>
      <c r="Z192" s="36"/>
      <c r="AA192" s="36"/>
      <c r="AB192" s="36"/>
      <c r="AC192" s="36"/>
      <c r="AD192" s="36"/>
      <c r="AE192" s="36"/>
      <c r="AR192" s="236" t="s">
        <v>132</v>
      </c>
      <c r="AT192" s="236" t="s">
        <v>134</v>
      </c>
      <c r="AU192" s="236" t="s">
        <v>81</v>
      </c>
      <c r="AY192" s="15" t="s">
        <v>133</v>
      </c>
      <c r="BE192" s="237">
        <f>IF(N192="základní",J192,0)</f>
        <v>0</v>
      </c>
      <c r="BF192" s="237">
        <f>IF(N192="snížená",J192,0)</f>
        <v>0</v>
      </c>
      <c r="BG192" s="237">
        <f>IF(N192="zákl. přenesená",J192,0)</f>
        <v>0</v>
      </c>
      <c r="BH192" s="237">
        <f>IF(N192="sníž. přenesená",J192,0)</f>
        <v>0</v>
      </c>
      <c r="BI192" s="237">
        <f>IF(N192="nulová",J192,0)</f>
        <v>0</v>
      </c>
      <c r="BJ192" s="15" t="s">
        <v>81</v>
      </c>
      <c r="BK192" s="237">
        <f>ROUND(I192*H192,2)</f>
        <v>0</v>
      </c>
      <c r="BL192" s="15" t="s">
        <v>132</v>
      </c>
      <c r="BM192" s="236" t="s">
        <v>401</v>
      </c>
    </row>
    <row r="193" s="2" customFormat="1">
      <c r="A193" s="36"/>
      <c r="B193" s="37"/>
      <c r="C193" s="38"/>
      <c r="D193" s="238" t="s">
        <v>139</v>
      </c>
      <c r="E193" s="38"/>
      <c r="F193" s="239" t="s">
        <v>402</v>
      </c>
      <c r="G193" s="38"/>
      <c r="H193" s="38"/>
      <c r="I193" s="143"/>
      <c r="J193" s="38"/>
      <c r="K193" s="38"/>
      <c r="L193" s="42"/>
      <c r="M193" s="240"/>
      <c r="N193" s="241"/>
      <c r="O193" s="89"/>
      <c r="P193" s="89"/>
      <c r="Q193" s="89"/>
      <c r="R193" s="89"/>
      <c r="S193" s="89"/>
      <c r="T193" s="90"/>
      <c r="U193" s="36"/>
      <c r="V193" s="36"/>
      <c r="W193" s="36"/>
      <c r="X193" s="36"/>
      <c r="Y193" s="36"/>
      <c r="Z193" s="36"/>
      <c r="AA193" s="36"/>
      <c r="AB193" s="36"/>
      <c r="AC193" s="36"/>
      <c r="AD193" s="36"/>
      <c r="AE193" s="36"/>
      <c r="AT193" s="15" t="s">
        <v>139</v>
      </c>
      <c r="AU193" s="15" t="s">
        <v>81</v>
      </c>
    </row>
    <row r="194" s="2" customFormat="1" ht="21.75" customHeight="1">
      <c r="A194" s="36"/>
      <c r="B194" s="37"/>
      <c r="C194" s="225" t="s">
        <v>403</v>
      </c>
      <c r="D194" s="225" t="s">
        <v>134</v>
      </c>
      <c r="E194" s="226" t="s">
        <v>404</v>
      </c>
      <c r="F194" s="227" t="s">
        <v>405</v>
      </c>
      <c r="G194" s="228" t="s">
        <v>191</v>
      </c>
      <c r="H194" s="229">
        <v>68</v>
      </c>
      <c r="I194" s="230"/>
      <c r="J194" s="231">
        <f>ROUND(I194*H194,2)</f>
        <v>0</v>
      </c>
      <c r="K194" s="227" t="s">
        <v>275</v>
      </c>
      <c r="L194" s="42"/>
      <c r="M194" s="232" t="s">
        <v>1</v>
      </c>
      <c r="N194" s="233" t="s">
        <v>38</v>
      </c>
      <c r="O194" s="89"/>
      <c r="P194" s="234">
        <f>O194*H194</f>
        <v>0</v>
      </c>
      <c r="Q194" s="234">
        <v>0</v>
      </c>
      <c r="R194" s="234">
        <f>Q194*H194</f>
        <v>0</v>
      </c>
      <c r="S194" s="234">
        <v>0</v>
      </c>
      <c r="T194" s="235">
        <f>S194*H194</f>
        <v>0</v>
      </c>
      <c r="U194" s="36"/>
      <c r="V194" s="36"/>
      <c r="W194" s="36"/>
      <c r="X194" s="36"/>
      <c r="Y194" s="36"/>
      <c r="Z194" s="36"/>
      <c r="AA194" s="36"/>
      <c r="AB194" s="36"/>
      <c r="AC194" s="36"/>
      <c r="AD194" s="36"/>
      <c r="AE194" s="36"/>
      <c r="AR194" s="236" t="s">
        <v>132</v>
      </c>
      <c r="AT194" s="236" t="s">
        <v>134</v>
      </c>
      <c r="AU194" s="236" t="s">
        <v>81</v>
      </c>
      <c r="AY194" s="15" t="s">
        <v>133</v>
      </c>
      <c r="BE194" s="237">
        <f>IF(N194="základní",J194,0)</f>
        <v>0</v>
      </c>
      <c r="BF194" s="237">
        <f>IF(N194="snížená",J194,0)</f>
        <v>0</v>
      </c>
      <c r="BG194" s="237">
        <f>IF(N194="zákl. přenesená",J194,0)</f>
        <v>0</v>
      </c>
      <c r="BH194" s="237">
        <f>IF(N194="sníž. přenesená",J194,0)</f>
        <v>0</v>
      </c>
      <c r="BI194" s="237">
        <f>IF(N194="nulová",J194,0)</f>
        <v>0</v>
      </c>
      <c r="BJ194" s="15" t="s">
        <v>81</v>
      </c>
      <c r="BK194" s="237">
        <f>ROUND(I194*H194,2)</f>
        <v>0</v>
      </c>
      <c r="BL194" s="15" t="s">
        <v>132</v>
      </c>
      <c r="BM194" s="236" t="s">
        <v>406</v>
      </c>
    </row>
    <row r="195" s="2" customFormat="1">
      <c r="A195" s="36"/>
      <c r="B195" s="37"/>
      <c r="C195" s="38"/>
      <c r="D195" s="238" t="s">
        <v>139</v>
      </c>
      <c r="E195" s="38"/>
      <c r="F195" s="239" t="s">
        <v>407</v>
      </c>
      <c r="G195" s="38"/>
      <c r="H195" s="38"/>
      <c r="I195" s="143"/>
      <c r="J195" s="38"/>
      <c r="K195" s="38"/>
      <c r="L195" s="42"/>
      <c r="M195" s="240"/>
      <c r="N195" s="241"/>
      <c r="O195" s="89"/>
      <c r="P195" s="89"/>
      <c r="Q195" s="89"/>
      <c r="R195" s="89"/>
      <c r="S195" s="89"/>
      <c r="T195" s="90"/>
      <c r="U195" s="36"/>
      <c r="V195" s="36"/>
      <c r="W195" s="36"/>
      <c r="X195" s="36"/>
      <c r="Y195" s="36"/>
      <c r="Z195" s="36"/>
      <c r="AA195" s="36"/>
      <c r="AB195" s="36"/>
      <c r="AC195" s="36"/>
      <c r="AD195" s="36"/>
      <c r="AE195" s="36"/>
      <c r="AT195" s="15" t="s">
        <v>139</v>
      </c>
      <c r="AU195" s="15" t="s">
        <v>81</v>
      </c>
    </row>
    <row r="196" s="2" customFormat="1" ht="21.75" customHeight="1">
      <c r="A196" s="36"/>
      <c r="B196" s="37"/>
      <c r="C196" s="225" t="s">
        <v>408</v>
      </c>
      <c r="D196" s="225" t="s">
        <v>134</v>
      </c>
      <c r="E196" s="226" t="s">
        <v>409</v>
      </c>
      <c r="F196" s="227" t="s">
        <v>410</v>
      </c>
      <c r="G196" s="228" t="s">
        <v>191</v>
      </c>
      <c r="H196" s="229">
        <v>19</v>
      </c>
      <c r="I196" s="230"/>
      <c r="J196" s="231">
        <f>ROUND(I196*H196,2)</f>
        <v>0</v>
      </c>
      <c r="K196" s="227" t="s">
        <v>275</v>
      </c>
      <c r="L196" s="42"/>
      <c r="M196" s="232" t="s">
        <v>1</v>
      </c>
      <c r="N196" s="233" t="s">
        <v>38</v>
      </c>
      <c r="O196" s="89"/>
      <c r="P196" s="234">
        <f>O196*H196</f>
        <v>0</v>
      </c>
      <c r="Q196" s="234">
        <v>0</v>
      </c>
      <c r="R196" s="234">
        <f>Q196*H196</f>
        <v>0</v>
      </c>
      <c r="S196" s="234">
        <v>0</v>
      </c>
      <c r="T196" s="235">
        <f>S196*H196</f>
        <v>0</v>
      </c>
      <c r="U196" s="36"/>
      <c r="V196" s="36"/>
      <c r="W196" s="36"/>
      <c r="X196" s="36"/>
      <c r="Y196" s="36"/>
      <c r="Z196" s="36"/>
      <c r="AA196" s="36"/>
      <c r="AB196" s="36"/>
      <c r="AC196" s="36"/>
      <c r="AD196" s="36"/>
      <c r="AE196" s="36"/>
      <c r="AR196" s="236" t="s">
        <v>132</v>
      </c>
      <c r="AT196" s="236" t="s">
        <v>134</v>
      </c>
      <c r="AU196" s="236" t="s">
        <v>81</v>
      </c>
      <c r="AY196" s="15" t="s">
        <v>133</v>
      </c>
      <c r="BE196" s="237">
        <f>IF(N196="základní",J196,0)</f>
        <v>0</v>
      </c>
      <c r="BF196" s="237">
        <f>IF(N196="snížená",J196,0)</f>
        <v>0</v>
      </c>
      <c r="BG196" s="237">
        <f>IF(N196="zákl. přenesená",J196,0)</f>
        <v>0</v>
      </c>
      <c r="BH196" s="237">
        <f>IF(N196="sníž. přenesená",J196,0)</f>
        <v>0</v>
      </c>
      <c r="BI196" s="237">
        <f>IF(N196="nulová",J196,0)</f>
        <v>0</v>
      </c>
      <c r="BJ196" s="15" t="s">
        <v>81</v>
      </c>
      <c r="BK196" s="237">
        <f>ROUND(I196*H196,2)</f>
        <v>0</v>
      </c>
      <c r="BL196" s="15" t="s">
        <v>132</v>
      </c>
      <c r="BM196" s="236" t="s">
        <v>411</v>
      </c>
    </row>
    <row r="197" s="2" customFormat="1">
      <c r="A197" s="36"/>
      <c r="B197" s="37"/>
      <c r="C197" s="38"/>
      <c r="D197" s="238" t="s">
        <v>139</v>
      </c>
      <c r="E197" s="38"/>
      <c r="F197" s="239" t="s">
        <v>412</v>
      </c>
      <c r="G197" s="38"/>
      <c r="H197" s="38"/>
      <c r="I197" s="143"/>
      <c r="J197" s="38"/>
      <c r="K197" s="38"/>
      <c r="L197" s="42"/>
      <c r="M197" s="240"/>
      <c r="N197" s="241"/>
      <c r="O197" s="89"/>
      <c r="P197" s="89"/>
      <c r="Q197" s="89"/>
      <c r="R197" s="89"/>
      <c r="S197" s="89"/>
      <c r="T197" s="90"/>
      <c r="U197" s="36"/>
      <c r="V197" s="36"/>
      <c r="W197" s="36"/>
      <c r="X197" s="36"/>
      <c r="Y197" s="36"/>
      <c r="Z197" s="36"/>
      <c r="AA197" s="36"/>
      <c r="AB197" s="36"/>
      <c r="AC197" s="36"/>
      <c r="AD197" s="36"/>
      <c r="AE197" s="36"/>
      <c r="AT197" s="15" t="s">
        <v>139</v>
      </c>
      <c r="AU197" s="15" t="s">
        <v>81</v>
      </c>
    </row>
    <row r="198" s="2" customFormat="1" ht="21.75" customHeight="1">
      <c r="A198" s="36"/>
      <c r="B198" s="37"/>
      <c r="C198" s="225" t="s">
        <v>413</v>
      </c>
      <c r="D198" s="225" t="s">
        <v>134</v>
      </c>
      <c r="E198" s="226" t="s">
        <v>414</v>
      </c>
      <c r="F198" s="227" t="s">
        <v>415</v>
      </c>
      <c r="G198" s="228" t="s">
        <v>191</v>
      </c>
      <c r="H198" s="229">
        <v>24</v>
      </c>
      <c r="I198" s="230"/>
      <c r="J198" s="231">
        <f>ROUND(I198*H198,2)</f>
        <v>0</v>
      </c>
      <c r="K198" s="227" t="s">
        <v>275</v>
      </c>
      <c r="L198" s="42"/>
      <c r="M198" s="232" t="s">
        <v>1</v>
      </c>
      <c r="N198" s="233" t="s">
        <v>38</v>
      </c>
      <c r="O198" s="89"/>
      <c r="P198" s="234">
        <f>O198*H198</f>
        <v>0</v>
      </c>
      <c r="Q198" s="234">
        <v>0</v>
      </c>
      <c r="R198" s="234">
        <f>Q198*H198</f>
        <v>0</v>
      </c>
      <c r="S198" s="234">
        <v>0</v>
      </c>
      <c r="T198" s="235">
        <f>S198*H198</f>
        <v>0</v>
      </c>
      <c r="U198" s="36"/>
      <c r="V198" s="36"/>
      <c r="W198" s="36"/>
      <c r="X198" s="36"/>
      <c r="Y198" s="36"/>
      <c r="Z198" s="36"/>
      <c r="AA198" s="36"/>
      <c r="AB198" s="36"/>
      <c r="AC198" s="36"/>
      <c r="AD198" s="36"/>
      <c r="AE198" s="36"/>
      <c r="AR198" s="236" t="s">
        <v>132</v>
      </c>
      <c r="AT198" s="236" t="s">
        <v>134</v>
      </c>
      <c r="AU198" s="236" t="s">
        <v>81</v>
      </c>
      <c r="AY198" s="15" t="s">
        <v>133</v>
      </c>
      <c r="BE198" s="237">
        <f>IF(N198="základní",J198,0)</f>
        <v>0</v>
      </c>
      <c r="BF198" s="237">
        <f>IF(N198="snížená",J198,0)</f>
        <v>0</v>
      </c>
      <c r="BG198" s="237">
        <f>IF(N198="zákl. přenesená",J198,0)</f>
        <v>0</v>
      </c>
      <c r="BH198" s="237">
        <f>IF(N198="sníž. přenesená",J198,0)</f>
        <v>0</v>
      </c>
      <c r="BI198" s="237">
        <f>IF(N198="nulová",J198,0)</f>
        <v>0</v>
      </c>
      <c r="BJ198" s="15" t="s">
        <v>81</v>
      </c>
      <c r="BK198" s="237">
        <f>ROUND(I198*H198,2)</f>
        <v>0</v>
      </c>
      <c r="BL198" s="15" t="s">
        <v>132</v>
      </c>
      <c r="BM198" s="236" t="s">
        <v>416</v>
      </c>
    </row>
    <row r="199" s="2" customFormat="1">
      <c r="A199" s="36"/>
      <c r="B199" s="37"/>
      <c r="C199" s="38"/>
      <c r="D199" s="238" t="s">
        <v>139</v>
      </c>
      <c r="E199" s="38"/>
      <c r="F199" s="239" t="s">
        <v>417</v>
      </c>
      <c r="G199" s="38"/>
      <c r="H199" s="38"/>
      <c r="I199" s="143"/>
      <c r="J199" s="38"/>
      <c r="K199" s="38"/>
      <c r="L199" s="42"/>
      <c r="M199" s="240"/>
      <c r="N199" s="241"/>
      <c r="O199" s="89"/>
      <c r="P199" s="89"/>
      <c r="Q199" s="89"/>
      <c r="R199" s="89"/>
      <c r="S199" s="89"/>
      <c r="T199" s="90"/>
      <c r="U199" s="36"/>
      <c r="V199" s="36"/>
      <c r="W199" s="36"/>
      <c r="X199" s="36"/>
      <c r="Y199" s="36"/>
      <c r="Z199" s="36"/>
      <c r="AA199" s="36"/>
      <c r="AB199" s="36"/>
      <c r="AC199" s="36"/>
      <c r="AD199" s="36"/>
      <c r="AE199" s="36"/>
      <c r="AT199" s="15" t="s">
        <v>139</v>
      </c>
      <c r="AU199" s="15" t="s">
        <v>81</v>
      </c>
    </row>
    <row r="200" s="12" customFormat="1">
      <c r="A200" s="12"/>
      <c r="B200" s="242"/>
      <c r="C200" s="243"/>
      <c r="D200" s="238" t="s">
        <v>140</v>
      </c>
      <c r="E200" s="244" t="s">
        <v>418</v>
      </c>
      <c r="F200" s="245" t="s">
        <v>360</v>
      </c>
      <c r="G200" s="243"/>
      <c r="H200" s="246">
        <v>24</v>
      </c>
      <c r="I200" s="247"/>
      <c r="J200" s="243"/>
      <c r="K200" s="243"/>
      <c r="L200" s="248"/>
      <c r="M200" s="249"/>
      <c r="N200" s="250"/>
      <c r="O200" s="250"/>
      <c r="P200" s="250"/>
      <c r="Q200" s="250"/>
      <c r="R200" s="250"/>
      <c r="S200" s="250"/>
      <c r="T200" s="251"/>
      <c r="U200" s="12"/>
      <c r="V200" s="12"/>
      <c r="W200" s="12"/>
      <c r="X200" s="12"/>
      <c r="Y200" s="12"/>
      <c r="Z200" s="12"/>
      <c r="AA200" s="12"/>
      <c r="AB200" s="12"/>
      <c r="AC200" s="12"/>
      <c r="AD200" s="12"/>
      <c r="AE200" s="12"/>
      <c r="AT200" s="252" t="s">
        <v>140</v>
      </c>
      <c r="AU200" s="252" t="s">
        <v>81</v>
      </c>
      <c r="AV200" s="12" t="s">
        <v>103</v>
      </c>
      <c r="AW200" s="12" t="s">
        <v>30</v>
      </c>
      <c r="AX200" s="12" t="s">
        <v>81</v>
      </c>
      <c r="AY200" s="252" t="s">
        <v>133</v>
      </c>
    </row>
    <row r="201" s="2" customFormat="1" ht="21.75" customHeight="1">
      <c r="A201" s="36"/>
      <c r="B201" s="37"/>
      <c r="C201" s="225" t="s">
        <v>419</v>
      </c>
      <c r="D201" s="225" t="s">
        <v>134</v>
      </c>
      <c r="E201" s="226" t="s">
        <v>420</v>
      </c>
      <c r="F201" s="227" t="s">
        <v>421</v>
      </c>
      <c r="G201" s="228" t="s">
        <v>191</v>
      </c>
      <c r="H201" s="229">
        <v>104</v>
      </c>
      <c r="I201" s="230"/>
      <c r="J201" s="231">
        <f>ROUND(I201*H201,2)</f>
        <v>0</v>
      </c>
      <c r="K201" s="227" t="s">
        <v>275</v>
      </c>
      <c r="L201" s="42"/>
      <c r="M201" s="232" t="s">
        <v>1</v>
      </c>
      <c r="N201" s="233" t="s">
        <v>38</v>
      </c>
      <c r="O201" s="89"/>
      <c r="P201" s="234">
        <f>O201*H201</f>
        <v>0</v>
      </c>
      <c r="Q201" s="234">
        <v>0</v>
      </c>
      <c r="R201" s="234">
        <f>Q201*H201</f>
        <v>0</v>
      </c>
      <c r="S201" s="234">
        <v>0</v>
      </c>
      <c r="T201" s="235">
        <f>S201*H201</f>
        <v>0</v>
      </c>
      <c r="U201" s="36"/>
      <c r="V201" s="36"/>
      <c r="W201" s="36"/>
      <c r="X201" s="36"/>
      <c r="Y201" s="36"/>
      <c r="Z201" s="36"/>
      <c r="AA201" s="36"/>
      <c r="AB201" s="36"/>
      <c r="AC201" s="36"/>
      <c r="AD201" s="36"/>
      <c r="AE201" s="36"/>
      <c r="AR201" s="236" t="s">
        <v>132</v>
      </c>
      <c r="AT201" s="236" t="s">
        <v>134</v>
      </c>
      <c r="AU201" s="236" t="s">
        <v>81</v>
      </c>
      <c r="AY201" s="15" t="s">
        <v>133</v>
      </c>
      <c r="BE201" s="237">
        <f>IF(N201="základní",J201,0)</f>
        <v>0</v>
      </c>
      <c r="BF201" s="237">
        <f>IF(N201="snížená",J201,0)</f>
        <v>0</v>
      </c>
      <c r="BG201" s="237">
        <f>IF(N201="zákl. přenesená",J201,0)</f>
        <v>0</v>
      </c>
      <c r="BH201" s="237">
        <f>IF(N201="sníž. přenesená",J201,0)</f>
        <v>0</v>
      </c>
      <c r="BI201" s="237">
        <f>IF(N201="nulová",J201,0)</f>
        <v>0</v>
      </c>
      <c r="BJ201" s="15" t="s">
        <v>81</v>
      </c>
      <c r="BK201" s="237">
        <f>ROUND(I201*H201,2)</f>
        <v>0</v>
      </c>
      <c r="BL201" s="15" t="s">
        <v>132</v>
      </c>
      <c r="BM201" s="236" t="s">
        <v>422</v>
      </c>
    </row>
    <row r="202" s="2" customFormat="1">
      <c r="A202" s="36"/>
      <c r="B202" s="37"/>
      <c r="C202" s="38"/>
      <c r="D202" s="238" t="s">
        <v>139</v>
      </c>
      <c r="E202" s="38"/>
      <c r="F202" s="239" t="s">
        <v>423</v>
      </c>
      <c r="G202" s="38"/>
      <c r="H202" s="38"/>
      <c r="I202" s="143"/>
      <c r="J202" s="38"/>
      <c r="K202" s="38"/>
      <c r="L202" s="42"/>
      <c r="M202" s="240"/>
      <c r="N202" s="241"/>
      <c r="O202" s="89"/>
      <c r="P202" s="89"/>
      <c r="Q202" s="89"/>
      <c r="R202" s="89"/>
      <c r="S202" s="89"/>
      <c r="T202" s="90"/>
      <c r="U202" s="36"/>
      <c r="V202" s="36"/>
      <c r="W202" s="36"/>
      <c r="X202" s="36"/>
      <c r="Y202" s="36"/>
      <c r="Z202" s="36"/>
      <c r="AA202" s="36"/>
      <c r="AB202" s="36"/>
      <c r="AC202" s="36"/>
      <c r="AD202" s="36"/>
      <c r="AE202" s="36"/>
      <c r="AT202" s="15" t="s">
        <v>139</v>
      </c>
      <c r="AU202" s="15" t="s">
        <v>81</v>
      </c>
    </row>
    <row r="203" s="2" customFormat="1" ht="21.75" customHeight="1">
      <c r="A203" s="36"/>
      <c r="B203" s="37"/>
      <c r="C203" s="225" t="s">
        <v>424</v>
      </c>
      <c r="D203" s="225" t="s">
        <v>134</v>
      </c>
      <c r="E203" s="226" t="s">
        <v>425</v>
      </c>
      <c r="F203" s="227" t="s">
        <v>426</v>
      </c>
      <c r="G203" s="228" t="s">
        <v>191</v>
      </c>
      <c r="H203" s="229">
        <v>68</v>
      </c>
      <c r="I203" s="230"/>
      <c r="J203" s="231">
        <f>ROUND(I203*H203,2)</f>
        <v>0</v>
      </c>
      <c r="K203" s="227" t="s">
        <v>275</v>
      </c>
      <c r="L203" s="42"/>
      <c r="M203" s="232" t="s">
        <v>1</v>
      </c>
      <c r="N203" s="233" t="s">
        <v>38</v>
      </c>
      <c r="O203" s="89"/>
      <c r="P203" s="234">
        <f>O203*H203</f>
        <v>0</v>
      </c>
      <c r="Q203" s="234">
        <v>0</v>
      </c>
      <c r="R203" s="234">
        <f>Q203*H203</f>
        <v>0</v>
      </c>
      <c r="S203" s="234">
        <v>0</v>
      </c>
      <c r="T203" s="235">
        <f>S203*H203</f>
        <v>0</v>
      </c>
      <c r="U203" s="36"/>
      <c r="V203" s="36"/>
      <c r="W203" s="36"/>
      <c r="X203" s="36"/>
      <c r="Y203" s="36"/>
      <c r="Z203" s="36"/>
      <c r="AA203" s="36"/>
      <c r="AB203" s="36"/>
      <c r="AC203" s="36"/>
      <c r="AD203" s="36"/>
      <c r="AE203" s="36"/>
      <c r="AR203" s="236" t="s">
        <v>132</v>
      </c>
      <c r="AT203" s="236" t="s">
        <v>134</v>
      </c>
      <c r="AU203" s="236" t="s">
        <v>81</v>
      </c>
      <c r="AY203" s="15" t="s">
        <v>133</v>
      </c>
      <c r="BE203" s="237">
        <f>IF(N203="základní",J203,0)</f>
        <v>0</v>
      </c>
      <c r="BF203" s="237">
        <f>IF(N203="snížená",J203,0)</f>
        <v>0</v>
      </c>
      <c r="BG203" s="237">
        <f>IF(N203="zákl. přenesená",J203,0)</f>
        <v>0</v>
      </c>
      <c r="BH203" s="237">
        <f>IF(N203="sníž. přenesená",J203,0)</f>
        <v>0</v>
      </c>
      <c r="BI203" s="237">
        <f>IF(N203="nulová",J203,0)</f>
        <v>0</v>
      </c>
      <c r="BJ203" s="15" t="s">
        <v>81</v>
      </c>
      <c r="BK203" s="237">
        <f>ROUND(I203*H203,2)</f>
        <v>0</v>
      </c>
      <c r="BL203" s="15" t="s">
        <v>132</v>
      </c>
      <c r="BM203" s="236" t="s">
        <v>427</v>
      </c>
    </row>
    <row r="204" s="2" customFormat="1">
      <c r="A204" s="36"/>
      <c r="B204" s="37"/>
      <c r="C204" s="38"/>
      <c r="D204" s="238" t="s">
        <v>139</v>
      </c>
      <c r="E204" s="38"/>
      <c r="F204" s="239" t="s">
        <v>428</v>
      </c>
      <c r="G204" s="38"/>
      <c r="H204" s="38"/>
      <c r="I204" s="143"/>
      <c r="J204" s="38"/>
      <c r="K204" s="38"/>
      <c r="L204" s="42"/>
      <c r="M204" s="240"/>
      <c r="N204" s="241"/>
      <c r="O204" s="89"/>
      <c r="P204" s="89"/>
      <c r="Q204" s="89"/>
      <c r="R204" s="89"/>
      <c r="S204" s="89"/>
      <c r="T204" s="90"/>
      <c r="U204" s="36"/>
      <c r="V204" s="36"/>
      <c r="W204" s="36"/>
      <c r="X204" s="36"/>
      <c r="Y204" s="36"/>
      <c r="Z204" s="36"/>
      <c r="AA204" s="36"/>
      <c r="AB204" s="36"/>
      <c r="AC204" s="36"/>
      <c r="AD204" s="36"/>
      <c r="AE204" s="36"/>
      <c r="AT204" s="15" t="s">
        <v>139</v>
      </c>
      <c r="AU204" s="15" t="s">
        <v>81</v>
      </c>
    </row>
    <row r="205" s="2" customFormat="1" ht="21.75" customHeight="1">
      <c r="A205" s="36"/>
      <c r="B205" s="37"/>
      <c r="C205" s="225" t="s">
        <v>429</v>
      </c>
      <c r="D205" s="225" t="s">
        <v>134</v>
      </c>
      <c r="E205" s="226" t="s">
        <v>430</v>
      </c>
      <c r="F205" s="227" t="s">
        <v>431</v>
      </c>
      <c r="G205" s="228" t="s">
        <v>191</v>
      </c>
      <c r="H205" s="229">
        <v>19</v>
      </c>
      <c r="I205" s="230"/>
      <c r="J205" s="231">
        <f>ROUND(I205*H205,2)</f>
        <v>0</v>
      </c>
      <c r="K205" s="227" t="s">
        <v>275</v>
      </c>
      <c r="L205" s="42"/>
      <c r="M205" s="232" t="s">
        <v>1</v>
      </c>
      <c r="N205" s="233" t="s">
        <v>38</v>
      </c>
      <c r="O205" s="89"/>
      <c r="P205" s="234">
        <f>O205*H205</f>
        <v>0</v>
      </c>
      <c r="Q205" s="234">
        <v>0</v>
      </c>
      <c r="R205" s="234">
        <f>Q205*H205</f>
        <v>0</v>
      </c>
      <c r="S205" s="234">
        <v>0</v>
      </c>
      <c r="T205" s="235">
        <f>S205*H205</f>
        <v>0</v>
      </c>
      <c r="U205" s="36"/>
      <c r="V205" s="36"/>
      <c r="W205" s="36"/>
      <c r="X205" s="36"/>
      <c r="Y205" s="36"/>
      <c r="Z205" s="36"/>
      <c r="AA205" s="36"/>
      <c r="AB205" s="36"/>
      <c r="AC205" s="36"/>
      <c r="AD205" s="36"/>
      <c r="AE205" s="36"/>
      <c r="AR205" s="236" t="s">
        <v>132</v>
      </c>
      <c r="AT205" s="236" t="s">
        <v>134</v>
      </c>
      <c r="AU205" s="236" t="s">
        <v>81</v>
      </c>
      <c r="AY205" s="15" t="s">
        <v>133</v>
      </c>
      <c r="BE205" s="237">
        <f>IF(N205="základní",J205,0)</f>
        <v>0</v>
      </c>
      <c r="BF205" s="237">
        <f>IF(N205="snížená",J205,0)</f>
        <v>0</v>
      </c>
      <c r="BG205" s="237">
        <f>IF(N205="zákl. přenesená",J205,0)</f>
        <v>0</v>
      </c>
      <c r="BH205" s="237">
        <f>IF(N205="sníž. přenesená",J205,0)</f>
        <v>0</v>
      </c>
      <c r="BI205" s="237">
        <f>IF(N205="nulová",J205,0)</f>
        <v>0</v>
      </c>
      <c r="BJ205" s="15" t="s">
        <v>81</v>
      </c>
      <c r="BK205" s="237">
        <f>ROUND(I205*H205,2)</f>
        <v>0</v>
      </c>
      <c r="BL205" s="15" t="s">
        <v>132</v>
      </c>
      <c r="BM205" s="236" t="s">
        <v>432</v>
      </c>
    </row>
    <row r="206" s="2" customFormat="1">
      <c r="A206" s="36"/>
      <c r="B206" s="37"/>
      <c r="C206" s="38"/>
      <c r="D206" s="238" t="s">
        <v>139</v>
      </c>
      <c r="E206" s="38"/>
      <c r="F206" s="239" t="s">
        <v>433</v>
      </c>
      <c r="G206" s="38"/>
      <c r="H206" s="38"/>
      <c r="I206" s="143"/>
      <c r="J206" s="38"/>
      <c r="K206" s="38"/>
      <c r="L206" s="42"/>
      <c r="M206" s="240"/>
      <c r="N206" s="241"/>
      <c r="O206" s="89"/>
      <c r="P206" s="89"/>
      <c r="Q206" s="89"/>
      <c r="R206" s="89"/>
      <c r="S206" s="89"/>
      <c r="T206" s="90"/>
      <c r="U206" s="36"/>
      <c r="V206" s="36"/>
      <c r="W206" s="36"/>
      <c r="X206" s="36"/>
      <c r="Y206" s="36"/>
      <c r="Z206" s="36"/>
      <c r="AA206" s="36"/>
      <c r="AB206" s="36"/>
      <c r="AC206" s="36"/>
      <c r="AD206" s="36"/>
      <c r="AE206" s="36"/>
      <c r="AT206" s="15" t="s">
        <v>139</v>
      </c>
      <c r="AU206" s="15" t="s">
        <v>81</v>
      </c>
    </row>
    <row r="207" s="2" customFormat="1" ht="21.75" customHeight="1">
      <c r="A207" s="36"/>
      <c r="B207" s="37"/>
      <c r="C207" s="225" t="s">
        <v>434</v>
      </c>
      <c r="D207" s="225" t="s">
        <v>134</v>
      </c>
      <c r="E207" s="226" t="s">
        <v>435</v>
      </c>
      <c r="F207" s="227" t="s">
        <v>436</v>
      </c>
      <c r="G207" s="228" t="s">
        <v>191</v>
      </c>
      <c r="H207" s="229">
        <v>24</v>
      </c>
      <c r="I207" s="230"/>
      <c r="J207" s="231">
        <f>ROUND(I207*H207,2)</f>
        <v>0</v>
      </c>
      <c r="K207" s="227" t="s">
        <v>275</v>
      </c>
      <c r="L207" s="42"/>
      <c r="M207" s="232" t="s">
        <v>1</v>
      </c>
      <c r="N207" s="233" t="s">
        <v>38</v>
      </c>
      <c r="O207" s="89"/>
      <c r="P207" s="234">
        <f>O207*H207</f>
        <v>0</v>
      </c>
      <c r="Q207" s="234">
        <v>0</v>
      </c>
      <c r="R207" s="234">
        <f>Q207*H207</f>
        <v>0</v>
      </c>
      <c r="S207" s="234">
        <v>0</v>
      </c>
      <c r="T207" s="235">
        <f>S207*H207</f>
        <v>0</v>
      </c>
      <c r="U207" s="36"/>
      <c r="V207" s="36"/>
      <c r="W207" s="36"/>
      <c r="X207" s="36"/>
      <c r="Y207" s="36"/>
      <c r="Z207" s="36"/>
      <c r="AA207" s="36"/>
      <c r="AB207" s="36"/>
      <c r="AC207" s="36"/>
      <c r="AD207" s="36"/>
      <c r="AE207" s="36"/>
      <c r="AR207" s="236" t="s">
        <v>132</v>
      </c>
      <c r="AT207" s="236" t="s">
        <v>134</v>
      </c>
      <c r="AU207" s="236" t="s">
        <v>81</v>
      </c>
      <c r="AY207" s="15" t="s">
        <v>133</v>
      </c>
      <c r="BE207" s="237">
        <f>IF(N207="základní",J207,0)</f>
        <v>0</v>
      </c>
      <c r="BF207" s="237">
        <f>IF(N207="snížená",J207,0)</f>
        <v>0</v>
      </c>
      <c r="BG207" s="237">
        <f>IF(N207="zákl. přenesená",J207,0)</f>
        <v>0</v>
      </c>
      <c r="BH207" s="237">
        <f>IF(N207="sníž. přenesená",J207,0)</f>
        <v>0</v>
      </c>
      <c r="BI207" s="237">
        <f>IF(N207="nulová",J207,0)</f>
        <v>0</v>
      </c>
      <c r="BJ207" s="15" t="s">
        <v>81</v>
      </c>
      <c r="BK207" s="237">
        <f>ROUND(I207*H207,2)</f>
        <v>0</v>
      </c>
      <c r="BL207" s="15" t="s">
        <v>132</v>
      </c>
      <c r="BM207" s="236" t="s">
        <v>437</v>
      </c>
    </row>
    <row r="208" s="2" customFormat="1">
      <c r="A208" s="36"/>
      <c r="B208" s="37"/>
      <c r="C208" s="38"/>
      <c r="D208" s="238" t="s">
        <v>139</v>
      </c>
      <c r="E208" s="38"/>
      <c r="F208" s="239" t="s">
        <v>438</v>
      </c>
      <c r="G208" s="38"/>
      <c r="H208" s="38"/>
      <c r="I208" s="143"/>
      <c r="J208" s="38"/>
      <c r="K208" s="38"/>
      <c r="L208" s="42"/>
      <c r="M208" s="240"/>
      <c r="N208" s="241"/>
      <c r="O208" s="89"/>
      <c r="P208" s="89"/>
      <c r="Q208" s="89"/>
      <c r="R208" s="89"/>
      <c r="S208" s="89"/>
      <c r="T208" s="90"/>
      <c r="U208" s="36"/>
      <c r="V208" s="36"/>
      <c r="W208" s="36"/>
      <c r="X208" s="36"/>
      <c r="Y208" s="36"/>
      <c r="Z208" s="36"/>
      <c r="AA208" s="36"/>
      <c r="AB208" s="36"/>
      <c r="AC208" s="36"/>
      <c r="AD208" s="36"/>
      <c r="AE208" s="36"/>
      <c r="AT208" s="15" t="s">
        <v>139</v>
      </c>
      <c r="AU208" s="15" t="s">
        <v>81</v>
      </c>
    </row>
    <row r="209" s="12" customFormat="1">
      <c r="A209" s="12"/>
      <c r="B209" s="242"/>
      <c r="C209" s="243"/>
      <c r="D209" s="238" t="s">
        <v>140</v>
      </c>
      <c r="E209" s="244" t="s">
        <v>439</v>
      </c>
      <c r="F209" s="245" t="s">
        <v>360</v>
      </c>
      <c r="G209" s="243"/>
      <c r="H209" s="246">
        <v>24</v>
      </c>
      <c r="I209" s="247"/>
      <c r="J209" s="243"/>
      <c r="K209" s="243"/>
      <c r="L209" s="248"/>
      <c r="M209" s="249"/>
      <c r="N209" s="250"/>
      <c r="O209" s="250"/>
      <c r="P209" s="250"/>
      <c r="Q209" s="250"/>
      <c r="R209" s="250"/>
      <c r="S209" s="250"/>
      <c r="T209" s="251"/>
      <c r="U209" s="12"/>
      <c r="V209" s="12"/>
      <c r="W209" s="12"/>
      <c r="X209" s="12"/>
      <c r="Y209" s="12"/>
      <c r="Z209" s="12"/>
      <c r="AA209" s="12"/>
      <c r="AB209" s="12"/>
      <c r="AC209" s="12"/>
      <c r="AD209" s="12"/>
      <c r="AE209" s="12"/>
      <c r="AT209" s="252" t="s">
        <v>140</v>
      </c>
      <c r="AU209" s="252" t="s">
        <v>81</v>
      </c>
      <c r="AV209" s="12" t="s">
        <v>103</v>
      </c>
      <c r="AW209" s="12" t="s">
        <v>30</v>
      </c>
      <c r="AX209" s="12" t="s">
        <v>81</v>
      </c>
      <c r="AY209" s="252" t="s">
        <v>133</v>
      </c>
    </row>
    <row r="210" s="2" customFormat="1" ht="21.75" customHeight="1">
      <c r="A210" s="36"/>
      <c r="B210" s="37"/>
      <c r="C210" s="225" t="s">
        <v>440</v>
      </c>
      <c r="D210" s="225" t="s">
        <v>134</v>
      </c>
      <c r="E210" s="226" t="s">
        <v>441</v>
      </c>
      <c r="F210" s="227" t="s">
        <v>442</v>
      </c>
      <c r="G210" s="228" t="s">
        <v>191</v>
      </c>
      <c r="H210" s="229">
        <v>104</v>
      </c>
      <c r="I210" s="230"/>
      <c r="J210" s="231">
        <f>ROUND(I210*H210,2)</f>
        <v>0</v>
      </c>
      <c r="K210" s="227" t="s">
        <v>275</v>
      </c>
      <c r="L210" s="42"/>
      <c r="M210" s="232" t="s">
        <v>1</v>
      </c>
      <c r="N210" s="233" t="s">
        <v>38</v>
      </c>
      <c r="O210" s="89"/>
      <c r="P210" s="234">
        <f>O210*H210</f>
        <v>0</v>
      </c>
      <c r="Q210" s="234">
        <v>0</v>
      </c>
      <c r="R210" s="234">
        <f>Q210*H210</f>
        <v>0</v>
      </c>
      <c r="S210" s="234">
        <v>0</v>
      </c>
      <c r="T210" s="235">
        <f>S210*H210</f>
        <v>0</v>
      </c>
      <c r="U210" s="36"/>
      <c r="V210" s="36"/>
      <c r="W210" s="36"/>
      <c r="X210" s="36"/>
      <c r="Y210" s="36"/>
      <c r="Z210" s="36"/>
      <c r="AA210" s="36"/>
      <c r="AB210" s="36"/>
      <c r="AC210" s="36"/>
      <c r="AD210" s="36"/>
      <c r="AE210" s="36"/>
      <c r="AR210" s="236" t="s">
        <v>132</v>
      </c>
      <c r="AT210" s="236" t="s">
        <v>134</v>
      </c>
      <c r="AU210" s="236" t="s">
        <v>81</v>
      </c>
      <c r="AY210" s="15" t="s">
        <v>133</v>
      </c>
      <c r="BE210" s="237">
        <f>IF(N210="základní",J210,0)</f>
        <v>0</v>
      </c>
      <c r="BF210" s="237">
        <f>IF(N210="snížená",J210,0)</f>
        <v>0</v>
      </c>
      <c r="BG210" s="237">
        <f>IF(N210="zákl. přenesená",J210,0)</f>
        <v>0</v>
      </c>
      <c r="BH210" s="237">
        <f>IF(N210="sníž. přenesená",J210,0)</f>
        <v>0</v>
      </c>
      <c r="BI210" s="237">
        <f>IF(N210="nulová",J210,0)</f>
        <v>0</v>
      </c>
      <c r="BJ210" s="15" t="s">
        <v>81</v>
      </c>
      <c r="BK210" s="237">
        <f>ROUND(I210*H210,2)</f>
        <v>0</v>
      </c>
      <c r="BL210" s="15" t="s">
        <v>132</v>
      </c>
      <c r="BM210" s="236" t="s">
        <v>443</v>
      </c>
    </row>
    <row r="211" s="2" customFormat="1">
      <c r="A211" s="36"/>
      <c r="B211" s="37"/>
      <c r="C211" s="38"/>
      <c r="D211" s="238" t="s">
        <v>139</v>
      </c>
      <c r="E211" s="38"/>
      <c r="F211" s="239" t="s">
        <v>444</v>
      </c>
      <c r="G211" s="38"/>
      <c r="H211" s="38"/>
      <c r="I211" s="143"/>
      <c r="J211" s="38"/>
      <c r="K211" s="38"/>
      <c r="L211" s="42"/>
      <c r="M211" s="240"/>
      <c r="N211" s="241"/>
      <c r="O211" s="89"/>
      <c r="P211" s="89"/>
      <c r="Q211" s="89"/>
      <c r="R211" s="89"/>
      <c r="S211" s="89"/>
      <c r="T211" s="90"/>
      <c r="U211" s="36"/>
      <c r="V211" s="36"/>
      <c r="W211" s="36"/>
      <c r="X211" s="36"/>
      <c r="Y211" s="36"/>
      <c r="Z211" s="36"/>
      <c r="AA211" s="36"/>
      <c r="AB211" s="36"/>
      <c r="AC211" s="36"/>
      <c r="AD211" s="36"/>
      <c r="AE211" s="36"/>
      <c r="AT211" s="15" t="s">
        <v>139</v>
      </c>
      <c r="AU211" s="15" t="s">
        <v>81</v>
      </c>
    </row>
    <row r="212" s="2" customFormat="1" ht="21.75" customHeight="1">
      <c r="A212" s="36"/>
      <c r="B212" s="37"/>
      <c r="C212" s="225" t="s">
        <v>445</v>
      </c>
      <c r="D212" s="225" t="s">
        <v>134</v>
      </c>
      <c r="E212" s="226" t="s">
        <v>446</v>
      </c>
      <c r="F212" s="227" t="s">
        <v>447</v>
      </c>
      <c r="G212" s="228" t="s">
        <v>191</v>
      </c>
      <c r="H212" s="229">
        <v>68</v>
      </c>
      <c r="I212" s="230"/>
      <c r="J212" s="231">
        <f>ROUND(I212*H212,2)</f>
        <v>0</v>
      </c>
      <c r="K212" s="227" t="s">
        <v>275</v>
      </c>
      <c r="L212" s="42"/>
      <c r="M212" s="232" t="s">
        <v>1</v>
      </c>
      <c r="N212" s="233" t="s">
        <v>38</v>
      </c>
      <c r="O212" s="89"/>
      <c r="P212" s="234">
        <f>O212*H212</f>
        <v>0</v>
      </c>
      <c r="Q212" s="234">
        <v>0</v>
      </c>
      <c r="R212" s="234">
        <f>Q212*H212</f>
        <v>0</v>
      </c>
      <c r="S212" s="234">
        <v>0</v>
      </c>
      <c r="T212" s="235">
        <f>S212*H212</f>
        <v>0</v>
      </c>
      <c r="U212" s="36"/>
      <c r="V212" s="36"/>
      <c r="W212" s="36"/>
      <c r="X212" s="36"/>
      <c r="Y212" s="36"/>
      <c r="Z212" s="36"/>
      <c r="AA212" s="36"/>
      <c r="AB212" s="36"/>
      <c r="AC212" s="36"/>
      <c r="AD212" s="36"/>
      <c r="AE212" s="36"/>
      <c r="AR212" s="236" t="s">
        <v>132</v>
      </c>
      <c r="AT212" s="236" t="s">
        <v>134</v>
      </c>
      <c r="AU212" s="236" t="s">
        <v>81</v>
      </c>
      <c r="AY212" s="15" t="s">
        <v>133</v>
      </c>
      <c r="BE212" s="237">
        <f>IF(N212="základní",J212,0)</f>
        <v>0</v>
      </c>
      <c r="BF212" s="237">
        <f>IF(N212="snížená",J212,0)</f>
        <v>0</v>
      </c>
      <c r="BG212" s="237">
        <f>IF(N212="zákl. přenesená",J212,0)</f>
        <v>0</v>
      </c>
      <c r="BH212" s="237">
        <f>IF(N212="sníž. přenesená",J212,0)</f>
        <v>0</v>
      </c>
      <c r="BI212" s="237">
        <f>IF(N212="nulová",J212,0)</f>
        <v>0</v>
      </c>
      <c r="BJ212" s="15" t="s">
        <v>81</v>
      </c>
      <c r="BK212" s="237">
        <f>ROUND(I212*H212,2)</f>
        <v>0</v>
      </c>
      <c r="BL212" s="15" t="s">
        <v>132</v>
      </c>
      <c r="BM212" s="236" t="s">
        <v>448</v>
      </c>
    </row>
    <row r="213" s="2" customFormat="1">
      <c r="A213" s="36"/>
      <c r="B213" s="37"/>
      <c r="C213" s="38"/>
      <c r="D213" s="238" t="s">
        <v>139</v>
      </c>
      <c r="E213" s="38"/>
      <c r="F213" s="239" t="s">
        <v>449</v>
      </c>
      <c r="G213" s="38"/>
      <c r="H213" s="38"/>
      <c r="I213" s="143"/>
      <c r="J213" s="38"/>
      <c r="K213" s="38"/>
      <c r="L213" s="42"/>
      <c r="M213" s="240"/>
      <c r="N213" s="241"/>
      <c r="O213" s="89"/>
      <c r="P213" s="89"/>
      <c r="Q213" s="89"/>
      <c r="R213" s="89"/>
      <c r="S213" s="89"/>
      <c r="T213" s="90"/>
      <c r="U213" s="36"/>
      <c r="V213" s="36"/>
      <c r="W213" s="36"/>
      <c r="X213" s="36"/>
      <c r="Y213" s="36"/>
      <c r="Z213" s="36"/>
      <c r="AA213" s="36"/>
      <c r="AB213" s="36"/>
      <c r="AC213" s="36"/>
      <c r="AD213" s="36"/>
      <c r="AE213" s="36"/>
      <c r="AT213" s="15" t="s">
        <v>139</v>
      </c>
      <c r="AU213" s="15" t="s">
        <v>81</v>
      </c>
    </row>
    <row r="214" s="2" customFormat="1" ht="21.75" customHeight="1">
      <c r="A214" s="36"/>
      <c r="B214" s="37"/>
      <c r="C214" s="225" t="s">
        <v>450</v>
      </c>
      <c r="D214" s="225" t="s">
        <v>134</v>
      </c>
      <c r="E214" s="226" t="s">
        <v>451</v>
      </c>
      <c r="F214" s="227" t="s">
        <v>452</v>
      </c>
      <c r="G214" s="228" t="s">
        <v>191</v>
      </c>
      <c r="H214" s="229">
        <v>19</v>
      </c>
      <c r="I214" s="230"/>
      <c r="J214" s="231">
        <f>ROUND(I214*H214,2)</f>
        <v>0</v>
      </c>
      <c r="K214" s="227" t="s">
        <v>275</v>
      </c>
      <c r="L214" s="42"/>
      <c r="M214" s="232" t="s">
        <v>1</v>
      </c>
      <c r="N214" s="233" t="s">
        <v>38</v>
      </c>
      <c r="O214" s="89"/>
      <c r="P214" s="234">
        <f>O214*H214</f>
        <v>0</v>
      </c>
      <c r="Q214" s="234">
        <v>0</v>
      </c>
      <c r="R214" s="234">
        <f>Q214*H214</f>
        <v>0</v>
      </c>
      <c r="S214" s="234">
        <v>0</v>
      </c>
      <c r="T214" s="235">
        <f>S214*H214</f>
        <v>0</v>
      </c>
      <c r="U214" s="36"/>
      <c r="V214" s="36"/>
      <c r="W214" s="36"/>
      <c r="X214" s="36"/>
      <c r="Y214" s="36"/>
      <c r="Z214" s="36"/>
      <c r="AA214" s="36"/>
      <c r="AB214" s="36"/>
      <c r="AC214" s="36"/>
      <c r="AD214" s="36"/>
      <c r="AE214" s="36"/>
      <c r="AR214" s="236" t="s">
        <v>132</v>
      </c>
      <c r="AT214" s="236" t="s">
        <v>134</v>
      </c>
      <c r="AU214" s="236" t="s">
        <v>81</v>
      </c>
      <c r="AY214" s="15" t="s">
        <v>133</v>
      </c>
      <c r="BE214" s="237">
        <f>IF(N214="základní",J214,0)</f>
        <v>0</v>
      </c>
      <c r="BF214" s="237">
        <f>IF(N214="snížená",J214,0)</f>
        <v>0</v>
      </c>
      <c r="BG214" s="237">
        <f>IF(N214="zákl. přenesená",J214,0)</f>
        <v>0</v>
      </c>
      <c r="BH214" s="237">
        <f>IF(N214="sníž. přenesená",J214,0)</f>
        <v>0</v>
      </c>
      <c r="BI214" s="237">
        <f>IF(N214="nulová",J214,0)</f>
        <v>0</v>
      </c>
      <c r="BJ214" s="15" t="s">
        <v>81</v>
      </c>
      <c r="BK214" s="237">
        <f>ROUND(I214*H214,2)</f>
        <v>0</v>
      </c>
      <c r="BL214" s="15" t="s">
        <v>132</v>
      </c>
      <c r="BM214" s="236" t="s">
        <v>453</v>
      </c>
    </row>
    <row r="215" s="2" customFormat="1">
      <c r="A215" s="36"/>
      <c r="B215" s="37"/>
      <c r="C215" s="38"/>
      <c r="D215" s="238" t="s">
        <v>139</v>
      </c>
      <c r="E215" s="38"/>
      <c r="F215" s="239" t="s">
        <v>454</v>
      </c>
      <c r="G215" s="38"/>
      <c r="H215" s="38"/>
      <c r="I215" s="143"/>
      <c r="J215" s="38"/>
      <c r="K215" s="38"/>
      <c r="L215" s="42"/>
      <c r="M215" s="240"/>
      <c r="N215" s="241"/>
      <c r="O215" s="89"/>
      <c r="P215" s="89"/>
      <c r="Q215" s="89"/>
      <c r="R215" s="89"/>
      <c r="S215" s="89"/>
      <c r="T215" s="90"/>
      <c r="U215" s="36"/>
      <c r="V215" s="36"/>
      <c r="W215" s="36"/>
      <c r="X215" s="36"/>
      <c r="Y215" s="36"/>
      <c r="Z215" s="36"/>
      <c r="AA215" s="36"/>
      <c r="AB215" s="36"/>
      <c r="AC215" s="36"/>
      <c r="AD215" s="36"/>
      <c r="AE215" s="36"/>
      <c r="AT215" s="15" t="s">
        <v>139</v>
      </c>
      <c r="AU215" s="15" t="s">
        <v>81</v>
      </c>
    </row>
    <row r="216" s="2" customFormat="1" ht="21.75" customHeight="1">
      <c r="A216" s="36"/>
      <c r="B216" s="37"/>
      <c r="C216" s="225" t="s">
        <v>455</v>
      </c>
      <c r="D216" s="225" t="s">
        <v>134</v>
      </c>
      <c r="E216" s="226" t="s">
        <v>456</v>
      </c>
      <c r="F216" s="227" t="s">
        <v>457</v>
      </c>
      <c r="G216" s="228" t="s">
        <v>191</v>
      </c>
      <c r="H216" s="229">
        <v>24</v>
      </c>
      <c r="I216" s="230"/>
      <c r="J216" s="231">
        <f>ROUND(I216*H216,2)</f>
        <v>0</v>
      </c>
      <c r="K216" s="227" t="s">
        <v>275</v>
      </c>
      <c r="L216" s="42"/>
      <c r="M216" s="232" t="s">
        <v>1</v>
      </c>
      <c r="N216" s="233" t="s">
        <v>38</v>
      </c>
      <c r="O216" s="89"/>
      <c r="P216" s="234">
        <f>O216*H216</f>
        <v>0</v>
      </c>
      <c r="Q216" s="234">
        <v>0</v>
      </c>
      <c r="R216" s="234">
        <f>Q216*H216</f>
        <v>0</v>
      </c>
      <c r="S216" s="234">
        <v>0</v>
      </c>
      <c r="T216" s="235">
        <f>S216*H216</f>
        <v>0</v>
      </c>
      <c r="U216" s="36"/>
      <c r="V216" s="36"/>
      <c r="W216" s="36"/>
      <c r="X216" s="36"/>
      <c r="Y216" s="36"/>
      <c r="Z216" s="36"/>
      <c r="AA216" s="36"/>
      <c r="AB216" s="36"/>
      <c r="AC216" s="36"/>
      <c r="AD216" s="36"/>
      <c r="AE216" s="36"/>
      <c r="AR216" s="236" t="s">
        <v>132</v>
      </c>
      <c r="AT216" s="236" t="s">
        <v>134</v>
      </c>
      <c r="AU216" s="236" t="s">
        <v>81</v>
      </c>
      <c r="AY216" s="15" t="s">
        <v>133</v>
      </c>
      <c r="BE216" s="237">
        <f>IF(N216="základní",J216,0)</f>
        <v>0</v>
      </c>
      <c r="BF216" s="237">
        <f>IF(N216="snížená",J216,0)</f>
        <v>0</v>
      </c>
      <c r="BG216" s="237">
        <f>IF(N216="zákl. přenesená",J216,0)</f>
        <v>0</v>
      </c>
      <c r="BH216" s="237">
        <f>IF(N216="sníž. přenesená",J216,0)</f>
        <v>0</v>
      </c>
      <c r="BI216" s="237">
        <f>IF(N216="nulová",J216,0)</f>
        <v>0</v>
      </c>
      <c r="BJ216" s="15" t="s">
        <v>81</v>
      </c>
      <c r="BK216" s="237">
        <f>ROUND(I216*H216,2)</f>
        <v>0</v>
      </c>
      <c r="BL216" s="15" t="s">
        <v>132</v>
      </c>
      <c r="BM216" s="236" t="s">
        <v>458</v>
      </c>
    </row>
    <row r="217" s="2" customFormat="1">
      <c r="A217" s="36"/>
      <c r="B217" s="37"/>
      <c r="C217" s="38"/>
      <c r="D217" s="238" t="s">
        <v>139</v>
      </c>
      <c r="E217" s="38"/>
      <c r="F217" s="239" t="s">
        <v>459</v>
      </c>
      <c r="G217" s="38"/>
      <c r="H217" s="38"/>
      <c r="I217" s="143"/>
      <c r="J217" s="38"/>
      <c r="K217" s="38"/>
      <c r="L217" s="42"/>
      <c r="M217" s="240"/>
      <c r="N217" s="241"/>
      <c r="O217" s="89"/>
      <c r="P217" s="89"/>
      <c r="Q217" s="89"/>
      <c r="R217" s="89"/>
      <c r="S217" s="89"/>
      <c r="T217" s="90"/>
      <c r="U217" s="36"/>
      <c r="V217" s="36"/>
      <c r="W217" s="36"/>
      <c r="X217" s="36"/>
      <c r="Y217" s="36"/>
      <c r="Z217" s="36"/>
      <c r="AA217" s="36"/>
      <c r="AB217" s="36"/>
      <c r="AC217" s="36"/>
      <c r="AD217" s="36"/>
      <c r="AE217" s="36"/>
      <c r="AT217" s="15" t="s">
        <v>139</v>
      </c>
      <c r="AU217" s="15" t="s">
        <v>81</v>
      </c>
    </row>
    <row r="218" s="12" customFormat="1">
      <c r="A218" s="12"/>
      <c r="B218" s="242"/>
      <c r="C218" s="243"/>
      <c r="D218" s="238" t="s">
        <v>140</v>
      </c>
      <c r="E218" s="244" t="s">
        <v>460</v>
      </c>
      <c r="F218" s="245" t="s">
        <v>360</v>
      </c>
      <c r="G218" s="243"/>
      <c r="H218" s="246">
        <v>24</v>
      </c>
      <c r="I218" s="247"/>
      <c r="J218" s="243"/>
      <c r="K218" s="243"/>
      <c r="L218" s="248"/>
      <c r="M218" s="249"/>
      <c r="N218" s="250"/>
      <c r="O218" s="250"/>
      <c r="P218" s="250"/>
      <c r="Q218" s="250"/>
      <c r="R218" s="250"/>
      <c r="S218" s="250"/>
      <c r="T218" s="251"/>
      <c r="U218" s="12"/>
      <c r="V218" s="12"/>
      <c r="W218" s="12"/>
      <c r="X218" s="12"/>
      <c r="Y218" s="12"/>
      <c r="Z218" s="12"/>
      <c r="AA218" s="12"/>
      <c r="AB218" s="12"/>
      <c r="AC218" s="12"/>
      <c r="AD218" s="12"/>
      <c r="AE218" s="12"/>
      <c r="AT218" s="252" t="s">
        <v>140</v>
      </c>
      <c r="AU218" s="252" t="s">
        <v>81</v>
      </c>
      <c r="AV218" s="12" t="s">
        <v>103</v>
      </c>
      <c r="AW218" s="12" t="s">
        <v>30</v>
      </c>
      <c r="AX218" s="12" t="s">
        <v>81</v>
      </c>
      <c r="AY218" s="252" t="s">
        <v>133</v>
      </c>
    </row>
    <row r="219" s="11" customFormat="1" ht="25.92" customHeight="1">
      <c r="A219" s="11"/>
      <c r="B219" s="211"/>
      <c r="C219" s="212"/>
      <c r="D219" s="213" t="s">
        <v>72</v>
      </c>
      <c r="E219" s="214" t="s">
        <v>180</v>
      </c>
      <c r="F219" s="214" t="s">
        <v>461</v>
      </c>
      <c r="G219" s="212"/>
      <c r="H219" s="212"/>
      <c r="I219" s="215"/>
      <c r="J219" s="216">
        <f>BK219</f>
        <v>0</v>
      </c>
      <c r="K219" s="212"/>
      <c r="L219" s="217"/>
      <c r="M219" s="218"/>
      <c r="N219" s="219"/>
      <c r="O219" s="219"/>
      <c r="P219" s="220">
        <f>SUM(P220:P225)</f>
        <v>0</v>
      </c>
      <c r="Q219" s="219"/>
      <c r="R219" s="220">
        <f>SUM(R220:R225)</f>
        <v>0.10458000000000001</v>
      </c>
      <c r="S219" s="219"/>
      <c r="T219" s="221">
        <f>SUM(T220:T225)</f>
        <v>48.804000000000002</v>
      </c>
      <c r="U219" s="11"/>
      <c r="V219" s="11"/>
      <c r="W219" s="11"/>
      <c r="X219" s="11"/>
      <c r="Y219" s="11"/>
      <c r="Z219" s="11"/>
      <c r="AA219" s="11"/>
      <c r="AB219" s="11"/>
      <c r="AC219" s="11"/>
      <c r="AD219" s="11"/>
      <c r="AE219" s="11"/>
      <c r="AR219" s="222" t="s">
        <v>132</v>
      </c>
      <c r="AT219" s="223" t="s">
        <v>72</v>
      </c>
      <c r="AU219" s="223" t="s">
        <v>73</v>
      </c>
      <c r="AY219" s="222" t="s">
        <v>133</v>
      </c>
      <c r="BK219" s="224">
        <f>SUM(BK220:BK225)</f>
        <v>0</v>
      </c>
    </row>
    <row r="220" s="2" customFormat="1" ht="21.75" customHeight="1">
      <c r="A220" s="36"/>
      <c r="B220" s="37"/>
      <c r="C220" s="225" t="s">
        <v>462</v>
      </c>
      <c r="D220" s="225" t="s">
        <v>134</v>
      </c>
      <c r="E220" s="226" t="s">
        <v>463</v>
      </c>
      <c r="F220" s="227" t="s">
        <v>464</v>
      </c>
      <c r="G220" s="228" t="s">
        <v>137</v>
      </c>
      <c r="H220" s="229">
        <v>1162</v>
      </c>
      <c r="I220" s="230"/>
      <c r="J220" s="231">
        <f>ROUND(I220*H220,2)</f>
        <v>0</v>
      </c>
      <c r="K220" s="227" t="s">
        <v>275</v>
      </c>
      <c r="L220" s="42"/>
      <c r="M220" s="232" t="s">
        <v>1</v>
      </c>
      <c r="N220" s="233" t="s">
        <v>38</v>
      </c>
      <c r="O220" s="89"/>
      <c r="P220" s="234">
        <f>O220*H220</f>
        <v>0</v>
      </c>
      <c r="Q220" s="234">
        <v>9.0000000000000006E-05</v>
      </c>
      <c r="R220" s="234">
        <f>Q220*H220</f>
        <v>0.10458000000000001</v>
      </c>
      <c r="S220" s="234">
        <v>0.042000000000000003</v>
      </c>
      <c r="T220" s="235">
        <f>S220*H220</f>
        <v>48.804000000000002</v>
      </c>
      <c r="U220" s="36"/>
      <c r="V220" s="36"/>
      <c r="W220" s="36"/>
      <c r="X220" s="36"/>
      <c r="Y220" s="36"/>
      <c r="Z220" s="36"/>
      <c r="AA220" s="36"/>
      <c r="AB220" s="36"/>
      <c r="AC220" s="36"/>
      <c r="AD220" s="36"/>
      <c r="AE220" s="36"/>
      <c r="AR220" s="236" t="s">
        <v>132</v>
      </c>
      <c r="AT220" s="236" t="s">
        <v>134</v>
      </c>
      <c r="AU220" s="236" t="s">
        <v>81</v>
      </c>
      <c r="AY220" s="15" t="s">
        <v>133</v>
      </c>
      <c r="BE220" s="237">
        <f>IF(N220="základní",J220,0)</f>
        <v>0</v>
      </c>
      <c r="BF220" s="237">
        <f>IF(N220="snížená",J220,0)</f>
        <v>0</v>
      </c>
      <c r="BG220" s="237">
        <f>IF(N220="zákl. přenesená",J220,0)</f>
        <v>0</v>
      </c>
      <c r="BH220" s="237">
        <f>IF(N220="sníž. přenesená",J220,0)</f>
        <v>0</v>
      </c>
      <c r="BI220" s="237">
        <f>IF(N220="nulová",J220,0)</f>
        <v>0</v>
      </c>
      <c r="BJ220" s="15" t="s">
        <v>81</v>
      </c>
      <c r="BK220" s="237">
        <f>ROUND(I220*H220,2)</f>
        <v>0</v>
      </c>
      <c r="BL220" s="15" t="s">
        <v>132</v>
      </c>
      <c r="BM220" s="236" t="s">
        <v>465</v>
      </c>
    </row>
    <row r="221" s="2" customFormat="1">
      <c r="A221" s="36"/>
      <c r="B221" s="37"/>
      <c r="C221" s="38"/>
      <c r="D221" s="238" t="s">
        <v>139</v>
      </c>
      <c r="E221" s="38"/>
      <c r="F221" s="239" t="s">
        <v>466</v>
      </c>
      <c r="G221" s="38"/>
      <c r="H221" s="38"/>
      <c r="I221" s="143"/>
      <c r="J221" s="38"/>
      <c r="K221" s="38"/>
      <c r="L221" s="42"/>
      <c r="M221" s="240"/>
      <c r="N221" s="241"/>
      <c r="O221" s="89"/>
      <c r="P221" s="89"/>
      <c r="Q221" s="89"/>
      <c r="R221" s="89"/>
      <c r="S221" s="89"/>
      <c r="T221" s="90"/>
      <c r="U221" s="36"/>
      <c r="V221" s="36"/>
      <c r="W221" s="36"/>
      <c r="X221" s="36"/>
      <c r="Y221" s="36"/>
      <c r="Z221" s="36"/>
      <c r="AA221" s="36"/>
      <c r="AB221" s="36"/>
      <c r="AC221" s="36"/>
      <c r="AD221" s="36"/>
      <c r="AE221" s="36"/>
      <c r="AT221" s="15" t="s">
        <v>139</v>
      </c>
      <c r="AU221" s="15" t="s">
        <v>81</v>
      </c>
    </row>
    <row r="222" s="12" customFormat="1">
      <c r="A222" s="12"/>
      <c r="B222" s="242"/>
      <c r="C222" s="243"/>
      <c r="D222" s="238" t="s">
        <v>140</v>
      </c>
      <c r="E222" s="244" t="s">
        <v>467</v>
      </c>
      <c r="F222" s="245" t="s">
        <v>468</v>
      </c>
      <c r="G222" s="243"/>
      <c r="H222" s="246">
        <v>340</v>
      </c>
      <c r="I222" s="247"/>
      <c r="J222" s="243"/>
      <c r="K222" s="243"/>
      <c r="L222" s="248"/>
      <c r="M222" s="249"/>
      <c r="N222" s="250"/>
      <c r="O222" s="250"/>
      <c r="P222" s="250"/>
      <c r="Q222" s="250"/>
      <c r="R222" s="250"/>
      <c r="S222" s="250"/>
      <c r="T222" s="251"/>
      <c r="U222" s="12"/>
      <c r="V222" s="12"/>
      <c r="W222" s="12"/>
      <c r="X222" s="12"/>
      <c r="Y222" s="12"/>
      <c r="Z222" s="12"/>
      <c r="AA222" s="12"/>
      <c r="AB222" s="12"/>
      <c r="AC222" s="12"/>
      <c r="AD222" s="12"/>
      <c r="AE222" s="12"/>
      <c r="AT222" s="252" t="s">
        <v>140</v>
      </c>
      <c r="AU222" s="252" t="s">
        <v>81</v>
      </c>
      <c r="AV222" s="12" t="s">
        <v>103</v>
      </c>
      <c r="AW222" s="12" t="s">
        <v>30</v>
      </c>
      <c r="AX222" s="12" t="s">
        <v>73</v>
      </c>
      <c r="AY222" s="252" t="s">
        <v>133</v>
      </c>
    </row>
    <row r="223" s="12" customFormat="1">
      <c r="A223" s="12"/>
      <c r="B223" s="242"/>
      <c r="C223" s="243"/>
      <c r="D223" s="238" t="s">
        <v>140</v>
      </c>
      <c r="E223" s="244" t="s">
        <v>263</v>
      </c>
      <c r="F223" s="245" t="s">
        <v>469</v>
      </c>
      <c r="G223" s="243"/>
      <c r="H223" s="246">
        <v>350</v>
      </c>
      <c r="I223" s="247"/>
      <c r="J223" s="243"/>
      <c r="K223" s="243"/>
      <c r="L223" s="248"/>
      <c r="M223" s="249"/>
      <c r="N223" s="250"/>
      <c r="O223" s="250"/>
      <c r="P223" s="250"/>
      <c r="Q223" s="250"/>
      <c r="R223" s="250"/>
      <c r="S223" s="250"/>
      <c r="T223" s="251"/>
      <c r="U223" s="12"/>
      <c r="V223" s="12"/>
      <c r="W223" s="12"/>
      <c r="X223" s="12"/>
      <c r="Y223" s="12"/>
      <c r="Z223" s="12"/>
      <c r="AA223" s="12"/>
      <c r="AB223" s="12"/>
      <c r="AC223" s="12"/>
      <c r="AD223" s="12"/>
      <c r="AE223" s="12"/>
      <c r="AT223" s="252" t="s">
        <v>140</v>
      </c>
      <c r="AU223" s="252" t="s">
        <v>81</v>
      </c>
      <c r="AV223" s="12" t="s">
        <v>103</v>
      </c>
      <c r="AW223" s="12" t="s">
        <v>30</v>
      </c>
      <c r="AX223" s="12" t="s">
        <v>73</v>
      </c>
      <c r="AY223" s="252" t="s">
        <v>133</v>
      </c>
    </row>
    <row r="224" s="12" customFormat="1">
      <c r="A224" s="12"/>
      <c r="B224" s="242"/>
      <c r="C224" s="243"/>
      <c r="D224" s="238" t="s">
        <v>140</v>
      </c>
      <c r="E224" s="244" t="s">
        <v>265</v>
      </c>
      <c r="F224" s="245" t="s">
        <v>470</v>
      </c>
      <c r="G224" s="243"/>
      <c r="H224" s="246">
        <v>472</v>
      </c>
      <c r="I224" s="247"/>
      <c r="J224" s="243"/>
      <c r="K224" s="243"/>
      <c r="L224" s="248"/>
      <c r="M224" s="249"/>
      <c r="N224" s="250"/>
      <c r="O224" s="250"/>
      <c r="P224" s="250"/>
      <c r="Q224" s="250"/>
      <c r="R224" s="250"/>
      <c r="S224" s="250"/>
      <c r="T224" s="251"/>
      <c r="U224" s="12"/>
      <c r="V224" s="12"/>
      <c r="W224" s="12"/>
      <c r="X224" s="12"/>
      <c r="Y224" s="12"/>
      <c r="Z224" s="12"/>
      <c r="AA224" s="12"/>
      <c r="AB224" s="12"/>
      <c r="AC224" s="12"/>
      <c r="AD224" s="12"/>
      <c r="AE224" s="12"/>
      <c r="AT224" s="252" t="s">
        <v>140</v>
      </c>
      <c r="AU224" s="252" t="s">
        <v>81</v>
      </c>
      <c r="AV224" s="12" t="s">
        <v>103</v>
      </c>
      <c r="AW224" s="12" t="s">
        <v>30</v>
      </c>
      <c r="AX224" s="12" t="s">
        <v>73</v>
      </c>
      <c r="AY224" s="252" t="s">
        <v>133</v>
      </c>
    </row>
    <row r="225" s="12" customFormat="1">
      <c r="A225" s="12"/>
      <c r="B225" s="242"/>
      <c r="C225" s="243"/>
      <c r="D225" s="238" t="s">
        <v>140</v>
      </c>
      <c r="E225" s="244" t="s">
        <v>471</v>
      </c>
      <c r="F225" s="245" t="s">
        <v>472</v>
      </c>
      <c r="G225" s="243"/>
      <c r="H225" s="246">
        <v>1162</v>
      </c>
      <c r="I225" s="247"/>
      <c r="J225" s="243"/>
      <c r="K225" s="243"/>
      <c r="L225" s="248"/>
      <c r="M225" s="249"/>
      <c r="N225" s="250"/>
      <c r="O225" s="250"/>
      <c r="P225" s="250"/>
      <c r="Q225" s="250"/>
      <c r="R225" s="250"/>
      <c r="S225" s="250"/>
      <c r="T225" s="251"/>
      <c r="U225" s="12"/>
      <c r="V225" s="12"/>
      <c r="W225" s="12"/>
      <c r="X225" s="12"/>
      <c r="Y225" s="12"/>
      <c r="Z225" s="12"/>
      <c r="AA225" s="12"/>
      <c r="AB225" s="12"/>
      <c r="AC225" s="12"/>
      <c r="AD225" s="12"/>
      <c r="AE225" s="12"/>
      <c r="AT225" s="252" t="s">
        <v>140</v>
      </c>
      <c r="AU225" s="252" t="s">
        <v>81</v>
      </c>
      <c r="AV225" s="12" t="s">
        <v>103</v>
      </c>
      <c r="AW225" s="12" t="s">
        <v>30</v>
      </c>
      <c r="AX225" s="12" t="s">
        <v>81</v>
      </c>
      <c r="AY225" s="252" t="s">
        <v>133</v>
      </c>
    </row>
    <row r="226" s="11" customFormat="1" ht="25.92" customHeight="1">
      <c r="A226" s="11"/>
      <c r="B226" s="211"/>
      <c r="C226" s="212"/>
      <c r="D226" s="213" t="s">
        <v>72</v>
      </c>
      <c r="E226" s="214" t="s">
        <v>473</v>
      </c>
      <c r="F226" s="214" t="s">
        <v>474</v>
      </c>
      <c r="G226" s="212"/>
      <c r="H226" s="212"/>
      <c r="I226" s="215"/>
      <c r="J226" s="216">
        <f>BK226</f>
        <v>0</v>
      </c>
      <c r="K226" s="212"/>
      <c r="L226" s="217"/>
      <c r="M226" s="218"/>
      <c r="N226" s="219"/>
      <c r="O226" s="219"/>
      <c r="P226" s="220">
        <f>SUM(P227:P235)</f>
        <v>0</v>
      </c>
      <c r="Q226" s="219"/>
      <c r="R226" s="220">
        <f>SUM(R227:R235)</f>
        <v>0</v>
      </c>
      <c r="S226" s="219"/>
      <c r="T226" s="221">
        <f>SUM(T227:T235)</f>
        <v>0</v>
      </c>
      <c r="U226" s="11"/>
      <c r="V226" s="11"/>
      <c r="W226" s="11"/>
      <c r="X226" s="11"/>
      <c r="Y226" s="11"/>
      <c r="Z226" s="11"/>
      <c r="AA226" s="11"/>
      <c r="AB226" s="11"/>
      <c r="AC226" s="11"/>
      <c r="AD226" s="11"/>
      <c r="AE226" s="11"/>
      <c r="AR226" s="222" t="s">
        <v>132</v>
      </c>
      <c r="AT226" s="223" t="s">
        <v>72</v>
      </c>
      <c r="AU226" s="223" t="s">
        <v>73</v>
      </c>
      <c r="AY226" s="222" t="s">
        <v>133</v>
      </c>
      <c r="BK226" s="224">
        <f>SUM(BK227:BK235)</f>
        <v>0</v>
      </c>
    </row>
    <row r="227" s="2" customFormat="1" ht="16.5" customHeight="1">
      <c r="A227" s="36"/>
      <c r="B227" s="37"/>
      <c r="C227" s="225" t="s">
        <v>475</v>
      </c>
      <c r="D227" s="225" t="s">
        <v>134</v>
      </c>
      <c r="E227" s="226" t="s">
        <v>476</v>
      </c>
      <c r="F227" s="227" t="s">
        <v>477</v>
      </c>
      <c r="G227" s="228" t="s">
        <v>478</v>
      </c>
      <c r="H227" s="229">
        <v>48.804000000000002</v>
      </c>
      <c r="I227" s="230"/>
      <c r="J227" s="231">
        <f>ROUND(I227*H227,2)</f>
        <v>0</v>
      </c>
      <c r="K227" s="227" t="s">
        <v>275</v>
      </c>
      <c r="L227" s="42"/>
      <c r="M227" s="232" t="s">
        <v>1</v>
      </c>
      <c r="N227" s="233" t="s">
        <v>38</v>
      </c>
      <c r="O227" s="89"/>
      <c r="P227" s="234">
        <f>O227*H227</f>
        <v>0</v>
      </c>
      <c r="Q227" s="234">
        <v>0</v>
      </c>
      <c r="R227" s="234">
        <f>Q227*H227</f>
        <v>0</v>
      </c>
      <c r="S227" s="234">
        <v>0</v>
      </c>
      <c r="T227" s="235">
        <f>S227*H227</f>
        <v>0</v>
      </c>
      <c r="U227" s="36"/>
      <c r="V227" s="36"/>
      <c r="W227" s="36"/>
      <c r="X227" s="36"/>
      <c r="Y227" s="36"/>
      <c r="Z227" s="36"/>
      <c r="AA227" s="36"/>
      <c r="AB227" s="36"/>
      <c r="AC227" s="36"/>
      <c r="AD227" s="36"/>
      <c r="AE227" s="36"/>
      <c r="AR227" s="236" t="s">
        <v>132</v>
      </c>
      <c r="AT227" s="236" t="s">
        <v>134</v>
      </c>
      <c r="AU227" s="236" t="s">
        <v>81</v>
      </c>
      <c r="AY227" s="15" t="s">
        <v>133</v>
      </c>
      <c r="BE227" s="237">
        <f>IF(N227="základní",J227,0)</f>
        <v>0</v>
      </c>
      <c r="BF227" s="237">
        <f>IF(N227="snížená",J227,0)</f>
        <v>0</v>
      </c>
      <c r="BG227" s="237">
        <f>IF(N227="zákl. přenesená",J227,0)</f>
        <v>0</v>
      </c>
      <c r="BH227" s="237">
        <f>IF(N227="sníž. přenesená",J227,0)</f>
        <v>0</v>
      </c>
      <c r="BI227" s="237">
        <f>IF(N227="nulová",J227,0)</f>
        <v>0</v>
      </c>
      <c r="BJ227" s="15" t="s">
        <v>81</v>
      </c>
      <c r="BK227" s="237">
        <f>ROUND(I227*H227,2)</f>
        <v>0</v>
      </c>
      <c r="BL227" s="15" t="s">
        <v>132</v>
      </c>
      <c r="BM227" s="236" t="s">
        <v>479</v>
      </c>
    </row>
    <row r="228" s="2" customFormat="1">
      <c r="A228" s="36"/>
      <c r="B228" s="37"/>
      <c r="C228" s="38"/>
      <c r="D228" s="238" t="s">
        <v>139</v>
      </c>
      <c r="E228" s="38"/>
      <c r="F228" s="239" t="s">
        <v>480</v>
      </c>
      <c r="G228" s="38"/>
      <c r="H228" s="38"/>
      <c r="I228" s="143"/>
      <c r="J228" s="38"/>
      <c r="K228" s="38"/>
      <c r="L228" s="42"/>
      <c r="M228" s="240"/>
      <c r="N228" s="241"/>
      <c r="O228" s="89"/>
      <c r="P228" s="89"/>
      <c r="Q228" s="89"/>
      <c r="R228" s="89"/>
      <c r="S228" s="89"/>
      <c r="T228" s="90"/>
      <c r="U228" s="36"/>
      <c r="V228" s="36"/>
      <c r="W228" s="36"/>
      <c r="X228" s="36"/>
      <c r="Y228" s="36"/>
      <c r="Z228" s="36"/>
      <c r="AA228" s="36"/>
      <c r="AB228" s="36"/>
      <c r="AC228" s="36"/>
      <c r="AD228" s="36"/>
      <c r="AE228" s="36"/>
      <c r="AT228" s="15" t="s">
        <v>139</v>
      </c>
      <c r="AU228" s="15" t="s">
        <v>81</v>
      </c>
    </row>
    <row r="229" s="12" customFormat="1">
      <c r="A229" s="12"/>
      <c r="B229" s="242"/>
      <c r="C229" s="243"/>
      <c r="D229" s="238" t="s">
        <v>140</v>
      </c>
      <c r="E229" s="244" t="s">
        <v>481</v>
      </c>
      <c r="F229" s="245" t="s">
        <v>482</v>
      </c>
      <c r="G229" s="243"/>
      <c r="H229" s="246">
        <v>48.804000000000002</v>
      </c>
      <c r="I229" s="247"/>
      <c r="J229" s="243"/>
      <c r="K229" s="243"/>
      <c r="L229" s="248"/>
      <c r="M229" s="249"/>
      <c r="N229" s="250"/>
      <c r="O229" s="250"/>
      <c r="P229" s="250"/>
      <c r="Q229" s="250"/>
      <c r="R229" s="250"/>
      <c r="S229" s="250"/>
      <c r="T229" s="251"/>
      <c r="U229" s="12"/>
      <c r="V229" s="12"/>
      <c r="W229" s="12"/>
      <c r="X229" s="12"/>
      <c r="Y229" s="12"/>
      <c r="Z229" s="12"/>
      <c r="AA229" s="12"/>
      <c r="AB229" s="12"/>
      <c r="AC229" s="12"/>
      <c r="AD229" s="12"/>
      <c r="AE229" s="12"/>
      <c r="AT229" s="252" t="s">
        <v>140</v>
      </c>
      <c r="AU229" s="252" t="s">
        <v>81</v>
      </c>
      <c r="AV229" s="12" t="s">
        <v>103</v>
      </c>
      <c r="AW229" s="12" t="s">
        <v>30</v>
      </c>
      <c r="AX229" s="12" t="s">
        <v>81</v>
      </c>
      <c r="AY229" s="252" t="s">
        <v>133</v>
      </c>
    </row>
    <row r="230" s="2" customFormat="1" ht="21.75" customHeight="1">
      <c r="A230" s="36"/>
      <c r="B230" s="37"/>
      <c r="C230" s="225" t="s">
        <v>483</v>
      </c>
      <c r="D230" s="225" t="s">
        <v>134</v>
      </c>
      <c r="E230" s="226" t="s">
        <v>484</v>
      </c>
      <c r="F230" s="227" t="s">
        <v>485</v>
      </c>
      <c r="G230" s="228" t="s">
        <v>478</v>
      </c>
      <c r="H230" s="229">
        <v>683.25599999999997</v>
      </c>
      <c r="I230" s="230"/>
      <c r="J230" s="231">
        <f>ROUND(I230*H230,2)</f>
        <v>0</v>
      </c>
      <c r="K230" s="227" t="s">
        <v>275</v>
      </c>
      <c r="L230" s="42"/>
      <c r="M230" s="232" t="s">
        <v>1</v>
      </c>
      <c r="N230" s="233" t="s">
        <v>38</v>
      </c>
      <c r="O230" s="89"/>
      <c r="P230" s="234">
        <f>O230*H230</f>
        <v>0</v>
      </c>
      <c r="Q230" s="234">
        <v>0</v>
      </c>
      <c r="R230" s="234">
        <f>Q230*H230</f>
        <v>0</v>
      </c>
      <c r="S230" s="234">
        <v>0</v>
      </c>
      <c r="T230" s="235">
        <f>S230*H230</f>
        <v>0</v>
      </c>
      <c r="U230" s="36"/>
      <c r="V230" s="36"/>
      <c r="W230" s="36"/>
      <c r="X230" s="36"/>
      <c r="Y230" s="36"/>
      <c r="Z230" s="36"/>
      <c r="AA230" s="36"/>
      <c r="AB230" s="36"/>
      <c r="AC230" s="36"/>
      <c r="AD230" s="36"/>
      <c r="AE230" s="36"/>
      <c r="AR230" s="236" t="s">
        <v>132</v>
      </c>
      <c r="AT230" s="236" t="s">
        <v>134</v>
      </c>
      <c r="AU230" s="236" t="s">
        <v>81</v>
      </c>
      <c r="AY230" s="15" t="s">
        <v>133</v>
      </c>
      <c r="BE230" s="237">
        <f>IF(N230="základní",J230,0)</f>
        <v>0</v>
      </c>
      <c r="BF230" s="237">
        <f>IF(N230="snížená",J230,0)</f>
        <v>0</v>
      </c>
      <c r="BG230" s="237">
        <f>IF(N230="zákl. přenesená",J230,0)</f>
        <v>0</v>
      </c>
      <c r="BH230" s="237">
        <f>IF(N230="sníž. přenesená",J230,0)</f>
        <v>0</v>
      </c>
      <c r="BI230" s="237">
        <f>IF(N230="nulová",J230,0)</f>
        <v>0</v>
      </c>
      <c r="BJ230" s="15" t="s">
        <v>81</v>
      </c>
      <c r="BK230" s="237">
        <f>ROUND(I230*H230,2)</f>
        <v>0</v>
      </c>
      <c r="BL230" s="15" t="s">
        <v>132</v>
      </c>
      <c r="BM230" s="236" t="s">
        <v>486</v>
      </c>
    </row>
    <row r="231" s="2" customFormat="1">
      <c r="A231" s="36"/>
      <c r="B231" s="37"/>
      <c r="C231" s="38"/>
      <c r="D231" s="238" t="s">
        <v>139</v>
      </c>
      <c r="E231" s="38"/>
      <c r="F231" s="239" t="s">
        <v>487</v>
      </c>
      <c r="G231" s="38"/>
      <c r="H231" s="38"/>
      <c r="I231" s="143"/>
      <c r="J231" s="38"/>
      <c r="K231" s="38"/>
      <c r="L231" s="42"/>
      <c r="M231" s="240"/>
      <c r="N231" s="241"/>
      <c r="O231" s="89"/>
      <c r="P231" s="89"/>
      <c r="Q231" s="89"/>
      <c r="R231" s="89"/>
      <c r="S231" s="89"/>
      <c r="T231" s="90"/>
      <c r="U231" s="36"/>
      <c r="V231" s="36"/>
      <c r="W231" s="36"/>
      <c r="X231" s="36"/>
      <c r="Y231" s="36"/>
      <c r="Z231" s="36"/>
      <c r="AA231" s="36"/>
      <c r="AB231" s="36"/>
      <c r="AC231" s="36"/>
      <c r="AD231" s="36"/>
      <c r="AE231" s="36"/>
      <c r="AT231" s="15" t="s">
        <v>139</v>
      </c>
      <c r="AU231" s="15" t="s">
        <v>81</v>
      </c>
    </row>
    <row r="232" s="12" customFormat="1">
      <c r="A232" s="12"/>
      <c r="B232" s="242"/>
      <c r="C232" s="243"/>
      <c r="D232" s="238" t="s">
        <v>140</v>
      </c>
      <c r="E232" s="244" t="s">
        <v>488</v>
      </c>
      <c r="F232" s="245" t="s">
        <v>489</v>
      </c>
      <c r="G232" s="243"/>
      <c r="H232" s="246">
        <v>683.25599999999997</v>
      </c>
      <c r="I232" s="247"/>
      <c r="J232" s="243"/>
      <c r="K232" s="243"/>
      <c r="L232" s="248"/>
      <c r="M232" s="249"/>
      <c r="N232" s="250"/>
      <c r="O232" s="250"/>
      <c r="P232" s="250"/>
      <c r="Q232" s="250"/>
      <c r="R232" s="250"/>
      <c r="S232" s="250"/>
      <c r="T232" s="251"/>
      <c r="U232" s="12"/>
      <c r="V232" s="12"/>
      <c r="W232" s="12"/>
      <c r="X232" s="12"/>
      <c r="Y232" s="12"/>
      <c r="Z232" s="12"/>
      <c r="AA232" s="12"/>
      <c r="AB232" s="12"/>
      <c r="AC232" s="12"/>
      <c r="AD232" s="12"/>
      <c r="AE232" s="12"/>
      <c r="AT232" s="252" t="s">
        <v>140</v>
      </c>
      <c r="AU232" s="252" t="s">
        <v>81</v>
      </c>
      <c r="AV232" s="12" t="s">
        <v>103</v>
      </c>
      <c r="AW232" s="12" t="s">
        <v>30</v>
      </c>
      <c r="AX232" s="12" t="s">
        <v>81</v>
      </c>
      <c r="AY232" s="252" t="s">
        <v>133</v>
      </c>
    </row>
    <row r="233" s="2" customFormat="1" ht="21.75" customHeight="1">
      <c r="A233" s="36"/>
      <c r="B233" s="37"/>
      <c r="C233" s="225" t="s">
        <v>490</v>
      </c>
      <c r="D233" s="225" t="s">
        <v>134</v>
      </c>
      <c r="E233" s="226" t="s">
        <v>491</v>
      </c>
      <c r="F233" s="227" t="s">
        <v>492</v>
      </c>
      <c r="G233" s="228" t="s">
        <v>478</v>
      </c>
      <c r="H233" s="229">
        <v>48.804000000000002</v>
      </c>
      <c r="I233" s="230"/>
      <c r="J233" s="231">
        <f>ROUND(I233*H233,2)</f>
        <v>0</v>
      </c>
      <c r="K233" s="227" t="s">
        <v>275</v>
      </c>
      <c r="L233" s="42"/>
      <c r="M233" s="232" t="s">
        <v>1</v>
      </c>
      <c r="N233" s="233" t="s">
        <v>38</v>
      </c>
      <c r="O233" s="89"/>
      <c r="P233" s="234">
        <f>O233*H233</f>
        <v>0</v>
      </c>
      <c r="Q233" s="234">
        <v>0</v>
      </c>
      <c r="R233" s="234">
        <f>Q233*H233</f>
        <v>0</v>
      </c>
      <c r="S233" s="234">
        <v>0</v>
      </c>
      <c r="T233" s="235">
        <f>S233*H233</f>
        <v>0</v>
      </c>
      <c r="U233" s="36"/>
      <c r="V233" s="36"/>
      <c r="W233" s="36"/>
      <c r="X233" s="36"/>
      <c r="Y233" s="36"/>
      <c r="Z233" s="36"/>
      <c r="AA233" s="36"/>
      <c r="AB233" s="36"/>
      <c r="AC233" s="36"/>
      <c r="AD233" s="36"/>
      <c r="AE233" s="36"/>
      <c r="AR233" s="236" t="s">
        <v>132</v>
      </c>
      <c r="AT233" s="236" t="s">
        <v>134</v>
      </c>
      <c r="AU233" s="236" t="s">
        <v>81</v>
      </c>
      <c r="AY233" s="15" t="s">
        <v>133</v>
      </c>
      <c r="BE233" s="237">
        <f>IF(N233="základní",J233,0)</f>
        <v>0</v>
      </c>
      <c r="BF233" s="237">
        <f>IF(N233="snížená",J233,0)</f>
        <v>0</v>
      </c>
      <c r="BG233" s="237">
        <f>IF(N233="zákl. přenesená",J233,0)</f>
        <v>0</v>
      </c>
      <c r="BH233" s="237">
        <f>IF(N233="sníž. přenesená",J233,0)</f>
        <v>0</v>
      </c>
      <c r="BI233" s="237">
        <f>IF(N233="nulová",J233,0)</f>
        <v>0</v>
      </c>
      <c r="BJ233" s="15" t="s">
        <v>81</v>
      </c>
      <c r="BK233" s="237">
        <f>ROUND(I233*H233,2)</f>
        <v>0</v>
      </c>
      <c r="BL233" s="15" t="s">
        <v>132</v>
      </c>
      <c r="BM233" s="236" t="s">
        <v>493</v>
      </c>
    </row>
    <row r="234" s="2" customFormat="1">
      <c r="A234" s="36"/>
      <c r="B234" s="37"/>
      <c r="C234" s="38"/>
      <c r="D234" s="238" t="s">
        <v>139</v>
      </c>
      <c r="E234" s="38"/>
      <c r="F234" s="239" t="s">
        <v>494</v>
      </c>
      <c r="G234" s="38"/>
      <c r="H234" s="38"/>
      <c r="I234" s="143"/>
      <c r="J234" s="38"/>
      <c r="K234" s="38"/>
      <c r="L234" s="42"/>
      <c r="M234" s="240"/>
      <c r="N234" s="241"/>
      <c r="O234" s="89"/>
      <c r="P234" s="89"/>
      <c r="Q234" s="89"/>
      <c r="R234" s="89"/>
      <c r="S234" s="89"/>
      <c r="T234" s="90"/>
      <c r="U234" s="36"/>
      <c r="V234" s="36"/>
      <c r="W234" s="36"/>
      <c r="X234" s="36"/>
      <c r="Y234" s="36"/>
      <c r="Z234" s="36"/>
      <c r="AA234" s="36"/>
      <c r="AB234" s="36"/>
      <c r="AC234" s="36"/>
      <c r="AD234" s="36"/>
      <c r="AE234" s="36"/>
      <c r="AT234" s="15" t="s">
        <v>139</v>
      </c>
      <c r="AU234" s="15" t="s">
        <v>81</v>
      </c>
    </row>
    <row r="235" s="12" customFormat="1">
      <c r="A235" s="12"/>
      <c r="B235" s="242"/>
      <c r="C235" s="243"/>
      <c r="D235" s="238" t="s">
        <v>140</v>
      </c>
      <c r="E235" s="244" t="s">
        <v>495</v>
      </c>
      <c r="F235" s="245" t="s">
        <v>496</v>
      </c>
      <c r="G235" s="243"/>
      <c r="H235" s="246">
        <v>48.804000000000002</v>
      </c>
      <c r="I235" s="247"/>
      <c r="J235" s="243"/>
      <c r="K235" s="243"/>
      <c r="L235" s="248"/>
      <c r="M235" s="267"/>
      <c r="N235" s="268"/>
      <c r="O235" s="268"/>
      <c r="P235" s="268"/>
      <c r="Q235" s="268"/>
      <c r="R235" s="268"/>
      <c r="S235" s="268"/>
      <c r="T235" s="269"/>
      <c r="U235" s="12"/>
      <c r="V235" s="12"/>
      <c r="W235" s="12"/>
      <c r="X235" s="12"/>
      <c r="Y235" s="12"/>
      <c r="Z235" s="12"/>
      <c r="AA235" s="12"/>
      <c r="AB235" s="12"/>
      <c r="AC235" s="12"/>
      <c r="AD235" s="12"/>
      <c r="AE235" s="12"/>
      <c r="AT235" s="252" t="s">
        <v>140</v>
      </c>
      <c r="AU235" s="252" t="s">
        <v>81</v>
      </c>
      <c r="AV235" s="12" t="s">
        <v>103</v>
      </c>
      <c r="AW235" s="12" t="s">
        <v>30</v>
      </c>
      <c r="AX235" s="12" t="s">
        <v>81</v>
      </c>
      <c r="AY235" s="252" t="s">
        <v>133</v>
      </c>
    </row>
    <row r="236" s="2" customFormat="1" ht="6.96" customHeight="1">
      <c r="A236" s="36"/>
      <c r="B236" s="64"/>
      <c r="C236" s="65"/>
      <c r="D236" s="65"/>
      <c r="E236" s="65"/>
      <c r="F236" s="65"/>
      <c r="G236" s="65"/>
      <c r="H236" s="65"/>
      <c r="I236" s="182"/>
      <c r="J236" s="65"/>
      <c r="K236" s="65"/>
      <c r="L236" s="42"/>
      <c r="M236" s="36"/>
      <c r="O236" s="36"/>
      <c r="P236" s="36"/>
      <c r="Q236" s="36"/>
      <c r="R236" s="36"/>
      <c r="S236" s="36"/>
      <c r="T236" s="36"/>
      <c r="U236" s="36"/>
      <c r="V236" s="36"/>
      <c r="W236" s="36"/>
      <c r="X236" s="36"/>
      <c r="Y236" s="36"/>
      <c r="Z236" s="36"/>
      <c r="AA236" s="36"/>
      <c r="AB236" s="36"/>
      <c r="AC236" s="36"/>
      <c r="AD236" s="36"/>
      <c r="AE236" s="36"/>
    </row>
  </sheetData>
  <sheetProtection sheet="1" autoFilter="0" formatColumns="0" formatRows="0" objects="1" scenarios="1" spinCount="100000" saltValue="LA9xak6+521VrpoXO9oFpG/XFBjY+TrYwonA1K79JqCCsshYlYy61u9frBaA3+iaz9bnUHy5BYXobcMY+ma2AQ==" hashValue="T33VVxqXYbv1USH4qsznJzSb0fqWKtuTSl5q06TRuXmas5XNPklLAtJh7E3gmpxXHv3pSJzqEeBa/6q+BAWFpw==" algorithmName="SHA-512" password="CC35"/>
  <autoFilter ref="C118:K235"/>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4"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4"/>
      <c r="L2" s="1"/>
      <c r="M2" s="1"/>
      <c r="N2" s="1"/>
      <c r="O2" s="1"/>
      <c r="P2" s="1"/>
      <c r="Q2" s="1"/>
      <c r="R2" s="1"/>
      <c r="S2" s="1"/>
      <c r="T2" s="1"/>
      <c r="U2" s="1"/>
      <c r="V2" s="1"/>
      <c r="AT2" s="15" t="s">
        <v>89</v>
      </c>
      <c r="AZ2" s="135" t="s">
        <v>143</v>
      </c>
      <c r="BA2" s="135" t="s">
        <v>143</v>
      </c>
      <c r="BB2" s="135" t="s">
        <v>1</v>
      </c>
      <c r="BC2" s="135" t="s">
        <v>497</v>
      </c>
      <c r="BD2" s="135" t="s">
        <v>103</v>
      </c>
    </row>
    <row r="3" s="1" customFormat="1" ht="6.96" customHeight="1">
      <c r="B3" s="136"/>
      <c r="C3" s="137"/>
      <c r="D3" s="137"/>
      <c r="E3" s="137"/>
      <c r="F3" s="137"/>
      <c r="G3" s="137"/>
      <c r="H3" s="137"/>
      <c r="I3" s="138"/>
      <c r="J3" s="137"/>
      <c r="K3" s="137"/>
      <c r="L3" s="18"/>
      <c r="AT3" s="15" t="s">
        <v>83</v>
      </c>
      <c r="AZ3" s="135" t="s">
        <v>498</v>
      </c>
      <c r="BA3" s="135" t="s">
        <v>498</v>
      </c>
      <c r="BB3" s="135" t="s">
        <v>1</v>
      </c>
      <c r="BC3" s="135" t="s">
        <v>499</v>
      </c>
      <c r="BD3" s="135" t="s">
        <v>103</v>
      </c>
    </row>
    <row r="4" s="1" customFormat="1" ht="24.96" customHeight="1">
      <c r="B4" s="18"/>
      <c r="D4" s="139" t="s">
        <v>105</v>
      </c>
      <c r="I4" s="134"/>
      <c r="L4" s="18"/>
      <c r="M4" s="140" t="s">
        <v>10</v>
      </c>
      <c r="AT4" s="15" t="s">
        <v>4</v>
      </c>
      <c r="AZ4" s="135" t="s">
        <v>206</v>
      </c>
      <c r="BA4" s="135" t="s">
        <v>206</v>
      </c>
      <c r="BB4" s="135" t="s">
        <v>1</v>
      </c>
      <c r="BC4" s="135" t="s">
        <v>202</v>
      </c>
      <c r="BD4" s="135" t="s">
        <v>103</v>
      </c>
    </row>
    <row r="5" s="1" customFormat="1" ht="6.96" customHeight="1">
      <c r="B5" s="18"/>
      <c r="I5" s="134"/>
      <c r="L5" s="18"/>
      <c r="AZ5" s="135" t="s">
        <v>500</v>
      </c>
      <c r="BA5" s="135" t="s">
        <v>500</v>
      </c>
      <c r="BB5" s="135" t="s">
        <v>1</v>
      </c>
      <c r="BC5" s="135" t="s">
        <v>501</v>
      </c>
      <c r="BD5" s="135" t="s">
        <v>103</v>
      </c>
    </row>
    <row r="6" s="1" customFormat="1" ht="12" customHeight="1">
      <c r="B6" s="18"/>
      <c r="D6" s="141" t="s">
        <v>16</v>
      </c>
      <c r="I6" s="134"/>
      <c r="L6" s="18"/>
      <c r="AZ6" s="135" t="s">
        <v>502</v>
      </c>
      <c r="BA6" s="135" t="s">
        <v>502</v>
      </c>
      <c r="BB6" s="135" t="s">
        <v>1</v>
      </c>
      <c r="BC6" s="135" t="s">
        <v>497</v>
      </c>
      <c r="BD6" s="135" t="s">
        <v>103</v>
      </c>
    </row>
    <row r="7" s="1" customFormat="1" ht="16.5" customHeight="1">
      <c r="B7" s="18"/>
      <c r="E7" s="142" t="str">
        <f>'Rekapitulace stavby'!K6</f>
        <v>Modernizace sil.II/315 Hrádek - Ústí nad Orlicí</v>
      </c>
      <c r="F7" s="141"/>
      <c r="G7" s="141"/>
      <c r="H7" s="141"/>
      <c r="I7" s="134"/>
      <c r="L7" s="18"/>
      <c r="AZ7" s="135" t="s">
        <v>503</v>
      </c>
      <c r="BA7" s="135" t="s">
        <v>503</v>
      </c>
      <c r="BB7" s="135" t="s">
        <v>1</v>
      </c>
      <c r="BC7" s="135" t="s">
        <v>504</v>
      </c>
      <c r="BD7" s="135" t="s">
        <v>103</v>
      </c>
    </row>
    <row r="8" s="2" customFormat="1" ht="12" customHeight="1">
      <c r="A8" s="36"/>
      <c r="B8" s="42"/>
      <c r="C8" s="36"/>
      <c r="D8" s="141" t="s">
        <v>106</v>
      </c>
      <c r="E8" s="36"/>
      <c r="F8" s="36"/>
      <c r="G8" s="36"/>
      <c r="H8" s="36"/>
      <c r="I8" s="143"/>
      <c r="J8" s="36"/>
      <c r="K8" s="36"/>
      <c r="L8" s="61"/>
      <c r="S8" s="36"/>
      <c r="T8" s="36"/>
      <c r="U8" s="36"/>
      <c r="V8" s="36"/>
      <c r="W8" s="36"/>
      <c r="X8" s="36"/>
      <c r="Y8" s="36"/>
      <c r="Z8" s="36"/>
      <c r="AA8" s="36"/>
      <c r="AB8" s="36"/>
      <c r="AC8" s="36"/>
      <c r="AD8" s="36"/>
      <c r="AE8" s="36"/>
      <c r="AZ8" s="135" t="s">
        <v>505</v>
      </c>
      <c r="BA8" s="135" t="s">
        <v>505</v>
      </c>
      <c r="BB8" s="135" t="s">
        <v>1</v>
      </c>
      <c r="BC8" s="135" t="s">
        <v>81</v>
      </c>
      <c r="BD8" s="135" t="s">
        <v>103</v>
      </c>
    </row>
    <row r="9" s="2" customFormat="1" ht="16.5" customHeight="1">
      <c r="A9" s="36"/>
      <c r="B9" s="42"/>
      <c r="C9" s="36"/>
      <c r="D9" s="36"/>
      <c r="E9" s="144" t="s">
        <v>506</v>
      </c>
      <c r="F9" s="36"/>
      <c r="G9" s="36"/>
      <c r="H9" s="36"/>
      <c r="I9" s="143"/>
      <c r="J9" s="36"/>
      <c r="K9" s="36"/>
      <c r="L9" s="61"/>
      <c r="S9" s="36"/>
      <c r="T9" s="36"/>
      <c r="U9" s="36"/>
      <c r="V9" s="36"/>
      <c r="W9" s="36"/>
      <c r="X9" s="36"/>
      <c r="Y9" s="36"/>
      <c r="Z9" s="36"/>
      <c r="AA9" s="36"/>
      <c r="AB9" s="36"/>
      <c r="AC9" s="36"/>
      <c r="AD9" s="36"/>
      <c r="AE9" s="36"/>
      <c r="AZ9" s="135" t="s">
        <v>507</v>
      </c>
      <c r="BA9" s="135" t="s">
        <v>507</v>
      </c>
      <c r="BB9" s="135" t="s">
        <v>1</v>
      </c>
      <c r="BC9" s="135" t="s">
        <v>508</v>
      </c>
      <c r="BD9" s="135" t="s">
        <v>103</v>
      </c>
    </row>
    <row r="10" s="2" customFormat="1">
      <c r="A10" s="36"/>
      <c r="B10" s="42"/>
      <c r="C10" s="36"/>
      <c r="D10" s="36"/>
      <c r="E10" s="36"/>
      <c r="F10" s="36"/>
      <c r="G10" s="36"/>
      <c r="H10" s="36"/>
      <c r="I10" s="143"/>
      <c r="J10" s="36"/>
      <c r="K10" s="36"/>
      <c r="L10" s="61"/>
      <c r="S10" s="36"/>
      <c r="T10" s="36"/>
      <c r="U10" s="36"/>
      <c r="V10" s="36"/>
      <c r="W10" s="36"/>
      <c r="X10" s="36"/>
      <c r="Y10" s="36"/>
      <c r="Z10" s="36"/>
      <c r="AA10" s="36"/>
      <c r="AB10" s="36"/>
      <c r="AC10" s="36"/>
      <c r="AD10" s="36"/>
      <c r="AE10" s="36"/>
      <c r="AZ10" s="135" t="s">
        <v>509</v>
      </c>
      <c r="BA10" s="135" t="s">
        <v>509</v>
      </c>
      <c r="BB10" s="135" t="s">
        <v>1</v>
      </c>
      <c r="BC10" s="135" t="s">
        <v>510</v>
      </c>
      <c r="BD10" s="135" t="s">
        <v>103</v>
      </c>
    </row>
    <row r="11" s="2" customFormat="1" ht="12" customHeight="1">
      <c r="A11" s="36"/>
      <c r="B11" s="42"/>
      <c r="C11" s="36"/>
      <c r="D11" s="141" t="s">
        <v>18</v>
      </c>
      <c r="E11" s="36"/>
      <c r="F11" s="145" t="s">
        <v>1</v>
      </c>
      <c r="G11" s="36"/>
      <c r="H11" s="36"/>
      <c r="I11" s="146" t="s">
        <v>19</v>
      </c>
      <c r="J11" s="145" t="s">
        <v>1</v>
      </c>
      <c r="K11" s="36"/>
      <c r="L11" s="61"/>
      <c r="S11" s="36"/>
      <c r="T11" s="36"/>
      <c r="U11" s="36"/>
      <c r="V11" s="36"/>
      <c r="W11" s="36"/>
      <c r="X11" s="36"/>
      <c r="Y11" s="36"/>
      <c r="Z11" s="36"/>
      <c r="AA11" s="36"/>
      <c r="AB11" s="36"/>
      <c r="AC11" s="36"/>
      <c r="AD11" s="36"/>
      <c r="AE11" s="36"/>
      <c r="AZ11" s="135" t="s">
        <v>511</v>
      </c>
      <c r="BA11" s="135" t="s">
        <v>511</v>
      </c>
      <c r="BB11" s="135" t="s">
        <v>1</v>
      </c>
      <c r="BC11" s="135" t="s">
        <v>239</v>
      </c>
      <c r="BD11" s="135" t="s">
        <v>103</v>
      </c>
    </row>
    <row r="12" s="2" customFormat="1" ht="12" customHeight="1">
      <c r="A12" s="36"/>
      <c r="B12" s="42"/>
      <c r="C12" s="36"/>
      <c r="D12" s="141" t="s">
        <v>20</v>
      </c>
      <c r="E12" s="36"/>
      <c r="F12" s="145" t="s">
        <v>21</v>
      </c>
      <c r="G12" s="36"/>
      <c r="H12" s="36"/>
      <c r="I12" s="146" t="s">
        <v>22</v>
      </c>
      <c r="J12" s="147" t="str">
        <f>'Rekapitulace stavby'!AN8</f>
        <v>28. 4. 2020</v>
      </c>
      <c r="K12" s="36"/>
      <c r="L12" s="61"/>
      <c r="S12" s="36"/>
      <c r="T12" s="36"/>
      <c r="U12" s="36"/>
      <c r="V12" s="36"/>
      <c r="W12" s="36"/>
      <c r="X12" s="36"/>
      <c r="Y12" s="36"/>
      <c r="Z12" s="36"/>
      <c r="AA12" s="36"/>
      <c r="AB12" s="36"/>
      <c r="AC12" s="36"/>
      <c r="AD12" s="36"/>
      <c r="AE12" s="36"/>
      <c r="AZ12" s="135" t="s">
        <v>512</v>
      </c>
      <c r="BA12" s="135" t="s">
        <v>512</v>
      </c>
      <c r="BB12" s="135" t="s">
        <v>1</v>
      </c>
      <c r="BC12" s="135" t="s">
        <v>513</v>
      </c>
      <c r="BD12" s="135" t="s">
        <v>103</v>
      </c>
    </row>
    <row r="13" s="2" customFormat="1" ht="10.8" customHeight="1">
      <c r="A13" s="36"/>
      <c r="B13" s="42"/>
      <c r="C13" s="36"/>
      <c r="D13" s="36"/>
      <c r="E13" s="36"/>
      <c r="F13" s="36"/>
      <c r="G13" s="36"/>
      <c r="H13" s="36"/>
      <c r="I13" s="143"/>
      <c r="J13" s="36"/>
      <c r="K13" s="36"/>
      <c r="L13" s="61"/>
      <c r="S13" s="36"/>
      <c r="T13" s="36"/>
      <c r="U13" s="36"/>
      <c r="V13" s="36"/>
      <c r="W13" s="36"/>
      <c r="X13" s="36"/>
      <c r="Y13" s="36"/>
      <c r="Z13" s="36"/>
      <c r="AA13" s="36"/>
      <c r="AB13" s="36"/>
      <c r="AC13" s="36"/>
      <c r="AD13" s="36"/>
      <c r="AE13" s="36"/>
      <c r="AZ13" s="135" t="s">
        <v>514</v>
      </c>
      <c r="BA13" s="135" t="s">
        <v>514</v>
      </c>
      <c r="BB13" s="135" t="s">
        <v>1</v>
      </c>
      <c r="BC13" s="135" t="s">
        <v>515</v>
      </c>
      <c r="BD13" s="135" t="s">
        <v>103</v>
      </c>
    </row>
    <row r="14" s="2" customFormat="1" ht="12" customHeight="1">
      <c r="A14" s="36"/>
      <c r="B14" s="42"/>
      <c r="C14" s="36"/>
      <c r="D14" s="141" t="s">
        <v>24</v>
      </c>
      <c r="E14" s="36"/>
      <c r="F14" s="36"/>
      <c r="G14" s="36"/>
      <c r="H14" s="36"/>
      <c r="I14" s="146" t="s">
        <v>25</v>
      </c>
      <c r="J14" s="145" t="str">
        <f>IF('Rekapitulace stavby'!AN10="","",'Rekapitulace stavby'!AN10)</f>
        <v/>
      </c>
      <c r="K14" s="36"/>
      <c r="L14" s="61"/>
      <c r="S14" s="36"/>
      <c r="T14" s="36"/>
      <c r="U14" s="36"/>
      <c r="V14" s="36"/>
      <c r="W14" s="36"/>
      <c r="X14" s="36"/>
      <c r="Y14" s="36"/>
      <c r="Z14" s="36"/>
      <c r="AA14" s="36"/>
      <c r="AB14" s="36"/>
      <c r="AC14" s="36"/>
      <c r="AD14" s="36"/>
      <c r="AE14" s="36"/>
      <c r="AZ14" s="135" t="s">
        <v>516</v>
      </c>
      <c r="BA14" s="135" t="s">
        <v>516</v>
      </c>
      <c r="BB14" s="135" t="s">
        <v>1</v>
      </c>
      <c r="BC14" s="135" t="s">
        <v>517</v>
      </c>
      <c r="BD14" s="135" t="s">
        <v>103</v>
      </c>
    </row>
    <row r="15" s="2" customFormat="1" ht="18" customHeight="1">
      <c r="A15" s="36"/>
      <c r="B15" s="42"/>
      <c r="C15" s="36"/>
      <c r="D15" s="36"/>
      <c r="E15" s="145" t="str">
        <f>IF('Rekapitulace stavby'!E11="","",'Rekapitulace stavby'!E11)</f>
        <v xml:space="preserve"> </v>
      </c>
      <c r="F15" s="36"/>
      <c r="G15" s="36"/>
      <c r="H15" s="36"/>
      <c r="I15" s="146" t="s">
        <v>26</v>
      </c>
      <c r="J15" s="145" t="str">
        <f>IF('Rekapitulace stavby'!AN11="","",'Rekapitulace stavby'!AN11)</f>
        <v/>
      </c>
      <c r="K15" s="36"/>
      <c r="L15" s="61"/>
      <c r="S15" s="36"/>
      <c r="T15" s="36"/>
      <c r="U15" s="36"/>
      <c r="V15" s="36"/>
      <c r="W15" s="36"/>
      <c r="X15" s="36"/>
      <c r="Y15" s="36"/>
      <c r="Z15" s="36"/>
      <c r="AA15" s="36"/>
      <c r="AB15" s="36"/>
      <c r="AC15" s="36"/>
      <c r="AD15" s="36"/>
      <c r="AE15" s="36"/>
      <c r="AZ15" s="135" t="s">
        <v>518</v>
      </c>
      <c r="BA15" s="135" t="s">
        <v>518</v>
      </c>
      <c r="BB15" s="135" t="s">
        <v>1</v>
      </c>
      <c r="BC15" s="135" t="s">
        <v>517</v>
      </c>
      <c r="BD15" s="135" t="s">
        <v>103</v>
      </c>
    </row>
    <row r="16" s="2" customFormat="1" ht="6.96" customHeight="1">
      <c r="A16" s="36"/>
      <c r="B16" s="42"/>
      <c r="C16" s="36"/>
      <c r="D16" s="36"/>
      <c r="E16" s="36"/>
      <c r="F16" s="36"/>
      <c r="G16" s="36"/>
      <c r="H16" s="36"/>
      <c r="I16" s="143"/>
      <c r="J16" s="36"/>
      <c r="K16" s="36"/>
      <c r="L16" s="61"/>
      <c r="S16" s="36"/>
      <c r="T16" s="36"/>
      <c r="U16" s="36"/>
      <c r="V16" s="36"/>
      <c r="W16" s="36"/>
      <c r="X16" s="36"/>
      <c r="Y16" s="36"/>
      <c r="Z16" s="36"/>
      <c r="AA16" s="36"/>
      <c r="AB16" s="36"/>
      <c r="AC16" s="36"/>
      <c r="AD16" s="36"/>
      <c r="AE16" s="36"/>
    </row>
    <row r="17" s="2" customFormat="1" ht="12" customHeight="1">
      <c r="A17" s="36"/>
      <c r="B17" s="42"/>
      <c r="C17" s="36"/>
      <c r="D17" s="141" t="s">
        <v>27</v>
      </c>
      <c r="E17" s="36"/>
      <c r="F17" s="36"/>
      <c r="G17" s="36"/>
      <c r="H17" s="36"/>
      <c r="I17" s="146" t="s">
        <v>25</v>
      </c>
      <c r="J17" s="31" t="str">
        <f>'Rekapitulace stavby'!AN13</f>
        <v>Vyplň údaj</v>
      </c>
      <c r="K17" s="36"/>
      <c r="L17" s="61"/>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45"/>
      <c r="G18" s="145"/>
      <c r="H18" s="145"/>
      <c r="I18" s="146" t="s">
        <v>26</v>
      </c>
      <c r="J18" s="31" t="str">
        <f>'Rekapitulace stavby'!AN14</f>
        <v>Vyplň údaj</v>
      </c>
      <c r="K18" s="36"/>
      <c r="L18" s="61"/>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143"/>
      <c r="J19" s="36"/>
      <c r="K19" s="36"/>
      <c r="L19" s="61"/>
      <c r="S19" s="36"/>
      <c r="T19" s="36"/>
      <c r="U19" s="36"/>
      <c r="V19" s="36"/>
      <c r="W19" s="36"/>
      <c r="X19" s="36"/>
      <c r="Y19" s="36"/>
      <c r="Z19" s="36"/>
      <c r="AA19" s="36"/>
      <c r="AB19" s="36"/>
      <c r="AC19" s="36"/>
      <c r="AD19" s="36"/>
      <c r="AE19" s="36"/>
    </row>
    <row r="20" s="2" customFormat="1" ht="12" customHeight="1">
      <c r="A20" s="36"/>
      <c r="B20" s="42"/>
      <c r="C20" s="36"/>
      <c r="D20" s="141" t="s">
        <v>29</v>
      </c>
      <c r="E20" s="36"/>
      <c r="F20" s="36"/>
      <c r="G20" s="36"/>
      <c r="H20" s="36"/>
      <c r="I20" s="146" t="s">
        <v>25</v>
      </c>
      <c r="J20" s="145" t="str">
        <f>IF('Rekapitulace stavby'!AN16="","",'Rekapitulace stavby'!AN16)</f>
        <v/>
      </c>
      <c r="K20" s="36"/>
      <c r="L20" s="61"/>
      <c r="S20" s="36"/>
      <c r="T20" s="36"/>
      <c r="U20" s="36"/>
      <c r="V20" s="36"/>
      <c r="W20" s="36"/>
      <c r="X20" s="36"/>
      <c r="Y20" s="36"/>
      <c r="Z20" s="36"/>
      <c r="AA20" s="36"/>
      <c r="AB20" s="36"/>
      <c r="AC20" s="36"/>
      <c r="AD20" s="36"/>
      <c r="AE20" s="36"/>
    </row>
    <row r="21" s="2" customFormat="1" ht="18" customHeight="1">
      <c r="A21" s="36"/>
      <c r="B21" s="42"/>
      <c r="C21" s="36"/>
      <c r="D21" s="36"/>
      <c r="E21" s="145" t="str">
        <f>IF('Rekapitulace stavby'!E17="","",'Rekapitulace stavby'!E17)</f>
        <v xml:space="preserve"> </v>
      </c>
      <c r="F21" s="36"/>
      <c r="G21" s="36"/>
      <c r="H21" s="36"/>
      <c r="I21" s="146" t="s">
        <v>26</v>
      </c>
      <c r="J21" s="145" t="str">
        <f>IF('Rekapitulace stavby'!AN17="","",'Rekapitulace stavby'!AN17)</f>
        <v/>
      </c>
      <c r="K21" s="36"/>
      <c r="L21" s="61"/>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143"/>
      <c r="J22" s="36"/>
      <c r="K22" s="36"/>
      <c r="L22" s="61"/>
      <c r="S22" s="36"/>
      <c r="T22" s="36"/>
      <c r="U22" s="36"/>
      <c r="V22" s="36"/>
      <c r="W22" s="36"/>
      <c r="X22" s="36"/>
      <c r="Y22" s="36"/>
      <c r="Z22" s="36"/>
      <c r="AA22" s="36"/>
      <c r="AB22" s="36"/>
      <c r="AC22" s="36"/>
      <c r="AD22" s="36"/>
      <c r="AE22" s="36"/>
    </row>
    <row r="23" s="2" customFormat="1" ht="12" customHeight="1">
      <c r="A23" s="36"/>
      <c r="B23" s="42"/>
      <c r="C23" s="36"/>
      <c r="D23" s="141" t="s">
        <v>31</v>
      </c>
      <c r="E23" s="36"/>
      <c r="F23" s="36"/>
      <c r="G23" s="36"/>
      <c r="H23" s="36"/>
      <c r="I23" s="146" t="s">
        <v>25</v>
      </c>
      <c r="J23" s="145" t="str">
        <f>IF('Rekapitulace stavby'!AN19="","",'Rekapitulace stavby'!AN19)</f>
        <v/>
      </c>
      <c r="K23" s="36"/>
      <c r="L23" s="61"/>
      <c r="S23" s="36"/>
      <c r="T23" s="36"/>
      <c r="U23" s="36"/>
      <c r="V23" s="36"/>
      <c r="W23" s="36"/>
      <c r="X23" s="36"/>
      <c r="Y23" s="36"/>
      <c r="Z23" s="36"/>
      <c r="AA23" s="36"/>
      <c r="AB23" s="36"/>
      <c r="AC23" s="36"/>
      <c r="AD23" s="36"/>
      <c r="AE23" s="36"/>
    </row>
    <row r="24" s="2" customFormat="1" ht="18" customHeight="1">
      <c r="A24" s="36"/>
      <c r="B24" s="42"/>
      <c r="C24" s="36"/>
      <c r="D24" s="36"/>
      <c r="E24" s="145" t="str">
        <f>IF('Rekapitulace stavby'!E20="","",'Rekapitulace stavby'!E20)</f>
        <v xml:space="preserve"> </v>
      </c>
      <c r="F24" s="36"/>
      <c r="G24" s="36"/>
      <c r="H24" s="36"/>
      <c r="I24" s="146" t="s">
        <v>26</v>
      </c>
      <c r="J24" s="145" t="str">
        <f>IF('Rekapitulace stavby'!AN20="","",'Rekapitulace stavby'!AN20)</f>
        <v/>
      </c>
      <c r="K24" s="36"/>
      <c r="L24" s="61"/>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143"/>
      <c r="J25" s="36"/>
      <c r="K25" s="36"/>
      <c r="L25" s="61"/>
      <c r="S25" s="36"/>
      <c r="T25" s="36"/>
      <c r="U25" s="36"/>
      <c r="V25" s="36"/>
      <c r="W25" s="36"/>
      <c r="X25" s="36"/>
      <c r="Y25" s="36"/>
      <c r="Z25" s="36"/>
      <c r="AA25" s="36"/>
      <c r="AB25" s="36"/>
      <c r="AC25" s="36"/>
      <c r="AD25" s="36"/>
      <c r="AE25" s="36"/>
    </row>
    <row r="26" s="2" customFormat="1" ht="12" customHeight="1">
      <c r="A26" s="36"/>
      <c r="B26" s="42"/>
      <c r="C26" s="36"/>
      <c r="D26" s="141" t="s">
        <v>32</v>
      </c>
      <c r="E26" s="36"/>
      <c r="F26" s="36"/>
      <c r="G26" s="36"/>
      <c r="H26" s="36"/>
      <c r="I26" s="143"/>
      <c r="J26" s="36"/>
      <c r="K26" s="36"/>
      <c r="L26" s="61"/>
      <c r="S26" s="36"/>
      <c r="T26" s="36"/>
      <c r="U26" s="36"/>
      <c r="V26" s="36"/>
      <c r="W26" s="36"/>
      <c r="X26" s="36"/>
      <c r="Y26" s="36"/>
      <c r="Z26" s="36"/>
      <c r="AA26" s="36"/>
      <c r="AB26" s="36"/>
      <c r="AC26" s="36"/>
      <c r="AD26" s="36"/>
      <c r="AE26" s="36"/>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6"/>
      <c r="B28" s="42"/>
      <c r="C28" s="36"/>
      <c r="D28" s="36"/>
      <c r="E28" s="36"/>
      <c r="F28" s="36"/>
      <c r="G28" s="36"/>
      <c r="H28" s="36"/>
      <c r="I28" s="143"/>
      <c r="J28" s="36"/>
      <c r="K28" s="36"/>
      <c r="L28" s="61"/>
      <c r="S28" s="36"/>
      <c r="T28" s="36"/>
      <c r="U28" s="36"/>
      <c r="V28" s="36"/>
      <c r="W28" s="36"/>
      <c r="X28" s="36"/>
      <c r="Y28" s="36"/>
      <c r="Z28" s="36"/>
      <c r="AA28" s="36"/>
      <c r="AB28" s="36"/>
      <c r="AC28" s="36"/>
      <c r="AD28" s="36"/>
      <c r="AE28" s="36"/>
    </row>
    <row r="29" s="2" customFormat="1" ht="6.96" customHeight="1">
      <c r="A29" s="36"/>
      <c r="B29" s="42"/>
      <c r="C29" s="36"/>
      <c r="D29" s="153"/>
      <c r="E29" s="153"/>
      <c r="F29" s="153"/>
      <c r="G29" s="153"/>
      <c r="H29" s="153"/>
      <c r="I29" s="154"/>
      <c r="J29" s="153"/>
      <c r="K29" s="153"/>
      <c r="L29" s="61"/>
      <c r="S29" s="36"/>
      <c r="T29" s="36"/>
      <c r="U29" s="36"/>
      <c r="V29" s="36"/>
      <c r="W29" s="36"/>
      <c r="X29" s="36"/>
      <c r="Y29" s="36"/>
      <c r="Z29" s="36"/>
      <c r="AA29" s="36"/>
      <c r="AB29" s="36"/>
      <c r="AC29" s="36"/>
      <c r="AD29" s="36"/>
      <c r="AE29" s="36"/>
    </row>
    <row r="30" s="2" customFormat="1" ht="25.44" customHeight="1">
      <c r="A30" s="36"/>
      <c r="B30" s="42"/>
      <c r="C30" s="36"/>
      <c r="D30" s="155" t="s">
        <v>33</v>
      </c>
      <c r="E30" s="36"/>
      <c r="F30" s="36"/>
      <c r="G30" s="36"/>
      <c r="H30" s="36"/>
      <c r="I30" s="143"/>
      <c r="J30" s="156">
        <f>ROUND(J124, 2)</f>
        <v>0</v>
      </c>
      <c r="K30" s="36"/>
      <c r="L30" s="61"/>
      <c r="S30" s="36"/>
      <c r="T30" s="36"/>
      <c r="U30" s="36"/>
      <c r="V30" s="36"/>
      <c r="W30" s="36"/>
      <c r="X30" s="36"/>
      <c r="Y30" s="36"/>
      <c r="Z30" s="36"/>
      <c r="AA30" s="36"/>
      <c r="AB30" s="36"/>
      <c r="AC30" s="36"/>
      <c r="AD30" s="36"/>
      <c r="AE30" s="36"/>
    </row>
    <row r="31" s="2" customFormat="1" ht="6.96" customHeight="1">
      <c r="A31" s="36"/>
      <c r="B31" s="42"/>
      <c r="C31" s="36"/>
      <c r="D31" s="153"/>
      <c r="E31" s="153"/>
      <c r="F31" s="153"/>
      <c r="G31" s="153"/>
      <c r="H31" s="153"/>
      <c r="I31" s="154"/>
      <c r="J31" s="153"/>
      <c r="K31" s="153"/>
      <c r="L31" s="61"/>
      <c r="S31" s="36"/>
      <c r="T31" s="36"/>
      <c r="U31" s="36"/>
      <c r="V31" s="36"/>
      <c r="W31" s="36"/>
      <c r="X31" s="36"/>
      <c r="Y31" s="36"/>
      <c r="Z31" s="36"/>
      <c r="AA31" s="36"/>
      <c r="AB31" s="36"/>
      <c r="AC31" s="36"/>
      <c r="AD31" s="36"/>
      <c r="AE31" s="36"/>
    </row>
    <row r="32" s="2" customFormat="1" ht="14.4" customHeight="1">
      <c r="A32" s="36"/>
      <c r="B32" s="42"/>
      <c r="C32" s="36"/>
      <c r="D32" s="36"/>
      <c r="E32" s="36"/>
      <c r="F32" s="157" t="s">
        <v>35</v>
      </c>
      <c r="G32" s="36"/>
      <c r="H32" s="36"/>
      <c r="I32" s="158" t="s">
        <v>34</v>
      </c>
      <c r="J32" s="157" t="s">
        <v>36</v>
      </c>
      <c r="K32" s="36"/>
      <c r="L32" s="61"/>
      <c r="S32" s="36"/>
      <c r="T32" s="36"/>
      <c r="U32" s="36"/>
      <c r="V32" s="36"/>
      <c r="W32" s="36"/>
      <c r="X32" s="36"/>
      <c r="Y32" s="36"/>
      <c r="Z32" s="36"/>
      <c r="AA32" s="36"/>
      <c r="AB32" s="36"/>
      <c r="AC32" s="36"/>
      <c r="AD32" s="36"/>
      <c r="AE32" s="36"/>
    </row>
    <row r="33" s="2" customFormat="1" ht="14.4" customHeight="1">
      <c r="A33" s="36"/>
      <c r="B33" s="42"/>
      <c r="C33" s="36"/>
      <c r="D33" s="159" t="s">
        <v>37</v>
      </c>
      <c r="E33" s="141" t="s">
        <v>38</v>
      </c>
      <c r="F33" s="160">
        <f>ROUND((SUM(BE124:BE394)),  2)</f>
        <v>0</v>
      </c>
      <c r="G33" s="36"/>
      <c r="H33" s="36"/>
      <c r="I33" s="161">
        <v>0.20999999999999999</v>
      </c>
      <c r="J33" s="160">
        <f>ROUND(((SUM(BE124:BE394))*I33),  2)</f>
        <v>0</v>
      </c>
      <c r="K33" s="36"/>
      <c r="L33" s="61"/>
      <c r="S33" s="36"/>
      <c r="T33" s="36"/>
      <c r="U33" s="36"/>
      <c r="V33" s="36"/>
      <c r="W33" s="36"/>
      <c r="X33" s="36"/>
      <c r="Y33" s="36"/>
      <c r="Z33" s="36"/>
      <c r="AA33" s="36"/>
      <c r="AB33" s="36"/>
      <c r="AC33" s="36"/>
      <c r="AD33" s="36"/>
      <c r="AE33" s="36"/>
    </row>
    <row r="34" s="2" customFormat="1" ht="14.4" customHeight="1">
      <c r="A34" s="36"/>
      <c r="B34" s="42"/>
      <c r="C34" s="36"/>
      <c r="D34" s="36"/>
      <c r="E34" s="141" t="s">
        <v>39</v>
      </c>
      <c r="F34" s="160">
        <f>ROUND((SUM(BF124:BF394)),  2)</f>
        <v>0</v>
      </c>
      <c r="G34" s="36"/>
      <c r="H34" s="36"/>
      <c r="I34" s="161">
        <v>0.14999999999999999</v>
      </c>
      <c r="J34" s="160">
        <f>ROUND(((SUM(BF124:BF394))*I34),  2)</f>
        <v>0</v>
      </c>
      <c r="K34" s="36"/>
      <c r="L34" s="61"/>
      <c r="S34" s="36"/>
      <c r="T34" s="36"/>
      <c r="U34" s="36"/>
      <c r="V34" s="36"/>
      <c r="W34" s="36"/>
      <c r="X34" s="36"/>
      <c r="Y34" s="36"/>
      <c r="Z34" s="36"/>
      <c r="AA34" s="36"/>
      <c r="AB34" s="36"/>
      <c r="AC34" s="36"/>
      <c r="AD34" s="36"/>
      <c r="AE34" s="36"/>
    </row>
    <row r="35" hidden="1" s="2" customFormat="1" ht="14.4" customHeight="1">
      <c r="A35" s="36"/>
      <c r="B35" s="42"/>
      <c r="C35" s="36"/>
      <c r="D35" s="36"/>
      <c r="E35" s="141" t="s">
        <v>40</v>
      </c>
      <c r="F35" s="160">
        <f>ROUND((SUM(BG124:BG394)),  2)</f>
        <v>0</v>
      </c>
      <c r="G35" s="36"/>
      <c r="H35" s="36"/>
      <c r="I35" s="161">
        <v>0.20999999999999999</v>
      </c>
      <c r="J35" s="160">
        <f>0</f>
        <v>0</v>
      </c>
      <c r="K35" s="36"/>
      <c r="L35" s="61"/>
      <c r="S35" s="36"/>
      <c r="T35" s="36"/>
      <c r="U35" s="36"/>
      <c r="V35" s="36"/>
      <c r="W35" s="36"/>
      <c r="X35" s="36"/>
      <c r="Y35" s="36"/>
      <c r="Z35" s="36"/>
      <c r="AA35" s="36"/>
      <c r="AB35" s="36"/>
      <c r="AC35" s="36"/>
      <c r="AD35" s="36"/>
      <c r="AE35" s="36"/>
    </row>
    <row r="36" hidden="1" s="2" customFormat="1" ht="14.4" customHeight="1">
      <c r="A36" s="36"/>
      <c r="B36" s="42"/>
      <c r="C36" s="36"/>
      <c r="D36" s="36"/>
      <c r="E36" s="141" t="s">
        <v>41</v>
      </c>
      <c r="F36" s="160">
        <f>ROUND((SUM(BH124:BH394)),  2)</f>
        <v>0</v>
      </c>
      <c r="G36" s="36"/>
      <c r="H36" s="36"/>
      <c r="I36" s="161">
        <v>0.14999999999999999</v>
      </c>
      <c r="J36" s="160">
        <f>0</f>
        <v>0</v>
      </c>
      <c r="K36" s="36"/>
      <c r="L36" s="61"/>
      <c r="S36" s="36"/>
      <c r="T36" s="36"/>
      <c r="U36" s="36"/>
      <c r="V36" s="36"/>
      <c r="W36" s="36"/>
      <c r="X36" s="36"/>
      <c r="Y36" s="36"/>
      <c r="Z36" s="36"/>
      <c r="AA36" s="36"/>
      <c r="AB36" s="36"/>
      <c r="AC36" s="36"/>
      <c r="AD36" s="36"/>
      <c r="AE36" s="36"/>
    </row>
    <row r="37" hidden="1" s="2" customFormat="1" ht="14.4" customHeight="1">
      <c r="A37" s="36"/>
      <c r="B37" s="42"/>
      <c r="C37" s="36"/>
      <c r="D37" s="36"/>
      <c r="E37" s="141" t="s">
        <v>42</v>
      </c>
      <c r="F37" s="160">
        <f>ROUND((SUM(BI124:BI394)),  2)</f>
        <v>0</v>
      </c>
      <c r="G37" s="36"/>
      <c r="H37" s="36"/>
      <c r="I37" s="161">
        <v>0</v>
      </c>
      <c r="J37" s="160">
        <f>0</f>
        <v>0</v>
      </c>
      <c r="K37" s="36"/>
      <c r="L37" s="61"/>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143"/>
      <c r="J38" s="36"/>
      <c r="K38" s="36"/>
      <c r="L38" s="61"/>
      <c r="S38" s="36"/>
      <c r="T38" s="36"/>
      <c r="U38" s="36"/>
      <c r="V38" s="36"/>
      <c r="W38" s="36"/>
      <c r="X38" s="36"/>
      <c r="Y38" s="36"/>
      <c r="Z38" s="36"/>
      <c r="AA38" s="36"/>
      <c r="AB38" s="36"/>
      <c r="AC38" s="36"/>
      <c r="AD38" s="36"/>
      <c r="AE38" s="36"/>
    </row>
    <row r="39" s="2" customFormat="1" ht="25.44" customHeight="1">
      <c r="A39" s="36"/>
      <c r="B39" s="42"/>
      <c r="C39" s="162"/>
      <c r="D39" s="163" t="s">
        <v>43</v>
      </c>
      <c r="E39" s="164"/>
      <c r="F39" s="164"/>
      <c r="G39" s="165" t="s">
        <v>44</v>
      </c>
      <c r="H39" s="166" t="s">
        <v>45</v>
      </c>
      <c r="I39" s="167"/>
      <c r="J39" s="168">
        <f>SUM(J30:J37)</f>
        <v>0</v>
      </c>
      <c r="K39" s="169"/>
      <c r="L39" s="61"/>
      <c r="S39" s="36"/>
      <c r="T39" s="36"/>
      <c r="U39" s="36"/>
      <c r="V39" s="36"/>
      <c r="W39" s="36"/>
      <c r="X39" s="36"/>
      <c r="Y39" s="36"/>
      <c r="Z39" s="36"/>
      <c r="AA39" s="36"/>
      <c r="AB39" s="36"/>
      <c r="AC39" s="36"/>
      <c r="AD39" s="36"/>
      <c r="AE39" s="36"/>
    </row>
    <row r="40" s="2" customFormat="1" ht="14.4" customHeight="1">
      <c r="A40" s="36"/>
      <c r="B40" s="42"/>
      <c r="C40" s="36"/>
      <c r="D40" s="36"/>
      <c r="E40" s="36"/>
      <c r="F40" s="36"/>
      <c r="G40" s="36"/>
      <c r="H40" s="36"/>
      <c r="I40" s="143"/>
      <c r="J40" s="36"/>
      <c r="K40" s="36"/>
      <c r="L40" s="61"/>
      <c r="S40" s="36"/>
      <c r="T40" s="36"/>
      <c r="U40" s="36"/>
      <c r="V40" s="36"/>
      <c r="W40" s="36"/>
      <c r="X40" s="36"/>
      <c r="Y40" s="36"/>
      <c r="Z40" s="36"/>
      <c r="AA40" s="36"/>
      <c r="AB40" s="36"/>
      <c r="AC40" s="36"/>
      <c r="AD40" s="36"/>
      <c r="AE40" s="36"/>
    </row>
    <row r="41" s="1" customFormat="1" ht="14.4" customHeight="1">
      <c r="B41" s="18"/>
      <c r="I41" s="134"/>
      <c r="L41" s="18"/>
    </row>
    <row r="42" s="1" customFormat="1" ht="14.4" customHeight="1">
      <c r="B42" s="18"/>
      <c r="I42" s="134"/>
      <c r="L42" s="18"/>
    </row>
    <row r="43" s="1" customFormat="1" ht="14.4" customHeight="1">
      <c r="B43" s="18"/>
      <c r="I43" s="134"/>
      <c r="L43" s="18"/>
    </row>
    <row r="44" s="1" customFormat="1" ht="14.4" customHeight="1">
      <c r="B44" s="18"/>
      <c r="I44" s="134"/>
      <c r="L44" s="18"/>
    </row>
    <row r="45" s="1" customFormat="1" ht="14.4" customHeight="1">
      <c r="B45" s="18"/>
      <c r="I45" s="134"/>
      <c r="L45" s="18"/>
    </row>
    <row r="46" s="1" customFormat="1" ht="14.4" customHeight="1">
      <c r="B46" s="18"/>
      <c r="I46" s="134"/>
      <c r="L46" s="18"/>
    </row>
    <row r="47" s="1" customFormat="1" ht="14.4" customHeight="1">
      <c r="B47" s="18"/>
      <c r="I47" s="134"/>
      <c r="L47" s="18"/>
    </row>
    <row r="48" s="1" customFormat="1" ht="14.4" customHeight="1">
      <c r="B48" s="18"/>
      <c r="I48" s="134"/>
      <c r="L48" s="18"/>
    </row>
    <row r="49" s="1" customFormat="1" ht="14.4" customHeight="1">
      <c r="B49" s="18"/>
      <c r="I49" s="134"/>
      <c r="L49" s="18"/>
    </row>
    <row r="50" s="2" customFormat="1" ht="14.4" customHeight="1">
      <c r="B50" s="61"/>
      <c r="D50" s="170" t="s">
        <v>46</v>
      </c>
      <c r="E50" s="171"/>
      <c r="F50" s="171"/>
      <c r="G50" s="170" t="s">
        <v>47</v>
      </c>
      <c r="H50" s="171"/>
      <c r="I50" s="172"/>
      <c r="J50" s="171"/>
      <c r="K50" s="171"/>
      <c r="L50" s="6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6"/>
      <c r="B61" s="42"/>
      <c r="C61" s="36"/>
      <c r="D61" s="173" t="s">
        <v>48</v>
      </c>
      <c r="E61" s="174"/>
      <c r="F61" s="175" t="s">
        <v>49</v>
      </c>
      <c r="G61" s="173" t="s">
        <v>48</v>
      </c>
      <c r="H61" s="174"/>
      <c r="I61" s="176"/>
      <c r="J61" s="177" t="s">
        <v>49</v>
      </c>
      <c r="K61" s="174"/>
      <c r="L61" s="61"/>
      <c r="S61" s="36"/>
      <c r="T61" s="36"/>
      <c r="U61" s="36"/>
      <c r="V61" s="36"/>
      <c r="W61" s="36"/>
      <c r="X61" s="36"/>
      <c r="Y61" s="36"/>
      <c r="Z61" s="36"/>
      <c r="AA61" s="36"/>
      <c r="AB61" s="36"/>
      <c r="AC61" s="36"/>
      <c r="AD61" s="36"/>
      <c r="AE61" s="36"/>
    </row>
    <row r="62">
      <c r="B62" s="18"/>
      <c r="L62" s="18"/>
    </row>
    <row r="63">
      <c r="B63" s="18"/>
      <c r="L63" s="18"/>
    </row>
    <row r="64">
      <c r="B64" s="18"/>
      <c r="L64" s="18"/>
    </row>
    <row r="65" s="2" customFormat="1">
      <c r="A65" s="36"/>
      <c r="B65" s="42"/>
      <c r="C65" s="36"/>
      <c r="D65" s="170" t="s">
        <v>50</v>
      </c>
      <c r="E65" s="178"/>
      <c r="F65" s="178"/>
      <c r="G65" s="170" t="s">
        <v>51</v>
      </c>
      <c r="H65" s="178"/>
      <c r="I65" s="179"/>
      <c r="J65" s="178"/>
      <c r="K65" s="178"/>
      <c r="L65" s="61"/>
      <c r="S65" s="36"/>
      <c r="T65" s="36"/>
      <c r="U65" s="36"/>
      <c r="V65" s="36"/>
      <c r="W65" s="36"/>
      <c r="X65" s="36"/>
      <c r="Y65" s="36"/>
      <c r="Z65" s="36"/>
      <c r="AA65" s="36"/>
      <c r="AB65" s="36"/>
      <c r="AC65" s="36"/>
      <c r="AD65" s="36"/>
      <c r="AE65" s="36"/>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6"/>
      <c r="B76" s="42"/>
      <c r="C76" s="36"/>
      <c r="D76" s="173" t="s">
        <v>48</v>
      </c>
      <c r="E76" s="174"/>
      <c r="F76" s="175" t="s">
        <v>49</v>
      </c>
      <c r="G76" s="173" t="s">
        <v>48</v>
      </c>
      <c r="H76" s="174"/>
      <c r="I76" s="176"/>
      <c r="J76" s="177" t="s">
        <v>49</v>
      </c>
      <c r="K76" s="174"/>
      <c r="L76" s="61"/>
      <c r="S76" s="36"/>
      <c r="T76" s="36"/>
      <c r="U76" s="36"/>
      <c r="V76" s="36"/>
      <c r="W76" s="36"/>
      <c r="X76" s="36"/>
      <c r="Y76" s="36"/>
      <c r="Z76" s="36"/>
      <c r="AA76" s="36"/>
      <c r="AB76" s="36"/>
      <c r="AC76" s="36"/>
      <c r="AD76" s="36"/>
      <c r="AE76" s="36"/>
    </row>
    <row r="77" s="2" customFormat="1" ht="14.4" customHeight="1">
      <c r="A77" s="36"/>
      <c r="B77" s="180"/>
      <c r="C77" s="181"/>
      <c r="D77" s="181"/>
      <c r="E77" s="181"/>
      <c r="F77" s="181"/>
      <c r="G77" s="181"/>
      <c r="H77" s="181"/>
      <c r="I77" s="182"/>
      <c r="J77" s="181"/>
      <c r="K77" s="181"/>
      <c r="L77" s="61"/>
      <c r="S77" s="36"/>
      <c r="T77" s="36"/>
      <c r="U77" s="36"/>
      <c r="V77" s="36"/>
      <c r="W77" s="36"/>
      <c r="X77" s="36"/>
      <c r="Y77" s="36"/>
      <c r="Z77" s="36"/>
      <c r="AA77" s="36"/>
      <c r="AB77" s="36"/>
      <c r="AC77" s="36"/>
      <c r="AD77" s="36"/>
      <c r="AE77" s="36"/>
    </row>
    <row r="81" s="2" customFormat="1" ht="6.96" customHeight="1">
      <c r="A81" s="36"/>
      <c r="B81" s="183"/>
      <c r="C81" s="184"/>
      <c r="D81" s="184"/>
      <c r="E81" s="184"/>
      <c r="F81" s="184"/>
      <c r="G81" s="184"/>
      <c r="H81" s="184"/>
      <c r="I81" s="185"/>
      <c r="J81" s="184"/>
      <c r="K81" s="184"/>
      <c r="L81" s="61"/>
      <c r="S81" s="36"/>
      <c r="T81" s="36"/>
      <c r="U81" s="36"/>
      <c r="V81" s="36"/>
      <c r="W81" s="36"/>
      <c r="X81" s="36"/>
      <c r="Y81" s="36"/>
      <c r="Z81" s="36"/>
      <c r="AA81" s="36"/>
      <c r="AB81" s="36"/>
      <c r="AC81" s="36"/>
      <c r="AD81" s="36"/>
      <c r="AE81" s="36"/>
    </row>
    <row r="82" s="2" customFormat="1" ht="24.96" customHeight="1">
      <c r="A82" s="36"/>
      <c r="B82" s="37"/>
      <c r="C82" s="21" t="s">
        <v>108</v>
      </c>
      <c r="D82" s="38"/>
      <c r="E82" s="38"/>
      <c r="F82" s="38"/>
      <c r="G82" s="38"/>
      <c r="H82" s="38"/>
      <c r="I82" s="143"/>
      <c r="J82" s="38"/>
      <c r="K82" s="38"/>
      <c r="L82" s="61"/>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143"/>
      <c r="J83" s="38"/>
      <c r="K83" s="38"/>
      <c r="L83" s="61"/>
      <c r="S83" s="36"/>
      <c r="T83" s="36"/>
      <c r="U83" s="36"/>
      <c r="V83" s="36"/>
      <c r="W83" s="36"/>
      <c r="X83" s="36"/>
      <c r="Y83" s="36"/>
      <c r="Z83" s="36"/>
      <c r="AA83" s="36"/>
      <c r="AB83" s="36"/>
      <c r="AC83" s="36"/>
      <c r="AD83" s="36"/>
      <c r="AE83" s="36"/>
    </row>
    <row r="84" s="2" customFormat="1" ht="12" customHeight="1">
      <c r="A84" s="36"/>
      <c r="B84" s="37"/>
      <c r="C84" s="30" t="s">
        <v>16</v>
      </c>
      <c r="D84" s="38"/>
      <c r="E84" s="38"/>
      <c r="F84" s="38"/>
      <c r="G84" s="38"/>
      <c r="H84" s="38"/>
      <c r="I84" s="143"/>
      <c r="J84" s="38"/>
      <c r="K84" s="38"/>
      <c r="L84" s="61"/>
      <c r="S84" s="36"/>
      <c r="T84" s="36"/>
      <c r="U84" s="36"/>
      <c r="V84" s="36"/>
      <c r="W84" s="36"/>
      <c r="X84" s="36"/>
      <c r="Y84" s="36"/>
      <c r="Z84" s="36"/>
      <c r="AA84" s="36"/>
      <c r="AB84" s="36"/>
      <c r="AC84" s="36"/>
      <c r="AD84" s="36"/>
      <c r="AE84" s="36"/>
    </row>
    <row r="85" s="2" customFormat="1" ht="16.5" customHeight="1">
      <c r="A85" s="36"/>
      <c r="B85" s="37"/>
      <c r="C85" s="38"/>
      <c r="D85" s="38"/>
      <c r="E85" s="186" t="str">
        <f>E7</f>
        <v>Modernizace sil.II/315 Hrádek - Ústí nad Orlicí</v>
      </c>
      <c r="F85" s="30"/>
      <c r="G85" s="30"/>
      <c r="H85" s="30"/>
      <c r="I85" s="143"/>
      <c r="J85" s="38"/>
      <c r="K85" s="38"/>
      <c r="L85" s="61"/>
      <c r="S85" s="36"/>
      <c r="T85" s="36"/>
      <c r="U85" s="36"/>
      <c r="V85" s="36"/>
      <c r="W85" s="36"/>
      <c r="X85" s="36"/>
      <c r="Y85" s="36"/>
      <c r="Z85" s="36"/>
      <c r="AA85" s="36"/>
      <c r="AB85" s="36"/>
      <c r="AC85" s="36"/>
      <c r="AD85" s="36"/>
      <c r="AE85" s="36"/>
    </row>
    <row r="86" s="2" customFormat="1" ht="12" customHeight="1">
      <c r="A86" s="36"/>
      <c r="B86" s="37"/>
      <c r="C86" s="30" t="s">
        <v>106</v>
      </c>
      <c r="D86" s="38"/>
      <c r="E86" s="38"/>
      <c r="F86" s="38"/>
      <c r="G86" s="38"/>
      <c r="H86" s="38"/>
      <c r="I86" s="143"/>
      <c r="J86" s="38"/>
      <c r="K86" s="38"/>
      <c r="L86" s="61"/>
      <c r="S86" s="36"/>
      <c r="T86" s="36"/>
      <c r="U86" s="36"/>
      <c r="V86" s="36"/>
      <c r="W86" s="36"/>
      <c r="X86" s="36"/>
      <c r="Y86" s="36"/>
      <c r="Z86" s="36"/>
      <c r="AA86" s="36"/>
      <c r="AB86" s="36"/>
      <c r="AC86" s="36"/>
      <c r="AD86" s="36"/>
      <c r="AE86" s="36"/>
    </row>
    <row r="87" s="2" customFormat="1" ht="16.5" customHeight="1">
      <c r="A87" s="36"/>
      <c r="B87" s="37"/>
      <c r="C87" s="38"/>
      <c r="D87" s="38"/>
      <c r="E87" s="74" t="str">
        <f>E9</f>
        <v>SO 101 - II/315 km 22,655-23,920, Hrádek - Kerhartice</v>
      </c>
      <c r="F87" s="38"/>
      <c r="G87" s="38"/>
      <c r="H87" s="38"/>
      <c r="I87" s="143"/>
      <c r="J87" s="38"/>
      <c r="K87" s="38"/>
      <c r="L87" s="61"/>
      <c r="S87" s="36"/>
      <c r="T87" s="36"/>
      <c r="U87" s="36"/>
      <c r="V87" s="36"/>
      <c r="W87" s="36"/>
      <c r="X87" s="36"/>
      <c r="Y87" s="36"/>
      <c r="Z87" s="36"/>
      <c r="AA87" s="36"/>
      <c r="AB87" s="36"/>
      <c r="AC87" s="36"/>
      <c r="AD87" s="36"/>
      <c r="AE87" s="36"/>
    </row>
    <row r="88" s="2" customFormat="1" ht="6.96" customHeight="1">
      <c r="A88" s="36"/>
      <c r="B88" s="37"/>
      <c r="C88" s="38"/>
      <c r="D88" s="38"/>
      <c r="E88" s="38"/>
      <c r="F88" s="38"/>
      <c r="G88" s="38"/>
      <c r="H88" s="38"/>
      <c r="I88" s="143"/>
      <c r="J88" s="38"/>
      <c r="K88" s="38"/>
      <c r="L88" s="61"/>
      <c r="S88" s="36"/>
      <c r="T88" s="36"/>
      <c r="U88" s="36"/>
      <c r="V88" s="36"/>
      <c r="W88" s="36"/>
      <c r="X88" s="36"/>
      <c r="Y88" s="36"/>
      <c r="Z88" s="36"/>
      <c r="AA88" s="36"/>
      <c r="AB88" s="36"/>
      <c r="AC88" s="36"/>
      <c r="AD88" s="36"/>
      <c r="AE88" s="36"/>
    </row>
    <row r="89" s="2" customFormat="1" ht="12" customHeight="1">
      <c r="A89" s="36"/>
      <c r="B89" s="37"/>
      <c r="C89" s="30" t="s">
        <v>20</v>
      </c>
      <c r="D89" s="38"/>
      <c r="E89" s="38"/>
      <c r="F89" s="25" t="str">
        <f>F12</f>
        <v xml:space="preserve"> </v>
      </c>
      <c r="G89" s="38"/>
      <c r="H89" s="38"/>
      <c r="I89" s="146" t="s">
        <v>22</v>
      </c>
      <c r="J89" s="77" t="str">
        <f>IF(J12="","",J12)</f>
        <v>28. 4. 2020</v>
      </c>
      <c r="K89" s="38"/>
      <c r="L89" s="61"/>
      <c r="S89" s="36"/>
      <c r="T89" s="36"/>
      <c r="U89" s="36"/>
      <c r="V89" s="36"/>
      <c r="W89" s="36"/>
      <c r="X89" s="36"/>
      <c r="Y89" s="36"/>
      <c r="Z89" s="36"/>
      <c r="AA89" s="36"/>
      <c r="AB89" s="36"/>
      <c r="AC89" s="36"/>
      <c r="AD89" s="36"/>
      <c r="AE89" s="36"/>
    </row>
    <row r="90" s="2" customFormat="1" ht="6.96" customHeight="1">
      <c r="A90" s="36"/>
      <c r="B90" s="37"/>
      <c r="C90" s="38"/>
      <c r="D90" s="38"/>
      <c r="E90" s="38"/>
      <c r="F90" s="38"/>
      <c r="G90" s="38"/>
      <c r="H90" s="38"/>
      <c r="I90" s="143"/>
      <c r="J90" s="38"/>
      <c r="K90" s="38"/>
      <c r="L90" s="61"/>
      <c r="S90" s="36"/>
      <c r="T90" s="36"/>
      <c r="U90" s="36"/>
      <c r="V90" s="36"/>
      <c r="W90" s="36"/>
      <c r="X90" s="36"/>
      <c r="Y90" s="36"/>
      <c r="Z90" s="36"/>
      <c r="AA90" s="36"/>
      <c r="AB90" s="36"/>
      <c r="AC90" s="36"/>
      <c r="AD90" s="36"/>
      <c r="AE90" s="36"/>
    </row>
    <row r="91" s="2" customFormat="1" ht="15.15" customHeight="1">
      <c r="A91" s="36"/>
      <c r="B91" s="37"/>
      <c r="C91" s="30" t="s">
        <v>24</v>
      </c>
      <c r="D91" s="38"/>
      <c r="E91" s="38"/>
      <c r="F91" s="25" t="str">
        <f>E15</f>
        <v xml:space="preserve"> </v>
      </c>
      <c r="G91" s="38"/>
      <c r="H91" s="38"/>
      <c r="I91" s="146" t="s">
        <v>29</v>
      </c>
      <c r="J91" s="34" t="str">
        <f>E21</f>
        <v xml:space="preserve"> </v>
      </c>
      <c r="K91" s="38"/>
      <c r="L91" s="61"/>
      <c r="S91" s="36"/>
      <c r="T91" s="36"/>
      <c r="U91" s="36"/>
      <c r="V91" s="36"/>
      <c r="W91" s="36"/>
      <c r="X91" s="36"/>
      <c r="Y91" s="36"/>
      <c r="Z91" s="36"/>
      <c r="AA91" s="36"/>
      <c r="AB91" s="36"/>
      <c r="AC91" s="36"/>
      <c r="AD91" s="36"/>
      <c r="AE91" s="36"/>
    </row>
    <row r="92" s="2" customFormat="1" ht="15.15" customHeight="1">
      <c r="A92" s="36"/>
      <c r="B92" s="37"/>
      <c r="C92" s="30" t="s">
        <v>27</v>
      </c>
      <c r="D92" s="38"/>
      <c r="E92" s="38"/>
      <c r="F92" s="25" t="str">
        <f>IF(E18="","",E18)</f>
        <v>Vyplň údaj</v>
      </c>
      <c r="G92" s="38"/>
      <c r="H92" s="38"/>
      <c r="I92" s="146" t="s">
        <v>31</v>
      </c>
      <c r="J92" s="34" t="str">
        <f>E24</f>
        <v xml:space="preserve"> </v>
      </c>
      <c r="K92" s="38"/>
      <c r="L92" s="61"/>
      <c r="S92" s="36"/>
      <c r="T92" s="36"/>
      <c r="U92" s="36"/>
      <c r="V92" s="36"/>
      <c r="W92" s="36"/>
      <c r="X92" s="36"/>
      <c r="Y92" s="36"/>
      <c r="Z92" s="36"/>
      <c r="AA92" s="36"/>
      <c r="AB92" s="36"/>
      <c r="AC92" s="36"/>
      <c r="AD92" s="36"/>
      <c r="AE92" s="36"/>
    </row>
    <row r="93" s="2" customFormat="1" ht="10.32" customHeight="1">
      <c r="A93" s="36"/>
      <c r="B93" s="37"/>
      <c r="C93" s="38"/>
      <c r="D93" s="38"/>
      <c r="E93" s="38"/>
      <c r="F93" s="38"/>
      <c r="G93" s="38"/>
      <c r="H93" s="38"/>
      <c r="I93" s="143"/>
      <c r="J93" s="38"/>
      <c r="K93" s="38"/>
      <c r="L93" s="61"/>
      <c r="S93" s="36"/>
      <c r="T93" s="36"/>
      <c r="U93" s="36"/>
      <c r="V93" s="36"/>
      <c r="W93" s="36"/>
      <c r="X93" s="36"/>
      <c r="Y93" s="36"/>
      <c r="Z93" s="36"/>
      <c r="AA93" s="36"/>
      <c r="AB93" s="36"/>
      <c r="AC93" s="36"/>
      <c r="AD93" s="36"/>
      <c r="AE93" s="36"/>
    </row>
    <row r="94" s="2" customFormat="1" ht="29.28" customHeight="1">
      <c r="A94" s="36"/>
      <c r="B94" s="37"/>
      <c r="C94" s="187" t="s">
        <v>109</v>
      </c>
      <c r="D94" s="188"/>
      <c r="E94" s="188"/>
      <c r="F94" s="188"/>
      <c r="G94" s="188"/>
      <c r="H94" s="188"/>
      <c r="I94" s="189"/>
      <c r="J94" s="190" t="s">
        <v>110</v>
      </c>
      <c r="K94" s="188"/>
      <c r="L94" s="61"/>
      <c r="S94" s="36"/>
      <c r="T94" s="36"/>
      <c r="U94" s="36"/>
      <c r="V94" s="36"/>
      <c r="W94" s="36"/>
      <c r="X94" s="36"/>
      <c r="Y94" s="36"/>
      <c r="Z94" s="36"/>
      <c r="AA94" s="36"/>
      <c r="AB94" s="36"/>
      <c r="AC94" s="36"/>
      <c r="AD94" s="36"/>
      <c r="AE94" s="36"/>
    </row>
    <row r="95" s="2" customFormat="1" ht="10.32" customHeight="1">
      <c r="A95" s="36"/>
      <c r="B95" s="37"/>
      <c r="C95" s="38"/>
      <c r="D95" s="38"/>
      <c r="E95" s="38"/>
      <c r="F95" s="38"/>
      <c r="G95" s="38"/>
      <c r="H95" s="38"/>
      <c r="I95" s="143"/>
      <c r="J95" s="38"/>
      <c r="K95" s="38"/>
      <c r="L95" s="61"/>
      <c r="S95" s="36"/>
      <c r="T95" s="36"/>
      <c r="U95" s="36"/>
      <c r="V95" s="36"/>
      <c r="W95" s="36"/>
      <c r="X95" s="36"/>
      <c r="Y95" s="36"/>
      <c r="Z95" s="36"/>
      <c r="AA95" s="36"/>
      <c r="AB95" s="36"/>
      <c r="AC95" s="36"/>
      <c r="AD95" s="36"/>
      <c r="AE95" s="36"/>
    </row>
    <row r="96" s="2" customFormat="1" ht="22.8" customHeight="1">
      <c r="A96" s="36"/>
      <c r="B96" s="37"/>
      <c r="C96" s="191" t="s">
        <v>111</v>
      </c>
      <c r="D96" s="38"/>
      <c r="E96" s="38"/>
      <c r="F96" s="38"/>
      <c r="G96" s="38"/>
      <c r="H96" s="38"/>
      <c r="I96" s="143"/>
      <c r="J96" s="108">
        <f>J124</f>
        <v>0</v>
      </c>
      <c r="K96" s="38"/>
      <c r="L96" s="61"/>
      <c r="S96" s="36"/>
      <c r="T96" s="36"/>
      <c r="U96" s="36"/>
      <c r="V96" s="36"/>
      <c r="W96" s="36"/>
      <c r="X96" s="36"/>
      <c r="Y96" s="36"/>
      <c r="Z96" s="36"/>
      <c r="AA96" s="36"/>
      <c r="AB96" s="36"/>
      <c r="AC96" s="36"/>
      <c r="AD96" s="36"/>
      <c r="AE96" s="36"/>
      <c r="AU96" s="15" t="s">
        <v>83</v>
      </c>
    </row>
    <row r="97" s="9" customFormat="1" ht="24.96" customHeight="1">
      <c r="A97" s="9"/>
      <c r="B97" s="192"/>
      <c r="C97" s="193"/>
      <c r="D97" s="194" t="s">
        <v>268</v>
      </c>
      <c r="E97" s="195"/>
      <c r="F97" s="195"/>
      <c r="G97" s="195"/>
      <c r="H97" s="195"/>
      <c r="I97" s="196"/>
      <c r="J97" s="197">
        <f>J125</f>
        <v>0</v>
      </c>
      <c r="K97" s="193"/>
      <c r="L97" s="198"/>
      <c r="S97" s="9"/>
      <c r="T97" s="9"/>
      <c r="U97" s="9"/>
      <c r="V97" s="9"/>
      <c r="W97" s="9"/>
      <c r="X97" s="9"/>
      <c r="Y97" s="9"/>
      <c r="Z97" s="9"/>
      <c r="AA97" s="9"/>
      <c r="AB97" s="9"/>
      <c r="AC97" s="9"/>
      <c r="AD97" s="9"/>
      <c r="AE97" s="9"/>
    </row>
    <row r="98" s="9" customFormat="1" ht="24.96" customHeight="1">
      <c r="A98" s="9"/>
      <c r="B98" s="192"/>
      <c r="C98" s="193"/>
      <c r="D98" s="194" t="s">
        <v>519</v>
      </c>
      <c r="E98" s="195"/>
      <c r="F98" s="195"/>
      <c r="G98" s="195"/>
      <c r="H98" s="195"/>
      <c r="I98" s="196"/>
      <c r="J98" s="197">
        <f>J190</f>
        <v>0</v>
      </c>
      <c r="K98" s="193"/>
      <c r="L98" s="198"/>
      <c r="S98" s="9"/>
      <c r="T98" s="9"/>
      <c r="U98" s="9"/>
      <c r="V98" s="9"/>
      <c r="W98" s="9"/>
      <c r="X98" s="9"/>
      <c r="Y98" s="9"/>
      <c r="Z98" s="9"/>
      <c r="AA98" s="9"/>
      <c r="AB98" s="9"/>
      <c r="AC98" s="9"/>
      <c r="AD98" s="9"/>
      <c r="AE98" s="9"/>
    </row>
    <row r="99" s="9" customFormat="1" ht="24.96" customHeight="1">
      <c r="A99" s="9"/>
      <c r="B99" s="192"/>
      <c r="C99" s="193"/>
      <c r="D99" s="194" t="s">
        <v>520</v>
      </c>
      <c r="E99" s="195"/>
      <c r="F99" s="195"/>
      <c r="G99" s="195"/>
      <c r="H99" s="195"/>
      <c r="I99" s="196"/>
      <c r="J99" s="197">
        <f>J208</f>
        <v>0</v>
      </c>
      <c r="K99" s="193"/>
      <c r="L99" s="198"/>
      <c r="S99" s="9"/>
      <c r="T99" s="9"/>
      <c r="U99" s="9"/>
      <c r="V99" s="9"/>
      <c r="W99" s="9"/>
      <c r="X99" s="9"/>
      <c r="Y99" s="9"/>
      <c r="Z99" s="9"/>
      <c r="AA99" s="9"/>
      <c r="AB99" s="9"/>
      <c r="AC99" s="9"/>
      <c r="AD99" s="9"/>
      <c r="AE99" s="9"/>
    </row>
    <row r="100" s="9" customFormat="1" ht="24.96" customHeight="1">
      <c r="A100" s="9"/>
      <c r="B100" s="192"/>
      <c r="C100" s="193"/>
      <c r="D100" s="194" t="s">
        <v>521</v>
      </c>
      <c r="E100" s="195"/>
      <c r="F100" s="195"/>
      <c r="G100" s="195"/>
      <c r="H100" s="195"/>
      <c r="I100" s="196"/>
      <c r="J100" s="197">
        <f>J244</f>
        <v>0</v>
      </c>
      <c r="K100" s="193"/>
      <c r="L100" s="198"/>
      <c r="S100" s="9"/>
      <c r="T100" s="9"/>
      <c r="U100" s="9"/>
      <c r="V100" s="9"/>
      <c r="W100" s="9"/>
      <c r="X100" s="9"/>
      <c r="Y100" s="9"/>
      <c r="Z100" s="9"/>
      <c r="AA100" s="9"/>
      <c r="AB100" s="9"/>
      <c r="AC100" s="9"/>
      <c r="AD100" s="9"/>
      <c r="AE100" s="9"/>
    </row>
    <row r="101" s="9" customFormat="1" ht="24.96" customHeight="1">
      <c r="A101" s="9"/>
      <c r="B101" s="192"/>
      <c r="C101" s="193"/>
      <c r="D101" s="194" t="s">
        <v>522</v>
      </c>
      <c r="E101" s="195"/>
      <c r="F101" s="195"/>
      <c r="G101" s="195"/>
      <c r="H101" s="195"/>
      <c r="I101" s="196"/>
      <c r="J101" s="197">
        <f>J269</f>
        <v>0</v>
      </c>
      <c r="K101" s="193"/>
      <c r="L101" s="198"/>
      <c r="S101" s="9"/>
      <c r="T101" s="9"/>
      <c r="U101" s="9"/>
      <c r="V101" s="9"/>
      <c r="W101" s="9"/>
      <c r="X101" s="9"/>
      <c r="Y101" s="9"/>
      <c r="Z101" s="9"/>
      <c r="AA101" s="9"/>
      <c r="AB101" s="9"/>
      <c r="AC101" s="9"/>
      <c r="AD101" s="9"/>
      <c r="AE101" s="9"/>
    </row>
    <row r="102" s="9" customFormat="1" ht="24.96" customHeight="1">
      <c r="A102" s="9"/>
      <c r="B102" s="192"/>
      <c r="C102" s="193"/>
      <c r="D102" s="194" t="s">
        <v>269</v>
      </c>
      <c r="E102" s="195"/>
      <c r="F102" s="195"/>
      <c r="G102" s="195"/>
      <c r="H102" s="195"/>
      <c r="I102" s="196"/>
      <c r="J102" s="197">
        <f>J282</f>
        <v>0</v>
      </c>
      <c r="K102" s="193"/>
      <c r="L102" s="198"/>
      <c r="S102" s="9"/>
      <c r="T102" s="9"/>
      <c r="U102" s="9"/>
      <c r="V102" s="9"/>
      <c r="W102" s="9"/>
      <c r="X102" s="9"/>
      <c r="Y102" s="9"/>
      <c r="Z102" s="9"/>
      <c r="AA102" s="9"/>
      <c r="AB102" s="9"/>
      <c r="AC102" s="9"/>
      <c r="AD102" s="9"/>
      <c r="AE102" s="9"/>
    </row>
    <row r="103" s="9" customFormat="1" ht="24.96" customHeight="1">
      <c r="A103" s="9"/>
      <c r="B103" s="192"/>
      <c r="C103" s="193"/>
      <c r="D103" s="194" t="s">
        <v>270</v>
      </c>
      <c r="E103" s="195"/>
      <c r="F103" s="195"/>
      <c r="G103" s="195"/>
      <c r="H103" s="195"/>
      <c r="I103" s="196"/>
      <c r="J103" s="197">
        <f>J375</f>
        <v>0</v>
      </c>
      <c r="K103" s="193"/>
      <c r="L103" s="198"/>
      <c r="S103" s="9"/>
      <c r="T103" s="9"/>
      <c r="U103" s="9"/>
      <c r="V103" s="9"/>
      <c r="W103" s="9"/>
      <c r="X103" s="9"/>
      <c r="Y103" s="9"/>
      <c r="Z103" s="9"/>
      <c r="AA103" s="9"/>
      <c r="AB103" s="9"/>
      <c r="AC103" s="9"/>
      <c r="AD103" s="9"/>
      <c r="AE103" s="9"/>
    </row>
    <row r="104" s="9" customFormat="1" ht="24.96" customHeight="1">
      <c r="A104" s="9"/>
      <c r="B104" s="192"/>
      <c r="C104" s="193"/>
      <c r="D104" s="194" t="s">
        <v>523</v>
      </c>
      <c r="E104" s="195"/>
      <c r="F104" s="195"/>
      <c r="G104" s="195"/>
      <c r="H104" s="195"/>
      <c r="I104" s="196"/>
      <c r="J104" s="197">
        <f>J392</f>
        <v>0</v>
      </c>
      <c r="K104" s="193"/>
      <c r="L104" s="198"/>
      <c r="S104" s="9"/>
      <c r="T104" s="9"/>
      <c r="U104" s="9"/>
      <c r="V104" s="9"/>
      <c r="W104" s="9"/>
      <c r="X104" s="9"/>
      <c r="Y104" s="9"/>
      <c r="Z104" s="9"/>
      <c r="AA104" s="9"/>
      <c r="AB104" s="9"/>
      <c r="AC104" s="9"/>
      <c r="AD104" s="9"/>
      <c r="AE104" s="9"/>
    </row>
    <row r="105" s="2" customFormat="1" ht="21.84" customHeight="1">
      <c r="A105" s="36"/>
      <c r="B105" s="37"/>
      <c r="C105" s="38"/>
      <c r="D105" s="38"/>
      <c r="E105" s="38"/>
      <c r="F105" s="38"/>
      <c r="G105" s="38"/>
      <c r="H105" s="38"/>
      <c r="I105" s="143"/>
      <c r="J105" s="38"/>
      <c r="K105" s="38"/>
      <c r="L105" s="61"/>
      <c r="S105" s="36"/>
      <c r="T105" s="36"/>
      <c r="U105" s="36"/>
      <c r="V105" s="36"/>
      <c r="W105" s="36"/>
      <c r="X105" s="36"/>
      <c r="Y105" s="36"/>
      <c r="Z105" s="36"/>
      <c r="AA105" s="36"/>
      <c r="AB105" s="36"/>
      <c r="AC105" s="36"/>
      <c r="AD105" s="36"/>
      <c r="AE105" s="36"/>
    </row>
    <row r="106" s="2" customFormat="1" ht="6.96" customHeight="1">
      <c r="A106" s="36"/>
      <c r="B106" s="64"/>
      <c r="C106" s="65"/>
      <c r="D106" s="65"/>
      <c r="E106" s="65"/>
      <c r="F106" s="65"/>
      <c r="G106" s="65"/>
      <c r="H106" s="65"/>
      <c r="I106" s="182"/>
      <c r="J106" s="65"/>
      <c r="K106" s="65"/>
      <c r="L106" s="61"/>
      <c r="S106" s="36"/>
      <c r="T106" s="36"/>
      <c r="U106" s="36"/>
      <c r="V106" s="36"/>
      <c r="W106" s="36"/>
      <c r="X106" s="36"/>
      <c r="Y106" s="36"/>
      <c r="Z106" s="36"/>
      <c r="AA106" s="36"/>
      <c r="AB106" s="36"/>
      <c r="AC106" s="36"/>
      <c r="AD106" s="36"/>
      <c r="AE106" s="36"/>
    </row>
    <row r="110" s="2" customFormat="1" ht="6.96" customHeight="1">
      <c r="A110" s="36"/>
      <c r="B110" s="66"/>
      <c r="C110" s="67"/>
      <c r="D110" s="67"/>
      <c r="E110" s="67"/>
      <c r="F110" s="67"/>
      <c r="G110" s="67"/>
      <c r="H110" s="67"/>
      <c r="I110" s="185"/>
      <c r="J110" s="67"/>
      <c r="K110" s="67"/>
      <c r="L110" s="61"/>
      <c r="S110" s="36"/>
      <c r="T110" s="36"/>
      <c r="U110" s="36"/>
      <c r="V110" s="36"/>
      <c r="W110" s="36"/>
      <c r="X110" s="36"/>
      <c r="Y110" s="36"/>
      <c r="Z110" s="36"/>
      <c r="AA110" s="36"/>
      <c r="AB110" s="36"/>
      <c r="AC110" s="36"/>
      <c r="AD110" s="36"/>
      <c r="AE110" s="36"/>
    </row>
    <row r="111" s="2" customFormat="1" ht="24.96" customHeight="1">
      <c r="A111" s="36"/>
      <c r="B111" s="37"/>
      <c r="C111" s="21" t="s">
        <v>117</v>
      </c>
      <c r="D111" s="38"/>
      <c r="E111" s="38"/>
      <c r="F111" s="38"/>
      <c r="G111" s="38"/>
      <c r="H111" s="38"/>
      <c r="I111" s="143"/>
      <c r="J111" s="38"/>
      <c r="K111" s="38"/>
      <c r="L111" s="61"/>
      <c r="S111" s="36"/>
      <c r="T111" s="36"/>
      <c r="U111" s="36"/>
      <c r="V111" s="36"/>
      <c r="W111" s="36"/>
      <c r="X111" s="36"/>
      <c r="Y111" s="36"/>
      <c r="Z111" s="36"/>
      <c r="AA111" s="36"/>
      <c r="AB111" s="36"/>
      <c r="AC111" s="36"/>
      <c r="AD111" s="36"/>
      <c r="AE111" s="36"/>
    </row>
    <row r="112" s="2" customFormat="1" ht="6.96" customHeight="1">
      <c r="A112" s="36"/>
      <c r="B112" s="37"/>
      <c r="C112" s="38"/>
      <c r="D112" s="38"/>
      <c r="E112" s="38"/>
      <c r="F112" s="38"/>
      <c r="G112" s="38"/>
      <c r="H112" s="38"/>
      <c r="I112" s="143"/>
      <c r="J112" s="38"/>
      <c r="K112" s="38"/>
      <c r="L112" s="61"/>
      <c r="S112" s="36"/>
      <c r="T112" s="36"/>
      <c r="U112" s="36"/>
      <c r="V112" s="36"/>
      <c r="W112" s="36"/>
      <c r="X112" s="36"/>
      <c r="Y112" s="36"/>
      <c r="Z112" s="36"/>
      <c r="AA112" s="36"/>
      <c r="AB112" s="36"/>
      <c r="AC112" s="36"/>
      <c r="AD112" s="36"/>
      <c r="AE112" s="36"/>
    </row>
    <row r="113" s="2" customFormat="1" ht="12" customHeight="1">
      <c r="A113" s="36"/>
      <c r="B113" s="37"/>
      <c r="C113" s="30" t="s">
        <v>16</v>
      </c>
      <c r="D113" s="38"/>
      <c r="E113" s="38"/>
      <c r="F113" s="38"/>
      <c r="G113" s="38"/>
      <c r="H113" s="38"/>
      <c r="I113" s="143"/>
      <c r="J113" s="38"/>
      <c r="K113" s="38"/>
      <c r="L113" s="61"/>
      <c r="S113" s="36"/>
      <c r="T113" s="36"/>
      <c r="U113" s="36"/>
      <c r="V113" s="36"/>
      <c r="W113" s="36"/>
      <c r="X113" s="36"/>
      <c r="Y113" s="36"/>
      <c r="Z113" s="36"/>
      <c r="AA113" s="36"/>
      <c r="AB113" s="36"/>
      <c r="AC113" s="36"/>
      <c r="AD113" s="36"/>
      <c r="AE113" s="36"/>
    </row>
    <row r="114" s="2" customFormat="1" ht="16.5" customHeight="1">
      <c r="A114" s="36"/>
      <c r="B114" s="37"/>
      <c r="C114" s="38"/>
      <c r="D114" s="38"/>
      <c r="E114" s="186" t="str">
        <f>E7</f>
        <v>Modernizace sil.II/315 Hrádek - Ústí nad Orlicí</v>
      </c>
      <c r="F114" s="30"/>
      <c r="G114" s="30"/>
      <c r="H114" s="30"/>
      <c r="I114" s="143"/>
      <c r="J114" s="38"/>
      <c r="K114" s="38"/>
      <c r="L114" s="61"/>
      <c r="S114" s="36"/>
      <c r="T114" s="36"/>
      <c r="U114" s="36"/>
      <c r="V114" s="36"/>
      <c r="W114" s="36"/>
      <c r="X114" s="36"/>
      <c r="Y114" s="36"/>
      <c r="Z114" s="36"/>
      <c r="AA114" s="36"/>
      <c r="AB114" s="36"/>
      <c r="AC114" s="36"/>
      <c r="AD114" s="36"/>
      <c r="AE114" s="36"/>
    </row>
    <row r="115" s="2" customFormat="1" ht="12" customHeight="1">
      <c r="A115" s="36"/>
      <c r="B115" s="37"/>
      <c r="C115" s="30" t="s">
        <v>106</v>
      </c>
      <c r="D115" s="38"/>
      <c r="E115" s="38"/>
      <c r="F115" s="38"/>
      <c r="G115" s="38"/>
      <c r="H115" s="38"/>
      <c r="I115" s="143"/>
      <c r="J115" s="38"/>
      <c r="K115" s="38"/>
      <c r="L115" s="61"/>
      <c r="S115" s="36"/>
      <c r="T115" s="36"/>
      <c r="U115" s="36"/>
      <c r="V115" s="36"/>
      <c r="W115" s="36"/>
      <c r="X115" s="36"/>
      <c r="Y115" s="36"/>
      <c r="Z115" s="36"/>
      <c r="AA115" s="36"/>
      <c r="AB115" s="36"/>
      <c r="AC115" s="36"/>
      <c r="AD115" s="36"/>
      <c r="AE115" s="36"/>
    </row>
    <row r="116" s="2" customFormat="1" ht="16.5" customHeight="1">
      <c r="A116" s="36"/>
      <c r="B116" s="37"/>
      <c r="C116" s="38"/>
      <c r="D116" s="38"/>
      <c r="E116" s="74" t="str">
        <f>E9</f>
        <v>SO 101 - II/315 km 22,655-23,920, Hrádek - Kerhartice</v>
      </c>
      <c r="F116" s="38"/>
      <c r="G116" s="38"/>
      <c r="H116" s="38"/>
      <c r="I116" s="143"/>
      <c r="J116" s="38"/>
      <c r="K116" s="38"/>
      <c r="L116" s="61"/>
      <c r="S116" s="36"/>
      <c r="T116" s="36"/>
      <c r="U116" s="36"/>
      <c r="V116" s="36"/>
      <c r="W116" s="36"/>
      <c r="X116" s="36"/>
      <c r="Y116" s="36"/>
      <c r="Z116" s="36"/>
      <c r="AA116" s="36"/>
      <c r="AB116" s="36"/>
      <c r="AC116" s="36"/>
      <c r="AD116" s="36"/>
      <c r="AE116" s="36"/>
    </row>
    <row r="117" s="2" customFormat="1" ht="6.96" customHeight="1">
      <c r="A117" s="36"/>
      <c r="B117" s="37"/>
      <c r="C117" s="38"/>
      <c r="D117" s="38"/>
      <c r="E117" s="38"/>
      <c r="F117" s="38"/>
      <c r="G117" s="38"/>
      <c r="H117" s="38"/>
      <c r="I117" s="143"/>
      <c r="J117" s="38"/>
      <c r="K117" s="38"/>
      <c r="L117" s="61"/>
      <c r="S117" s="36"/>
      <c r="T117" s="36"/>
      <c r="U117" s="36"/>
      <c r="V117" s="36"/>
      <c r="W117" s="36"/>
      <c r="X117" s="36"/>
      <c r="Y117" s="36"/>
      <c r="Z117" s="36"/>
      <c r="AA117" s="36"/>
      <c r="AB117" s="36"/>
      <c r="AC117" s="36"/>
      <c r="AD117" s="36"/>
      <c r="AE117" s="36"/>
    </row>
    <row r="118" s="2" customFormat="1" ht="12" customHeight="1">
      <c r="A118" s="36"/>
      <c r="B118" s="37"/>
      <c r="C118" s="30" t="s">
        <v>20</v>
      </c>
      <c r="D118" s="38"/>
      <c r="E118" s="38"/>
      <c r="F118" s="25" t="str">
        <f>F12</f>
        <v xml:space="preserve"> </v>
      </c>
      <c r="G118" s="38"/>
      <c r="H118" s="38"/>
      <c r="I118" s="146" t="s">
        <v>22</v>
      </c>
      <c r="J118" s="77" t="str">
        <f>IF(J12="","",J12)</f>
        <v>28. 4. 2020</v>
      </c>
      <c r="K118" s="38"/>
      <c r="L118" s="61"/>
      <c r="S118" s="36"/>
      <c r="T118" s="36"/>
      <c r="U118" s="36"/>
      <c r="V118" s="36"/>
      <c r="W118" s="36"/>
      <c r="X118" s="36"/>
      <c r="Y118" s="36"/>
      <c r="Z118" s="36"/>
      <c r="AA118" s="36"/>
      <c r="AB118" s="36"/>
      <c r="AC118" s="36"/>
      <c r="AD118" s="36"/>
      <c r="AE118" s="36"/>
    </row>
    <row r="119" s="2" customFormat="1" ht="6.96" customHeight="1">
      <c r="A119" s="36"/>
      <c r="B119" s="37"/>
      <c r="C119" s="38"/>
      <c r="D119" s="38"/>
      <c r="E119" s="38"/>
      <c r="F119" s="38"/>
      <c r="G119" s="38"/>
      <c r="H119" s="38"/>
      <c r="I119" s="143"/>
      <c r="J119" s="38"/>
      <c r="K119" s="38"/>
      <c r="L119" s="61"/>
      <c r="S119" s="36"/>
      <c r="T119" s="36"/>
      <c r="U119" s="36"/>
      <c r="V119" s="36"/>
      <c r="W119" s="36"/>
      <c r="X119" s="36"/>
      <c r="Y119" s="36"/>
      <c r="Z119" s="36"/>
      <c r="AA119" s="36"/>
      <c r="AB119" s="36"/>
      <c r="AC119" s="36"/>
      <c r="AD119" s="36"/>
      <c r="AE119" s="36"/>
    </row>
    <row r="120" s="2" customFormat="1" ht="15.15" customHeight="1">
      <c r="A120" s="36"/>
      <c r="B120" s="37"/>
      <c r="C120" s="30" t="s">
        <v>24</v>
      </c>
      <c r="D120" s="38"/>
      <c r="E120" s="38"/>
      <c r="F120" s="25" t="str">
        <f>E15</f>
        <v xml:space="preserve"> </v>
      </c>
      <c r="G120" s="38"/>
      <c r="H120" s="38"/>
      <c r="I120" s="146" t="s">
        <v>29</v>
      </c>
      <c r="J120" s="34" t="str">
        <f>E21</f>
        <v xml:space="preserve"> </v>
      </c>
      <c r="K120" s="38"/>
      <c r="L120" s="61"/>
      <c r="S120" s="36"/>
      <c r="T120" s="36"/>
      <c r="U120" s="36"/>
      <c r="V120" s="36"/>
      <c r="W120" s="36"/>
      <c r="X120" s="36"/>
      <c r="Y120" s="36"/>
      <c r="Z120" s="36"/>
      <c r="AA120" s="36"/>
      <c r="AB120" s="36"/>
      <c r="AC120" s="36"/>
      <c r="AD120" s="36"/>
      <c r="AE120" s="36"/>
    </row>
    <row r="121" s="2" customFormat="1" ht="15.15" customHeight="1">
      <c r="A121" s="36"/>
      <c r="B121" s="37"/>
      <c r="C121" s="30" t="s">
        <v>27</v>
      </c>
      <c r="D121" s="38"/>
      <c r="E121" s="38"/>
      <c r="F121" s="25" t="str">
        <f>IF(E18="","",E18)</f>
        <v>Vyplň údaj</v>
      </c>
      <c r="G121" s="38"/>
      <c r="H121" s="38"/>
      <c r="I121" s="146" t="s">
        <v>31</v>
      </c>
      <c r="J121" s="34" t="str">
        <f>E24</f>
        <v xml:space="preserve"> </v>
      </c>
      <c r="K121" s="38"/>
      <c r="L121" s="61"/>
      <c r="S121" s="36"/>
      <c r="T121" s="36"/>
      <c r="U121" s="36"/>
      <c r="V121" s="36"/>
      <c r="W121" s="36"/>
      <c r="X121" s="36"/>
      <c r="Y121" s="36"/>
      <c r="Z121" s="36"/>
      <c r="AA121" s="36"/>
      <c r="AB121" s="36"/>
      <c r="AC121" s="36"/>
      <c r="AD121" s="36"/>
      <c r="AE121" s="36"/>
    </row>
    <row r="122" s="2" customFormat="1" ht="10.32" customHeight="1">
      <c r="A122" s="36"/>
      <c r="B122" s="37"/>
      <c r="C122" s="38"/>
      <c r="D122" s="38"/>
      <c r="E122" s="38"/>
      <c r="F122" s="38"/>
      <c r="G122" s="38"/>
      <c r="H122" s="38"/>
      <c r="I122" s="143"/>
      <c r="J122" s="38"/>
      <c r="K122" s="38"/>
      <c r="L122" s="61"/>
      <c r="S122" s="36"/>
      <c r="T122" s="36"/>
      <c r="U122" s="36"/>
      <c r="V122" s="36"/>
      <c r="W122" s="36"/>
      <c r="X122" s="36"/>
      <c r="Y122" s="36"/>
      <c r="Z122" s="36"/>
      <c r="AA122" s="36"/>
      <c r="AB122" s="36"/>
      <c r="AC122" s="36"/>
      <c r="AD122" s="36"/>
      <c r="AE122" s="36"/>
    </row>
    <row r="123" s="10" customFormat="1" ht="29.28" customHeight="1">
      <c r="A123" s="199"/>
      <c r="B123" s="200"/>
      <c r="C123" s="201" t="s">
        <v>118</v>
      </c>
      <c r="D123" s="202" t="s">
        <v>58</v>
      </c>
      <c r="E123" s="202" t="s">
        <v>54</v>
      </c>
      <c r="F123" s="202" t="s">
        <v>55</v>
      </c>
      <c r="G123" s="202" t="s">
        <v>119</v>
      </c>
      <c r="H123" s="202" t="s">
        <v>120</v>
      </c>
      <c r="I123" s="203" t="s">
        <v>121</v>
      </c>
      <c r="J123" s="202" t="s">
        <v>110</v>
      </c>
      <c r="K123" s="204" t="s">
        <v>122</v>
      </c>
      <c r="L123" s="205"/>
      <c r="M123" s="98" t="s">
        <v>1</v>
      </c>
      <c r="N123" s="99" t="s">
        <v>37</v>
      </c>
      <c r="O123" s="99" t="s">
        <v>123</v>
      </c>
      <c r="P123" s="99" t="s">
        <v>124</v>
      </c>
      <c r="Q123" s="99" t="s">
        <v>125</v>
      </c>
      <c r="R123" s="99" t="s">
        <v>126</v>
      </c>
      <c r="S123" s="99" t="s">
        <v>127</v>
      </c>
      <c r="T123" s="100" t="s">
        <v>128</v>
      </c>
      <c r="U123" s="199"/>
      <c r="V123" s="199"/>
      <c r="W123" s="199"/>
      <c r="X123" s="199"/>
      <c r="Y123" s="199"/>
      <c r="Z123" s="199"/>
      <c r="AA123" s="199"/>
      <c r="AB123" s="199"/>
      <c r="AC123" s="199"/>
      <c r="AD123" s="199"/>
      <c r="AE123" s="199"/>
    </row>
    <row r="124" s="2" customFormat="1" ht="22.8" customHeight="1">
      <c r="A124" s="36"/>
      <c r="B124" s="37"/>
      <c r="C124" s="105" t="s">
        <v>129</v>
      </c>
      <c r="D124" s="38"/>
      <c r="E124" s="38"/>
      <c r="F124" s="38"/>
      <c r="G124" s="38"/>
      <c r="H124" s="38"/>
      <c r="I124" s="143"/>
      <c r="J124" s="206">
        <f>BK124</f>
        <v>0</v>
      </c>
      <c r="K124" s="38"/>
      <c r="L124" s="42"/>
      <c r="M124" s="101"/>
      <c r="N124" s="207"/>
      <c r="O124" s="102"/>
      <c r="P124" s="208">
        <f>P125+P190+P208+P244+P269+P282+P375+P392</f>
        <v>0</v>
      </c>
      <c r="Q124" s="102"/>
      <c r="R124" s="208">
        <f>R125+R190+R208+R244+R269+R282+R375+R392</f>
        <v>1625.4303138</v>
      </c>
      <c r="S124" s="102"/>
      <c r="T124" s="209">
        <f>T125+T190+T208+T244+T269+T282+T375+T392</f>
        <v>916.85799999999995</v>
      </c>
      <c r="U124" s="36"/>
      <c r="V124" s="36"/>
      <c r="W124" s="36"/>
      <c r="X124" s="36"/>
      <c r="Y124" s="36"/>
      <c r="Z124" s="36"/>
      <c r="AA124" s="36"/>
      <c r="AB124" s="36"/>
      <c r="AC124" s="36"/>
      <c r="AD124" s="36"/>
      <c r="AE124" s="36"/>
      <c r="AT124" s="15" t="s">
        <v>72</v>
      </c>
      <c r="AU124" s="15" t="s">
        <v>83</v>
      </c>
      <c r="BK124" s="210">
        <f>BK125+BK190+BK208+BK244+BK269+BK282+BK375+BK392</f>
        <v>0</v>
      </c>
    </row>
    <row r="125" s="11" customFormat="1" ht="25.92" customHeight="1">
      <c r="A125" s="11"/>
      <c r="B125" s="211"/>
      <c r="C125" s="212"/>
      <c r="D125" s="213" t="s">
        <v>72</v>
      </c>
      <c r="E125" s="214" t="s">
        <v>81</v>
      </c>
      <c r="F125" s="214" t="s">
        <v>271</v>
      </c>
      <c r="G125" s="212"/>
      <c r="H125" s="212"/>
      <c r="I125" s="215"/>
      <c r="J125" s="216">
        <f>BK125</f>
        <v>0</v>
      </c>
      <c r="K125" s="212"/>
      <c r="L125" s="217"/>
      <c r="M125" s="218"/>
      <c r="N125" s="219"/>
      <c r="O125" s="219"/>
      <c r="P125" s="220">
        <f>SUM(P126:P189)</f>
        <v>0</v>
      </c>
      <c r="Q125" s="219"/>
      <c r="R125" s="220">
        <f>SUM(R126:R189)</f>
        <v>1128.6568199999999</v>
      </c>
      <c r="S125" s="219"/>
      <c r="T125" s="221">
        <f>SUM(T126:T189)</f>
        <v>848.92599999999993</v>
      </c>
      <c r="U125" s="11"/>
      <c r="V125" s="11"/>
      <c r="W125" s="11"/>
      <c r="X125" s="11"/>
      <c r="Y125" s="11"/>
      <c r="Z125" s="11"/>
      <c r="AA125" s="11"/>
      <c r="AB125" s="11"/>
      <c r="AC125" s="11"/>
      <c r="AD125" s="11"/>
      <c r="AE125" s="11"/>
      <c r="AR125" s="222" t="s">
        <v>132</v>
      </c>
      <c r="AT125" s="223" t="s">
        <v>72</v>
      </c>
      <c r="AU125" s="223" t="s">
        <v>73</v>
      </c>
      <c r="AY125" s="222" t="s">
        <v>133</v>
      </c>
      <c r="BK125" s="224">
        <f>SUM(BK126:BK189)</f>
        <v>0</v>
      </c>
    </row>
    <row r="126" s="2" customFormat="1" ht="21.75" customHeight="1">
      <c r="A126" s="36"/>
      <c r="B126" s="37"/>
      <c r="C126" s="225" t="s">
        <v>81</v>
      </c>
      <c r="D126" s="225" t="s">
        <v>134</v>
      </c>
      <c r="E126" s="226" t="s">
        <v>524</v>
      </c>
      <c r="F126" s="227" t="s">
        <v>525</v>
      </c>
      <c r="G126" s="228" t="s">
        <v>274</v>
      </c>
      <c r="H126" s="229">
        <v>8242</v>
      </c>
      <c r="I126" s="230"/>
      <c r="J126" s="231">
        <f>ROUND(I126*H126,2)</f>
        <v>0</v>
      </c>
      <c r="K126" s="227" t="s">
        <v>275</v>
      </c>
      <c r="L126" s="42"/>
      <c r="M126" s="232" t="s">
        <v>1</v>
      </c>
      <c r="N126" s="233" t="s">
        <v>38</v>
      </c>
      <c r="O126" s="89"/>
      <c r="P126" s="234">
        <f>O126*H126</f>
        <v>0</v>
      </c>
      <c r="Q126" s="234">
        <v>6.0000000000000002E-05</v>
      </c>
      <c r="R126" s="234">
        <f>Q126*H126</f>
        <v>0.49452000000000002</v>
      </c>
      <c r="S126" s="234">
        <v>0.10299999999999999</v>
      </c>
      <c r="T126" s="235">
        <f>S126*H126</f>
        <v>848.92599999999993</v>
      </c>
      <c r="U126" s="36"/>
      <c r="V126" s="36"/>
      <c r="W126" s="36"/>
      <c r="X126" s="36"/>
      <c r="Y126" s="36"/>
      <c r="Z126" s="36"/>
      <c r="AA126" s="36"/>
      <c r="AB126" s="36"/>
      <c r="AC126" s="36"/>
      <c r="AD126" s="36"/>
      <c r="AE126" s="36"/>
      <c r="AR126" s="236" t="s">
        <v>132</v>
      </c>
      <c r="AT126" s="236" t="s">
        <v>134</v>
      </c>
      <c r="AU126" s="236" t="s">
        <v>81</v>
      </c>
      <c r="AY126" s="15" t="s">
        <v>133</v>
      </c>
      <c r="BE126" s="237">
        <f>IF(N126="základní",J126,0)</f>
        <v>0</v>
      </c>
      <c r="BF126" s="237">
        <f>IF(N126="snížená",J126,0)</f>
        <v>0</v>
      </c>
      <c r="BG126" s="237">
        <f>IF(N126="zákl. přenesená",J126,0)</f>
        <v>0</v>
      </c>
      <c r="BH126" s="237">
        <f>IF(N126="sníž. přenesená",J126,0)</f>
        <v>0</v>
      </c>
      <c r="BI126" s="237">
        <f>IF(N126="nulová",J126,0)</f>
        <v>0</v>
      </c>
      <c r="BJ126" s="15" t="s">
        <v>81</v>
      </c>
      <c r="BK126" s="237">
        <f>ROUND(I126*H126,2)</f>
        <v>0</v>
      </c>
      <c r="BL126" s="15" t="s">
        <v>132</v>
      </c>
      <c r="BM126" s="236" t="s">
        <v>526</v>
      </c>
    </row>
    <row r="127" s="2" customFormat="1">
      <c r="A127" s="36"/>
      <c r="B127" s="37"/>
      <c r="C127" s="38"/>
      <c r="D127" s="238" t="s">
        <v>139</v>
      </c>
      <c r="E127" s="38"/>
      <c r="F127" s="239" t="s">
        <v>527</v>
      </c>
      <c r="G127" s="38"/>
      <c r="H127" s="38"/>
      <c r="I127" s="143"/>
      <c r="J127" s="38"/>
      <c r="K127" s="38"/>
      <c r="L127" s="42"/>
      <c r="M127" s="240"/>
      <c r="N127" s="241"/>
      <c r="O127" s="89"/>
      <c r="P127" s="89"/>
      <c r="Q127" s="89"/>
      <c r="R127" s="89"/>
      <c r="S127" s="89"/>
      <c r="T127" s="90"/>
      <c r="U127" s="36"/>
      <c r="V127" s="36"/>
      <c r="W127" s="36"/>
      <c r="X127" s="36"/>
      <c r="Y127" s="36"/>
      <c r="Z127" s="36"/>
      <c r="AA127" s="36"/>
      <c r="AB127" s="36"/>
      <c r="AC127" s="36"/>
      <c r="AD127" s="36"/>
      <c r="AE127" s="36"/>
      <c r="AT127" s="15" t="s">
        <v>139</v>
      </c>
      <c r="AU127" s="15" t="s">
        <v>81</v>
      </c>
    </row>
    <row r="128" s="12" customFormat="1">
      <c r="A128" s="12"/>
      <c r="B128" s="242"/>
      <c r="C128" s="243"/>
      <c r="D128" s="238" t="s">
        <v>140</v>
      </c>
      <c r="E128" s="244" t="s">
        <v>141</v>
      </c>
      <c r="F128" s="245" t="s">
        <v>528</v>
      </c>
      <c r="G128" s="243"/>
      <c r="H128" s="246">
        <v>7874</v>
      </c>
      <c r="I128" s="247"/>
      <c r="J128" s="243"/>
      <c r="K128" s="243"/>
      <c r="L128" s="248"/>
      <c r="M128" s="249"/>
      <c r="N128" s="250"/>
      <c r="O128" s="250"/>
      <c r="P128" s="250"/>
      <c r="Q128" s="250"/>
      <c r="R128" s="250"/>
      <c r="S128" s="250"/>
      <c r="T128" s="251"/>
      <c r="U128" s="12"/>
      <c r="V128" s="12"/>
      <c r="W128" s="12"/>
      <c r="X128" s="12"/>
      <c r="Y128" s="12"/>
      <c r="Z128" s="12"/>
      <c r="AA128" s="12"/>
      <c r="AB128" s="12"/>
      <c r="AC128" s="12"/>
      <c r="AD128" s="12"/>
      <c r="AE128" s="12"/>
      <c r="AT128" s="252" t="s">
        <v>140</v>
      </c>
      <c r="AU128" s="252" t="s">
        <v>81</v>
      </c>
      <c r="AV128" s="12" t="s">
        <v>103</v>
      </c>
      <c r="AW128" s="12" t="s">
        <v>30</v>
      </c>
      <c r="AX128" s="12" t="s">
        <v>73</v>
      </c>
      <c r="AY128" s="252" t="s">
        <v>133</v>
      </c>
    </row>
    <row r="129" s="12" customFormat="1">
      <c r="A129" s="12"/>
      <c r="B129" s="242"/>
      <c r="C129" s="243"/>
      <c r="D129" s="238" t="s">
        <v>140</v>
      </c>
      <c r="E129" s="244" t="s">
        <v>143</v>
      </c>
      <c r="F129" s="245" t="s">
        <v>529</v>
      </c>
      <c r="G129" s="243"/>
      <c r="H129" s="246">
        <v>368</v>
      </c>
      <c r="I129" s="247"/>
      <c r="J129" s="243"/>
      <c r="K129" s="243"/>
      <c r="L129" s="248"/>
      <c r="M129" s="249"/>
      <c r="N129" s="250"/>
      <c r="O129" s="250"/>
      <c r="P129" s="250"/>
      <c r="Q129" s="250"/>
      <c r="R129" s="250"/>
      <c r="S129" s="250"/>
      <c r="T129" s="251"/>
      <c r="U129" s="12"/>
      <c r="V129" s="12"/>
      <c r="W129" s="12"/>
      <c r="X129" s="12"/>
      <c r="Y129" s="12"/>
      <c r="Z129" s="12"/>
      <c r="AA129" s="12"/>
      <c r="AB129" s="12"/>
      <c r="AC129" s="12"/>
      <c r="AD129" s="12"/>
      <c r="AE129" s="12"/>
      <c r="AT129" s="252" t="s">
        <v>140</v>
      </c>
      <c r="AU129" s="252" t="s">
        <v>81</v>
      </c>
      <c r="AV129" s="12" t="s">
        <v>103</v>
      </c>
      <c r="AW129" s="12" t="s">
        <v>30</v>
      </c>
      <c r="AX129" s="12" t="s">
        <v>73</v>
      </c>
      <c r="AY129" s="252" t="s">
        <v>133</v>
      </c>
    </row>
    <row r="130" s="13" customFormat="1">
      <c r="A130" s="13"/>
      <c r="B130" s="253"/>
      <c r="C130" s="254"/>
      <c r="D130" s="238" t="s">
        <v>140</v>
      </c>
      <c r="E130" s="255" t="s">
        <v>1</v>
      </c>
      <c r="F130" s="256" t="s">
        <v>530</v>
      </c>
      <c r="G130" s="254"/>
      <c r="H130" s="255" t="s">
        <v>1</v>
      </c>
      <c r="I130" s="257"/>
      <c r="J130" s="254"/>
      <c r="K130" s="254"/>
      <c r="L130" s="258"/>
      <c r="M130" s="259"/>
      <c r="N130" s="260"/>
      <c r="O130" s="260"/>
      <c r="P130" s="260"/>
      <c r="Q130" s="260"/>
      <c r="R130" s="260"/>
      <c r="S130" s="260"/>
      <c r="T130" s="261"/>
      <c r="U130" s="13"/>
      <c r="V130" s="13"/>
      <c r="W130" s="13"/>
      <c r="X130" s="13"/>
      <c r="Y130" s="13"/>
      <c r="Z130" s="13"/>
      <c r="AA130" s="13"/>
      <c r="AB130" s="13"/>
      <c r="AC130" s="13"/>
      <c r="AD130" s="13"/>
      <c r="AE130" s="13"/>
      <c r="AT130" s="262" t="s">
        <v>140</v>
      </c>
      <c r="AU130" s="262" t="s">
        <v>81</v>
      </c>
      <c r="AV130" s="13" t="s">
        <v>81</v>
      </c>
      <c r="AW130" s="13" t="s">
        <v>30</v>
      </c>
      <c r="AX130" s="13" t="s">
        <v>73</v>
      </c>
      <c r="AY130" s="262" t="s">
        <v>133</v>
      </c>
    </row>
    <row r="131" s="12" customFormat="1">
      <c r="A131" s="12"/>
      <c r="B131" s="242"/>
      <c r="C131" s="243"/>
      <c r="D131" s="238" t="s">
        <v>140</v>
      </c>
      <c r="E131" s="244" t="s">
        <v>531</v>
      </c>
      <c r="F131" s="245" t="s">
        <v>532</v>
      </c>
      <c r="G131" s="243"/>
      <c r="H131" s="246">
        <v>8242</v>
      </c>
      <c r="I131" s="247"/>
      <c r="J131" s="243"/>
      <c r="K131" s="243"/>
      <c r="L131" s="248"/>
      <c r="M131" s="249"/>
      <c r="N131" s="250"/>
      <c r="O131" s="250"/>
      <c r="P131" s="250"/>
      <c r="Q131" s="250"/>
      <c r="R131" s="250"/>
      <c r="S131" s="250"/>
      <c r="T131" s="251"/>
      <c r="U131" s="12"/>
      <c r="V131" s="12"/>
      <c r="W131" s="12"/>
      <c r="X131" s="12"/>
      <c r="Y131" s="12"/>
      <c r="Z131" s="12"/>
      <c r="AA131" s="12"/>
      <c r="AB131" s="12"/>
      <c r="AC131" s="12"/>
      <c r="AD131" s="12"/>
      <c r="AE131" s="12"/>
      <c r="AT131" s="252" t="s">
        <v>140</v>
      </c>
      <c r="AU131" s="252" t="s">
        <v>81</v>
      </c>
      <c r="AV131" s="12" t="s">
        <v>103</v>
      </c>
      <c r="AW131" s="12" t="s">
        <v>30</v>
      </c>
      <c r="AX131" s="12" t="s">
        <v>81</v>
      </c>
      <c r="AY131" s="252" t="s">
        <v>133</v>
      </c>
    </row>
    <row r="132" s="2" customFormat="1" ht="21.75" customHeight="1">
      <c r="A132" s="36"/>
      <c r="B132" s="37"/>
      <c r="C132" s="225" t="s">
        <v>103</v>
      </c>
      <c r="D132" s="225" t="s">
        <v>134</v>
      </c>
      <c r="E132" s="226" t="s">
        <v>533</v>
      </c>
      <c r="F132" s="227" t="s">
        <v>534</v>
      </c>
      <c r="G132" s="228" t="s">
        <v>535</v>
      </c>
      <c r="H132" s="229">
        <v>396</v>
      </c>
      <c r="I132" s="230"/>
      <c r="J132" s="231">
        <f>ROUND(I132*H132,2)</f>
        <v>0</v>
      </c>
      <c r="K132" s="227" t="s">
        <v>275</v>
      </c>
      <c r="L132" s="42"/>
      <c r="M132" s="232" t="s">
        <v>1</v>
      </c>
      <c r="N132" s="233" t="s">
        <v>38</v>
      </c>
      <c r="O132" s="89"/>
      <c r="P132" s="234">
        <f>O132*H132</f>
        <v>0</v>
      </c>
      <c r="Q132" s="234">
        <v>0</v>
      </c>
      <c r="R132" s="234">
        <f>Q132*H132</f>
        <v>0</v>
      </c>
      <c r="S132" s="234">
        <v>0</v>
      </c>
      <c r="T132" s="235">
        <f>S132*H132</f>
        <v>0</v>
      </c>
      <c r="U132" s="36"/>
      <c r="V132" s="36"/>
      <c r="W132" s="36"/>
      <c r="X132" s="36"/>
      <c r="Y132" s="36"/>
      <c r="Z132" s="36"/>
      <c r="AA132" s="36"/>
      <c r="AB132" s="36"/>
      <c r="AC132" s="36"/>
      <c r="AD132" s="36"/>
      <c r="AE132" s="36"/>
      <c r="AR132" s="236" t="s">
        <v>132</v>
      </c>
      <c r="AT132" s="236" t="s">
        <v>134</v>
      </c>
      <c r="AU132" s="236" t="s">
        <v>81</v>
      </c>
      <c r="AY132" s="15" t="s">
        <v>133</v>
      </c>
      <c r="BE132" s="237">
        <f>IF(N132="základní",J132,0)</f>
        <v>0</v>
      </c>
      <c r="BF132" s="237">
        <f>IF(N132="snížená",J132,0)</f>
        <v>0</v>
      </c>
      <c r="BG132" s="237">
        <f>IF(N132="zákl. přenesená",J132,0)</f>
        <v>0</v>
      </c>
      <c r="BH132" s="237">
        <f>IF(N132="sníž. přenesená",J132,0)</f>
        <v>0</v>
      </c>
      <c r="BI132" s="237">
        <f>IF(N132="nulová",J132,0)</f>
        <v>0</v>
      </c>
      <c r="BJ132" s="15" t="s">
        <v>81</v>
      </c>
      <c r="BK132" s="237">
        <f>ROUND(I132*H132,2)</f>
        <v>0</v>
      </c>
      <c r="BL132" s="15" t="s">
        <v>132</v>
      </c>
      <c r="BM132" s="236" t="s">
        <v>536</v>
      </c>
    </row>
    <row r="133" s="2" customFormat="1">
      <c r="A133" s="36"/>
      <c r="B133" s="37"/>
      <c r="C133" s="38"/>
      <c r="D133" s="238" t="s">
        <v>139</v>
      </c>
      <c r="E133" s="38"/>
      <c r="F133" s="239" t="s">
        <v>537</v>
      </c>
      <c r="G133" s="38"/>
      <c r="H133" s="38"/>
      <c r="I133" s="143"/>
      <c r="J133" s="38"/>
      <c r="K133" s="38"/>
      <c r="L133" s="42"/>
      <c r="M133" s="240"/>
      <c r="N133" s="241"/>
      <c r="O133" s="89"/>
      <c r="P133" s="89"/>
      <c r="Q133" s="89"/>
      <c r="R133" s="89"/>
      <c r="S133" s="89"/>
      <c r="T133" s="90"/>
      <c r="U133" s="36"/>
      <c r="V133" s="36"/>
      <c r="W133" s="36"/>
      <c r="X133" s="36"/>
      <c r="Y133" s="36"/>
      <c r="Z133" s="36"/>
      <c r="AA133" s="36"/>
      <c r="AB133" s="36"/>
      <c r="AC133" s="36"/>
      <c r="AD133" s="36"/>
      <c r="AE133" s="36"/>
      <c r="AT133" s="15" t="s">
        <v>139</v>
      </c>
      <c r="AU133" s="15" t="s">
        <v>81</v>
      </c>
    </row>
    <row r="134" s="12" customFormat="1">
      <c r="A134" s="12"/>
      <c r="B134" s="242"/>
      <c r="C134" s="243"/>
      <c r="D134" s="238" t="s">
        <v>140</v>
      </c>
      <c r="E134" s="244" t="s">
        <v>284</v>
      </c>
      <c r="F134" s="245" t="s">
        <v>538</v>
      </c>
      <c r="G134" s="243"/>
      <c r="H134" s="246">
        <v>396</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140</v>
      </c>
      <c r="AU134" s="252" t="s">
        <v>81</v>
      </c>
      <c r="AV134" s="12" t="s">
        <v>103</v>
      </c>
      <c r="AW134" s="12" t="s">
        <v>30</v>
      </c>
      <c r="AX134" s="12" t="s">
        <v>81</v>
      </c>
      <c r="AY134" s="252" t="s">
        <v>133</v>
      </c>
    </row>
    <row r="135" s="2" customFormat="1" ht="21.75" customHeight="1">
      <c r="A135" s="36"/>
      <c r="B135" s="37"/>
      <c r="C135" s="225" t="s">
        <v>148</v>
      </c>
      <c r="D135" s="225" t="s">
        <v>134</v>
      </c>
      <c r="E135" s="226" t="s">
        <v>539</v>
      </c>
      <c r="F135" s="227" t="s">
        <v>540</v>
      </c>
      <c r="G135" s="228" t="s">
        <v>535</v>
      </c>
      <c r="H135" s="229">
        <v>198</v>
      </c>
      <c r="I135" s="230"/>
      <c r="J135" s="231">
        <f>ROUND(I135*H135,2)</f>
        <v>0</v>
      </c>
      <c r="K135" s="227" t="s">
        <v>275</v>
      </c>
      <c r="L135" s="42"/>
      <c r="M135" s="232" t="s">
        <v>1</v>
      </c>
      <c r="N135" s="233" t="s">
        <v>38</v>
      </c>
      <c r="O135" s="89"/>
      <c r="P135" s="234">
        <f>O135*H135</f>
        <v>0</v>
      </c>
      <c r="Q135" s="234">
        <v>0</v>
      </c>
      <c r="R135" s="234">
        <f>Q135*H135</f>
        <v>0</v>
      </c>
      <c r="S135" s="234">
        <v>0</v>
      </c>
      <c r="T135" s="235">
        <f>S135*H135</f>
        <v>0</v>
      </c>
      <c r="U135" s="36"/>
      <c r="V135" s="36"/>
      <c r="W135" s="36"/>
      <c r="X135" s="36"/>
      <c r="Y135" s="36"/>
      <c r="Z135" s="36"/>
      <c r="AA135" s="36"/>
      <c r="AB135" s="36"/>
      <c r="AC135" s="36"/>
      <c r="AD135" s="36"/>
      <c r="AE135" s="36"/>
      <c r="AR135" s="236" t="s">
        <v>132</v>
      </c>
      <c r="AT135" s="236" t="s">
        <v>134</v>
      </c>
      <c r="AU135" s="236" t="s">
        <v>81</v>
      </c>
      <c r="AY135" s="15" t="s">
        <v>133</v>
      </c>
      <c r="BE135" s="237">
        <f>IF(N135="základní",J135,0)</f>
        <v>0</v>
      </c>
      <c r="BF135" s="237">
        <f>IF(N135="snížená",J135,0)</f>
        <v>0</v>
      </c>
      <c r="BG135" s="237">
        <f>IF(N135="zákl. přenesená",J135,0)</f>
        <v>0</v>
      </c>
      <c r="BH135" s="237">
        <f>IF(N135="sníž. přenesená",J135,0)</f>
        <v>0</v>
      </c>
      <c r="BI135" s="237">
        <f>IF(N135="nulová",J135,0)</f>
        <v>0</v>
      </c>
      <c r="BJ135" s="15" t="s">
        <v>81</v>
      </c>
      <c r="BK135" s="237">
        <f>ROUND(I135*H135,2)</f>
        <v>0</v>
      </c>
      <c r="BL135" s="15" t="s">
        <v>132</v>
      </c>
      <c r="BM135" s="236" t="s">
        <v>541</v>
      </c>
    </row>
    <row r="136" s="2" customFormat="1">
      <c r="A136" s="36"/>
      <c r="B136" s="37"/>
      <c r="C136" s="38"/>
      <c r="D136" s="238" t="s">
        <v>139</v>
      </c>
      <c r="E136" s="38"/>
      <c r="F136" s="239" t="s">
        <v>542</v>
      </c>
      <c r="G136" s="38"/>
      <c r="H136" s="38"/>
      <c r="I136" s="143"/>
      <c r="J136" s="38"/>
      <c r="K136" s="38"/>
      <c r="L136" s="42"/>
      <c r="M136" s="240"/>
      <c r="N136" s="241"/>
      <c r="O136" s="89"/>
      <c r="P136" s="89"/>
      <c r="Q136" s="89"/>
      <c r="R136" s="89"/>
      <c r="S136" s="89"/>
      <c r="T136" s="90"/>
      <c r="U136" s="36"/>
      <c r="V136" s="36"/>
      <c r="W136" s="36"/>
      <c r="X136" s="36"/>
      <c r="Y136" s="36"/>
      <c r="Z136" s="36"/>
      <c r="AA136" s="36"/>
      <c r="AB136" s="36"/>
      <c r="AC136" s="36"/>
      <c r="AD136" s="36"/>
      <c r="AE136" s="36"/>
      <c r="AT136" s="15" t="s">
        <v>139</v>
      </c>
      <c r="AU136" s="15" t="s">
        <v>81</v>
      </c>
    </row>
    <row r="137" s="12" customFormat="1">
      <c r="A137" s="12"/>
      <c r="B137" s="242"/>
      <c r="C137" s="243"/>
      <c r="D137" s="238" t="s">
        <v>140</v>
      </c>
      <c r="E137" s="244" t="s">
        <v>293</v>
      </c>
      <c r="F137" s="245" t="s">
        <v>543</v>
      </c>
      <c r="G137" s="243"/>
      <c r="H137" s="246">
        <v>198</v>
      </c>
      <c r="I137" s="247"/>
      <c r="J137" s="243"/>
      <c r="K137" s="243"/>
      <c r="L137" s="248"/>
      <c r="M137" s="249"/>
      <c r="N137" s="250"/>
      <c r="O137" s="250"/>
      <c r="P137" s="250"/>
      <c r="Q137" s="250"/>
      <c r="R137" s="250"/>
      <c r="S137" s="250"/>
      <c r="T137" s="251"/>
      <c r="U137" s="12"/>
      <c r="V137" s="12"/>
      <c r="W137" s="12"/>
      <c r="X137" s="12"/>
      <c r="Y137" s="12"/>
      <c r="Z137" s="12"/>
      <c r="AA137" s="12"/>
      <c r="AB137" s="12"/>
      <c r="AC137" s="12"/>
      <c r="AD137" s="12"/>
      <c r="AE137" s="12"/>
      <c r="AT137" s="252" t="s">
        <v>140</v>
      </c>
      <c r="AU137" s="252" t="s">
        <v>81</v>
      </c>
      <c r="AV137" s="12" t="s">
        <v>103</v>
      </c>
      <c r="AW137" s="12" t="s">
        <v>30</v>
      </c>
      <c r="AX137" s="12" t="s">
        <v>81</v>
      </c>
      <c r="AY137" s="252" t="s">
        <v>133</v>
      </c>
    </row>
    <row r="138" s="2" customFormat="1" ht="21.75" customHeight="1">
      <c r="A138" s="36"/>
      <c r="B138" s="37"/>
      <c r="C138" s="225" t="s">
        <v>132</v>
      </c>
      <c r="D138" s="225" t="s">
        <v>134</v>
      </c>
      <c r="E138" s="226" t="s">
        <v>544</v>
      </c>
      <c r="F138" s="227" t="s">
        <v>545</v>
      </c>
      <c r="G138" s="228" t="s">
        <v>535</v>
      </c>
      <c r="H138" s="229">
        <v>101</v>
      </c>
      <c r="I138" s="230"/>
      <c r="J138" s="231">
        <f>ROUND(I138*H138,2)</f>
        <v>0</v>
      </c>
      <c r="K138" s="227" t="s">
        <v>275</v>
      </c>
      <c r="L138" s="42"/>
      <c r="M138" s="232" t="s">
        <v>1</v>
      </c>
      <c r="N138" s="233" t="s">
        <v>38</v>
      </c>
      <c r="O138" s="89"/>
      <c r="P138" s="234">
        <f>O138*H138</f>
        <v>0</v>
      </c>
      <c r="Q138" s="234">
        <v>0</v>
      </c>
      <c r="R138" s="234">
        <f>Q138*H138</f>
        <v>0</v>
      </c>
      <c r="S138" s="234">
        <v>0</v>
      </c>
      <c r="T138" s="235">
        <f>S138*H138</f>
        <v>0</v>
      </c>
      <c r="U138" s="36"/>
      <c r="V138" s="36"/>
      <c r="W138" s="36"/>
      <c r="X138" s="36"/>
      <c r="Y138" s="36"/>
      <c r="Z138" s="36"/>
      <c r="AA138" s="36"/>
      <c r="AB138" s="36"/>
      <c r="AC138" s="36"/>
      <c r="AD138" s="36"/>
      <c r="AE138" s="36"/>
      <c r="AR138" s="236" t="s">
        <v>132</v>
      </c>
      <c r="AT138" s="236" t="s">
        <v>134</v>
      </c>
      <c r="AU138" s="236" t="s">
        <v>81</v>
      </c>
      <c r="AY138" s="15" t="s">
        <v>133</v>
      </c>
      <c r="BE138" s="237">
        <f>IF(N138="základní",J138,0)</f>
        <v>0</v>
      </c>
      <c r="BF138" s="237">
        <f>IF(N138="snížená",J138,0)</f>
        <v>0</v>
      </c>
      <c r="BG138" s="237">
        <f>IF(N138="zákl. přenesená",J138,0)</f>
        <v>0</v>
      </c>
      <c r="BH138" s="237">
        <f>IF(N138="sníž. přenesená",J138,0)</f>
        <v>0</v>
      </c>
      <c r="BI138" s="237">
        <f>IF(N138="nulová",J138,0)</f>
        <v>0</v>
      </c>
      <c r="BJ138" s="15" t="s">
        <v>81</v>
      </c>
      <c r="BK138" s="237">
        <f>ROUND(I138*H138,2)</f>
        <v>0</v>
      </c>
      <c r="BL138" s="15" t="s">
        <v>132</v>
      </c>
      <c r="BM138" s="236" t="s">
        <v>546</v>
      </c>
    </row>
    <row r="139" s="2" customFormat="1">
      <c r="A139" s="36"/>
      <c r="B139" s="37"/>
      <c r="C139" s="38"/>
      <c r="D139" s="238" t="s">
        <v>139</v>
      </c>
      <c r="E139" s="38"/>
      <c r="F139" s="239" t="s">
        <v>547</v>
      </c>
      <c r="G139" s="38"/>
      <c r="H139" s="38"/>
      <c r="I139" s="143"/>
      <c r="J139" s="38"/>
      <c r="K139" s="38"/>
      <c r="L139" s="42"/>
      <c r="M139" s="240"/>
      <c r="N139" s="241"/>
      <c r="O139" s="89"/>
      <c r="P139" s="89"/>
      <c r="Q139" s="89"/>
      <c r="R139" s="89"/>
      <c r="S139" s="89"/>
      <c r="T139" s="90"/>
      <c r="U139" s="36"/>
      <c r="V139" s="36"/>
      <c r="W139" s="36"/>
      <c r="X139" s="36"/>
      <c r="Y139" s="36"/>
      <c r="Z139" s="36"/>
      <c r="AA139" s="36"/>
      <c r="AB139" s="36"/>
      <c r="AC139" s="36"/>
      <c r="AD139" s="36"/>
      <c r="AE139" s="36"/>
      <c r="AT139" s="15" t="s">
        <v>139</v>
      </c>
      <c r="AU139" s="15" t="s">
        <v>81</v>
      </c>
    </row>
    <row r="140" s="12" customFormat="1">
      <c r="A140" s="12"/>
      <c r="B140" s="242"/>
      <c r="C140" s="243"/>
      <c r="D140" s="238" t="s">
        <v>140</v>
      </c>
      <c r="E140" s="244" t="s">
        <v>155</v>
      </c>
      <c r="F140" s="245" t="s">
        <v>548</v>
      </c>
      <c r="G140" s="243"/>
      <c r="H140" s="246">
        <v>101</v>
      </c>
      <c r="I140" s="247"/>
      <c r="J140" s="243"/>
      <c r="K140" s="243"/>
      <c r="L140" s="248"/>
      <c r="M140" s="249"/>
      <c r="N140" s="250"/>
      <c r="O140" s="250"/>
      <c r="P140" s="250"/>
      <c r="Q140" s="250"/>
      <c r="R140" s="250"/>
      <c r="S140" s="250"/>
      <c r="T140" s="251"/>
      <c r="U140" s="12"/>
      <c r="V140" s="12"/>
      <c r="W140" s="12"/>
      <c r="X140" s="12"/>
      <c r="Y140" s="12"/>
      <c r="Z140" s="12"/>
      <c r="AA140" s="12"/>
      <c r="AB140" s="12"/>
      <c r="AC140" s="12"/>
      <c r="AD140" s="12"/>
      <c r="AE140" s="12"/>
      <c r="AT140" s="252" t="s">
        <v>140</v>
      </c>
      <c r="AU140" s="252" t="s">
        <v>81</v>
      </c>
      <c r="AV140" s="12" t="s">
        <v>103</v>
      </c>
      <c r="AW140" s="12" t="s">
        <v>30</v>
      </c>
      <c r="AX140" s="12" t="s">
        <v>81</v>
      </c>
      <c r="AY140" s="252" t="s">
        <v>133</v>
      </c>
    </row>
    <row r="141" s="2" customFormat="1" ht="21.75" customHeight="1">
      <c r="A141" s="36"/>
      <c r="B141" s="37"/>
      <c r="C141" s="225" t="s">
        <v>158</v>
      </c>
      <c r="D141" s="225" t="s">
        <v>134</v>
      </c>
      <c r="E141" s="226" t="s">
        <v>549</v>
      </c>
      <c r="F141" s="227" t="s">
        <v>550</v>
      </c>
      <c r="G141" s="228" t="s">
        <v>535</v>
      </c>
      <c r="H141" s="229">
        <v>50.5</v>
      </c>
      <c r="I141" s="230"/>
      <c r="J141" s="231">
        <f>ROUND(I141*H141,2)</f>
        <v>0</v>
      </c>
      <c r="K141" s="227" t="s">
        <v>275</v>
      </c>
      <c r="L141" s="42"/>
      <c r="M141" s="232" t="s">
        <v>1</v>
      </c>
      <c r="N141" s="233" t="s">
        <v>38</v>
      </c>
      <c r="O141" s="89"/>
      <c r="P141" s="234">
        <f>O141*H141</f>
        <v>0</v>
      </c>
      <c r="Q141" s="234">
        <v>0</v>
      </c>
      <c r="R141" s="234">
        <f>Q141*H141</f>
        <v>0</v>
      </c>
      <c r="S141" s="234">
        <v>0</v>
      </c>
      <c r="T141" s="235">
        <f>S141*H141</f>
        <v>0</v>
      </c>
      <c r="U141" s="36"/>
      <c r="V141" s="36"/>
      <c r="W141" s="36"/>
      <c r="X141" s="36"/>
      <c r="Y141" s="36"/>
      <c r="Z141" s="36"/>
      <c r="AA141" s="36"/>
      <c r="AB141" s="36"/>
      <c r="AC141" s="36"/>
      <c r="AD141" s="36"/>
      <c r="AE141" s="36"/>
      <c r="AR141" s="236" t="s">
        <v>132</v>
      </c>
      <c r="AT141" s="236" t="s">
        <v>134</v>
      </c>
      <c r="AU141" s="236" t="s">
        <v>81</v>
      </c>
      <c r="AY141" s="15" t="s">
        <v>133</v>
      </c>
      <c r="BE141" s="237">
        <f>IF(N141="základní",J141,0)</f>
        <v>0</v>
      </c>
      <c r="BF141" s="237">
        <f>IF(N141="snížená",J141,0)</f>
        <v>0</v>
      </c>
      <c r="BG141" s="237">
        <f>IF(N141="zákl. přenesená",J141,0)</f>
        <v>0</v>
      </c>
      <c r="BH141" s="237">
        <f>IF(N141="sníž. přenesená",J141,0)</f>
        <v>0</v>
      </c>
      <c r="BI141" s="237">
        <f>IF(N141="nulová",J141,0)</f>
        <v>0</v>
      </c>
      <c r="BJ141" s="15" t="s">
        <v>81</v>
      </c>
      <c r="BK141" s="237">
        <f>ROUND(I141*H141,2)</f>
        <v>0</v>
      </c>
      <c r="BL141" s="15" t="s">
        <v>132</v>
      </c>
      <c r="BM141" s="236" t="s">
        <v>551</v>
      </c>
    </row>
    <row r="142" s="2" customFormat="1">
      <c r="A142" s="36"/>
      <c r="B142" s="37"/>
      <c r="C142" s="38"/>
      <c r="D142" s="238" t="s">
        <v>139</v>
      </c>
      <c r="E142" s="38"/>
      <c r="F142" s="239" t="s">
        <v>552</v>
      </c>
      <c r="G142" s="38"/>
      <c r="H142" s="38"/>
      <c r="I142" s="143"/>
      <c r="J142" s="38"/>
      <c r="K142" s="38"/>
      <c r="L142" s="42"/>
      <c r="M142" s="240"/>
      <c r="N142" s="241"/>
      <c r="O142" s="89"/>
      <c r="P142" s="89"/>
      <c r="Q142" s="89"/>
      <c r="R142" s="89"/>
      <c r="S142" s="89"/>
      <c r="T142" s="90"/>
      <c r="U142" s="36"/>
      <c r="V142" s="36"/>
      <c r="W142" s="36"/>
      <c r="X142" s="36"/>
      <c r="Y142" s="36"/>
      <c r="Z142" s="36"/>
      <c r="AA142" s="36"/>
      <c r="AB142" s="36"/>
      <c r="AC142" s="36"/>
      <c r="AD142" s="36"/>
      <c r="AE142" s="36"/>
      <c r="AT142" s="15" t="s">
        <v>139</v>
      </c>
      <c r="AU142" s="15" t="s">
        <v>81</v>
      </c>
    </row>
    <row r="143" s="12" customFormat="1">
      <c r="A143" s="12"/>
      <c r="B143" s="242"/>
      <c r="C143" s="243"/>
      <c r="D143" s="238" t="s">
        <v>140</v>
      </c>
      <c r="E143" s="244" t="s">
        <v>162</v>
      </c>
      <c r="F143" s="245" t="s">
        <v>553</v>
      </c>
      <c r="G143" s="243"/>
      <c r="H143" s="246">
        <v>50.5</v>
      </c>
      <c r="I143" s="247"/>
      <c r="J143" s="243"/>
      <c r="K143" s="243"/>
      <c r="L143" s="248"/>
      <c r="M143" s="249"/>
      <c r="N143" s="250"/>
      <c r="O143" s="250"/>
      <c r="P143" s="250"/>
      <c r="Q143" s="250"/>
      <c r="R143" s="250"/>
      <c r="S143" s="250"/>
      <c r="T143" s="251"/>
      <c r="U143" s="12"/>
      <c r="V143" s="12"/>
      <c r="W143" s="12"/>
      <c r="X143" s="12"/>
      <c r="Y143" s="12"/>
      <c r="Z143" s="12"/>
      <c r="AA143" s="12"/>
      <c r="AB143" s="12"/>
      <c r="AC143" s="12"/>
      <c r="AD143" s="12"/>
      <c r="AE143" s="12"/>
      <c r="AT143" s="252" t="s">
        <v>140</v>
      </c>
      <c r="AU143" s="252" t="s">
        <v>81</v>
      </c>
      <c r="AV143" s="12" t="s">
        <v>103</v>
      </c>
      <c r="AW143" s="12" t="s">
        <v>30</v>
      </c>
      <c r="AX143" s="12" t="s">
        <v>81</v>
      </c>
      <c r="AY143" s="252" t="s">
        <v>133</v>
      </c>
    </row>
    <row r="144" s="2" customFormat="1" ht="21.75" customHeight="1">
      <c r="A144" s="36"/>
      <c r="B144" s="37"/>
      <c r="C144" s="225" t="s">
        <v>165</v>
      </c>
      <c r="D144" s="225" t="s">
        <v>134</v>
      </c>
      <c r="E144" s="226" t="s">
        <v>554</v>
      </c>
      <c r="F144" s="227" t="s">
        <v>555</v>
      </c>
      <c r="G144" s="228" t="s">
        <v>535</v>
      </c>
      <c r="H144" s="229">
        <v>497</v>
      </c>
      <c r="I144" s="230"/>
      <c r="J144" s="231">
        <f>ROUND(I144*H144,2)</f>
        <v>0</v>
      </c>
      <c r="K144" s="227" t="s">
        <v>275</v>
      </c>
      <c r="L144" s="42"/>
      <c r="M144" s="232" t="s">
        <v>1</v>
      </c>
      <c r="N144" s="233" t="s">
        <v>38</v>
      </c>
      <c r="O144" s="89"/>
      <c r="P144" s="234">
        <f>O144*H144</f>
        <v>0</v>
      </c>
      <c r="Q144" s="234">
        <v>0</v>
      </c>
      <c r="R144" s="234">
        <f>Q144*H144</f>
        <v>0</v>
      </c>
      <c r="S144" s="234">
        <v>0</v>
      </c>
      <c r="T144" s="235">
        <f>S144*H144</f>
        <v>0</v>
      </c>
      <c r="U144" s="36"/>
      <c r="V144" s="36"/>
      <c r="W144" s="36"/>
      <c r="X144" s="36"/>
      <c r="Y144" s="36"/>
      <c r="Z144" s="36"/>
      <c r="AA144" s="36"/>
      <c r="AB144" s="36"/>
      <c r="AC144" s="36"/>
      <c r="AD144" s="36"/>
      <c r="AE144" s="36"/>
      <c r="AR144" s="236" t="s">
        <v>132</v>
      </c>
      <c r="AT144" s="236" t="s">
        <v>134</v>
      </c>
      <c r="AU144" s="236" t="s">
        <v>81</v>
      </c>
      <c r="AY144" s="15" t="s">
        <v>133</v>
      </c>
      <c r="BE144" s="237">
        <f>IF(N144="základní",J144,0)</f>
        <v>0</v>
      </c>
      <c r="BF144" s="237">
        <f>IF(N144="snížená",J144,0)</f>
        <v>0</v>
      </c>
      <c r="BG144" s="237">
        <f>IF(N144="zákl. přenesená",J144,0)</f>
        <v>0</v>
      </c>
      <c r="BH144" s="237">
        <f>IF(N144="sníž. přenesená",J144,0)</f>
        <v>0</v>
      </c>
      <c r="BI144" s="237">
        <f>IF(N144="nulová",J144,0)</f>
        <v>0</v>
      </c>
      <c r="BJ144" s="15" t="s">
        <v>81</v>
      </c>
      <c r="BK144" s="237">
        <f>ROUND(I144*H144,2)</f>
        <v>0</v>
      </c>
      <c r="BL144" s="15" t="s">
        <v>132</v>
      </c>
      <c r="BM144" s="236" t="s">
        <v>556</v>
      </c>
    </row>
    <row r="145" s="2" customFormat="1">
      <c r="A145" s="36"/>
      <c r="B145" s="37"/>
      <c r="C145" s="38"/>
      <c r="D145" s="238" t="s">
        <v>139</v>
      </c>
      <c r="E145" s="38"/>
      <c r="F145" s="239" t="s">
        <v>557</v>
      </c>
      <c r="G145" s="38"/>
      <c r="H145" s="38"/>
      <c r="I145" s="143"/>
      <c r="J145" s="38"/>
      <c r="K145" s="38"/>
      <c r="L145" s="42"/>
      <c r="M145" s="240"/>
      <c r="N145" s="241"/>
      <c r="O145" s="89"/>
      <c r="P145" s="89"/>
      <c r="Q145" s="89"/>
      <c r="R145" s="89"/>
      <c r="S145" s="89"/>
      <c r="T145" s="90"/>
      <c r="U145" s="36"/>
      <c r="V145" s="36"/>
      <c r="W145" s="36"/>
      <c r="X145" s="36"/>
      <c r="Y145" s="36"/>
      <c r="Z145" s="36"/>
      <c r="AA145" s="36"/>
      <c r="AB145" s="36"/>
      <c r="AC145" s="36"/>
      <c r="AD145" s="36"/>
      <c r="AE145" s="36"/>
      <c r="AT145" s="15" t="s">
        <v>139</v>
      </c>
      <c r="AU145" s="15" t="s">
        <v>81</v>
      </c>
    </row>
    <row r="146" s="12" customFormat="1">
      <c r="A146" s="12"/>
      <c r="B146" s="242"/>
      <c r="C146" s="243"/>
      <c r="D146" s="238" t="s">
        <v>140</v>
      </c>
      <c r="E146" s="244" t="s">
        <v>315</v>
      </c>
      <c r="F146" s="245" t="s">
        <v>558</v>
      </c>
      <c r="G146" s="243"/>
      <c r="H146" s="246">
        <v>396</v>
      </c>
      <c r="I146" s="247"/>
      <c r="J146" s="243"/>
      <c r="K146" s="243"/>
      <c r="L146" s="248"/>
      <c r="M146" s="249"/>
      <c r="N146" s="250"/>
      <c r="O146" s="250"/>
      <c r="P146" s="250"/>
      <c r="Q146" s="250"/>
      <c r="R146" s="250"/>
      <c r="S146" s="250"/>
      <c r="T146" s="251"/>
      <c r="U146" s="12"/>
      <c r="V146" s="12"/>
      <c r="W146" s="12"/>
      <c r="X146" s="12"/>
      <c r="Y146" s="12"/>
      <c r="Z146" s="12"/>
      <c r="AA146" s="12"/>
      <c r="AB146" s="12"/>
      <c r="AC146" s="12"/>
      <c r="AD146" s="12"/>
      <c r="AE146" s="12"/>
      <c r="AT146" s="252" t="s">
        <v>140</v>
      </c>
      <c r="AU146" s="252" t="s">
        <v>81</v>
      </c>
      <c r="AV146" s="12" t="s">
        <v>103</v>
      </c>
      <c r="AW146" s="12" t="s">
        <v>30</v>
      </c>
      <c r="AX146" s="12" t="s">
        <v>73</v>
      </c>
      <c r="AY146" s="252" t="s">
        <v>133</v>
      </c>
    </row>
    <row r="147" s="12" customFormat="1">
      <c r="A147" s="12"/>
      <c r="B147" s="242"/>
      <c r="C147" s="243"/>
      <c r="D147" s="238" t="s">
        <v>140</v>
      </c>
      <c r="E147" s="244" t="s">
        <v>498</v>
      </c>
      <c r="F147" s="245" t="s">
        <v>559</v>
      </c>
      <c r="G147" s="243"/>
      <c r="H147" s="246">
        <v>101</v>
      </c>
      <c r="I147" s="247"/>
      <c r="J147" s="243"/>
      <c r="K147" s="243"/>
      <c r="L147" s="248"/>
      <c r="M147" s="249"/>
      <c r="N147" s="250"/>
      <c r="O147" s="250"/>
      <c r="P147" s="250"/>
      <c r="Q147" s="250"/>
      <c r="R147" s="250"/>
      <c r="S147" s="250"/>
      <c r="T147" s="251"/>
      <c r="U147" s="12"/>
      <c r="V147" s="12"/>
      <c r="W147" s="12"/>
      <c r="X147" s="12"/>
      <c r="Y147" s="12"/>
      <c r="Z147" s="12"/>
      <c r="AA147" s="12"/>
      <c r="AB147" s="12"/>
      <c r="AC147" s="12"/>
      <c r="AD147" s="12"/>
      <c r="AE147" s="12"/>
      <c r="AT147" s="252" t="s">
        <v>140</v>
      </c>
      <c r="AU147" s="252" t="s">
        <v>81</v>
      </c>
      <c r="AV147" s="12" t="s">
        <v>103</v>
      </c>
      <c r="AW147" s="12" t="s">
        <v>30</v>
      </c>
      <c r="AX147" s="12" t="s">
        <v>73</v>
      </c>
      <c r="AY147" s="252" t="s">
        <v>133</v>
      </c>
    </row>
    <row r="148" s="12" customFormat="1">
      <c r="A148" s="12"/>
      <c r="B148" s="242"/>
      <c r="C148" s="243"/>
      <c r="D148" s="238" t="s">
        <v>140</v>
      </c>
      <c r="E148" s="244" t="s">
        <v>560</v>
      </c>
      <c r="F148" s="245" t="s">
        <v>561</v>
      </c>
      <c r="G148" s="243"/>
      <c r="H148" s="246">
        <v>497</v>
      </c>
      <c r="I148" s="247"/>
      <c r="J148" s="243"/>
      <c r="K148" s="243"/>
      <c r="L148" s="248"/>
      <c r="M148" s="249"/>
      <c r="N148" s="250"/>
      <c r="O148" s="250"/>
      <c r="P148" s="250"/>
      <c r="Q148" s="250"/>
      <c r="R148" s="250"/>
      <c r="S148" s="250"/>
      <c r="T148" s="251"/>
      <c r="U148" s="12"/>
      <c r="V148" s="12"/>
      <c r="W148" s="12"/>
      <c r="X148" s="12"/>
      <c r="Y148" s="12"/>
      <c r="Z148" s="12"/>
      <c r="AA148" s="12"/>
      <c r="AB148" s="12"/>
      <c r="AC148" s="12"/>
      <c r="AD148" s="12"/>
      <c r="AE148" s="12"/>
      <c r="AT148" s="252" t="s">
        <v>140</v>
      </c>
      <c r="AU148" s="252" t="s">
        <v>81</v>
      </c>
      <c r="AV148" s="12" t="s">
        <v>103</v>
      </c>
      <c r="AW148" s="12" t="s">
        <v>30</v>
      </c>
      <c r="AX148" s="12" t="s">
        <v>81</v>
      </c>
      <c r="AY148" s="252" t="s">
        <v>133</v>
      </c>
    </row>
    <row r="149" s="2" customFormat="1" ht="21.75" customHeight="1">
      <c r="A149" s="36"/>
      <c r="B149" s="37"/>
      <c r="C149" s="225" t="s">
        <v>169</v>
      </c>
      <c r="D149" s="225" t="s">
        <v>134</v>
      </c>
      <c r="E149" s="226" t="s">
        <v>562</v>
      </c>
      <c r="F149" s="227" t="s">
        <v>563</v>
      </c>
      <c r="G149" s="228" t="s">
        <v>535</v>
      </c>
      <c r="H149" s="229">
        <v>2485</v>
      </c>
      <c r="I149" s="230"/>
      <c r="J149" s="231">
        <f>ROUND(I149*H149,2)</f>
        <v>0</v>
      </c>
      <c r="K149" s="227" t="s">
        <v>275</v>
      </c>
      <c r="L149" s="42"/>
      <c r="M149" s="232" t="s">
        <v>1</v>
      </c>
      <c r="N149" s="233" t="s">
        <v>38</v>
      </c>
      <c r="O149" s="89"/>
      <c r="P149" s="234">
        <f>O149*H149</f>
        <v>0</v>
      </c>
      <c r="Q149" s="234">
        <v>0</v>
      </c>
      <c r="R149" s="234">
        <f>Q149*H149</f>
        <v>0</v>
      </c>
      <c r="S149" s="234">
        <v>0</v>
      </c>
      <c r="T149" s="235">
        <f>S149*H149</f>
        <v>0</v>
      </c>
      <c r="U149" s="36"/>
      <c r="V149" s="36"/>
      <c r="W149" s="36"/>
      <c r="X149" s="36"/>
      <c r="Y149" s="36"/>
      <c r="Z149" s="36"/>
      <c r="AA149" s="36"/>
      <c r="AB149" s="36"/>
      <c r="AC149" s="36"/>
      <c r="AD149" s="36"/>
      <c r="AE149" s="36"/>
      <c r="AR149" s="236" t="s">
        <v>132</v>
      </c>
      <c r="AT149" s="236" t="s">
        <v>134</v>
      </c>
      <c r="AU149" s="236" t="s">
        <v>81</v>
      </c>
      <c r="AY149" s="15" t="s">
        <v>133</v>
      </c>
      <c r="BE149" s="237">
        <f>IF(N149="základní",J149,0)</f>
        <v>0</v>
      </c>
      <c r="BF149" s="237">
        <f>IF(N149="snížená",J149,0)</f>
        <v>0</v>
      </c>
      <c r="BG149" s="237">
        <f>IF(N149="zákl. přenesená",J149,0)</f>
        <v>0</v>
      </c>
      <c r="BH149" s="237">
        <f>IF(N149="sníž. přenesená",J149,0)</f>
        <v>0</v>
      </c>
      <c r="BI149" s="237">
        <f>IF(N149="nulová",J149,0)</f>
        <v>0</v>
      </c>
      <c r="BJ149" s="15" t="s">
        <v>81</v>
      </c>
      <c r="BK149" s="237">
        <f>ROUND(I149*H149,2)</f>
        <v>0</v>
      </c>
      <c r="BL149" s="15" t="s">
        <v>132</v>
      </c>
      <c r="BM149" s="236" t="s">
        <v>564</v>
      </c>
    </row>
    <row r="150" s="2" customFormat="1">
      <c r="A150" s="36"/>
      <c r="B150" s="37"/>
      <c r="C150" s="38"/>
      <c r="D150" s="238" t="s">
        <v>139</v>
      </c>
      <c r="E150" s="38"/>
      <c r="F150" s="239" t="s">
        <v>565</v>
      </c>
      <c r="G150" s="38"/>
      <c r="H150" s="38"/>
      <c r="I150" s="143"/>
      <c r="J150" s="38"/>
      <c r="K150" s="38"/>
      <c r="L150" s="42"/>
      <c r="M150" s="240"/>
      <c r="N150" s="241"/>
      <c r="O150" s="89"/>
      <c r="P150" s="89"/>
      <c r="Q150" s="89"/>
      <c r="R150" s="89"/>
      <c r="S150" s="89"/>
      <c r="T150" s="90"/>
      <c r="U150" s="36"/>
      <c r="V150" s="36"/>
      <c r="W150" s="36"/>
      <c r="X150" s="36"/>
      <c r="Y150" s="36"/>
      <c r="Z150" s="36"/>
      <c r="AA150" s="36"/>
      <c r="AB150" s="36"/>
      <c r="AC150" s="36"/>
      <c r="AD150" s="36"/>
      <c r="AE150" s="36"/>
      <c r="AT150" s="15" t="s">
        <v>139</v>
      </c>
      <c r="AU150" s="15" t="s">
        <v>81</v>
      </c>
    </row>
    <row r="151" s="12" customFormat="1">
      <c r="A151" s="12"/>
      <c r="B151" s="242"/>
      <c r="C151" s="243"/>
      <c r="D151" s="238" t="s">
        <v>140</v>
      </c>
      <c r="E151" s="244" t="s">
        <v>321</v>
      </c>
      <c r="F151" s="245" t="s">
        <v>566</v>
      </c>
      <c r="G151" s="243"/>
      <c r="H151" s="246">
        <v>2485</v>
      </c>
      <c r="I151" s="247"/>
      <c r="J151" s="243"/>
      <c r="K151" s="243"/>
      <c r="L151" s="248"/>
      <c r="M151" s="249"/>
      <c r="N151" s="250"/>
      <c r="O151" s="250"/>
      <c r="P151" s="250"/>
      <c r="Q151" s="250"/>
      <c r="R151" s="250"/>
      <c r="S151" s="250"/>
      <c r="T151" s="251"/>
      <c r="U151" s="12"/>
      <c r="V151" s="12"/>
      <c r="W151" s="12"/>
      <c r="X151" s="12"/>
      <c r="Y151" s="12"/>
      <c r="Z151" s="12"/>
      <c r="AA151" s="12"/>
      <c r="AB151" s="12"/>
      <c r="AC151" s="12"/>
      <c r="AD151" s="12"/>
      <c r="AE151" s="12"/>
      <c r="AT151" s="252" t="s">
        <v>140</v>
      </c>
      <c r="AU151" s="252" t="s">
        <v>81</v>
      </c>
      <c r="AV151" s="12" t="s">
        <v>103</v>
      </c>
      <c r="AW151" s="12" t="s">
        <v>30</v>
      </c>
      <c r="AX151" s="12" t="s">
        <v>81</v>
      </c>
      <c r="AY151" s="252" t="s">
        <v>133</v>
      </c>
    </row>
    <row r="152" s="2" customFormat="1" ht="21.75" customHeight="1">
      <c r="A152" s="36"/>
      <c r="B152" s="37"/>
      <c r="C152" s="225" t="s">
        <v>173</v>
      </c>
      <c r="D152" s="225" t="s">
        <v>134</v>
      </c>
      <c r="E152" s="226" t="s">
        <v>567</v>
      </c>
      <c r="F152" s="227" t="s">
        <v>568</v>
      </c>
      <c r="G152" s="228" t="s">
        <v>535</v>
      </c>
      <c r="H152" s="229">
        <v>399</v>
      </c>
      <c r="I152" s="230"/>
      <c r="J152" s="231">
        <f>ROUND(I152*H152,2)</f>
        <v>0</v>
      </c>
      <c r="K152" s="227" t="s">
        <v>275</v>
      </c>
      <c r="L152" s="42"/>
      <c r="M152" s="232" t="s">
        <v>1</v>
      </c>
      <c r="N152" s="233" t="s">
        <v>38</v>
      </c>
      <c r="O152" s="89"/>
      <c r="P152" s="234">
        <f>O152*H152</f>
        <v>0</v>
      </c>
      <c r="Q152" s="234">
        <v>0</v>
      </c>
      <c r="R152" s="234">
        <f>Q152*H152</f>
        <v>0</v>
      </c>
      <c r="S152" s="234">
        <v>0</v>
      </c>
      <c r="T152" s="235">
        <f>S152*H152</f>
        <v>0</v>
      </c>
      <c r="U152" s="36"/>
      <c r="V152" s="36"/>
      <c r="W152" s="36"/>
      <c r="X152" s="36"/>
      <c r="Y152" s="36"/>
      <c r="Z152" s="36"/>
      <c r="AA152" s="36"/>
      <c r="AB152" s="36"/>
      <c r="AC152" s="36"/>
      <c r="AD152" s="36"/>
      <c r="AE152" s="36"/>
      <c r="AR152" s="236" t="s">
        <v>132</v>
      </c>
      <c r="AT152" s="236" t="s">
        <v>134</v>
      </c>
      <c r="AU152" s="236" t="s">
        <v>81</v>
      </c>
      <c r="AY152" s="15" t="s">
        <v>133</v>
      </c>
      <c r="BE152" s="237">
        <f>IF(N152="základní",J152,0)</f>
        <v>0</v>
      </c>
      <c r="BF152" s="237">
        <f>IF(N152="snížená",J152,0)</f>
        <v>0</v>
      </c>
      <c r="BG152" s="237">
        <f>IF(N152="zákl. přenesená",J152,0)</f>
        <v>0</v>
      </c>
      <c r="BH152" s="237">
        <f>IF(N152="sníž. přenesená",J152,0)</f>
        <v>0</v>
      </c>
      <c r="BI152" s="237">
        <f>IF(N152="nulová",J152,0)</f>
        <v>0</v>
      </c>
      <c r="BJ152" s="15" t="s">
        <v>81</v>
      </c>
      <c r="BK152" s="237">
        <f>ROUND(I152*H152,2)</f>
        <v>0</v>
      </c>
      <c r="BL152" s="15" t="s">
        <v>132</v>
      </c>
      <c r="BM152" s="236" t="s">
        <v>569</v>
      </c>
    </row>
    <row r="153" s="2" customFormat="1">
      <c r="A153" s="36"/>
      <c r="B153" s="37"/>
      <c r="C153" s="38"/>
      <c r="D153" s="238" t="s">
        <v>139</v>
      </c>
      <c r="E153" s="38"/>
      <c r="F153" s="239" t="s">
        <v>570</v>
      </c>
      <c r="G153" s="38"/>
      <c r="H153" s="38"/>
      <c r="I153" s="143"/>
      <c r="J153" s="38"/>
      <c r="K153" s="38"/>
      <c r="L153" s="42"/>
      <c r="M153" s="240"/>
      <c r="N153" s="241"/>
      <c r="O153" s="89"/>
      <c r="P153" s="89"/>
      <c r="Q153" s="89"/>
      <c r="R153" s="89"/>
      <c r="S153" s="89"/>
      <c r="T153" s="90"/>
      <c r="U153" s="36"/>
      <c r="V153" s="36"/>
      <c r="W153" s="36"/>
      <c r="X153" s="36"/>
      <c r="Y153" s="36"/>
      <c r="Z153" s="36"/>
      <c r="AA153" s="36"/>
      <c r="AB153" s="36"/>
      <c r="AC153" s="36"/>
      <c r="AD153" s="36"/>
      <c r="AE153" s="36"/>
      <c r="AT153" s="15" t="s">
        <v>139</v>
      </c>
      <c r="AU153" s="15" t="s">
        <v>81</v>
      </c>
    </row>
    <row r="154" s="12" customFormat="1">
      <c r="A154" s="12"/>
      <c r="B154" s="242"/>
      <c r="C154" s="243"/>
      <c r="D154" s="238" t="s">
        <v>140</v>
      </c>
      <c r="E154" s="244" t="s">
        <v>177</v>
      </c>
      <c r="F154" s="245" t="s">
        <v>571</v>
      </c>
      <c r="G154" s="243"/>
      <c r="H154" s="246">
        <v>399</v>
      </c>
      <c r="I154" s="247"/>
      <c r="J154" s="243"/>
      <c r="K154" s="243"/>
      <c r="L154" s="248"/>
      <c r="M154" s="249"/>
      <c r="N154" s="250"/>
      <c r="O154" s="250"/>
      <c r="P154" s="250"/>
      <c r="Q154" s="250"/>
      <c r="R154" s="250"/>
      <c r="S154" s="250"/>
      <c r="T154" s="251"/>
      <c r="U154" s="12"/>
      <c r="V154" s="12"/>
      <c r="W154" s="12"/>
      <c r="X154" s="12"/>
      <c r="Y154" s="12"/>
      <c r="Z154" s="12"/>
      <c r="AA154" s="12"/>
      <c r="AB154" s="12"/>
      <c r="AC154" s="12"/>
      <c r="AD154" s="12"/>
      <c r="AE154" s="12"/>
      <c r="AT154" s="252" t="s">
        <v>140</v>
      </c>
      <c r="AU154" s="252" t="s">
        <v>81</v>
      </c>
      <c r="AV154" s="12" t="s">
        <v>103</v>
      </c>
      <c r="AW154" s="12" t="s">
        <v>30</v>
      </c>
      <c r="AX154" s="12" t="s">
        <v>81</v>
      </c>
      <c r="AY154" s="252" t="s">
        <v>133</v>
      </c>
    </row>
    <row r="155" s="2" customFormat="1" ht="16.5" customHeight="1">
      <c r="A155" s="36"/>
      <c r="B155" s="37"/>
      <c r="C155" s="270" t="s">
        <v>180</v>
      </c>
      <c r="D155" s="270" t="s">
        <v>137</v>
      </c>
      <c r="E155" s="271" t="s">
        <v>572</v>
      </c>
      <c r="F155" s="272" t="s">
        <v>573</v>
      </c>
      <c r="G155" s="273" t="s">
        <v>478</v>
      </c>
      <c r="H155" s="274">
        <v>877.79999999999995</v>
      </c>
      <c r="I155" s="275"/>
      <c r="J155" s="276">
        <f>ROUND(I155*H155,2)</f>
        <v>0</v>
      </c>
      <c r="K155" s="272" t="s">
        <v>275</v>
      </c>
      <c r="L155" s="277"/>
      <c r="M155" s="278" t="s">
        <v>1</v>
      </c>
      <c r="N155" s="279" t="s">
        <v>38</v>
      </c>
      <c r="O155" s="89"/>
      <c r="P155" s="234">
        <f>O155*H155</f>
        <v>0</v>
      </c>
      <c r="Q155" s="234">
        <v>1</v>
      </c>
      <c r="R155" s="234">
        <f>Q155*H155</f>
        <v>877.79999999999995</v>
      </c>
      <c r="S155" s="234">
        <v>0</v>
      </c>
      <c r="T155" s="235">
        <f>S155*H155</f>
        <v>0</v>
      </c>
      <c r="U155" s="36"/>
      <c r="V155" s="36"/>
      <c r="W155" s="36"/>
      <c r="X155" s="36"/>
      <c r="Y155" s="36"/>
      <c r="Z155" s="36"/>
      <c r="AA155" s="36"/>
      <c r="AB155" s="36"/>
      <c r="AC155" s="36"/>
      <c r="AD155" s="36"/>
      <c r="AE155" s="36"/>
      <c r="AR155" s="236" t="s">
        <v>173</v>
      </c>
      <c r="AT155" s="236" t="s">
        <v>137</v>
      </c>
      <c r="AU155" s="236" t="s">
        <v>81</v>
      </c>
      <c r="AY155" s="15" t="s">
        <v>133</v>
      </c>
      <c r="BE155" s="237">
        <f>IF(N155="základní",J155,0)</f>
        <v>0</v>
      </c>
      <c r="BF155" s="237">
        <f>IF(N155="snížená",J155,0)</f>
        <v>0</v>
      </c>
      <c r="BG155" s="237">
        <f>IF(N155="zákl. přenesená",J155,0)</f>
        <v>0</v>
      </c>
      <c r="BH155" s="237">
        <f>IF(N155="sníž. přenesená",J155,0)</f>
        <v>0</v>
      </c>
      <c r="BI155" s="237">
        <f>IF(N155="nulová",J155,0)</f>
        <v>0</v>
      </c>
      <c r="BJ155" s="15" t="s">
        <v>81</v>
      </c>
      <c r="BK155" s="237">
        <f>ROUND(I155*H155,2)</f>
        <v>0</v>
      </c>
      <c r="BL155" s="15" t="s">
        <v>132</v>
      </c>
      <c r="BM155" s="236" t="s">
        <v>574</v>
      </c>
    </row>
    <row r="156" s="2" customFormat="1">
      <c r="A156" s="36"/>
      <c r="B156" s="37"/>
      <c r="C156" s="38"/>
      <c r="D156" s="238" t="s">
        <v>139</v>
      </c>
      <c r="E156" s="38"/>
      <c r="F156" s="239" t="s">
        <v>575</v>
      </c>
      <c r="G156" s="38"/>
      <c r="H156" s="38"/>
      <c r="I156" s="143"/>
      <c r="J156" s="38"/>
      <c r="K156" s="38"/>
      <c r="L156" s="42"/>
      <c r="M156" s="240"/>
      <c r="N156" s="241"/>
      <c r="O156" s="89"/>
      <c r="P156" s="89"/>
      <c r="Q156" s="89"/>
      <c r="R156" s="89"/>
      <c r="S156" s="89"/>
      <c r="T156" s="90"/>
      <c r="U156" s="36"/>
      <c r="V156" s="36"/>
      <c r="W156" s="36"/>
      <c r="X156" s="36"/>
      <c r="Y156" s="36"/>
      <c r="Z156" s="36"/>
      <c r="AA156" s="36"/>
      <c r="AB156" s="36"/>
      <c r="AC156" s="36"/>
      <c r="AD156" s="36"/>
      <c r="AE156" s="36"/>
      <c r="AT156" s="15" t="s">
        <v>139</v>
      </c>
      <c r="AU156" s="15" t="s">
        <v>81</v>
      </c>
    </row>
    <row r="157" s="12" customFormat="1">
      <c r="A157" s="12"/>
      <c r="B157" s="242"/>
      <c r="C157" s="243"/>
      <c r="D157" s="238" t="s">
        <v>140</v>
      </c>
      <c r="E157" s="244" t="s">
        <v>184</v>
      </c>
      <c r="F157" s="245" t="s">
        <v>576</v>
      </c>
      <c r="G157" s="243"/>
      <c r="H157" s="246">
        <v>877.79999999999995</v>
      </c>
      <c r="I157" s="247"/>
      <c r="J157" s="243"/>
      <c r="K157" s="243"/>
      <c r="L157" s="248"/>
      <c r="M157" s="249"/>
      <c r="N157" s="250"/>
      <c r="O157" s="250"/>
      <c r="P157" s="250"/>
      <c r="Q157" s="250"/>
      <c r="R157" s="250"/>
      <c r="S157" s="250"/>
      <c r="T157" s="251"/>
      <c r="U157" s="12"/>
      <c r="V157" s="12"/>
      <c r="W157" s="12"/>
      <c r="X157" s="12"/>
      <c r="Y157" s="12"/>
      <c r="Z157" s="12"/>
      <c r="AA157" s="12"/>
      <c r="AB157" s="12"/>
      <c r="AC157" s="12"/>
      <c r="AD157" s="12"/>
      <c r="AE157" s="12"/>
      <c r="AT157" s="252" t="s">
        <v>140</v>
      </c>
      <c r="AU157" s="252" t="s">
        <v>81</v>
      </c>
      <c r="AV157" s="12" t="s">
        <v>103</v>
      </c>
      <c r="AW157" s="12" t="s">
        <v>30</v>
      </c>
      <c r="AX157" s="12" t="s">
        <v>81</v>
      </c>
      <c r="AY157" s="252" t="s">
        <v>133</v>
      </c>
    </row>
    <row r="158" s="2" customFormat="1" ht="16.5" customHeight="1">
      <c r="A158" s="36"/>
      <c r="B158" s="37"/>
      <c r="C158" s="225" t="s">
        <v>188</v>
      </c>
      <c r="D158" s="225" t="s">
        <v>134</v>
      </c>
      <c r="E158" s="226" t="s">
        <v>577</v>
      </c>
      <c r="F158" s="227" t="s">
        <v>578</v>
      </c>
      <c r="G158" s="228" t="s">
        <v>535</v>
      </c>
      <c r="H158" s="229">
        <v>497</v>
      </c>
      <c r="I158" s="230"/>
      <c r="J158" s="231">
        <f>ROUND(I158*H158,2)</f>
        <v>0</v>
      </c>
      <c r="K158" s="227" t="s">
        <v>275</v>
      </c>
      <c r="L158" s="42"/>
      <c r="M158" s="232" t="s">
        <v>1</v>
      </c>
      <c r="N158" s="233" t="s">
        <v>38</v>
      </c>
      <c r="O158" s="89"/>
      <c r="P158" s="234">
        <f>O158*H158</f>
        <v>0</v>
      </c>
      <c r="Q158" s="234">
        <v>0</v>
      </c>
      <c r="R158" s="234">
        <f>Q158*H158</f>
        <v>0</v>
      </c>
      <c r="S158" s="234">
        <v>0</v>
      </c>
      <c r="T158" s="235">
        <f>S158*H158</f>
        <v>0</v>
      </c>
      <c r="U158" s="36"/>
      <c r="V158" s="36"/>
      <c r="W158" s="36"/>
      <c r="X158" s="36"/>
      <c r="Y158" s="36"/>
      <c r="Z158" s="36"/>
      <c r="AA158" s="36"/>
      <c r="AB158" s="36"/>
      <c r="AC158" s="36"/>
      <c r="AD158" s="36"/>
      <c r="AE158" s="36"/>
      <c r="AR158" s="236" t="s">
        <v>132</v>
      </c>
      <c r="AT158" s="236" t="s">
        <v>134</v>
      </c>
      <c r="AU158" s="236" t="s">
        <v>81</v>
      </c>
      <c r="AY158" s="15" t="s">
        <v>133</v>
      </c>
      <c r="BE158" s="237">
        <f>IF(N158="základní",J158,0)</f>
        <v>0</v>
      </c>
      <c r="BF158" s="237">
        <f>IF(N158="snížená",J158,0)</f>
        <v>0</v>
      </c>
      <c r="BG158" s="237">
        <f>IF(N158="zákl. přenesená",J158,0)</f>
        <v>0</v>
      </c>
      <c r="BH158" s="237">
        <f>IF(N158="sníž. přenesená",J158,0)</f>
        <v>0</v>
      </c>
      <c r="BI158" s="237">
        <f>IF(N158="nulová",J158,0)</f>
        <v>0</v>
      </c>
      <c r="BJ158" s="15" t="s">
        <v>81</v>
      </c>
      <c r="BK158" s="237">
        <f>ROUND(I158*H158,2)</f>
        <v>0</v>
      </c>
      <c r="BL158" s="15" t="s">
        <v>132</v>
      </c>
      <c r="BM158" s="236" t="s">
        <v>579</v>
      </c>
    </row>
    <row r="159" s="2" customFormat="1">
      <c r="A159" s="36"/>
      <c r="B159" s="37"/>
      <c r="C159" s="38"/>
      <c r="D159" s="238" t="s">
        <v>139</v>
      </c>
      <c r="E159" s="38"/>
      <c r="F159" s="239" t="s">
        <v>578</v>
      </c>
      <c r="G159" s="38"/>
      <c r="H159" s="38"/>
      <c r="I159" s="143"/>
      <c r="J159" s="38"/>
      <c r="K159" s="38"/>
      <c r="L159" s="42"/>
      <c r="M159" s="240"/>
      <c r="N159" s="241"/>
      <c r="O159" s="89"/>
      <c r="P159" s="89"/>
      <c r="Q159" s="89"/>
      <c r="R159" s="89"/>
      <c r="S159" s="89"/>
      <c r="T159" s="90"/>
      <c r="U159" s="36"/>
      <c r="V159" s="36"/>
      <c r="W159" s="36"/>
      <c r="X159" s="36"/>
      <c r="Y159" s="36"/>
      <c r="Z159" s="36"/>
      <c r="AA159" s="36"/>
      <c r="AB159" s="36"/>
      <c r="AC159" s="36"/>
      <c r="AD159" s="36"/>
      <c r="AE159" s="36"/>
      <c r="AT159" s="15" t="s">
        <v>139</v>
      </c>
      <c r="AU159" s="15" t="s">
        <v>81</v>
      </c>
    </row>
    <row r="160" s="2" customFormat="1" ht="21.75" customHeight="1">
      <c r="A160" s="36"/>
      <c r="B160" s="37"/>
      <c r="C160" s="225" t="s">
        <v>195</v>
      </c>
      <c r="D160" s="225" t="s">
        <v>134</v>
      </c>
      <c r="E160" s="226" t="s">
        <v>580</v>
      </c>
      <c r="F160" s="227" t="s">
        <v>581</v>
      </c>
      <c r="G160" s="228" t="s">
        <v>478</v>
      </c>
      <c r="H160" s="229">
        <v>919.45000000000005</v>
      </c>
      <c r="I160" s="230"/>
      <c r="J160" s="231">
        <f>ROUND(I160*H160,2)</f>
        <v>0</v>
      </c>
      <c r="K160" s="227" t="s">
        <v>275</v>
      </c>
      <c r="L160" s="42"/>
      <c r="M160" s="232" t="s">
        <v>1</v>
      </c>
      <c r="N160" s="233" t="s">
        <v>38</v>
      </c>
      <c r="O160" s="89"/>
      <c r="P160" s="234">
        <f>O160*H160</f>
        <v>0</v>
      </c>
      <c r="Q160" s="234">
        <v>0</v>
      </c>
      <c r="R160" s="234">
        <f>Q160*H160</f>
        <v>0</v>
      </c>
      <c r="S160" s="234">
        <v>0</v>
      </c>
      <c r="T160" s="235">
        <f>S160*H160</f>
        <v>0</v>
      </c>
      <c r="U160" s="36"/>
      <c r="V160" s="36"/>
      <c r="W160" s="36"/>
      <c r="X160" s="36"/>
      <c r="Y160" s="36"/>
      <c r="Z160" s="36"/>
      <c r="AA160" s="36"/>
      <c r="AB160" s="36"/>
      <c r="AC160" s="36"/>
      <c r="AD160" s="36"/>
      <c r="AE160" s="36"/>
      <c r="AR160" s="236" t="s">
        <v>132</v>
      </c>
      <c r="AT160" s="236" t="s">
        <v>134</v>
      </c>
      <c r="AU160" s="236" t="s">
        <v>81</v>
      </c>
      <c r="AY160" s="15" t="s">
        <v>133</v>
      </c>
      <c r="BE160" s="237">
        <f>IF(N160="základní",J160,0)</f>
        <v>0</v>
      </c>
      <c r="BF160" s="237">
        <f>IF(N160="snížená",J160,0)</f>
        <v>0</v>
      </c>
      <c r="BG160" s="237">
        <f>IF(N160="zákl. přenesená",J160,0)</f>
        <v>0</v>
      </c>
      <c r="BH160" s="237">
        <f>IF(N160="sníž. přenesená",J160,0)</f>
        <v>0</v>
      </c>
      <c r="BI160" s="237">
        <f>IF(N160="nulová",J160,0)</f>
        <v>0</v>
      </c>
      <c r="BJ160" s="15" t="s">
        <v>81</v>
      </c>
      <c r="BK160" s="237">
        <f>ROUND(I160*H160,2)</f>
        <v>0</v>
      </c>
      <c r="BL160" s="15" t="s">
        <v>132</v>
      </c>
      <c r="BM160" s="236" t="s">
        <v>582</v>
      </c>
    </row>
    <row r="161" s="2" customFormat="1">
      <c r="A161" s="36"/>
      <c r="B161" s="37"/>
      <c r="C161" s="38"/>
      <c r="D161" s="238" t="s">
        <v>139</v>
      </c>
      <c r="E161" s="38"/>
      <c r="F161" s="239" t="s">
        <v>583</v>
      </c>
      <c r="G161" s="38"/>
      <c r="H161" s="38"/>
      <c r="I161" s="143"/>
      <c r="J161" s="38"/>
      <c r="K161" s="38"/>
      <c r="L161" s="42"/>
      <c r="M161" s="240"/>
      <c r="N161" s="241"/>
      <c r="O161" s="89"/>
      <c r="P161" s="89"/>
      <c r="Q161" s="89"/>
      <c r="R161" s="89"/>
      <c r="S161" s="89"/>
      <c r="T161" s="90"/>
      <c r="U161" s="36"/>
      <c r="V161" s="36"/>
      <c r="W161" s="36"/>
      <c r="X161" s="36"/>
      <c r="Y161" s="36"/>
      <c r="Z161" s="36"/>
      <c r="AA161" s="36"/>
      <c r="AB161" s="36"/>
      <c r="AC161" s="36"/>
      <c r="AD161" s="36"/>
      <c r="AE161" s="36"/>
      <c r="AT161" s="15" t="s">
        <v>139</v>
      </c>
      <c r="AU161" s="15" t="s">
        <v>81</v>
      </c>
    </row>
    <row r="162" s="12" customFormat="1">
      <c r="A162" s="12"/>
      <c r="B162" s="242"/>
      <c r="C162" s="243"/>
      <c r="D162" s="238" t="s">
        <v>140</v>
      </c>
      <c r="E162" s="244" t="s">
        <v>199</v>
      </c>
      <c r="F162" s="245" t="s">
        <v>584</v>
      </c>
      <c r="G162" s="243"/>
      <c r="H162" s="246">
        <v>919.45000000000005</v>
      </c>
      <c r="I162" s="247"/>
      <c r="J162" s="243"/>
      <c r="K162" s="243"/>
      <c r="L162" s="248"/>
      <c r="M162" s="249"/>
      <c r="N162" s="250"/>
      <c r="O162" s="250"/>
      <c r="P162" s="250"/>
      <c r="Q162" s="250"/>
      <c r="R162" s="250"/>
      <c r="S162" s="250"/>
      <c r="T162" s="251"/>
      <c r="U162" s="12"/>
      <c r="V162" s="12"/>
      <c r="W162" s="12"/>
      <c r="X162" s="12"/>
      <c r="Y162" s="12"/>
      <c r="Z162" s="12"/>
      <c r="AA162" s="12"/>
      <c r="AB162" s="12"/>
      <c r="AC162" s="12"/>
      <c r="AD162" s="12"/>
      <c r="AE162" s="12"/>
      <c r="AT162" s="252" t="s">
        <v>140</v>
      </c>
      <c r="AU162" s="252" t="s">
        <v>81</v>
      </c>
      <c r="AV162" s="12" t="s">
        <v>103</v>
      </c>
      <c r="AW162" s="12" t="s">
        <v>30</v>
      </c>
      <c r="AX162" s="12" t="s">
        <v>81</v>
      </c>
      <c r="AY162" s="252" t="s">
        <v>133</v>
      </c>
    </row>
    <row r="163" s="2" customFormat="1" ht="21.75" customHeight="1">
      <c r="A163" s="36"/>
      <c r="B163" s="37"/>
      <c r="C163" s="225" t="s">
        <v>202</v>
      </c>
      <c r="D163" s="225" t="s">
        <v>134</v>
      </c>
      <c r="E163" s="226" t="s">
        <v>585</v>
      </c>
      <c r="F163" s="227" t="s">
        <v>586</v>
      </c>
      <c r="G163" s="228" t="s">
        <v>535</v>
      </c>
      <c r="H163" s="229">
        <v>12</v>
      </c>
      <c r="I163" s="230"/>
      <c r="J163" s="231">
        <f>ROUND(I163*H163,2)</f>
        <v>0</v>
      </c>
      <c r="K163" s="227" t="s">
        <v>275</v>
      </c>
      <c r="L163" s="42"/>
      <c r="M163" s="232" t="s">
        <v>1</v>
      </c>
      <c r="N163" s="233" t="s">
        <v>38</v>
      </c>
      <c r="O163" s="89"/>
      <c r="P163" s="234">
        <f>O163*H163</f>
        <v>0</v>
      </c>
      <c r="Q163" s="234">
        <v>0</v>
      </c>
      <c r="R163" s="234">
        <f>Q163*H163</f>
        <v>0</v>
      </c>
      <c r="S163" s="234">
        <v>0</v>
      </c>
      <c r="T163" s="235">
        <f>S163*H163</f>
        <v>0</v>
      </c>
      <c r="U163" s="36"/>
      <c r="V163" s="36"/>
      <c r="W163" s="36"/>
      <c r="X163" s="36"/>
      <c r="Y163" s="36"/>
      <c r="Z163" s="36"/>
      <c r="AA163" s="36"/>
      <c r="AB163" s="36"/>
      <c r="AC163" s="36"/>
      <c r="AD163" s="36"/>
      <c r="AE163" s="36"/>
      <c r="AR163" s="236" t="s">
        <v>132</v>
      </c>
      <c r="AT163" s="236" t="s">
        <v>134</v>
      </c>
      <c r="AU163" s="236" t="s">
        <v>81</v>
      </c>
      <c r="AY163" s="15" t="s">
        <v>133</v>
      </c>
      <c r="BE163" s="237">
        <f>IF(N163="základní",J163,0)</f>
        <v>0</v>
      </c>
      <c r="BF163" s="237">
        <f>IF(N163="snížená",J163,0)</f>
        <v>0</v>
      </c>
      <c r="BG163" s="237">
        <f>IF(N163="zákl. přenesená",J163,0)</f>
        <v>0</v>
      </c>
      <c r="BH163" s="237">
        <f>IF(N163="sníž. přenesená",J163,0)</f>
        <v>0</v>
      </c>
      <c r="BI163" s="237">
        <f>IF(N163="nulová",J163,0)</f>
        <v>0</v>
      </c>
      <c r="BJ163" s="15" t="s">
        <v>81</v>
      </c>
      <c r="BK163" s="237">
        <f>ROUND(I163*H163,2)</f>
        <v>0</v>
      </c>
      <c r="BL163" s="15" t="s">
        <v>132</v>
      </c>
      <c r="BM163" s="236" t="s">
        <v>587</v>
      </c>
    </row>
    <row r="164" s="2" customFormat="1">
      <c r="A164" s="36"/>
      <c r="B164" s="37"/>
      <c r="C164" s="38"/>
      <c r="D164" s="238" t="s">
        <v>139</v>
      </c>
      <c r="E164" s="38"/>
      <c r="F164" s="239" t="s">
        <v>588</v>
      </c>
      <c r="G164" s="38"/>
      <c r="H164" s="38"/>
      <c r="I164" s="143"/>
      <c r="J164" s="38"/>
      <c r="K164" s="38"/>
      <c r="L164" s="42"/>
      <c r="M164" s="240"/>
      <c r="N164" s="241"/>
      <c r="O164" s="89"/>
      <c r="P164" s="89"/>
      <c r="Q164" s="89"/>
      <c r="R164" s="89"/>
      <c r="S164" s="89"/>
      <c r="T164" s="90"/>
      <c r="U164" s="36"/>
      <c r="V164" s="36"/>
      <c r="W164" s="36"/>
      <c r="X164" s="36"/>
      <c r="Y164" s="36"/>
      <c r="Z164" s="36"/>
      <c r="AA164" s="36"/>
      <c r="AB164" s="36"/>
      <c r="AC164" s="36"/>
      <c r="AD164" s="36"/>
      <c r="AE164" s="36"/>
      <c r="AT164" s="15" t="s">
        <v>139</v>
      </c>
      <c r="AU164" s="15" t="s">
        <v>81</v>
      </c>
    </row>
    <row r="165" s="12" customFormat="1">
      <c r="A165" s="12"/>
      <c r="B165" s="242"/>
      <c r="C165" s="243"/>
      <c r="D165" s="238" t="s">
        <v>140</v>
      </c>
      <c r="E165" s="244" t="s">
        <v>206</v>
      </c>
      <c r="F165" s="245" t="s">
        <v>589</v>
      </c>
      <c r="G165" s="243"/>
      <c r="H165" s="246">
        <v>12</v>
      </c>
      <c r="I165" s="247"/>
      <c r="J165" s="243"/>
      <c r="K165" s="243"/>
      <c r="L165" s="248"/>
      <c r="M165" s="249"/>
      <c r="N165" s="250"/>
      <c r="O165" s="250"/>
      <c r="P165" s="250"/>
      <c r="Q165" s="250"/>
      <c r="R165" s="250"/>
      <c r="S165" s="250"/>
      <c r="T165" s="251"/>
      <c r="U165" s="12"/>
      <c r="V165" s="12"/>
      <c r="W165" s="12"/>
      <c r="X165" s="12"/>
      <c r="Y165" s="12"/>
      <c r="Z165" s="12"/>
      <c r="AA165" s="12"/>
      <c r="AB165" s="12"/>
      <c r="AC165" s="12"/>
      <c r="AD165" s="12"/>
      <c r="AE165" s="12"/>
      <c r="AT165" s="252" t="s">
        <v>140</v>
      </c>
      <c r="AU165" s="252" t="s">
        <v>81</v>
      </c>
      <c r="AV165" s="12" t="s">
        <v>103</v>
      </c>
      <c r="AW165" s="12" t="s">
        <v>30</v>
      </c>
      <c r="AX165" s="12" t="s">
        <v>81</v>
      </c>
      <c r="AY165" s="252" t="s">
        <v>133</v>
      </c>
    </row>
    <row r="166" s="2" customFormat="1" ht="16.5" customHeight="1">
      <c r="A166" s="36"/>
      <c r="B166" s="37"/>
      <c r="C166" s="270" t="s">
        <v>210</v>
      </c>
      <c r="D166" s="270" t="s">
        <v>137</v>
      </c>
      <c r="E166" s="271" t="s">
        <v>590</v>
      </c>
      <c r="F166" s="272" t="s">
        <v>591</v>
      </c>
      <c r="G166" s="273" t="s">
        <v>478</v>
      </c>
      <c r="H166" s="274">
        <v>22.800000000000001</v>
      </c>
      <c r="I166" s="275"/>
      <c r="J166" s="276">
        <f>ROUND(I166*H166,2)</f>
        <v>0</v>
      </c>
      <c r="K166" s="272" t="s">
        <v>275</v>
      </c>
      <c r="L166" s="277"/>
      <c r="M166" s="278" t="s">
        <v>1</v>
      </c>
      <c r="N166" s="279" t="s">
        <v>38</v>
      </c>
      <c r="O166" s="89"/>
      <c r="P166" s="234">
        <f>O166*H166</f>
        <v>0</v>
      </c>
      <c r="Q166" s="234">
        <v>1</v>
      </c>
      <c r="R166" s="234">
        <f>Q166*H166</f>
        <v>22.800000000000001</v>
      </c>
      <c r="S166" s="234">
        <v>0</v>
      </c>
      <c r="T166" s="235">
        <f>S166*H166</f>
        <v>0</v>
      </c>
      <c r="U166" s="36"/>
      <c r="V166" s="36"/>
      <c r="W166" s="36"/>
      <c r="X166" s="36"/>
      <c r="Y166" s="36"/>
      <c r="Z166" s="36"/>
      <c r="AA166" s="36"/>
      <c r="AB166" s="36"/>
      <c r="AC166" s="36"/>
      <c r="AD166" s="36"/>
      <c r="AE166" s="36"/>
      <c r="AR166" s="236" t="s">
        <v>173</v>
      </c>
      <c r="AT166" s="236" t="s">
        <v>137</v>
      </c>
      <c r="AU166" s="236" t="s">
        <v>81</v>
      </c>
      <c r="AY166" s="15" t="s">
        <v>133</v>
      </c>
      <c r="BE166" s="237">
        <f>IF(N166="základní",J166,0)</f>
        <v>0</v>
      </c>
      <c r="BF166" s="237">
        <f>IF(N166="snížená",J166,0)</f>
        <v>0</v>
      </c>
      <c r="BG166" s="237">
        <f>IF(N166="zákl. přenesená",J166,0)</f>
        <v>0</v>
      </c>
      <c r="BH166" s="237">
        <f>IF(N166="sníž. přenesená",J166,0)</f>
        <v>0</v>
      </c>
      <c r="BI166" s="237">
        <f>IF(N166="nulová",J166,0)</f>
        <v>0</v>
      </c>
      <c r="BJ166" s="15" t="s">
        <v>81</v>
      </c>
      <c r="BK166" s="237">
        <f>ROUND(I166*H166,2)</f>
        <v>0</v>
      </c>
      <c r="BL166" s="15" t="s">
        <v>132</v>
      </c>
      <c r="BM166" s="236" t="s">
        <v>592</v>
      </c>
    </row>
    <row r="167" s="2" customFormat="1">
      <c r="A167" s="36"/>
      <c r="B167" s="37"/>
      <c r="C167" s="38"/>
      <c r="D167" s="238" t="s">
        <v>139</v>
      </c>
      <c r="E167" s="38"/>
      <c r="F167" s="239" t="s">
        <v>591</v>
      </c>
      <c r="G167" s="38"/>
      <c r="H167" s="38"/>
      <c r="I167" s="143"/>
      <c r="J167" s="38"/>
      <c r="K167" s="38"/>
      <c r="L167" s="42"/>
      <c r="M167" s="240"/>
      <c r="N167" s="241"/>
      <c r="O167" s="89"/>
      <c r="P167" s="89"/>
      <c r="Q167" s="89"/>
      <c r="R167" s="89"/>
      <c r="S167" s="89"/>
      <c r="T167" s="90"/>
      <c r="U167" s="36"/>
      <c r="V167" s="36"/>
      <c r="W167" s="36"/>
      <c r="X167" s="36"/>
      <c r="Y167" s="36"/>
      <c r="Z167" s="36"/>
      <c r="AA167" s="36"/>
      <c r="AB167" s="36"/>
      <c r="AC167" s="36"/>
      <c r="AD167" s="36"/>
      <c r="AE167" s="36"/>
      <c r="AT167" s="15" t="s">
        <v>139</v>
      </c>
      <c r="AU167" s="15" t="s">
        <v>81</v>
      </c>
    </row>
    <row r="168" s="12" customFormat="1">
      <c r="A168" s="12"/>
      <c r="B168" s="242"/>
      <c r="C168" s="243"/>
      <c r="D168" s="238" t="s">
        <v>140</v>
      </c>
      <c r="E168" s="244" t="s">
        <v>102</v>
      </c>
      <c r="F168" s="245" t="s">
        <v>593</v>
      </c>
      <c r="G168" s="243"/>
      <c r="H168" s="246">
        <v>22.800000000000001</v>
      </c>
      <c r="I168" s="247"/>
      <c r="J168" s="243"/>
      <c r="K168" s="243"/>
      <c r="L168" s="248"/>
      <c r="M168" s="249"/>
      <c r="N168" s="250"/>
      <c r="O168" s="250"/>
      <c r="P168" s="250"/>
      <c r="Q168" s="250"/>
      <c r="R168" s="250"/>
      <c r="S168" s="250"/>
      <c r="T168" s="251"/>
      <c r="U168" s="12"/>
      <c r="V168" s="12"/>
      <c r="W168" s="12"/>
      <c r="X168" s="12"/>
      <c r="Y168" s="12"/>
      <c r="Z168" s="12"/>
      <c r="AA168" s="12"/>
      <c r="AB168" s="12"/>
      <c r="AC168" s="12"/>
      <c r="AD168" s="12"/>
      <c r="AE168" s="12"/>
      <c r="AT168" s="252" t="s">
        <v>140</v>
      </c>
      <c r="AU168" s="252" t="s">
        <v>81</v>
      </c>
      <c r="AV168" s="12" t="s">
        <v>103</v>
      </c>
      <c r="AW168" s="12" t="s">
        <v>30</v>
      </c>
      <c r="AX168" s="12" t="s">
        <v>81</v>
      </c>
      <c r="AY168" s="252" t="s">
        <v>133</v>
      </c>
    </row>
    <row r="169" s="2" customFormat="1" ht="21.75" customHeight="1">
      <c r="A169" s="36"/>
      <c r="B169" s="37"/>
      <c r="C169" s="225" t="s">
        <v>218</v>
      </c>
      <c r="D169" s="225" t="s">
        <v>134</v>
      </c>
      <c r="E169" s="226" t="s">
        <v>594</v>
      </c>
      <c r="F169" s="227" t="s">
        <v>595</v>
      </c>
      <c r="G169" s="228" t="s">
        <v>274</v>
      </c>
      <c r="H169" s="229">
        <v>820</v>
      </c>
      <c r="I169" s="230"/>
      <c r="J169" s="231">
        <f>ROUND(I169*H169,2)</f>
        <v>0</v>
      </c>
      <c r="K169" s="227" t="s">
        <v>275</v>
      </c>
      <c r="L169" s="42"/>
      <c r="M169" s="232" t="s">
        <v>1</v>
      </c>
      <c r="N169" s="233" t="s">
        <v>38</v>
      </c>
      <c r="O169" s="89"/>
      <c r="P169" s="234">
        <f>O169*H169</f>
        <v>0</v>
      </c>
      <c r="Q169" s="234">
        <v>0</v>
      </c>
      <c r="R169" s="234">
        <f>Q169*H169</f>
        <v>0</v>
      </c>
      <c r="S169" s="234">
        <v>0</v>
      </c>
      <c r="T169" s="235">
        <f>S169*H169</f>
        <v>0</v>
      </c>
      <c r="U169" s="36"/>
      <c r="V169" s="36"/>
      <c r="W169" s="36"/>
      <c r="X169" s="36"/>
      <c r="Y169" s="36"/>
      <c r="Z169" s="36"/>
      <c r="AA169" s="36"/>
      <c r="AB169" s="36"/>
      <c r="AC169" s="36"/>
      <c r="AD169" s="36"/>
      <c r="AE169" s="36"/>
      <c r="AR169" s="236" t="s">
        <v>132</v>
      </c>
      <c r="AT169" s="236" t="s">
        <v>134</v>
      </c>
      <c r="AU169" s="236" t="s">
        <v>81</v>
      </c>
      <c r="AY169" s="15" t="s">
        <v>133</v>
      </c>
      <c r="BE169" s="237">
        <f>IF(N169="základní",J169,0)</f>
        <v>0</v>
      </c>
      <c r="BF169" s="237">
        <f>IF(N169="snížená",J169,0)</f>
        <v>0</v>
      </c>
      <c r="BG169" s="237">
        <f>IF(N169="zákl. přenesená",J169,0)</f>
        <v>0</v>
      </c>
      <c r="BH169" s="237">
        <f>IF(N169="sníž. přenesená",J169,0)</f>
        <v>0</v>
      </c>
      <c r="BI169" s="237">
        <f>IF(N169="nulová",J169,0)</f>
        <v>0</v>
      </c>
      <c r="BJ169" s="15" t="s">
        <v>81</v>
      </c>
      <c r="BK169" s="237">
        <f>ROUND(I169*H169,2)</f>
        <v>0</v>
      </c>
      <c r="BL169" s="15" t="s">
        <v>132</v>
      </c>
      <c r="BM169" s="236" t="s">
        <v>596</v>
      </c>
    </row>
    <row r="170" s="2" customFormat="1">
      <c r="A170" s="36"/>
      <c r="B170" s="37"/>
      <c r="C170" s="38"/>
      <c r="D170" s="238" t="s">
        <v>139</v>
      </c>
      <c r="E170" s="38"/>
      <c r="F170" s="239" t="s">
        <v>597</v>
      </c>
      <c r="G170" s="38"/>
      <c r="H170" s="38"/>
      <c r="I170" s="143"/>
      <c r="J170" s="38"/>
      <c r="K170" s="38"/>
      <c r="L170" s="42"/>
      <c r="M170" s="240"/>
      <c r="N170" s="241"/>
      <c r="O170" s="89"/>
      <c r="P170" s="89"/>
      <c r="Q170" s="89"/>
      <c r="R170" s="89"/>
      <c r="S170" s="89"/>
      <c r="T170" s="90"/>
      <c r="U170" s="36"/>
      <c r="V170" s="36"/>
      <c r="W170" s="36"/>
      <c r="X170" s="36"/>
      <c r="Y170" s="36"/>
      <c r="Z170" s="36"/>
      <c r="AA170" s="36"/>
      <c r="AB170" s="36"/>
      <c r="AC170" s="36"/>
      <c r="AD170" s="36"/>
      <c r="AE170" s="36"/>
      <c r="AT170" s="15" t="s">
        <v>139</v>
      </c>
      <c r="AU170" s="15" t="s">
        <v>81</v>
      </c>
    </row>
    <row r="171" s="12" customFormat="1">
      <c r="A171" s="12"/>
      <c r="B171" s="242"/>
      <c r="C171" s="243"/>
      <c r="D171" s="238" t="s">
        <v>140</v>
      </c>
      <c r="E171" s="244" t="s">
        <v>104</v>
      </c>
      <c r="F171" s="245" t="s">
        <v>598</v>
      </c>
      <c r="G171" s="243"/>
      <c r="H171" s="246">
        <v>820</v>
      </c>
      <c r="I171" s="247"/>
      <c r="J171" s="243"/>
      <c r="K171" s="243"/>
      <c r="L171" s="248"/>
      <c r="M171" s="249"/>
      <c r="N171" s="250"/>
      <c r="O171" s="250"/>
      <c r="P171" s="250"/>
      <c r="Q171" s="250"/>
      <c r="R171" s="250"/>
      <c r="S171" s="250"/>
      <c r="T171" s="251"/>
      <c r="U171" s="12"/>
      <c r="V171" s="12"/>
      <c r="W171" s="12"/>
      <c r="X171" s="12"/>
      <c r="Y171" s="12"/>
      <c r="Z171" s="12"/>
      <c r="AA171" s="12"/>
      <c r="AB171" s="12"/>
      <c r="AC171" s="12"/>
      <c r="AD171" s="12"/>
      <c r="AE171" s="12"/>
      <c r="AT171" s="252" t="s">
        <v>140</v>
      </c>
      <c r="AU171" s="252" t="s">
        <v>81</v>
      </c>
      <c r="AV171" s="12" t="s">
        <v>103</v>
      </c>
      <c r="AW171" s="12" t="s">
        <v>30</v>
      </c>
      <c r="AX171" s="12" t="s">
        <v>81</v>
      </c>
      <c r="AY171" s="252" t="s">
        <v>133</v>
      </c>
    </row>
    <row r="172" s="2" customFormat="1" ht="16.5" customHeight="1">
      <c r="A172" s="36"/>
      <c r="B172" s="37"/>
      <c r="C172" s="270" t="s">
        <v>8</v>
      </c>
      <c r="D172" s="270" t="s">
        <v>137</v>
      </c>
      <c r="E172" s="271" t="s">
        <v>599</v>
      </c>
      <c r="F172" s="272" t="s">
        <v>600</v>
      </c>
      <c r="G172" s="273" t="s">
        <v>478</v>
      </c>
      <c r="H172" s="274">
        <v>227.55000000000001</v>
      </c>
      <c r="I172" s="275"/>
      <c r="J172" s="276">
        <f>ROUND(I172*H172,2)</f>
        <v>0</v>
      </c>
      <c r="K172" s="272" t="s">
        <v>275</v>
      </c>
      <c r="L172" s="277"/>
      <c r="M172" s="278" t="s">
        <v>1</v>
      </c>
      <c r="N172" s="279" t="s">
        <v>38</v>
      </c>
      <c r="O172" s="89"/>
      <c r="P172" s="234">
        <f>O172*H172</f>
        <v>0</v>
      </c>
      <c r="Q172" s="234">
        <v>1</v>
      </c>
      <c r="R172" s="234">
        <f>Q172*H172</f>
        <v>227.55000000000001</v>
      </c>
      <c r="S172" s="234">
        <v>0</v>
      </c>
      <c r="T172" s="235">
        <f>S172*H172</f>
        <v>0</v>
      </c>
      <c r="U172" s="36"/>
      <c r="V172" s="36"/>
      <c r="W172" s="36"/>
      <c r="X172" s="36"/>
      <c r="Y172" s="36"/>
      <c r="Z172" s="36"/>
      <c r="AA172" s="36"/>
      <c r="AB172" s="36"/>
      <c r="AC172" s="36"/>
      <c r="AD172" s="36"/>
      <c r="AE172" s="36"/>
      <c r="AR172" s="236" t="s">
        <v>173</v>
      </c>
      <c r="AT172" s="236" t="s">
        <v>137</v>
      </c>
      <c r="AU172" s="236" t="s">
        <v>81</v>
      </c>
      <c r="AY172" s="15" t="s">
        <v>133</v>
      </c>
      <c r="BE172" s="237">
        <f>IF(N172="základní",J172,0)</f>
        <v>0</v>
      </c>
      <c r="BF172" s="237">
        <f>IF(N172="snížená",J172,0)</f>
        <v>0</v>
      </c>
      <c r="BG172" s="237">
        <f>IF(N172="zákl. přenesená",J172,0)</f>
        <v>0</v>
      </c>
      <c r="BH172" s="237">
        <f>IF(N172="sníž. přenesená",J172,0)</f>
        <v>0</v>
      </c>
      <c r="BI172" s="237">
        <f>IF(N172="nulová",J172,0)</f>
        <v>0</v>
      </c>
      <c r="BJ172" s="15" t="s">
        <v>81</v>
      </c>
      <c r="BK172" s="237">
        <f>ROUND(I172*H172,2)</f>
        <v>0</v>
      </c>
      <c r="BL172" s="15" t="s">
        <v>132</v>
      </c>
      <c r="BM172" s="236" t="s">
        <v>601</v>
      </c>
    </row>
    <row r="173" s="2" customFormat="1">
      <c r="A173" s="36"/>
      <c r="B173" s="37"/>
      <c r="C173" s="38"/>
      <c r="D173" s="238" t="s">
        <v>139</v>
      </c>
      <c r="E173" s="38"/>
      <c r="F173" s="239" t="s">
        <v>602</v>
      </c>
      <c r="G173" s="38"/>
      <c r="H173" s="38"/>
      <c r="I173" s="143"/>
      <c r="J173" s="38"/>
      <c r="K173" s="38"/>
      <c r="L173" s="42"/>
      <c r="M173" s="240"/>
      <c r="N173" s="241"/>
      <c r="O173" s="89"/>
      <c r="P173" s="89"/>
      <c r="Q173" s="89"/>
      <c r="R173" s="89"/>
      <c r="S173" s="89"/>
      <c r="T173" s="90"/>
      <c r="U173" s="36"/>
      <c r="V173" s="36"/>
      <c r="W173" s="36"/>
      <c r="X173" s="36"/>
      <c r="Y173" s="36"/>
      <c r="Z173" s="36"/>
      <c r="AA173" s="36"/>
      <c r="AB173" s="36"/>
      <c r="AC173" s="36"/>
      <c r="AD173" s="36"/>
      <c r="AE173" s="36"/>
      <c r="AT173" s="15" t="s">
        <v>139</v>
      </c>
      <c r="AU173" s="15" t="s">
        <v>81</v>
      </c>
    </row>
    <row r="174" s="12" customFormat="1">
      <c r="A174" s="12"/>
      <c r="B174" s="242"/>
      <c r="C174" s="243"/>
      <c r="D174" s="238" t="s">
        <v>140</v>
      </c>
      <c r="E174" s="244" t="s">
        <v>603</v>
      </c>
      <c r="F174" s="245" t="s">
        <v>604</v>
      </c>
      <c r="G174" s="243"/>
      <c r="H174" s="246">
        <v>227.55000000000001</v>
      </c>
      <c r="I174" s="247"/>
      <c r="J174" s="243"/>
      <c r="K174" s="243"/>
      <c r="L174" s="248"/>
      <c r="M174" s="249"/>
      <c r="N174" s="250"/>
      <c r="O174" s="250"/>
      <c r="P174" s="250"/>
      <c r="Q174" s="250"/>
      <c r="R174" s="250"/>
      <c r="S174" s="250"/>
      <c r="T174" s="251"/>
      <c r="U174" s="12"/>
      <c r="V174" s="12"/>
      <c r="W174" s="12"/>
      <c r="X174" s="12"/>
      <c r="Y174" s="12"/>
      <c r="Z174" s="12"/>
      <c r="AA174" s="12"/>
      <c r="AB174" s="12"/>
      <c r="AC174" s="12"/>
      <c r="AD174" s="12"/>
      <c r="AE174" s="12"/>
      <c r="AT174" s="252" t="s">
        <v>140</v>
      </c>
      <c r="AU174" s="252" t="s">
        <v>81</v>
      </c>
      <c r="AV174" s="12" t="s">
        <v>103</v>
      </c>
      <c r="AW174" s="12" t="s">
        <v>30</v>
      </c>
      <c r="AX174" s="12" t="s">
        <v>81</v>
      </c>
      <c r="AY174" s="252" t="s">
        <v>133</v>
      </c>
    </row>
    <row r="175" s="2" customFormat="1" ht="21.75" customHeight="1">
      <c r="A175" s="36"/>
      <c r="B175" s="37"/>
      <c r="C175" s="225" t="s">
        <v>231</v>
      </c>
      <c r="D175" s="225" t="s">
        <v>134</v>
      </c>
      <c r="E175" s="226" t="s">
        <v>605</v>
      </c>
      <c r="F175" s="227" t="s">
        <v>606</v>
      </c>
      <c r="G175" s="228" t="s">
        <v>274</v>
      </c>
      <c r="H175" s="229">
        <v>820</v>
      </c>
      <c r="I175" s="230"/>
      <c r="J175" s="231">
        <f>ROUND(I175*H175,2)</f>
        <v>0</v>
      </c>
      <c r="K175" s="227" t="s">
        <v>275</v>
      </c>
      <c r="L175" s="42"/>
      <c r="M175" s="232" t="s">
        <v>1</v>
      </c>
      <c r="N175" s="233" t="s">
        <v>38</v>
      </c>
      <c r="O175" s="89"/>
      <c r="P175" s="234">
        <f>O175*H175</f>
        <v>0</v>
      </c>
      <c r="Q175" s="234">
        <v>0</v>
      </c>
      <c r="R175" s="234">
        <f>Q175*H175</f>
        <v>0</v>
      </c>
      <c r="S175" s="234">
        <v>0</v>
      </c>
      <c r="T175" s="235">
        <f>S175*H175</f>
        <v>0</v>
      </c>
      <c r="U175" s="36"/>
      <c r="V175" s="36"/>
      <c r="W175" s="36"/>
      <c r="X175" s="36"/>
      <c r="Y175" s="36"/>
      <c r="Z175" s="36"/>
      <c r="AA175" s="36"/>
      <c r="AB175" s="36"/>
      <c r="AC175" s="36"/>
      <c r="AD175" s="36"/>
      <c r="AE175" s="36"/>
      <c r="AR175" s="236" t="s">
        <v>132</v>
      </c>
      <c r="AT175" s="236" t="s">
        <v>134</v>
      </c>
      <c r="AU175" s="236" t="s">
        <v>81</v>
      </c>
      <c r="AY175" s="15" t="s">
        <v>133</v>
      </c>
      <c r="BE175" s="237">
        <f>IF(N175="základní",J175,0)</f>
        <v>0</v>
      </c>
      <c r="BF175" s="237">
        <f>IF(N175="snížená",J175,0)</f>
        <v>0</v>
      </c>
      <c r="BG175" s="237">
        <f>IF(N175="zákl. přenesená",J175,0)</f>
        <v>0</v>
      </c>
      <c r="BH175" s="237">
        <f>IF(N175="sníž. přenesená",J175,0)</f>
        <v>0</v>
      </c>
      <c r="BI175" s="237">
        <f>IF(N175="nulová",J175,0)</f>
        <v>0</v>
      </c>
      <c r="BJ175" s="15" t="s">
        <v>81</v>
      </c>
      <c r="BK175" s="237">
        <f>ROUND(I175*H175,2)</f>
        <v>0</v>
      </c>
      <c r="BL175" s="15" t="s">
        <v>132</v>
      </c>
      <c r="BM175" s="236" t="s">
        <v>607</v>
      </c>
    </row>
    <row r="176" s="2" customFormat="1">
      <c r="A176" s="36"/>
      <c r="B176" s="37"/>
      <c r="C176" s="38"/>
      <c r="D176" s="238" t="s">
        <v>139</v>
      </c>
      <c r="E176" s="38"/>
      <c r="F176" s="239" t="s">
        <v>608</v>
      </c>
      <c r="G176" s="38"/>
      <c r="H176" s="38"/>
      <c r="I176" s="143"/>
      <c r="J176" s="38"/>
      <c r="K176" s="38"/>
      <c r="L176" s="42"/>
      <c r="M176" s="240"/>
      <c r="N176" s="241"/>
      <c r="O176" s="89"/>
      <c r="P176" s="89"/>
      <c r="Q176" s="89"/>
      <c r="R176" s="89"/>
      <c r="S176" s="89"/>
      <c r="T176" s="90"/>
      <c r="U176" s="36"/>
      <c r="V176" s="36"/>
      <c r="W176" s="36"/>
      <c r="X176" s="36"/>
      <c r="Y176" s="36"/>
      <c r="Z176" s="36"/>
      <c r="AA176" s="36"/>
      <c r="AB176" s="36"/>
      <c r="AC176" s="36"/>
      <c r="AD176" s="36"/>
      <c r="AE176" s="36"/>
      <c r="AT176" s="15" t="s">
        <v>139</v>
      </c>
      <c r="AU176" s="15" t="s">
        <v>81</v>
      </c>
    </row>
    <row r="177" s="2" customFormat="1" ht="16.5" customHeight="1">
      <c r="A177" s="36"/>
      <c r="B177" s="37"/>
      <c r="C177" s="270" t="s">
        <v>239</v>
      </c>
      <c r="D177" s="270" t="s">
        <v>137</v>
      </c>
      <c r="E177" s="271" t="s">
        <v>609</v>
      </c>
      <c r="F177" s="272" t="s">
        <v>610</v>
      </c>
      <c r="G177" s="273" t="s">
        <v>611</v>
      </c>
      <c r="H177" s="274">
        <v>12.300000000000001</v>
      </c>
      <c r="I177" s="275"/>
      <c r="J177" s="276">
        <f>ROUND(I177*H177,2)</f>
        <v>0</v>
      </c>
      <c r="K177" s="272" t="s">
        <v>275</v>
      </c>
      <c r="L177" s="277"/>
      <c r="M177" s="278" t="s">
        <v>1</v>
      </c>
      <c r="N177" s="279" t="s">
        <v>38</v>
      </c>
      <c r="O177" s="89"/>
      <c r="P177" s="234">
        <f>O177*H177</f>
        <v>0</v>
      </c>
      <c r="Q177" s="234">
        <v>0.001</v>
      </c>
      <c r="R177" s="234">
        <f>Q177*H177</f>
        <v>0.0123</v>
      </c>
      <c r="S177" s="234">
        <v>0</v>
      </c>
      <c r="T177" s="235">
        <f>S177*H177</f>
        <v>0</v>
      </c>
      <c r="U177" s="36"/>
      <c r="V177" s="36"/>
      <c r="W177" s="36"/>
      <c r="X177" s="36"/>
      <c r="Y177" s="36"/>
      <c r="Z177" s="36"/>
      <c r="AA177" s="36"/>
      <c r="AB177" s="36"/>
      <c r="AC177" s="36"/>
      <c r="AD177" s="36"/>
      <c r="AE177" s="36"/>
      <c r="AR177" s="236" t="s">
        <v>173</v>
      </c>
      <c r="AT177" s="236" t="s">
        <v>137</v>
      </c>
      <c r="AU177" s="236" t="s">
        <v>81</v>
      </c>
      <c r="AY177" s="15" t="s">
        <v>133</v>
      </c>
      <c r="BE177" s="237">
        <f>IF(N177="základní",J177,0)</f>
        <v>0</v>
      </c>
      <c r="BF177" s="237">
        <f>IF(N177="snížená",J177,0)</f>
        <v>0</v>
      </c>
      <c r="BG177" s="237">
        <f>IF(N177="zákl. přenesená",J177,0)</f>
        <v>0</v>
      </c>
      <c r="BH177" s="237">
        <f>IF(N177="sníž. přenesená",J177,0)</f>
        <v>0</v>
      </c>
      <c r="BI177" s="237">
        <f>IF(N177="nulová",J177,0)</f>
        <v>0</v>
      </c>
      <c r="BJ177" s="15" t="s">
        <v>81</v>
      </c>
      <c r="BK177" s="237">
        <f>ROUND(I177*H177,2)</f>
        <v>0</v>
      </c>
      <c r="BL177" s="15" t="s">
        <v>132</v>
      </c>
      <c r="BM177" s="236" t="s">
        <v>612</v>
      </c>
    </row>
    <row r="178" s="2" customFormat="1">
      <c r="A178" s="36"/>
      <c r="B178" s="37"/>
      <c r="C178" s="38"/>
      <c r="D178" s="238" t="s">
        <v>139</v>
      </c>
      <c r="E178" s="38"/>
      <c r="F178" s="239" t="s">
        <v>613</v>
      </c>
      <c r="G178" s="38"/>
      <c r="H178" s="38"/>
      <c r="I178" s="143"/>
      <c r="J178" s="38"/>
      <c r="K178" s="38"/>
      <c r="L178" s="42"/>
      <c r="M178" s="240"/>
      <c r="N178" s="241"/>
      <c r="O178" s="89"/>
      <c r="P178" s="89"/>
      <c r="Q178" s="89"/>
      <c r="R178" s="89"/>
      <c r="S178" s="89"/>
      <c r="T178" s="90"/>
      <c r="U178" s="36"/>
      <c r="V178" s="36"/>
      <c r="W178" s="36"/>
      <c r="X178" s="36"/>
      <c r="Y178" s="36"/>
      <c r="Z178" s="36"/>
      <c r="AA178" s="36"/>
      <c r="AB178" s="36"/>
      <c r="AC178" s="36"/>
      <c r="AD178" s="36"/>
      <c r="AE178" s="36"/>
      <c r="AT178" s="15" t="s">
        <v>139</v>
      </c>
      <c r="AU178" s="15" t="s">
        <v>81</v>
      </c>
    </row>
    <row r="179" s="12" customFormat="1">
      <c r="A179" s="12"/>
      <c r="B179" s="242"/>
      <c r="C179" s="243"/>
      <c r="D179" s="238" t="s">
        <v>140</v>
      </c>
      <c r="E179" s="244" t="s">
        <v>243</v>
      </c>
      <c r="F179" s="245" t="s">
        <v>614</v>
      </c>
      <c r="G179" s="243"/>
      <c r="H179" s="246">
        <v>12.300000000000001</v>
      </c>
      <c r="I179" s="247"/>
      <c r="J179" s="243"/>
      <c r="K179" s="243"/>
      <c r="L179" s="248"/>
      <c r="M179" s="249"/>
      <c r="N179" s="250"/>
      <c r="O179" s="250"/>
      <c r="P179" s="250"/>
      <c r="Q179" s="250"/>
      <c r="R179" s="250"/>
      <c r="S179" s="250"/>
      <c r="T179" s="251"/>
      <c r="U179" s="12"/>
      <c r="V179" s="12"/>
      <c r="W179" s="12"/>
      <c r="X179" s="12"/>
      <c r="Y179" s="12"/>
      <c r="Z179" s="12"/>
      <c r="AA179" s="12"/>
      <c r="AB179" s="12"/>
      <c r="AC179" s="12"/>
      <c r="AD179" s="12"/>
      <c r="AE179" s="12"/>
      <c r="AT179" s="252" t="s">
        <v>140</v>
      </c>
      <c r="AU179" s="252" t="s">
        <v>81</v>
      </c>
      <c r="AV179" s="12" t="s">
        <v>103</v>
      </c>
      <c r="AW179" s="12" t="s">
        <v>30</v>
      </c>
      <c r="AX179" s="12" t="s">
        <v>81</v>
      </c>
      <c r="AY179" s="252" t="s">
        <v>133</v>
      </c>
    </row>
    <row r="180" s="2" customFormat="1" ht="16.5" customHeight="1">
      <c r="A180" s="36"/>
      <c r="B180" s="37"/>
      <c r="C180" s="225" t="s">
        <v>247</v>
      </c>
      <c r="D180" s="225" t="s">
        <v>134</v>
      </c>
      <c r="E180" s="226" t="s">
        <v>615</v>
      </c>
      <c r="F180" s="227" t="s">
        <v>616</v>
      </c>
      <c r="G180" s="228" t="s">
        <v>274</v>
      </c>
      <c r="H180" s="229">
        <v>820</v>
      </c>
      <c r="I180" s="230"/>
      <c r="J180" s="231">
        <f>ROUND(I180*H180,2)</f>
        <v>0</v>
      </c>
      <c r="K180" s="227" t="s">
        <v>275</v>
      </c>
      <c r="L180" s="42"/>
      <c r="M180" s="232" t="s">
        <v>1</v>
      </c>
      <c r="N180" s="233" t="s">
        <v>38</v>
      </c>
      <c r="O180" s="89"/>
      <c r="P180" s="234">
        <f>O180*H180</f>
        <v>0</v>
      </c>
      <c r="Q180" s="234">
        <v>0</v>
      </c>
      <c r="R180" s="234">
        <f>Q180*H180</f>
        <v>0</v>
      </c>
      <c r="S180" s="234">
        <v>0</v>
      </c>
      <c r="T180" s="235">
        <f>S180*H180</f>
        <v>0</v>
      </c>
      <c r="U180" s="36"/>
      <c r="V180" s="36"/>
      <c r="W180" s="36"/>
      <c r="X180" s="36"/>
      <c r="Y180" s="36"/>
      <c r="Z180" s="36"/>
      <c r="AA180" s="36"/>
      <c r="AB180" s="36"/>
      <c r="AC180" s="36"/>
      <c r="AD180" s="36"/>
      <c r="AE180" s="36"/>
      <c r="AR180" s="236" t="s">
        <v>132</v>
      </c>
      <c r="AT180" s="236" t="s">
        <v>134</v>
      </c>
      <c r="AU180" s="236" t="s">
        <v>81</v>
      </c>
      <c r="AY180" s="15" t="s">
        <v>133</v>
      </c>
      <c r="BE180" s="237">
        <f>IF(N180="základní",J180,0)</f>
        <v>0</v>
      </c>
      <c r="BF180" s="237">
        <f>IF(N180="snížená",J180,0)</f>
        <v>0</v>
      </c>
      <c r="BG180" s="237">
        <f>IF(N180="zákl. přenesená",J180,0)</f>
        <v>0</v>
      </c>
      <c r="BH180" s="237">
        <f>IF(N180="sníž. přenesená",J180,0)</f>
        <v>0</v>
      </c>
      <c r="BI180" s="237">
        <f>IF(N180="nulová",J180,0)</f>
        <v>0</v>
      </c>
      <c r="BJ180" s="15" t="s">
        <v>81</v>
      </c>
      <c r="BK180" s="237">
        <f>ROUND(I180*H180,2)</f>
        <v>0</v>
      </c>
      <c r="BL180" s="15" t="s">
        <v>132</v>
      </c>
      <c r="BM180" s="236" t="s">
        <v>617</v>
      </c>
    </row>
    <row r="181" s="2" customFormat="1">
      <c r="A181" s="36"/>
      <c r="B181" s="37"/>
      <c r="C181" s="38"/>
      <c r="D181" s="238" t="s">
        <v>139</v>
      </c>
      <c r="E181" s="38"/>
      <c r="F181" s="239" t="s">
        <v>618</v>
      </c>
      <c r="G181" s="38"/>
      <c r="H181" s="38"/>
      <c r="I181" s="143"/>
      <c r="J181" s="38"/>
      <c r="K181" s="38"/>
      <c r="L181" s="42"/>
      <c r="M181" s="240"/>
      <c r="N181" s="241"/>
      <c r="O181" s="89"/>
      <c r="P181" s="89"/>
      <c r="Q181" s="89"/>
      <c r="R181" s="89"/>
      <c r="S181" s="89"/>
      <c r="T181" s="90"/>
      <c r="U181" s="36"/>
      <c r="V181" s="36"/>
      <c r="W181" s="36"/>
      <c r="X181" s="36"/>
      <c r="Y181" s="36"/>
      <c r="Z181" s="36"/>
      <c r="AA181" s="36"/>
      <c r="AB181" s="36"/>
      <c r="AC181" s="36"/>
      <c r="AD181" s="36"/>
      <c r="AE181" s="36"/>
      <c r="AT181" s="15" t="s">
        <v>139</v>
      </c>
      <c r="AU181" s="15" t="s">
        <v>81</v>
      </c>
    </row>
    <row r="182" s="2" customFormat="1" ht="16.5" customHeight="1">
      <c r="A182" s="36"/>
      <c r="B182" s="37"/>
      <c r="C182" s="225" t="s">
        <v>256</v>
      </c>
      <c r="D182" s="225" t="s">
        <v>134</v>
      </c>
      <c r="E182" s="226" t="s">
        <v>619</v>
      </c>
      <c r="F182" s="227" t="s">
        <v>620</v>
      </c>
      <c r="G182" s="228" t="s">
        <v>274</v>
      </c>
      <c r="H182" s="229">
        <v>820</v>
      </c>
      <c r="I182" s="230"/>
      <c r="J182" s="231">
        <f>ROUND(I182*H182,2)</f>
        <v>0</v>
      </c>
      <c r="K182" s="227" t="s">
        <v>275</v>
      </c>
      <c r="L182" s="42"/>
      <c r="M182" s="232" t="s">
        <v>1</v>
      </c>
      <c r="N182" s="233" t="s">
        <v>38</v>
      </c>
      <c r="O182" s="89"/>
      <c r="P182" s="234">
        <f>O182*H182</f>
        <v>0</v>
      </c>
      <c r="Q182" s="234">
        <v>0</v>
      </c>
      <c r="R182" s="234">
        <f>Q182*H182</f>
        <v>0</v>
      </c>
      <c r="S182" s="234">
        <v>0</v>
      </c>
      <c r="T182" s="235">
        <f>S182*H182</f>
        <v>0</v>
      </c>
      <c r="U182" s="36"/>
      <c r="V182" s="36"/>
      <c r="W182" s="36"/>
      <c r="X182" s="36"/>
      <c r="Y182" s="36"/>
      <c r="Z182" s="36"/>
      <c r="AA182" s="36"/>
      <c r="AB182" s="36"/>
      <c r="AC182" s="36"/>
      <c r="AD182" s="36"/>
      <c r="AE182" s="36"/>
      <c r="AR182" s="236" t="s">
        <v>132</v>
      </c>
      <c r="AT182" s="236" t="s">
        <v>134</v>
      </c>
      <c r="AU182" s="236" t="s">
        <v>81</v>
      </c>
      <c r="AY182" s="15" t="s">
        <v>133</v>
      </c>
      <c r="BE182" s="237">
        <f>IF(N182="základní",J182,0)</f>
        <v>0</v>
      </c>
      <c r="BF182" s="237">
        <f>IF(N182="snížená",J182,0)</f>
        <v>0</v>
      </c>
      <c r="BG182" s="237">
        <f>IF(N182="zákl. přenesená",J182,0)</f>
        <v>0</v>
      </c>
      <c r="BH182" s="237">
        <f>IF(N182="sníž. přenesená",J182,0)</f>
        <v>0</v>
      </c>
      <c r="BI182" s="237">
        <f>IF(N182="nulová",J182,0)</f>
        <v>0</v>
      </c>
      <c r="BJ182" s="15" t="s">
        <v>81</v>
      </c>
      <c r="BK182" s="237">
        <f>ROUND(I182*H182,2)</f>
        <v>0</v>
      </c>
      <c r="BL182" s="15" t="s">
        <v>132</v>
      </c>
      <c r="BM182" s="236" t="s">
        <v>621</v>
      </c>
    </row>
    <row r="183" s="2" customFormat="1">
      <c r="A183" s="36"/>
      <c r="B183" s="37"/>
      <c r="C183" s="38"/>
      <c r="D183" s="238" t="s">
        <v>139</v>
      </c>
      <c r="E183" s="38"/>
      <c r="F183" s="239" t="s">
        <v>622</v>
      </c>
      <c r="G183" s="38"/>
      <c r="H183" s="38"/>
      <c r="I183" s="143"/>
      <c r="J183" s="38"/>
      <c r="K183" s="38"/>
      <c r="L183" s="42"/>
      <c r="M183" s="240"/>
      <c r="N183" s="241"/>
      <c r="O183" s="89"/>
      <c r="P183" s="89"/>
      <c r="Q183" s="89"/>
      <c r="R183" s="89"/>
      <c r="S183" s="89"/>
      <c r="T183" s="90"/>
      <c r="U183" s="36"/>
      <c r="V183" s="36"/>
      <c r="W183" s="36"/>
      <c r="X183" s="36"/>
      <c r="Y183" s="36"/>
      <c r="Z183" s="36"/>
      <c r="AA183" s="36"/>
      <c r="AB183" s="36"/>
      <c r="AC183" s="36"/>
      <c r="AD183" s="36"/>
      <c r="AE183" s="36"/>
      <c r="AT183" s="15" t="s">
        <v>139</v>
      </c>
      <c r="AU183" s="15" t="s">
        <v>81</v>
      </c>
    </row>
    <row r="184" s="12" customFormat="1">
      <c r="A184" s="12"/>
      <c r="B184" s="242"/>
      <c r="C184" s="243"/>
      <c r="D184" s="238" t="s">
        <v>140</v>
      </c>
      <c r="E184" s="244" t="s">
        <v>623</v>
      </c>
      <c r="F184" s="245" t="s">
        <v>598</v>
      </c>
      <c r="G184" s="243"/>
      <c r="H184" s="246">
        <v>820</v>
      </c>
      <c r="I184" s="247"/>
      <c r="J184" s="243"/>
      <c r="K184" s="243"/>
      <c r="L184" s="248"/>
      <c r="M184" s="249"/>
      <c r="N184" s="250"/>
      <c r="O184" s="250"/>
      <c r="P184" s="250"/>
      <c r="Q184" s="250"/>
      <c r="R184" s="250"/>
      <c r="S184" s="250"/>
      <c r="T184" s="251"/>
      <c r="U184" s="12"/>
      <c r="V184" s="12"/>
      <c r="W184" s="12"/>
      <c r="X184" s="12"/>
      <c r="Y184" s="12"/>
      <c r="Z184" s="12"/>
      <c r="AA184" s="12"/>
      <c r="AB184" s="12"/>
      <c r="AC184" s="12"/>
      <c r="AD184" s="12"/>
      <c r="AE184" s="12"/>
      <c r="AT184" s="252" t="s">
        <v>140</v>
      </c>
      <c r="AU184" s="252" t="s">
        <v>81</v>
      </c>
      <c r="AV184" s="12" t="s">
        <v>103</v>
      </c>
      <c r="AW184" s="12" t="s">
        <v>30</v>
      </c>
      <c r="AX184" s="12" t="s">
        <v>81</v>
      </c>
      <c r="AY184" s="252" t="s">
        <v>133</v>
      </c>
    </row>
    <row r="185" s="2" customFormat="1" ht="16.5" customHeight="1">
      <c r="A185" s="36"/>
      <c r="B185" s="37"/>
      <c r="C185" s="225" t="s">
        <v>373</v>
      </c>
      <c r="D185" s="225" t="s">
        <v>134</v>
      </c>
      <c r="E185" s="226" t="s">
        <v>624</v>
      </c>
      <c r="F185" s="227" t="s">
        <v>625</v>
      </c>
      <c r="G185" s="228" t="s">
        <v>535</v>
      </c>
      <c r="H185" s="229">
        <v>36.899999999999999</v>
      </c>
      <c r="I185" s="230"/>
      <c r="J185" s="231">
        <f>ROUND(I185*H185,2)</f>
        <v>0</v>
      </c>
      <c r="K185" s="227" t="s">
        <v>275</v>
      </c>
      <c r="L185" s="42"/>
      <c r="M185" s="232" t="s">
        <v>1</v>
      </c>
      <c r="N185" s="233" t="s">
        <v>38</v>
      </c>
      <c r="O185" s="89"/>
      <c r="P185" s="234">
        <f>O185*H185</f>
        <v>0</v>
      </c>
      <c r="Q185" s="234">
        <v>0</v>
      </c>
      <c r="R185" s="234">
        <f>Q185*H185</f>
        <v>0</v>
      </c>
      <c r="S185" s="234">
        <v>0</v>
      </c>
      <c r="T185" s="235">
        <f>S185*H185</f>
        <v>0</v>
      </c>
      <c r="U185" s="36"/>
      <c r="V185" s="36"/>
      <c r="W185" s="36"/>
      <c r="X185" s="36"/>
      <c r="Y185" s="36"/>
      <c r="Z185" s="36"/>
      <c r="AA185" s="36"/>
      <c r="AB185" s="36"/>
      <c r="AC185" s="36"/>
      <c r="AD185" s="36"/>
      <c r="AE185" s="36"/>
      <c r="AR185" s="236" t="s">
        <v>132</v>
      </c>
      <c r="AT185" s="236" t="s">
        <v>134</v>
      </c>
      <c r="AU185" s="236" t="s">
        <v>81</v>
      </c>
      <c r="AY185" s="15" t="s">
        <v>133</v>
      </c>
      <c r="BE185" s="237">
        <f>IF(N185="základní",J185,0)</f>
        <v>0</v>
      </c>
      <c r="BF185" s="237">
        <f>IF(N185="snížená",J185,0)</f>
        <v>0</v>
      </c>
      <c r="BG185" s="237">
        <f>IF(N185="zákl. přenesená",J185,0)</f>
        <v>0</v>
      </c>
      <c r="BH185" s="237">
        <f>IF(N185="sníž. přenesená",J185,0)</f>
        <v>0</v>
      </c>
      <c r="BI185" s="237">
        <f>IF(N185="nulová",J185,0)</f>
        <v>0</v>
      </c>
      <c r="BJ185" s="15" t="s">
        <v>81</v>
      </c>
      <c r="BK185" s="237">
        <f>ROUND(I185*H185,2)</f>
        <v>0</v>
      </c>
      <c r="BL185" s="15" t="s">
        <v>132</v>
      </c>
      <c r="BM185" s="236" t="s">
        <v>626</v>
      </c>
    </row>
    <row r="186" s="2" customFormat="1">
      <c r="A186" s="36"/>
      <c r="B186" s="37"/>
      <c r="C186" s="38"/>
      <c r="D186" s="238" t="s">
        <v>139</v>
      </c>
      <c r="E186" s="38"/>
      <c r="F186" s="239" t="s">
        <v>627</v>
      </c>
      <c r="G186" s="38"/>
      <c r="H186" s="38"/>
      <c r="I186" s="143"/>
      <c r="J186" s="38"/>
      <c r="K186" s="38"/>
      <c r="L186" s="42"/>
      <c r="M186" s="240"/>
      <c r="N186" s="241"/>
      <c r="O186" s="89"/>
      <c r="P186" s="89"/>
      <c r="Q186" s="89"/>
      <c r="R186" s="89"/>
      <c r="S186" s="89"/>
      <c r="T186" s="90"/>
      <c r="U186" s="36"/>
      <c r="V186" s="36"/>
      <c r="W186" s="36"/>
      <c r="X186" s="36"/>
      <c r="Y186" s="36"/>
      <c r="Z186" s="36"/>
      <c r="AA186" s="36"/>
      <c r="AB186" s="36"/>
      <c r="AC186" s="36"/>
      <c r="AD186" s="36"/>
      <c r="AE186" s="36"/>
      <c r="AT186" s="15" t="s">
        <v>139</v>
      </c>
      <c r="AU186" s="15" t="s">
        <v>81</v>
      </c>
    </row>
    <row r="187" s="12" customFormat="1">
      <c r="A187" s="12"/>
      <c r="B187" s="242"/>
      <c r="C187" s="243"/>
      <c r="D187" s="238" t="s">
        <v>140</v>
      </c>
      <c r="E187" s="244" t="s">
        <v>378</v>
      </c>
      <c r="F187" s="245" t="s">
        <v>628</v>
      </c>
      <c r="G187" s="243"/>
      <c r="H187" s="246">
        <v>36.899999999999999</v>
      </c>
      <c r="I187" s="247"/>
      <c r="J187" s="243"/>
      <c r="K187" s="243"/>
      <c r="L187" s="248"/>
      <c r="M187" s="249"/>
      <c r="N187" s="250"/>
      <c r="O187" s="250"/>
      <c r="P187" s="250"/>
      <c r="Q187" s="250"/>
      <c r="R187" s="250"/>
      <c r="S187" s="250"/>
      <c r="T187" s="251"/>
      <c r="U187" s="12"/>
      <c r="V187" s="12"/>
      <c r="W187" s="12"/>
      <c r="X187" s="12"/>
      <c r="Y187" s="12"/>
      <c r="Z187" s="12"/>
      <c r="AA187" s="12"/>
      <c r="AB187" s="12"/>
      <c r="AC187" s="12"/>
      <c r="AD187" s="12"/>
      <c r="AE187" s="12"/>
      <c r="AT187" s="252" t="s">
        <v>140</v>
      </c>
      <c r="AU187" s="252" t="s">
        <v>81</v>
      </c>
      <c r="AV187" s="12" t="s">
        <v>103</v>
      </c>
      <c r="AW187" s="12" t="s">
        <v>30</v>
      </c>
      <c r="AX187" s="12" t="s">
        <v>81</v>
      </c>
      <c r="AY187" s="252" t="s">
        <v>133</v>
      </c>
    </row>
    <row r="188" s="2" customFormat="1" ht="16.5" customHeight="1">
      <c r="A188" s="36"/>
      <c r="B188" s="37"/>
      <c r="C188" s="225" t="s">
        <v>7</v>
      </c>
      <c r="D188" s="225" t="s">
        <v>134</v>
      </c>
      <c r="E188" s="226" t="s">
        <v>629</v>
      </c>
      <c r="F188" s="227" t="s">
        <v>630</v>
      </c>
      <c r="G188" s="228" t="s">
        <v>535</v>
      </c>
      <c r="H188" s="229">
        <v>36.899999999999999</v>
      </c>
      <c r="I188" s="230"/>
      <c r="J188" s="231">
        <f>ROUND(I188*H188,2)</f>
        <v>0</v>
      </c>
      <c r="K188" s="227" t="s">
        <v>275</v>
      </c>
      <c r="L188" s="42"/>
      <c r="M188" s="232" t="s">
        <v>1</v>
      </c>
      <c r="N188" s="233" t="s">
        <v>38</v>
      </c>
      <c r="O188" s="89"/>
      <c r="P188" s="234">
        <f>O188*H188</f>
        <v>0</v>
      </c>
      <c r="Q188" s="234">
        <v>0</v>
      </c>
      <c r="R188" s="234">
        <f>Q188*H188</f>
        <v>0</v>
      </c>
      <c r="S188" s="234">
        <v>0</v>
      </c>
      <c r="T188" s="235">
        <f>S188*H188</f>
        <v>0</v>
      </c>
      <c r="U188" s="36"/>
      <c r="V188" s="36"/>
      <c r="W188" s="36"/>
      <c r="X188" s="36"/>
      <c r="Y188" s="36"/>
      <c r="Z188" s="36"/>
      <c r="AA188" s="36"/>
      <c r="AB188" s="36"/>
      <c r="AC188" s="36"/>
      <c r="AD188" s="36"/>
      <c r="AE188" s="36"/>
      <c r="AR188" s="236" t="s">
        <v>132</v>
      </c>
      <c r="AT188" s="236" t="s">
        <v>134</v>
      </c>
      <c r="AU188" s="236" t="s">
        <v>81</v>
      </c>
      <c r="AY188" s="15" t="s">
        <v>133</v>
      </c>
      <c r="BE188" s="237">
        <f>IF(N188="základní",J188,0)</f>
        <v>0</v>
      </c>
      <c r="BF188" s="237">
        <f>IF(N188="snížená",J188,0)</f>
        <v>0</v>
      </c>
      <c r="BG188" s="237">
        <f>IF(N188="zákl. přenesená",J188,0)</f>
        <v>0</v>
      </c>
      <c r="BH188" s="237">
        <f>IF(N188="sníž. přenesená",J188,0)</f>
        <v>0</v>
      </c>
      <c r="BI188" s="237">
        <f>IF(N188="nulová",J188,0)</f>
        <v>0</v>
      </c>
      <c r="BJ188" s="15" t="s">
        <v>81</v>
      </c>
      <c r="BK188" s="237">
        <f>ROUND(I188*H188,2)</f>
        <v>0</v>
      </c>
      <c r="BL188" s="15" t="s">
        <v>132</v>
      </c>
      <c r="BM188" s="236" t="s">
        <v>631</v>
      </c>
    </row>
    <row r="189" s="2" customFormat="1">
      <c r="A189" s="36"/>
      <c r="B189" s="37"/>
      <c r="C189" s="38"/>
      <c r="D189" s="238" t="s">
        <v>139</v>
      </c>
      <c r="E189" s="38"/>
      <c r="F189" s="239" t="s">
        <v>632</v>
      </c>
      <c r="G189" s="38"/>
      <c r="H189" s="38"/>
      <c r="I189" s="143"/>
      <c r="J189" s="38"/>
      <c r="K189" s="38"/>
      <c r="L189" s="42"/>
      <c r="M189" s="240"/>
      <c r="N189" s="241"/>
      <c r="O189" s="89"/>
      <c r="P189" s="89"/>
      <c r="Q189" s="89"/>
      <c r="R189" s="89"/>
      <c r="S189" s="89"/>
      <c r="T189" s="90"/>
      <c r="U189" s="36"/>
      <c r="V189" s="36"/>
      <c r="W189" s="36"/>
      <c r="X189" s="36"/>
      <c r="Y189" s="36"/>
      <c r="Z189" s="36"/>
      <c r="AA189" s="36"/>
      <c r="AB189" s="36"/>
      <c r="AC189" s="36"/>
      <c r="AD189" s="36"/>
      <c r="AE189" s="36"/>
      <c r="AT189" s="15" t="s">
        <v>139</v>
      </c>
      <c r="AU189" s="15" t="s">
        <v>81</v>
      </c>
    </row>
    <row r="190" s="11" customFormat="1" ht="25.92" customHeight="1">
      <c r="A190" s="11"/>
      <c r="B190" s="211"/>
      <c r="C190" s="212"/>
      <c r="D190" s="213" t="s">
        <v>72</v>
      </c>
      <c r="E190" s="214" t="s">
        <v>132</v>
      </c>
      <c r="F190" s="214" t="s">
        <v>633</v>
      </c>
      <c r="G190" s="212"/>
      <c r="H190" s="212"/>
      <c r="I190" s="215"/>
      <c r="J190" s="216">
        <f>BK190</f>
        <v>0</v>
      </c>
      <c r="K190" s="212"/>
      <c r="L190" s="217"/>
      <c r="M190" s="218"/>
      <c r="N190" s="219"/>
      <c r="O190" s="219"/>
      <c r="P190" s="220">
        <f>SUM(P191:P207)</f>
        <v>0</v>
      </c>
      <c r="Q190" s="219"/>
      <c r="R190" s="220">
        <f>SUM(R191:R207)</f>
        <v>0.79305000000000003</v>
      </c>
      <c r="S190" s="219"/>
      <c r="T190" s="221">
        <f>SUM(T191:T207)</f>
        <v>0</v>
      </c>
      <c r="U190" s="11"/>
      <c r="V190" s="11"/>
      <c r="W190" s="11"/>
      <c r="X190" s="11"/>
      <c r="Y190" s="11"/>
      <c r="Z190" s="11"/>
      <c r="AA190" s="11"/>
      <c r="AB190" s="11"/>
      <c r="AC190" s="11"/>
      <c r="AD190" s="11"/>
      <c r="AE190" s="11"/>
      <c r="AR190" s="222" t="s">
        <v>132</v>
      </c>
      <c r="AT190" s="223" t="s">
        <v>72</v>
      </c>
      <c r="AU190" s="223" t="s">
        <v>73</v>
      </c>
      <c r="AY190" s="222" t="s">
        <v>133</v>
      </c>
      <c r="BK190" s="224">
        <f>SUM(BK191:BK207)</f>
        <v>0</v>
      </c>
    </row>
    <row r="191" s="2" customFormat="1" ht="16.5" customHeight="1">
      <c r="A191" s="36"/>
      <c r="B191" s="37"/>
      <c r="C191" s="225" t="s">
        <v>383</v>
      </c>
      <c r="D191" s="225" t="s">
        <v>134</v>
      </c>
      <c r="E191" s="226" t="s">
        <v>634</v>
      </c>
      <c r="F191" s="227" t="s">
        <v>635</v>
      </c>
      <c r="G191" s="228" t="s">
        <v>535</v>
      </c>
      <c r="H191" s="229">
        <v>5.516</v>
      </c>
      <c r="I191" s="230"/>
      <c r="J191" s="231">
        <f>ROUND(I191*H191,2)</f>
        <v>0</v>
      </c>
      <c r="K191" s="227" t="s">
        <v>275</v>
      </c>
      <c r="L191" s="42"/>
      <c r="M191" s="232" t="s">
        <v>1</v>
      </c>
      <c r="N191" s="233" t="s">
        <v>38</v>
      </c>
      <c r="O191" s="89"/>
      <c r="P191" s="234">
        <f>O191*H191</f>
        <v>0</v>
      </c>
      <c r="Q191" s="234">
        <v>0</v>
      </c>
      <c r="R191" s="234">
        <f>Q191*H191</f>
        <v>0</v>
      </c>
      <c r="S191" s="234">
        <v>0</v>
      </c>
      <c r="T191" s="235">
        <f>S191*H191</f>
        <v>0</v>
      </c>
      <c r="U191" s="36"/>
      <c r="V191" s="36"/>
      <c r="W191" s="36"/>
      <c r="X191" s="36"/>
      <c r="Y191" s="36"/>
      <c r="Z191" s="36"/>
      <c r="AA191" s="36"/>
      <c r="AB191" s="36"/>
      <c r="AC191" s="36"/>
      <c r="AD191" s="36"/>
      <c r="AE191" s="36"/>
      <c r="AR191" s="236" t="s">
        <v>132</v>
      </c>
      <c r="AT191" s="236" t="s">
        <v>134</v>
      </c>
      <c r="AU191" s="236" t="s">
        <v>81</v>
      </c>
      <c r="AY191" s="15" t="s">
        <v>133</v>
      </c>
      <c r="BE191" s="237">
        <f>IF(N191="základní",J191,0)</f>
        <v>0</v>
      </c>
      <c r="BF191" s="237">
        <f>IF(N191="snížená",J191,0)</f>
        <v>0</v>
      </c>
      <c r="BG191" s="237">
        <f>IF(N191="zákl. přenesená",J191,0)</f>
        <v>0</v>
      </c>
      <c r="BH191" s="237">
        <f>IF(N191="sníž. přenesená",J191,0)</f>
        <v>0</v>
      </c>
      <c r="BI191" s="237">
        <f>IF(N191="nulová",J191,0)</f>
        <v>0</v>
      </c>
      <c r="BJ191" s="15" t="s">
        <v>81</v>
      </c>
      <c r="BK191" s="237">
        <f>ROUND(I191*H191,2)</f>
        <v>0</v>
      </c>
      <c r="BL191" s="15" t="s">
        <v>132</v>
      </c>
      <c r="BM191" s="236" t="s">
        <v>636</v>
      </c>
    </row>
    <row r="192" s="2" customFormat="1">
      <c r="A192" s="36"/>
      <c r="B192" s="37"/>
      <c r="C192" s="38"/>
      <c r="D192" s="238" t="s">
        <v>139</v>
      </c>
      <c r="E192" s="38"/>
      <c r="F192" s="239" t="s">
        <v>637</v>
      </c>
      <c r="G192" s="38"/>
      <c r="H192" s="38"/>
      <c r="I192" s="143"/>
      <c r="J192" s="38"/>
      <c r="K192" s="38"/>
      <c r="L192" s="42"/>
      <c r="M192" s="240"/>
      <c r="N192" s="241"/>
      <c r="O192" s="89"/>
      <c r="P192" s="89"/>
      <c r="Q192" s="89"/>
      <c r="R192" s="89"/>
      <c r="S192" s="89"/>
      <c r="T192" s="90"/>
      <c r="U192" s="36"/>
      <c r="V192" s="36"/>
      <c r="W192" s="36"/>
      <c r="X192" s="36"/>
      <c r="Y192" s="36"/>
      <c r="Z192" s="36"/>
      <c r="AA192" s="36"/>
      <c r="AB192" s="36"/>
      <c r="AC192" s="36"/>
      <c r="AD192" s="36"/>
      <c r="AE192" s="36"/>
      <c r="AT192" s="15" t="s">
        <v>139</v>
      </c>
      <c r="AU192" s="15" t="s">
        <v>81</v>
      </c>
    </row>
    <row r="193" s="12" customFormat="1">
      <c r="A193" s="12"/>
      <c r="B193" s="242"/>
      <c r="C193" s="243"/>
      <c r="D193" s="238" t="s">
        <v>140</v>
      </c>
      <c r="E193" s="244" t="s">
        <v>638</v>
      </c>
      <c r="F193" s="245" t="s">
        <v>639</v>
      </c>
      <c r="G193" s="243"/>
      <c r="H193" s="246">
        <v>5.516</v>
      </c>
      <c r="I193" s="247"/>
      <c r="J193" s="243"/>
      <c r="K193" s="243"/>
      <c r="L193" s="248"/>
      <c r="M193" s="249"/>
      <c r="N193" s="250"/>
      <c r="O193" s="250"/>
      <c r="P193" s="250"/>
      <c r="Q193" s="250"/>
      <c r="R193" s="250"/>
      <c r="S193" s="250"/>
      <c r="T193" s="251"/>
      <c r="U193" s="12"/>
      <c r="V193" s="12"/>
      <c r="W193" s="12"/>
      <c r="X193" s="12"/>
      <c r="Y193" s="12"/>
      <c r="Z193" s="12"/>
      <c r="AA193" s="12"/>
      <c r="AB193" s="12"/>
      <c r="AC193" s="12"/>
      <c r="AD193" s="12"/>
      <c r="AE193" s="12"/>
      <c r="AT193" s="252" t="s">
        <v>140</v>
      </c>
      <c r="AU193" s="252" t="s">
        <v>81</v>
      </c>
      <c r="AV193" s="12" t="s">
        <v>103</v>
      </c>
      <c r="AW193" s="12" t="s">
        <v>30</v>
      </c>
      <c r="AX193" s="12" t="s">
        <v>81</v>
      </c>
      <c r="AY193" s="252" t="s">
        <v>133</v>
      </c>
    </row>
    <row r="194" s="2" customFormat="1" ht="21.75" customHeight="1">
      <c r="A194" s="36"/>
      <c r="B194" s="37"/>
      <c r="C194" s="225" t="s">
        <v>388</v>
      </c>
      <c r="D194" s="225" t="s">
        <v>134</v>
      </c>
      <c r="E194" s="226" t="s">
        <v>640</v>
      </c>
      <c r="F194" s="227" t="s">
        <v>641</v>
      </c>
      <c r="G194" s="228" t="s">
        <v>191</v>
      </c>
      <c r="H194" s="229">
        <v>17</v>
      </c>
      <c r="I194" s="230"/>
      <c r="J194" s="231">
        <f>ROUND(I194*H194,2)</f>
        <v>0</v>
      </c>
      <c r="K194" s="227" t="s">
        <v>275</v>
      </c>
      <c r="L194" s="42"/>
      <c r="M194" s="232" t="s">
        <v>1</v>
      </c>
      <c r="N194" s="233" t="s">
        <v>38</v>
      </c>
      <c r="O194" s="89"/>
      <c r="P194" s="234">
        <f>O194*H194</f>
        <v>0</v>
      </c>
      <c r="Q194" s="234">
        <v>0.00165</v>
      </c>
      <c r="R194" s="234">
        <f>Q194*H194</f>
        <v>0.028049999999999999</v>
      </c>
      <c r="S194" s="234">
        <v>0</v>
      </c>
      <c r="T194" s="235">
        <f>S194*H194</f>
        <v>0</v>
      </c>
      <c r="U194" s="36"/>
      <c r="V194" s="36"/>
      <c r="W194" s="36"/>
      <c r="X194" s="36"/>
      <c r="Y194" s="36"/>
      <c r="Z194" s="36"/>
      <c r="AA194" s="36"/>
      <c r="AB194" s="36"/>
      <c r="AC194" s="36"/>
      <c r="AD194" s="36"/>
      <c r="AE194" s="36"/>
      <c r="AR194" s="236" t="s">
        <v>132</v>
      </c>
      <c r="AT194" s="236" t="s">
        <v>134</v>
      </c>
      <c r="AU194" s="236" t="s">
        <v>81</v>
      </c>
      <c r="AY194" s="15" t="s">
        <v>133</v>
      </c>
      <c r="BE194" s="237">
        <f>IF(N194="základní",J194,0)</f>
        <v>0</v>
      </c>
      <c r="BF194" s="237">
        <f>IF(N194="snížená",J194,0)</f>
        <v>0</v>
      </c>
      <c r="BG194" s="237">
        <f>IF(N194="zákl. přenesená",J194,0)</f>
        <v>0</v>
      </c>
      <c r="BH194" s="237">
        <f>IF(N194="sníž. přenesená",J194,0)</f>
        <v>0</v>
      </c>
      <c r="BI194" s="237">
        <f>IF(N194="nulová",J194,0)</f>
        <v>0</v>
      </c>
      <c r="BJ194" s="15" t="s">
        <v>81</v>
      </c>
      <c r="BK194" s="237">
        <f>ROUND(I194*H194,2)</f>
        <v>0</v>
      </c>
      <c r="BL194" s="15" t="s">
        <v>132</v>
      </c>
      <c r="BM194" s="236" t="s">
        <v>642</v>
      </c>
    </row>
    <row r="195" s="2" customFormat="1">
      <c r="A195" s="36"/>
      <c r="B195" s="37"/>
      <c r="C195" s="38"/>
      <c r="D195" s="238" t="s">
        <v>139</v>
      </c>
      <c r="E195" s="38"/>
      <c r="F195" s="239" t="s">
        <v>643</v>
      </c>
      <c r="G195" s="38"/>
      <c r="H195" s="38"/>
      <c r="I195" s="143"/>
      <c r="J195" s="38"/>
      <c r="K195" s="38"/>
      <c r="L195" s="42"/>
      <c r="M195" s="240"/>
      <c r="N195" s="241"/>
      <c r="O195" s="89"/>
      <c r="P195" s="89"/>
      <c r="Q195" s="89"/>
      <c r="R195" s="89"/>
      <c r="S195" s="89"/>
      <c r="T195" s="90"/>
      <c r="U195" s="36"/>
      <c r="V195" s="36"/>
      <c r="W195" s="36"/>
      <c r="X195" s="36"/>
      <c r="Y195" s="36"/>
      <c r="Z195" s="36"/>
      <c r="AA195" s="36"/>
      <c r="AB195" s="36"/>
      <c r="AC195" s="36"/>
      <c r="AD195" s="36"/>
      <c r="AE195" s="36"/>
      <c r="AT195" s="15" t="s">
        <v>139</v>
      </c>
      <c r="AU195" s="15" t="s">
        <v>81</v>
      </c>
    </row>
    <row r="196" s="12" customFormat="1">
      <c r="A196" s="12"/>
      <c r="B196" s="242"/>
      <c r="C196" s="243"/>
      <c r="D196" s="238" t="s">
        <v>140</v>
      </c>
      <c r="E196" s="244" t="s">
        <v>644</v>
      </c>
      <c r="F196" s="245" t="s">
        <v>645</v>
      </c>
      <c r="G196" s="243"/>
      <c r="H196" s="246">
        <v>17</v>
      </c>
      <c r="I196" s="247"/>
      <c r="J196" s="243"/>
      <c r="K196" s="243"/>
      <c r="L196" s="248"/>
      <c r="M196" s="249"/>
      <c r="N196" s="250"/>
      <c r="O196" s="250"/>
      <c r="P196" s="250"/>
      <c r="Q196" s="250"/>
      <c r="R196" s="250"/>
      <c r="S196" s="250"/>
      <c r="T196" s="251"/>
      <c r="U196" s="12"/>
      <c r="V196" s="12"/>
      <c r="W196" s="12"/>
      <c r="X196" s="12"/>
      <c r="Y196" s="12"/>
      <c r="Z196" s="12"/>
      <c r="AA196" s="12"/>
      <c r="AB196" s="12"/>
      <c r="AC196" s="12"/>
      <c r="AD196" s="12"/>
      <c r="AE196" s="12"/>
      <c r="AT196" s="252" t="s">
        <v>140</v>
      </c>
      <c r="AU196" s="252" t="s">
        <v>81</v>
      </c>
      <c r="AV196" s="12" t="s">
        <v>103</v>
      </c>
      <c r="AW196" s="12" t="s">
        <v>30</v>
      </c>
      <c r="AX196" s="12" t="s">
        <v>81</v>
      </c>
      <c r="AY196" s="252" t="s">
        <v>133</v>
      </c>
    </row>
    <row r="197" s="2" customFormat="1" ht="21.75" customHeight="1">
      <c r="A197" s="36"/>
      <c r="B197" s="37"/>
      <c r="C197" s="270" t="s">
        <v>261</v>
      </c>
      <c r="D197" s="270" t="s">
        <v>137</v>
      </c>
      <c r="E197" s="271" t="s">
        <v>646</v>
      </c>
      <c r="F197" s="272" t="s">
        <v>647</v>
      </c>
      <c r="G197" s="273" t="s">
        <v>191</v>
      </c>
      <c r="H197" s="274">
        <v>17</v>
      </c>
      <c r="I197" s="275"/>
      <c r="J197" s="276">
        <f>ROUND(I197*H197,2)</f>
        <v>0</v>
      </c>
      <c r="K197" s="272" t="s">
        <v>275</v>
      </c>
      <c r="L197" s="277"/>
      <c r="M197" s="278" t="s">
        <v>1</v>
      </c>
      <c r="N197" s="279" t="s">
        <v>38</v>
      </c>
      <c r="O197" s="89"/>
      <c r="P197" s="234">
        <f>O197*H197</f>
        <v>0</v>
      </c>
      <c r="Q197" s="234">
        <v>0.044999999999999998</v>
      </c>
      <c r="R197" s="234">
        <f>Q197*H197</f>
        <v>0.76500000000000001</v>
      </c>
      <c r="S197" s="234">
        <v>0</v>
      </c>
      <c r="T197" s="235">
        <f>S197*H197</f>
        <v>0</v>
      </c>
      <c r="U197" s="36"/>
      <c r="V197" s="36"/>
      <c r="W197" s="36"/>
      <c r="X197" s="36"/>
      <c r="Y197" s="36"/>
      <c r="Z197" s="36"/>
      <c r="AA197" s="36"/>
      <c r="AB197" s="36"/>
      <c r="AC197" s="36"/>
      <c r="AD197" s="36"/>
      <c r="AE197" s="36"/>
      <c r="AR197" s="236" t="s">
        <v>173</v>
      </c>
      <c r="AT197" s="236" t="s">
        <v>137</v>
      </c>
      <c r="AU197" s="236" t="s">
        <v>81</v>
      </c>
      <c r="AY197" s="15" t="s">
        <v>133</v>
      </c>
      <c r="BE197" s="237">
        <f>IF(N197="základní",J197,0)</f>
        <v>0</v>
      </c>
      <c r="BF197" s="237">
        <f>IF(N197="snížená",J197,0)</f>
        <v>0</v>
      </c>
      <c r="BG197" s="237">
        <f>IF(N197="zákl. přenesená",J197,0)</f>
        <v>0</v>
      </c>
      <c r="BH197" s="237">
        <f>IF(N197="sníž. přenesená",J197,0)</f>
        <v>0</v>
      </c>
      <c r="BI197" s="237">
        <f>IF(N197="nulová",J197,0)</f>
        <v>0</v>
      </c>
      <c r="BJ197" s="15" t="s">
        <v>81</v>
      </c>
      <c r="BK197" s="237">
        <f>ROUND(I197*H197,2)</f>
        <v>0</v>
      </c>
      <c r="BL197" s="15" t="s">
        <v>132</v>
      </c>
      <c r="BM197" s="236" t="s">
        <v>648</v>
      </c>
    </row>
    <row r="198" s="2" customFormat="1">
      <c r="A198" s="36"/>
      <c r="B198" s="37"/>
      <c r="C198" s="38"/>
      <c r="D198" s="238" t="s">
        <v>139</v>
      </c>
      <c r="E198" s="38"/>
      <c r="F198" s="239" t="s">
        <v>647</v>
      </c>
      <c r="G198" s="38"/>
      <c r="H198" s="38"/>
      <c r="I198" s="143"/>
      <c r="J198" s="38"/>
      <c r="K198" s="38"/>
      <c r="L198" s="42"/>
      <c r="M198" s="240"/>
      <c r="N198" s="241"/>
      <c r="O198" s="89"/>
      <c r="P198" s="89"/>
      <c r="Q198" s="89"/>
      <c r="R198" s="89"/>
      <c r="S198" s="89"/>
      <c r="T198" s="90"/>
      <c r="U198" s="36"/>
      <c r="V198" s="36"/>
      <c r="W198" s="36"/>
      <c r="X198" s="36"/>
      <c r="Y198" s="36"/>
      <c r="Z198" s="36"/>
      <c r="AA198" s="36"/>
      <c r="AB198" s="36"/>
      <c r="AC198" s="36"/>
      <c r="AD198" s="36"/>
      <c r="AE198" s="36"/>
      <c r="AT198" s="15" t="s">
        <v>139</v>
      </c>
      <c r="AU198" s="15" t="s">
        <v>81</v>
      </c>
    </row>
    <row r="199" s="2" customFormat="1" ht="21.75" customHeight="1">
      <c r="A199" s="36"/>
      <c r="B199" s="37"/>
      <c r="C199" s="225" t="s">
        <v>398</v>
      </c>
      <c r="D199" s="225" t="s">
        <v>134</v>
      </c>
      <c r="E199" s="226" t="s">
        <v>649</v>
      </c>
      <c r="F199" s="227" t="s">
        <v>650</v>
      </c>
      <c r="G199" s="228" t="s">
        <v>535</v>
      </c>
      <c r="H199" s="229">
        <v>1.875</v>
      </c>
      <c r="I199" s="230"/>
      <c r="J199" s="231">
        <f>ROUND(I199*H199,2)</f>
        <v>0</v>
      </c>
      <c r="K199" s="227" t="s">
        <v>275</v>
      </c>
      <c r="L199" s="42"/>
      <c r="M199" s="232" t="s">
        <v>1</v>
      </c>
      <c r="N199" s="233" t="s">
        <v>38</v>
      </c>
      <c r="O199" s="89"/>
      <c r="P199" s="234">
        <f>O199*H199</f>
        <v>0</v>
      </c>
      <c r="Q199" s="234">
        <v>0</v>
      </c>
      <c r="R199" s="234">
        <f>Q199*H199</f>
        <v>0</v>
      </c>
      <c r="S199" s="234">
        <v>0</v>
      </c>
      <c r="T199" s="235">
        <f>S199*H199</f>
        <v>0</v>
      </c>
      <c r="U199" s="36"/>
      <c r="V199" s="36"/>
      <c r="W199" s="36"/>
      <c r="X199" s="36"/>
      <c r="Y199" s="36"/>
      <c r="Z199" s="36"/>
      <c r="AA199" s="36"/>
      <c r="AB199" s="36"/>
      <c r="AC199" s="36"/>
      <c r="AD199" s="36"/>
      <c r="AE199" s="36"/>
      <c r="AR199" s="236" t="s">
        <v>132</v>
      </c>
      <c r="AT199" s="236" t="s">
        <v>134</v>
      </c>
      <c r="AU199" s="236" t="s">
        <v>81</v>
      </c>
      <c r="AY199" s="15" t="s">
        <v>133</v>
      </c>
      <c r="BE199" s="237">
        <f>IF(N199="základní",J199,0)</f>
        <v>0</v>
      </c>
      <c r="BF199" s="237">
        <f>IF(N199="snížená",J199,0)</f>
        <v>0</v>
      </c>
      <c r="BG199" s="237">
        <f>IF(N199="zákl. přenesená",J199,0)</f>
        <v>0</v>
      </c>
      <c r="BH199" s="237">
        <f>IF(N199="sníž. přenesená",J199,0)</f>
        <v>0</v>
      </c>
      <c r="BI199" s="237">
        <f>IF(N199="nulová",J199,0)</f>
        <v>0</v>
      </c>
      <c r="BJ199" s="15" t="s">
        <v>81</v>
      </c>
      <c r="BK199" s="237">
        <f>ROUND(I199*H199,2)</f>
        <v>0</v>
      </c>
      <c r="BL199" s="15" t="s">
        <v>132</v>
      </c>
      <c r="BM199" s="236" t="s">
        <v>651</v>
      </c>
    </row>
    <row r="200" s="2" customFormat="1">
      <c r="A200" s="36"/>
      <c r="B200" s="37"/>
      <c r="C200" s="38"/>
      <c r="D200" s="238" t="s">
        <v>139</v>
      </c>
      <c r="E200" s="38"/>
      <c r="F200" s="239" t="s">
        <v>652</v>
      </c>
      <c r="G200" s="38"/>
      <c r="H200" s="38"/>
      <c r="I200" s="143"/>
      <c r="J200" s="38"/>
      <c r="K200" s="38"/>
      <c r="L200" s="42"/>
      <c r="M200" s="240"/>
      <c r="N200" s="241"/>
      <c r="O200" s="89"/>
      <c r="P200" s="89"/>
      <c r="Q200" s="89"/>
      <c r="R200" s="89"/>
      <c r="S200" s="89"/>
      <c r="T200" s="90"/>
      <c r="U200" s="36"/>
      <c r="V200" s="36"/>
      <c r="W200" s="36"/>
      <c r="X200" s="36"/>
      <c r="Y200" s="36"/>
      <c r="Z200" s="36"/>
      <c r="AA200" s="36"/>
      <c r="AB200" s="36"/>
      <c r="AC200" s="36"/>
      <c r="AD200" s="36"/>
      <c r="AE200" s="36"/>
      <c r="AT200" s="15" t="s">
        <v>139</v>
      </c>
      <c r="AU200" s="15" t="s">
        <v>81</v>
      </c>
    </row>
    <row r="201" s="12" customFormat="1">
      <c r="A201" s="12"/>
      <c r="B201" s="242"/>
      <c r="C201" s="243"/>
      <c r="D201" s="238" t="s">
        <v>140</v>
      </c>
      <c r="E201" s="244" t="s">
        <v>500</v>
      </c>
      <c r="F201" s="245" t="s">
        <v>653</v>
      </c>
      <c r="G201" s="243"/>
      <c r="H201" s="246">
        <v>1.875</v>
      </c>
      <c r="I201" s="247"/>
      <c r="J201" s="243"/>
      <c r="K201" s="243"/>
      <c r="L201" s="248"/>
      <c r="M201" s="249"/>
      <c r="N201" s="250"/>
      <c r="O201" s="250"/>
      <c r="P201" s="250"/>
      <c r="Q201" s="250"/>
      <c r="R201" s="250"/>
      <c r="S201" s="250"/>
      <c r="T201" s="251"/>
      <c r="U201" s="12"/>
      <c r="V201" s="12"/>
      <c r="W201" s="12"/>
      <c r="X201" s="12"/>
      <c r="Y201" s="12"/>
      <c r="Z201" s="12"/>
      <c r="AA201" s="12"/>
      <c r="AB201" s="12"/>
      <c r="AC201" s="12"/>
      <c r="AD201" s="12"/>
      <c r="AE201" s="12"/>
      <c r="AT201" s="252" t="s">
        <v>140</v>
      </c>
      <c r="AU201" s="252" t="s">
        <v>81</v>
      </c>
      <c r="AV201" s="12" t="s">
        <v>103</v>
      </c>
      <c r="AW201" s="12" t="s">
        <v>30</v>
      </c>
      <c r="AX201" s="12" t="s">
        <v>81</v>
      </c>
      <c r="AY201" s="252" t="s">
        <v>133</v>
      </c>
    </row>
    <row r="202" s="2" customFormat="1" ht="21.75" customHeight="1">
      <c r="A202" s="36"/>
      <c r="B202" s="37"/>
      <c r="C202" s="225" t="s">
        <v>403</v>
      </c>
      <c r="D202" s="225" t="s">
        <v>134</v>
      </c>
      <c r="E202" s="226" t="s">
        <v>654</v>
      </c>
      <c r="F202" s="227" t="s">
        <v>655</v>
      </c>
      <c r="G202" s="228" t="s">
        <v>535</v>
      </c>
      <c r="H202" s="229">
        <v>11.032</v>
      </c>
      <c r="I202" s="230"/>
      <c r="J202" s="231">
        <f>ROUND(I202*H202,2)</f>
        <v>0</v>
      </c>
      <c r="K202" s="227" t="s">
        <v>275</v>
      </c>
      <c r="L202" s="42"/>
      <c r="M202" s="232" t="s">
        <v>1</v>
      </c>
      <c r="N202" s="233" t="s">
        <v>38</v>
      </c>
      <c r="O202" s="89"/>
      <c r="P202" s="234">
        <f>O202*H202</f>
        <v>0</v>
      </c>
      <c r="Q202" s="234">
        <v>0</v>
      </c>
      <c r="R202" s="234">
        <f>Q202*H202</f>
        <v>0</v>
      </c>
      <c r="S202" s="234">
        <v>0</v>
      </c>
      <c r="T202" s="235">
        <f>S202*H202</f>
        <v>0</v>
      </c>
      <c r="U202" s="36"/>
      <c r="V202" s="36"/>
      <c r="W202" s="36"/>
      <c r="X202" s="36"/>
      <c r="Y202" s="36"/>
      <c r="Z202" s="36"/>
      <c r="AA202" s="36"/>
      <c r="AB202" s="36"/>
      <c r="AC202" s="36"/>
      <c r="AD202" s="36"/>
      <c r="AE202" s="36"/>
      <c r="AR202" s="236" t="s">
        <v>132</v>
      </c>
      <c r="AT202" s="236" t="s">
        <v>134</v>
      </c>
      <c r="AU202" s="236" t="s">
        <v>81</v>
      </c>
      <c r="AY202" s="15" t="s">
        <v>133</v>
      </c>
      <c r="BE202" s="237">
        <f>IF(N202="základní",J202,0)</f>
        <v>0</v>
      </c>
      <c r="BF202" s="237">
        <f>IF(N202="snížená",J202,0)</f>
        <v>0</v>
      </c>
      <c r="BG202" s="237">
        <f>IF(N202="zákl. přenesená",J202,0)</f>
        <v>0</v>
      </c>
      <c r="BH202" s="237">
        <f>IF(N202="sníž. přenesená",J202,0)</f>
        <v>0</v>
      </c>
      <c r="BI202" s="237">
        <f>IF(N202="nulová",J202,0)</f>
        <v>0</v>
      </c>
      <c r="BJ202" s="15" t="s">
        <v>81</v>
      </c>
      <c r="BK202" s="237">
        <f>ROUND(I202*H202,2)</f>
        <v>0</v>
      </c>
      <c r="BL202" s="15" t="s">
        <v>132</v>
      </c>
      <c r="BM202" s="236" t="s">
        <v>656</v>
      </c>
    </row>
    <row r="203" s="2" customFormat="1">
      <c r="A203" s="36"/>
      <c r="B203" s="37"/>
      <c r="C203" s="38"/>
      <c r="D203" s="238" t="s">
        <v>139</v>
      </c>
      <c r="E203" s="38"/>
      <c r="F203" s="239" t="s">
        <v>657</v>
      </c>
      <c r="G203" s="38"/>
      <c r="H203" s="38"/>
      <c r="I203" s="143"/>
      <c r="J203" s="38"/>
      <c r="K203" s="38"/>
      <c r="L203" s="42"/>
      <c r="M203" s="240"/>
      <c r="N203" s="241"/>
      <c r="O203" s="89"/>
      <c r="P203" s="89"/>
      <c r="Q203" s="89"/>
      <c r="R203" s="89"/>
      <c r="S203" s="89"/>
      <c r="T203" s="90"/>
      <c r="U203" s="36"/>
      <c r="V203" s="36"/>
      <c r="W203" s="36"/>
      <c r="X203" s="36"/>
      <c r="Y203" s="36"/>
      <c r="Z203" s="36"/>
      <c r="AA203" s="36"/>
      <c r="AB203" s="36"/>
      <c r="AC203" s="36"/>
      <c r="AD203" s="36"/>
      <c r="AE203" s="36"/>
      <c r="AT203" s="15" t="s">
        <v>139</v>
      </c>
      <c r="AU203" s="15" t="s">
        <v>81</v>
      </c>
    </row>
    <row r="204" s="12" customFormat="1">
      <c r="A204" s="12"/>
      <c r="B204" s="242"/>
      <c r="C204" s="243"/>
      <c r="D204" s="238" t="s">
        <v>140</v>
      </c>
      <c r="E204" s="244" t="s">
        <v>658</v>
      </c>
      <c r="F204" s="245" t="s">
        <v>659</v>
      </c>
      <c r="G204" s="243"/>
      <c r="H204" s="246">
        <v>11.032</v>
      </c>
      <c r="I204" s="247"/>
      <c r="J204" s="243"/>
      <c r="K204" s="243"/>
      <c r="L204" s="248"/>
      <c r="M204" s="249"/>
      <c r="N204" s="250"/>
      <c r="O204" s="250"/>
      <c r="P204" s="250"/>
      <c r="Q204" s="250"/>
      <c r="R204" s="250"/>
      <c r="S204" s="250"/>
      <c r="T204" s="251"/>
      <c r="U204" s="12"/>
      <c r="V204" s="12"/>
      <c r="W204" s="12"/>
      <c r="X204" s="12"/>
      <c r="Y204" s="12"/>
      <c r="Z204" s="12"/>
      <c r="AA204" s="12"/>
      <c r="AB204" s="12"/>
      <c r="AC204" s="12"/>
      <c r="AD204" s="12"/>
      <c r="AE204" s="12"/>
      <c r="AT204" s="252" t="s">
        <v>140</v>
      </c>
      <c r="AU204" s="252" t="s">
        <v>81</v>
      </c>
      <c r="AV204" s="12" t="s">
        <v>103</v>
      </c>
      <c r="AW204" s="12" t="s">
        <v>30</v>
      </c>
      <c r="AX204" s="12" t="s">
        <v>81</v>
      </c>
      <c r="AY204" s="252" t="s">
        <v>133</v>
      </c>
    </row>
    <row r="205" s="2" customFormat="1" ht="21.75" customHeight="1">
      <c r="A205" s="36"/>
      <c r="B205" s="37"/>
      <c r="C205" s="225" t="s">
        <v>408</v>
      </c>
      <c r="D205" s="225" t="s">
        <v>134</v>
      </c>
      <c r="E205" s="226" t="s">
        <v>660</v>
      </c>
      <c r="F205" s="227" t="s">
        <v>661</v>
      </c>
      <c r="G205" s="228" t="s">
        <v>535</v>
      </c>
      <c r="H205" s="229">
        <v>0.71999999999999997</v>
      </c>
      <c r="I205" s="230"/>
      <c r="J205" s="231">
        <f>ROUND(I205*H205,2)</f>
        <v>0</v>
      </c>
      <c r="K205" s="227" t="s">
        <v>275</v>
      </c>
      <c r="L205" s="42"/>
      <c r="M205" s="232" t="s">
        <v>1</v>
      </c>
      <c r="N205" s="233" t="s">
        <v>38</v>
      </c>
      <c r="O205" s="89"/>
      <c r="P205" s="234">
        <f>O205*H205</f>
        <v>0</v>
      </c>
      <c r="Q205" s="234">
        <v>0</v>
      </c>
      <c r="R205" s="234">
        <f>Q205*H205</f>
        <v>0</v>
      </c>
      <c r="S205" s="234">
        <v>0</v>
      </c>
      <c r="T205" s="235">
        <f>S205*H205</f>
        <v>0</v>
      </c>
      <c r="U205" s="36"/>
      <c r="V205" s="36"/>
      <c r="W205" s="36"/>
      <c r="X205" s="36"/>
      <c r="Y205" s="36"/>
      <c r="Z205" s="36"/>
      <c r="AA205" s="36"/>
      <c r="AB205" s="36"/>
      <c r="AC205" s="36"/>
      <c r="AD205" s="36"/>
      <c r="AE205" s="36"/>
      <c r="AR205" s="236" t="s">
        <v>132</v>
      </c>
      <c r="AT205" s="236" t="s">
        <v>134</v>
      </c>
      <c r="AU205" s="236" t="s">
        <v>81</v>
      </c>
      <c r="AY205" s="15" t="s">
        <v>133</v>
      </c>
      <c r="BE205" s="237">
        <f>IF(N205="základní",J205,0)</f>
        <v>0</v>
      </c>
      <c r="BF205" s="237">
        <f>IF(N205="snížená",J205,0)</f>
        <v>0</v>
      </c>
      <c r="BG205" s="237">
        <f>IF(N205="zákl. přenesená",J205,0)</f>
        <v>0</v>
      </c>
      <c r="BH205" s="237">
        <f>IF(N205="sníž. přenesená",J205,0)</f>
        <v>0</v>
      </c>
      <c r="BI205" s="237">
        <f>IF(N205="nulová",J205,0)</f>
        <v>0</v>
      </c>
      <c r="BJ205" s="15" t="s">
        <v>81</v>
      </c>
      <c r="BK205" s="237">
        <f>ROUND(I205*H205,2)</f>
        <v>0</v>
      </c>
      <c r="BL205" s="15" t="s">
        <v>132</v>
      </c>
      <c r="BM205" s="236" t="s">
        <v>662</v>
      </c>
    </row>
    <row r="206" s="2" customFormat="1">
      <c r="A206" s="36"/>
      <c r="B206" s="37"/>
      <c r="C206" s="38"/>
      <c r="D206" s="238" t="s">
        <v>139</v>
      </c>
      <c r="E206" s="38"/>
      <c r="F206" s="239" t="s">
        <v>663</v>
      </c>
      <c r="G206" s="38"/>
      <c r="H206" s="38"/>
      <c r="I206" s="143"/>
      <c r="J206" s="38"/>
      <c r="K206" s="38"/>
      <c r="L206" s="42"/>
      <c r="M206" s="240"/>
      <c r="N206" s="241"/>
      <c r="O206" s="89"/>
      <c r="P206" s="89"/>
      <c r="Q206" s="89"/>
      <c r="R206" s="89"/>
      <c r="S206" s="89"/>
      <c r="T206" s="90"/>
      <c r="U206" s="36"/>
      <c r="V206" s="36"/>
      <c r="W206" s="36"/>
      <c r="X206" s="36"/>
      <c r="Y206" s="36"/>
      <c r="Z206" s="36"/>
      <c r="AA206" s="36"/>
      <c r="AB206" s="36"/>
      <c r="AC206" s="36"/>
      <c r="AD206" s="36"/>
      <c r="AE206" s="36"/>
      <c r="AT206" s="15" t="s">
        <v>139</v>
      </c>
      <c r="AU206" s="15" t="s">
        <v>81</v>
      </c>
    </row>
    <row r="207" s="12" customFormat="1">
      <c r="A207" s="12"/>
      <c r="B207" s="242"/>
      <c r="C207" s="243"/>
      <c r="D207" s="238" t="s">
        <v>140</v>
      </c>
      <c r="E207" s="244" t="s">
        <v>664</v>
      </c>
      <c r="F207" s="245" t="s">
        <v>665</v>
      </c>
      <c r="G207" s="243"/>
      <c r="H207" s="246">
        <v>0.71999999999999997</v>
      </c>
      <c r="I207" s="247"/>
      <c r="J207" s="243"/>
      <c r="K207" s="243"/>
      <c r="L207" s="248"/>
      <c r="M207" s="249"/>
      <c r="N207" s="250"/>
      <c r="O207" s="250"/>
      <c r="P207" s="250"/>
      <c r="Q207" s="250"/>
      <c r="R207" s="250"/>
      <c r="S207" s="250"/>
      <c r="T207" s="251"/>
      <c r="U207" s="12"/>
      <c r="V207" s="12"/>
      <c r="W207" s="12"/>
      <c r="X207" s="12"/>
      <c r="Y207" s="12"/>
      <c r="Z207" s="12"/>
      <c r="AA207" s="12"/>
      <c r="AB207" s="12"/>
      <c r="AC207" s="12"/>
      <c r="AD207" s="12"/>
      <c r="AE207" s="12"/>
      <c r="AT207" s="252" t="s">
        <v>140</v>
      </c>
      <c r="AU207" s="252" t="s">
        <v>81</v>
      </c>
      <c r="AV207" s="12" t="s">
        <v>103</v>
      </c>
      <c r="AW207" s="12" t="s">
        <v>30</v>
      </c>
      <c r="AX207" s="12" t="s">
        <v>81</v>
      </c>
      <c r="AY207" s="252" t="s">
        <v>133</v>
      </c>
    </row>
    <row r="208" s="11" customFormat="1" ht="25.92" customHeight="1">
      <c r="A208" s="11"/>
      <c r="B208" s="211"/>
      <c r="C208" s="212"/>
      <c r="D208" s="213" t="s">
        <v>72</v>
      </c>
      <c r="E208" s="214" t="s">
        <v>158</v>
      </c>
      <c r="F208" s="214" t="s">
        <v>666</v>
      </c>
      <c r="G208" s="212"/>
      <c r="H208" s="212"/>
      <c r="I208" s="215"/>
      <c r="J208" s="216">
        <f>BK208</f>
        <v>0</v>
      </c>
      <c r="K208" s="212"/>
      <c r="L208" s="217"/>
      <c r="M208" s="218"/>
      <c r="N208" s="219"/>
      <c r="O208" s="219"/>
      <c r="P208" s="220">
        <f>SUM(P209:P243)</f>
        <v>0</v>
      </c>
      <c r="Q208" s="219"/>
      <c r="R208" s="220">
        <f>SUM(R209:R243)</f>
        <v>216.76062000000002</v>
      </c>
      <c r="S208" s="219"/>
      <c r="T208" s="221">
        <f>SUM(T209:T243)</f>
        <v>0</v>
      </c>
      <c r="U208" s="11"/>
      <c r="V208" s="11"/>
      <c r="W208" s="11"/>
      <c r="X208" s="11"/>
      <c r="Y208" s="11"/>
      <c r="Z208" s="11"/>
      <c r="AA208" s="11"/>
      <c r="AB208" s="11"/>
      <c r="AC208" s="11"/>
      <c r="AD208" s="11"/>
      <c r="AE208" s="11"/>
      <c r="AR208" s="222" t="s">
        <v>132</v>
      </c>
      <c r="AT208" s="223" t="s">
        <v>72</v>
      </c>
      <c r="AU208" s="223" t="s">
        <v>73</v>
      </c>
      <c r="AY208" s="222" t="s">
        <v>133</v>
      </c>
      <c r="BK208" s="224">
        <f>SUM(BK209:BK243)</f>
        <v>0</v>
      </c>
    </row>
    <row r="209" s="2" customFormat="1" ht="16.5" customHeight="1">
      <c r="A209" s="36"/>
      <c r="B209" s="37"/>
      <c r="C209" s="225" t="s">
        <v>413</v>
      </c>
      <c r="D209" s="225" t="s">
        <v>134</v>
      </c>
      <c r="E209" s="226" t="s">
        <v>667</v>
      </c>
      <c r="F209" s="227" t="s">
        <v>668</v>
      </c>
      <c r="G209" s="228" t="s">
        <v>274</v>
      </c>
      <c r="H209" s="229">
        <v>72</v>
      </c>
      <c r="I209" s="230"/>
      <c r="J209" s="231">
        <f>ROUND(I209*H209,2)</f>
        <v>0</v>
      </c>
      <c r="K209" s="227" t="s">
        <v>275</v>
      </c>
      <c r="L209" s="42"/>
      <c r="M209" s="232" t="s">
        <v>1</v>
      </c>
      <c r="N209" s="233" t="s">
        <v>38</v>
      </c>
      <c r="O209" s="89"/>
      <c r="P209" s="234">
        <f>O209*H209</f>
        <v>0</v>
      </c>
      <c r="Q209" s="234">
        <v>0</v>
      </c>
      <c r="R209" s="234">
        <f>Q209*H209</f>
        <v>0</v>
      </c>
      <c r="S209" s="234">
        <v>0</v>
      </c>
      <c r="T209" s="235">
        <f>S209*H209</f>
        <v>0</v>
      </c>
      <c r="U209" s="36"/>
      <c r="V209" s="36"/>
      <c r="W209" s="36"/>
      <c r="X209" s="36"/>
      <c r="Y209" s="36"/>
      <c r="Z209" s="36"/>
      <c r="AA209" s="36"/>
      <c r="AB209" s="36"/>
      <c r="AC209" s="36"/>
      <c r="AD209" s="36"/>
      <c r="AE209" s="36"/>
      <c r="AR209" s="236" t="s">
        <v>132</v>
      </c>
      <c r="AT209" s="236" t="s">
        <v>134</v>
      </c>
      <c r="AU209" s="236" t="s">
        <v>81</v>
      </c>
      <c r="AY209" s="15" t="s">
        <v>133</v>
      </c>
      <c r="BE209" s="237">
        <f>IF(N209="základní",J209,0)</f>
        <v>0</v>
      </c>
      <c r="BF209" s="237">
        <f>IF(N209="snížená",J209,0)</f>
        <v>0</v>
      </c>
      <c r="BG209" s="237">
        <f>IF(N209="zákl. přenesená",J209,0)</f>
        <v>0</v>
      </c>
      <c r="BH209" s="237">
        <f>IF(N209="sníž. přenesená",J209,0)</f>
        <v>0</v>
      </c>
      <c r="BI209" s="237">
        <f>IF(N209="nulová",J209,0)</f>
        <v>0</v>
      </c>
      <c r="BJ209" s="15" t="s">
        <v>81</v>
      </c>
      <c r="BK209" s="237">
        <f>ROUND(I209*H209,2)</f>
        <v>0</v>
      </c>
      <c r="BL209" s="15" t="s">
        <v>132</v>
      </c>
      <c r="BM209" s="236" t="s">
        <v>669</v>
      </c>
    </row>
    <row r="210" s="2" customFormat="1">
      <c r="A210" s="36"/>
      <c r="B210" s="37"/>
      <c r="C210" s="38"/>
      <c r="D210" s="238" t="s">
        <v>139</v>
      </c>
      <c r="E210" s="38"/>
      <c r="F210" s="239" t="s">
        <v>670</v>
      </c>
      <c r="G210" s="38"/>
      <c r="H210" s="38"/>
      <c r="I210" s="143"/>
      <c r="J210" s="38"/>
      <c r="K210" s="38"/>
      <c r="L210" s="42"/>
      <c r="M210" s="240"/>
      <c r="N210" s="241"/>
      <c r="O210" s="89"/>
      <c r="P210" s="89"/>
      <c r="Q210" s="89"/>
      <c r="R210" s="89"/>
      <c r="S210" s="89"/>
      <c r="T210" s="90"/>
      <c r="U210" s="36"/>
      <c r="V210" s="36"/>
      <c r="W210" s="36"/>
      <c r="X210" s="36"/>
      <c r="Y210" s="36"/>
      <c r="Z210" s="36"/>
      <c r="AA210" s="36"/>
      <c r="AB210" s="36"/>
      <c r="AC210" s="36"/>
      <c r="AD210" s="36"/>
      <c r="AE210" s="36"/>
      <c r="AT210" s="15" t="s">
        <v>139</v>
      </c>
      <c r="AU210" s="15" t="s">
        <v>81</v>
      </c>
    </row>
    <row r="211" s="12" customFormat="1">
      <c r="A211" s="12"/>
      <c r="B211" s="242"/>
      <c r="C211" s="243"/>
      <c r="D211" s="238" t="s">
        <v>140</v>
      </c>
      <c r="E211" s="244" t="s">
        <v>418</v>
      </c>
      <c r="F211" s="245" t="s">
        <v>671</v>
      </c>
      <c r="G211" s="243"/>
      <c r="H211" s="246">
        <v>72</v>
      </c>
      <c r="I211" s="247"/>
      <c r="J211" s="243"/>
      <c r="K211" s="243"/>
      <c r="L211" s="248"/>
      <c r="M211" s="249"/>
      <c r="N211" s="250"/>
      <c r="O211" s="250"/>
      <c r="P211" s="250"/>
      <c r="Q211" s="250"/>
      <c r="R211" s="250"/>
      <c r="S211" s="250"/>
      <c r="T211" s="251"/>
      <c r="U211" s="12"/>
      <c r="V211" s="12"/>
      <c r="W211" s="12"/>
      <c r="X211" s="12"/>
      <c r="Y211" s="12"/>
      <c r="Z211" s="12"/>
      <c r="AA211" s="12"/>
      <c r="AB211" s="12"/>
      <c r="AC211" s="12"/>
      <c r="AD211" s="12"/>
      <c r="AE211" s="12"/>
      <c r="AT211" s="252" t="s">
        <v>140</v>
      </c>
      <c r="AU211" s="252" t="s">
        <v>81</v>
      </c>
      <c r="AV211" s="12" t="s">
        <v>103</v>
      </c>
      <c r="AW211" s="12" t="s">
        <v>30</v>
      </c>
      <c r="AX211" s="12" t="s">
        <v>81</v>
      </c>
      <c r="AY211" s="252" t="s">
        <v>133</v>
      </c>
    </row>
    <row r="212" s="2" customFormat="1" ht="16.5" customHeight="1">
      <c r="A212" s="36"/>
      <c r="B212" s="37"/>
      <c r="C212" s="225" t="s">
        <v>419</v>
      </c>
      <c r="D212" s="225" t="s">
        <v>134</v>
      </c>
      <c r="E212" s="226" t="s">
        <v>672</v>
      </c>
      <c r="F212" s="227" t="s">
        <v>673</v>
      </c>
      <c r="G212" s="228" t="s">
        <v>274</v>
      </c>
      <c r="H212" s="229">
        <v>77</v>
      </c>
      <c r="I212" s="230"/>
      <c r="J212" s="231">
        <f>ROUND(I212*H212,2)</f>
        <v>0</v>
      </c>
      <c r="K212" s="227" t="s">
        <v>275</v>
      </c>
      <c r="L212" s="42"/>
      <c r="M212" s="232" t="s">
        <v>1</v>
      </c>
      <c r="N212" s="233" t="s">
        <v>38</v>
      </c>
      <c r="O212" s="89"/>
      <c r="P212" s="234">
        <f>O212*H212</f>
        <v>0</v>
      </c>
      <c r="Q212" s="234">
        <v>0</v>
      </c>
      <c r="R212" s="234">
        <f>Q212*H212</f>
        <v>0</v>
      </c>
      <c r="S212" s="234">
        <v>0</v>
      </c>
      <c r="T212" s="235">
        <f>S212*H212</f>
        <v>0</v>
      </c>
      <c r="U212" s="36"/>
      <c r="V212" s="36"/>
      <c r="W212" s="36"/>
      <c r="X212" s="36"/>
      <c r="Y212" s="36"/>
      <c r="Z212" s="36"/>
      <c r="AA212" s="36"/>
      <c r="AB212" s="36"/>
      <c r="AC212" s="36"/>
      <c r="AD212" s="36"/>
      <c r="AE212" s="36"/>
      <c r="AR212" s="236" t="s">
        <v>132</v>
      </c>
      <c r="AT212" s="236" t="s">
        <v>134</v>
      </c>
      <c r="AU212" s="236" t="s">
        <v>81</v>
      </c>
      <c r="AY212" s="15" t="s">
        <v>133</v>
      </c>
      <c r="BE212" s="237">
        <f>IF(N212="základní",J212,0)</f>
        <v>0</v>
      </c>
      <c r="BF212" s="237">
        <f>IF(N212="snížená",J212,0)</f>
        <v>0</v>
      </c>
      <c r="BG212" s="237">
        <f>IF(N212="zákl. přenesená",J212,0)</f>
        <v>0</v>
      </c>
      <c r="BH212" s="237">
        <f>IF(N212="sníž. přenesená",J212,0)</f>
        <v>0</v>
      </c>
      <c r="BI212" s="237">
        <f>IF(N212="nulová",J212,0)</f>
        <v>0</v>
      </c>
      <c r="BJ212" s="15" t="s">
        <v>81</v>
      </c>
      <c r="BK212" s="237">
        <f>ROUND(I212*H212,2)</f>
        <v>0</v>
      </c>
      <c r="BL212" s="15" t="s">
        <v>132</v>
      </c>
      <c r="BM212" s="236" t="s">
        <v>674</v>
      </c>
    </row>
    <row r="213" s="2" customFormat="1">
      <c r="A213" s="36"/>
      <c r="B213" s="37"/>
      <c r="C213" s="38"/>
      <c r="D213" s="238" t="s">
        <v>139</v>
      </c>
      <c r="E213" s="38"/>
      <c r="F213" s="239" t="s">
        <v>675</v>
      </c>
      <c r="G213" s="38"/>
      <c r="H213" s="38"/>
      <c r="I213" s="143"/>
      <c r="J213" s="38"/>
      <c r="K213" s="38"/>
      <c r="L213" s="42"/>
      <c r="M213" s="240"/>
      <c r="N213" s="241"/>
      <c r="O213" s="89"/>
      <c r="P213" s="89"/>
      <c r="Q213" s="89"/>
      <c r="R213" s="89"/>
      <c r="S213" s="89"/>
      <c r="T213" s="90"/>
      <c r="U213" s="36"/>
      <c r="V213" s="36"/>
      <c r="W213" s="36"/>
      <c r="X213" s="36"/>
      <c r="Y213" s="36"/>
      <c r="Z213" s="36"/>
      <c r="AA213" s="36"/>
      <c r="AB213" s="36"/>
      <c r="AC213" s="36"/>
      <c r="AD213" s="36"/>
      <c r="AE213" s="36"/>
      <c r="AT213" s="15" t="s">
        <v>139</v>
      </c>
      <c r="AU213" s="15" t="s">
        <v>81</v>
      </c>
    </row>
    <row r="214" s="12" customFormat="1">
      <c r="A214" s="12"/>
      <c r="B214" s="242"/>
      <c r="C214" s="243"/>
      <c r="D214" s="238" t="s">
        <v>140</v>
      </c>
      <c r="E214" s="244" t="s">
        <v>676</v>
      </c>
      <c r="F214" s="245" t="s">
        <v>677</v>
      </c>
      <c r="G214" s="243"/>
      <c r="H214" s="246">
        <v>77</v>
      </c>
      <c r="I214" s="247"/>
      <c r="J214" s="243"/>
      <c r="K214" s="243"/>
      <c r="L214" s="248"/>
      <c r="M214" s="249"/>
      <c r="N214" s="250"/>
      <c r="O214" s="250"/>
      <c r="P214" s="250"/>
      <c r="Q214" s="250"/>
      <c r="R214" s="250"/>
      <c r="S214" s="250"/>
      <c r="T214" s="251"/>
      <c r="U214" s="12"/>
      <c r="V214" s="12"/>
      <c r="W214" s="12"/>
      <c r="X214" s="12"/>
      <c r="Y214" s="12"/>
      <c r="Z214" s="12"/>
      <c r="AA214" s="12"/>
      <c r="AB214" s="12"/>
      <c r="AC214" s="12"/>
      <c r="AD214" s="12"/>
      <c r="AE214" s="12"/>
      <c r="AT214" s="252" t="s">
        <v>140</v>
      </c>
      <c r="AU214" s="252" t="s">
        <v>81</v>
      </c>
      <c r="AV214" s="12" t="s">
        <v>103</v>
      </c>
      <c r="AW214" s="12" t="s">
        <v>30</v>
      </c>
      <c r="AX214" s="12" t="s">
        <v>81</v>
      </c>
      <c r="AY214" s="252" t="s">
        <v>133</v>
      </c>
    </row>
    <row r="215" s="2" customFormat="1" ht="21.75" customHeight="1">
      <c r="A215" s="36"/>
      <c r="B215" s="37"/>
      <c r="C215" s="225" t="s">
        <v>424</v>
      </c>
      <c r="D215" s="225" t="s">
        <v>134</v>
      </c>
      <c r="E215" s="226" t="s">
        <v>678</v>
      </c>
      <c r="F215" s="227" t="s">
        <v>679</v>
      </c>
      <c r="G215" s="228" t="s">
        <v>274</v>
      </c>
      <c r="H215" s="229">
        <v>72</v>
      </c>
      <c r="I215" s="230"/>
      <c r="J215" s="231">
        <f>ROUND(I215*H215,2)</f>
        <v>0</v>
      </c>
      <c r="K215" s="227" t="s">
        <v>275</v>
      </c>
      <c r="L215" s="42"/>
      <c r="M215" s="232" t="s">
        <v>1</v>
      </c>
      <c r="N215" s="233" t="s">
        <v>38</v>
      </c>
      <c r="O215" s="89"/>
      <c r="P215" s="234">
        <f>O215*H215</f>
        <v>0</v>
      </c>
      <c r="Q215" s="234">
        <v>0</v>
      </c>
      <c r="R215" s="234">
        <f>Q215*H215</f>
        <v>0</v>
      </c>
      <c r="S215" s="234">
        <v>0</v>
      </c>
      <c r="T215" s="235">
        <f>S215*H215</f>
        <v>0</v>
      </c>
      <c r="U215" s="36"/>
      <c r="V215" s="36"/>
      <c r="W215" s="36"/>
      <c r="X215" s="36"/>
      <c r="Y215" s="36"/>
      <c r="Z215" s="36"/>
      <c r="AA215" s="36"/>
      <c r="AB215" s="36"/>
      <c r="AC215" s="36"/>
      <c r="AD215" s="36"/>
      <c r="AE215" s="36"/>
      <c r="AR215" s="236" t="s">
        <v>132</v>
      </c>
      <c r="AT215" s="236" t="s">
        <v>134</v>
      </c>
      <c r="AU215" s="236" t="s">
        <v>81</v>
      </c>
      <c r="AY215" s="15" t="s">
        <v>133</v>
      </c>
      <c r="BE215" s="237">
        <f>IF(N215="základní",J215,0)</f>
        <v>0</v>
      </c>
      <c r="BF215" s="237">
        <f>IF(N215="snížená",J215,0)</f>
        <v>0</v>
      </c>
      <c r="BG215" s="237">
        <f>IF(N215="zákl. přenesená",J215,0)</f>
        <v>0</v>
      </c>
      <c r="BH215" s="237">
        <f>IF(N215="sníž. přenesená",J215,0)</f>
        <v>0</v>
      </c>
      <c r="BI215" s="237">
        <f>IF(N215="nulová",J215,0)</f>
        <v>0</v>
      </c>
      <c r="BJ215" s="15" t="s">
        <v>81</v>
      </c>
      <c r="BK215" s="237">
        <f>ROUND(I215*H215,2)</f>
        <v>0</v>
      </c>
      <c r="BL215" s="15" t="s">
        <v>132</v>
      </c>
      <c r="BM215" s="236" t="s">
        <v>680</v>
      </c>
    </row>
    <row r="216" s="2" customFormat="1">
      <c r="A216" s="36"/>
      <c r="B216" s="37"/>
      <c r="C216" s="38"/>
      <c r="D216" s="238" t="s">
        <v>139</v>
      </c>
      <c r="E216" s="38"/>
      <c r="F216" s="239" t="s">
        <v>681</v>
      </c>
      <c r="G216" s="38"/>
      <c r="H216" s="38"/>
      <c r="I216" s="143"/>
      <c r="J216" s="38"/>
      <c r="K216" s="38"/>
      <c r="L216" s="42"/>
      <c r="M216" s="240"/>
      <c r="N216" s="241"/>
      <c r="O216" s="89"/>
      <c r="P216" s="89"/>
      <c r="Q216" s="89"/>
      <c r="R216" s="89"/>
      <c r="S216" s="89"/>
      <c r="T216" s="90"/>
      <c r="U216" s="36"/>
      <c r="V216" s="36"/>
      <c r="W216" s="36"/>
      <c r="X216" s="36"/>
      <c r="Y216" s="36"/>
      <c r="Z216" s="36"/>
      <c r="AA216" s="36"/>
      <c r="AB216" s="36"/>
      <c r="AC216" s="36"/>
      <c r="AD216" s="36"/>
      <c r="AE216" s="36"/>
      <c r="AT216" s="15" t="s">
        <v>139</v>
      </c>
      <c r="AU216" s="15" t="s">
        <v>81</v>
      </c>
    </row>
    <row r="217" s="12" customFormat="1">
      <c r="A217" s="12"/>
      <c r="B217" s="242"/>
      <c r="C217" s="243"/>
      <c r="D217" s="238" t="s">
        <v>140</v>
      </c>
      <c r="E217" s="244" t="s">
        <v>682</v>
      </c>
      <c r="F217" s="245" t="s">
        <v>683</v>
      </c>
      <c r="G217" s="243"/>
      <c r="H217" s="246">
        <v>72</v>
      </c>
      <c r="I217" s="247"/>
      <c r="J217" s="243"/>
      <c r="K217" s="243"/>
      <c r="L217" s="248"/>
      <c r="M217" s="249"/>
      <c r="N217" s="250"/>
      <c r="O217" s="250"/>
      <c r="P217" s="250"/>
      <c r="Q217" s="250"/>
      <c r="R217" s="250"/>
      <c r="S217" s="250"/>
      <c r="T217" s="251"/>
      <c r="U217" s="12"/>
      <c r="V217" s="12"/>
      <c r="W217" s="12"/>
      <c r="X217" s="12"/>
      <c r="Y217" s="12"/>
      <c r="Z217" s="12"/>
      <c r="AA217" s="12"/>
      <c r="AB217" s="12"/>
      <c r="AC217" s="12"/>
      <c r="AD217" s="12"/>
      <c r="AE217" s="12"/>
      <c r="AT217" s="252" t="s">
        <v>140</v>
      </c>
      <c r="AU217" s="252" t="s">
        <v>81</v>
      </c>
      <c r="AV217" s="12" t="s">
        <v>103</v>
      </c>
      <c r="AW217" s="12" t="s">
        <v>30</v>
      </c>
      <c r="AX217" s="12" t="s">
        <v>81</v>
      </c>
      <c r="AY217" s="252" t="s">
        <v>133</v>
      </c>
    </row>
    <row r="218" s="2" customFormat="1" ht="16.5" customHeight="1">
      <c r="A218" s="36"/>
      <c r="B218" s="37"/>
      <c r="C218" s="225" t="s">
        <v>429</v>
      </c>
      <c r="D218" s="225" t="s">
        <v>134</v>
      </c>
      <c r="E218" s="226" t="s">
        <v>684</v>
      </c>
      <c r="F218" s="227" t="s">
        <v>685</v>
      </c>
      <c r="G218" s="228" t="s">
        <v>274</v>
      </c>
      <c r="H218" s="229">
        <v>975</v>
      </c>
      <c r="I218" s="230"/>
      <c r="J218" s="231">
        <f>ROUND(I218*H218,2)</f>
        <v>0</v>
      </c>
      <c r="K218" s="227" t="s">
        <v>275</v>
      </c>
      <c r="L218" s="42"/>
      <c r="M218" s="232" t="s">
        <v>1</v>
      </c>
      <c r="N218" s="233" t="s">
        <v>38</v>
      </c>
      <c r="O218" s="89"/>
      <c r="P218" s="234">
        <f>O218*H218</f>
        <v>0</v>
      </c>
      <c r="Q218" s="234">
        <v>0.18776000000000001</v>
      </c>
      <c r="R218" s="234">
        <f>Q218*H218</f>
        <v>183.066</v>
      </c>
      <c r="S218" s="234">
        <v>0</v>
      </c>
      <c r="T218" s="235">
        <f>S218*H218</f>
        <v>0</v>
      </c>
      <c r="U218" s="36"/>
      <c r="V218" s="36"/>
      <c r="W218" s="36"/>
      <c r="X218" s="36"/>
      <c r="Y218" s="36"/>
      <c r="Z218" s="36"/>
      <c r="AA218" s="36"/>
      <c r="AB218" s="36"/>
      <c r="AC218" s="36"/>
      <c r="AD218" s="36"/>
      <c r="AE218" s="36"/>
      <c r="AR218" s="236" t="s">
        <v>132</v>
      </c>
      <c r="AT218" s="236" t="s">
        <v>134</v>
      </c>
      <c r="AU218" s="236" t="s">
        <v>81</v>
      </c>
      <c r="AY218" s="15" t="s">
        <v>133</v>
      </c>
      <c r="BE218" s="237">
        <f>IF(N218="základní",J218,0)</f>
        <v>0</v>
      </c>
      <c r="BF218" s="237">
        <f>IF(N218="snížená",J218,0)</f>
        <v>0</v>
      </c>
      <c r="BG218" s="237">
        <f>IF(N218="zákl. přenesená",J218,0)</f>
        <v>0</v>
      </c>
      <c r="BH218" s="237">
        <f>IF(N218="sníž. přenesená",J218,0)</f>
        <v>0</v>
      </c>
      <c r="BI218" s="237">
        <f>IF(N218="nulová",J218,0)</f>
        <v>0</v>
      </c>
      <c r="BJ218" s="15" t="s">
        <v>81</v>
      </c>
      <c r="BK218" s="237">
        <f>ROUND(I218*H218,2)</f>
        <v>0</v>
      </c>
      <c r="BL218" s="15" t="s">
        <v>132</v>
      </c>
      <c r="BM218" s="236" t="s">
        <v>686</v>
      </c>
    </row>
    <row r="219" s="2" customFormat="1">
      <c r="A219" s="36"/>
      <c r="B219" s="37"/>
      <c r="C219" s="38"/>
      <c r="D219" s="238" t="s">
        <v>139</v>
      </c>
      <c r="E219" s="38"/>
      <c r="F219" s="239" t="s">
        <v>687</v>
      </c>
      <c r="G219" s="38"/>
      <c r="H219" s="38"/>
      <c r="I219" s="143"/>
      <c r="J219" s="38"/>
      <c r="K219" s="38"/>
      <c r="L219" s="42"/>
      <c r="M219" s="240"/>
      <c r="N219" s="241"/>
      <c r="O219" s="89"/>
      <c r="P219" s="89"/>
      <c r="Q219" s="89"/>
      <c r="R219" s="89"/>
      <c r="S219" s="89"/>
      <c r="T219" s="90"/>
      <c r="U219" s="36"/>
      <c r="V219" s="36"/>
      <c r="W219" s="36"/>
      <c r="X219" s="36"/>
      <c r="Y219" s="36"/>
      <c r="Z219" s="36"/>
      <c r="AA219" s="36"/>
      <c r="AB219" s="36"/>
      <c r="AC219" s="36"/>
      <c r="AD219" s="36"/>
      <c r="AE219" s="36"/>
      <c r="AT219" s="15" t="s">
        <v>139</v>
      </c>
      <c r="AU219" s="15" t="s">
        <v>81</v>
      </c>
    </row>
    <row r="220" s="12" customFormat="1">
      <c r="A220" s="12"/>
      <c r="B220" s="242"/>
      <c r="C220" s="243"/>
      <c r="D220" s="238" t="s">
        <v>140</v>
      </c>
      <c r="E220" s="244" t="s">
        <v>688</v>
      </c>
      <c r="F220" s="245" t="s">
        <v>689</v>
      </c>
      <c r="G220" s="243"/>
      <c r="H220" s="246">
        <v>975</v>
      </c>
      <c r="I220" s="247"/>
      <c r="J220" s="243"/>
      <c r="K220" s="243"/>
      <c r="L220" s="248"/>
      <c r="M220" s="249"/>
      <c r="N220" s="250"/>
      <c r="O220" s="250"/>
      <c r="P220" s="250"/>
      <c r="Q220" s="250"/>
      <c r="R220" s="250"/>
      <c r="S220" s="250"/>
      <c r="T220" s="251"/>
      <c r="U220" s="12"/>
      <c r="V220" s="12"/>
      <c r="W220" s="12"/>
      <c r="X220" s="12"/>
      <c r="Y220" s="12"/>
      <c r="Z220" s="12"/>
      <c r="AA220" s="12"/>
      <c r="AB220" s="12"/>
      <c r="AC220" s="12"/>
      <c r="AD220" s="12"/>
      <c r="AE220" s="12"/>
      <c r="AT220" s="252" t="s">
        <v>140</v>
      </c>
      <c r="AU220" s="252" t="s">
        <v>81</v>
      </c>
      <c r="AV220" s="12" t="s">
        <v>103</v>
      </c>
      <c r="AW220" s="12" t="s">
        <v>30</v>
      </c>
      <c r="AX220" s="12" t="s">
        <v>81</v>
      </c>
      <c r="AY220" s="252" t="s">
        <v>133</v>
      </c>
    </row>
    <row r="221" s="2" customFormat="1" ht="16.5" customHeight="1">
      <c r="A221" s="36"/>
      <c r="B221" s="37"/>
      <c r="C221" s="225" t="s">
        <v>434</v>
      </c>
      <c r="D221" s="225" t="s">
        <v>134</v>
      </c>
      <c r="E221" s="226" t="s">
        <v>690</v>
      </c>
      <c r="F221" s="227" t="s">
        <v>691</v>
      </c>
      <c r="G221" s="228" t="s">
        <v>137</v>
      </c>
      <c r="H221" s="229">
        <v>120</v>
      </c>
      <c r="I221" s="230"/>
      <c r="J221" s="231">
        <f>ROUND(I221*H221,2)</f>
        <v>0</v>
      </c>
      <c r="K221" s="227" t="s">
        <v>275</v>
      </c>
      <c r="L221" s="42"/>
      <c r="M221" s="232" t="s">
        <v>1</v>
      </c>
      <c r="N221" s="233" t="s">
        <v>38</v>
      </c>
      <c r="O221" s="89"/>
      <c r="P221" s="234">
        <f>O221*H221</f>
        <v>0</v>
      </c>
      <c r="Q221" s="234">
        <v>0.00282</v>
      </c>
      <c r="R221" s="234">
        <f>Q221*H221</f>
        <v>0.33839999999999998</v>
      </c>
      <c r="S221" s="234">
        <v>0</v>
      </c>
      <c r="T221" s="235">
        <f>S221*H221</f>
        <v>0</v>
      </c>
      <c r="U221" s="36"/>
      <c r="V221" s="36"/>
      <c r="W221" s="36"/>
      <c r="X221" s="36"/>
      <c r="Y221" s="36"/>
      <c r="Z221" s="36"/>
      <c r="AA221" s="36"/>
      <c r="AB221" s="36"/>
      <c r="AC221" s="36"/>
      <c r="AD221" s="36"/>
      <c r="AE221" s="36"/>
      <c r="AR221" s="236" t="s">
        <v>132</v>
      </c>
      <c r="AT221" s="236" t="s">
        <v>134</v>
      </c>
      <c r="AU221" s="236" t="s">
        <v>81</v>
      </c>
      <c r="AY221" s="15" t="s">
        <v>133</v>
      </c>
      <c r="BE221" s="237">
        <f>IF(N221="základní",J221,0)</f>
        <v>0</v>
      </c>
      <c r="BF221" s="237">
        <f>IF(N221="snížená",J221,0)</f>
        <v>0</v>
      </c>
      <c r="BG221" s="237">
        <f>IF(N221="zákl. přenesená",J221,0)</f>
        <v>0</v>
      </c>
      <c r="BH221" s="237">
        <f>IF(N221="sníž. přenesená",J221,0)</f>
        <v>0</v>
      </c>
      <c r="BI221" s="237">
        <f>IF(N221="nulová",J221,0)</f>
        <v>0</v>
      </c>
      <c r="BJ221" s="15" t="s">
        <v>81</v>
      </c>
      <c r="BK221" s="237">
        <f>ROUND(I221*H221,2)</f>
        <v>0</v>
      </c>
      <c r="BL221" s="15" t="s">
        <v>132</v>
      </c>
      <c r="BM221" s="236" t="s">
        <v>692</v>
      </c>
    </row>
    <row r="222" s="2" customFormat="1">
      <c r="A222" s="36"/>
      <c r="B222" s="37"/>
      <c r="C222" s="38"/>
      <c r="D222" s="238" t="s">
        <v>139</v>
      </c>
      <c r="E222" s="38"/>
      <c r="F222" s="239" t="s">
        <v>693</v>
      </c>
      <c r="G222" s="38"/>
      <c r="H222" s="38"/>
      <c r="I222" s="143"/>
      <c r="J222" s="38"/>
      <c r="K222" s="38"/>
      <c r="L222" s="42"/>
      <c r="M222" s="240"/>
      <c r="N222" s="241"/>
      <c r="O222" s="89"/>
      <c r="P222" s="89"/>
      <c r="Q222" s="89"/>
      <c r="R222" s="89"/>
      <c r="S222" s="89"/>
      <c r="T222" s="90"/>
      <c r="U222" s="36"/>
      <c r="V222" s="36"/>
      <c r="W222" s="36"/>
      <c r="X222" s="36"/>
      <c r="Y222" s="36"/>
      <c r="Z222" s="36"/>
      <c r="AA222" s="36"/>
      <c r="AB222" s="36"/>
      <c r="AC222" s="36"/>
      <c r="AD222" s="36"/>
      <c r="AE222" s="36"/>
      <c r="AT222" s="15" t="s">
        <v>139</v>
      </c>
      <c r="AU222" s="15" t="s">
        <v>81</v>
      </c>
    </row>
    <row r="223" s="12" customFormat="1">
      <c r="A223" s="12"/>
      <c r="B223" s="242"/>
      <c r="C223" s="243"/>
      <c r="D223" s="238" t="s">
        <v>140</v>
      </c>
      <c r="E223" s="244" t="s">
        <v>439</v>
      </c>
      <c r="F223" s="245" t="s">
        <v>694</v>
      </c>
      <c r="G223" s="243"/>
      <c r="H223" s="246">
        <v>120</v>
      </c>
      <c r="I223" s="247"/>
      <c r="J223" s="243"/>
      <c r="K223" s="243"/>
      <c r="L223" s="248"/>
      <c r="M223" s="249"/>
      <c r="N223" s="250"/>
      <c r="O223" s="250"/>
      <c r="P223" s="250"/>
      <c r="Q223" s="250"/>
      <c r="R223" s="250"/>
      <c r="S223" s="250"/>
      <c r="T223" s="251"/>
      <c r="U223" s="12"/>
      <c r="V223" s="12"/>
      <c r="W223" s="12"/>
      <c r="X223" s="12"/>
      <c r="Y223" s="12"/>
      <c r="Z223" s="12"/>
      <c r="AA223" s="12"/>
      <c r="AB223" s="12"/>
      <c r="AC223" s="12"/>
      <c r="AD223" s="12"/>
      <c r="AE223" s="12"/>
      <c r="AT223" s="252" t="s">
        <v>140</v>
      </c>
      <c r="AU223" s="252" t="s">
        <v>81</v>
      </c>
      <c r="AV223" s="12" t="s">
        <v>103</v>
      </c>
      <c r="AW223" s="12" t="s">
        <v>30</v>
      </c>
      <c r="AX223" s="12" t="s">
        <v>81</v>
      </c>
      <c r="AY223" s="252" t="s">
        <v>133</v>
      </c>
    </row>
    <row r="224" s="2" customFormat="1" ht="21.75" customHeight="1">
      <c r="A224" s="36"/>
      <c r="B224" s="37"/>
      <c r="C224" s="225" t="s">
        <v>440</v>
      </c>
      <c r="D224" s="225" t="s">
        <v>134</v>
      </c>
      <c r="E224" s="226" t="s">
        <v>695</v>
      </c>
      <c r="F224" s="227" t="s">
        <v>696</v>
      </c>
      <c r="G224" s="228" t="s">
        <v>274</v>
      </c>
      <c r="H224" s="229">
        <v>77</v>
      </c>
      <c r="I224" s="230"/>
      <c r="J224" s="231">
        <f>ROUND(I224*H224,2)</f>
        <v>0</v>
      </c>
      <c r="K224" s="227" t="s">
        <v>275</v>
      </c>
      <c r="L224" s="42"/>
      <c r="M224" s="232" t="s">
        <v>1</v>
      </c>
      <c r="N224" s="233" t="s">
        <v>38</v>
      </c>
      <c r="O224" s="89"/>
      <c r="P224" s="234">
        <f>O224*H224</f>
        <v>0</v>
      </c>
      <c r="Q224" s="234">
        <v>0.0056100000000000004</v>
      </c>
      <c r="R224" s="234">
        <f>Q224*H224</f>
        <v>0.43197000000000002</v>
      </c>
      <c r="S224" s="234">
        <v>0</v>
      </c>
      <c r="T224" s="235">
        <f>S224*H224</f>
        <v>0</v>
      </c>
      <c r="U224" s="36"/>
      <c r="V224" s="36"/>
      <c r="W224" s="36"/>
      <c r="X224" s="36"/>
      <c r="Y224" s="36"/>
      <c r="Z224" s="36"/>
      <c r="AA224" s="36"/>
      <c r="AB224" s="36"/>
      <c r="AC224" s="36"/>
      <c r="AD224" s="36"/>
      <c r="AE224" s="36"/>
      <c r="AR224" s="236" t="s">
        <v>132</v>
      </c>
      <c r="AT224" s="236" t="s">
        <v>134</v>
      </c>
      <c r="AU224" s="236" t="s">
        <v>81</v>
      </c>
      <c r="AY224" s="15" t="s">
        <v>133</v>
      </c>
      <c r="BE224" s="237">
        <f>IF(N224="základní",J224,0)</f>
        <v>0</v>
      </c>
      <c r="BF224" s="237">
        <f>IF(N224="snížená",J224,0)</f>
        <v>0</v>
      </c>
      <c r="BG224" s="237">
        <f>IF(N224="zákl. přenesená",J224,0)</f>
        <v>0</v>
      </c>
      <c r="BH224" s="237">
        <f>IF(N224="sníž. přenesená",J224,0)</f>
        <v>0</v>
      </c>
      <c r="BI224" s="237">
        <f>IF(N224="nulová",J224,0)</f>
        <v>0</v>
      </c>
      <c r="BJ224" s="15" t="s">
        <v>81</v>
      </c>
      <c r="BK224" s="237">
        <f>ROUND(I224*H224,2)</f>
        <v>0</v>
      </c>
      <c r="BL224" s="15" t="s">
        <v>132</v>
      </c>
      <c r="BM224" s="236" t="s">
        <v>697</v>
      </c>
    </row>
    <row r="225" s="2" customFormat="1">
      <c r="A225" s="36"/>
      <c r="B225" s="37"/>
      <c r="C225" s="38"/>
      <c r="D225" s="238" t="s">
        <v>139</v>
      </c>
      <c r="E225" s="38"/>
      <c r="F225" s="239" t="s">
        <v>698</v>
      </c>
      <c r="G225" s="38"/>
      <c r="H225" s="38"/>
      <c r="I225" s="143"/>
      <c r="J225" s="38"/>
      <c r="K225" s="38"/>
      <c r="L225" s="42"/>
      <c r="M225" s="240"/>
      <c r="N225" s="241"/>
      <c r="O225" s="89"/>
      <c r="P225" s="89"/>
      <c r="Q225" s="89"/>
      <c r="R225" s="89"/>
      <c r="S225" s="89"/>
      <c r="T225" s="90"/>
      <c r="U225" s="36"/>
      <c r="V225" s="36"/>
      <c r="W225" s="36"/>
      <c r="X225" s="36"/>
      <c r="Y225" s="36"/>
      <c r="Z225" s="36"/>
      <c r="AA225" s="36"/>
      <c r="AB225" s="36"/>
      <c r="AC225" s="36"/>
      <c r="AD225" s="36"/>
      <c r="AE225" s="36"/>
      <c r="AT225" s="15" t="s">
        <v>139</v>
      </c>
      <c r="AU225" s="15" t="s">
        <v>81</v>
      </c>
    </row>
    <row r="226" s="12" customFormat="1">
      <c r="A226" s="12"/>
      <c r="B226" s="242"/>
      <c r="C226" s="243"/>
      <c r="D226" s="238" t="s">
        <v>140</v>
      </c>
      <c r="E226" s="244" t="s">
        <v>699</v>
      </c>
      <c r="F226" s="245" t="s">
        <v>700</v>
      </c>
      <c r="G226" s="243"/>
      <c r="H226" s="246">
        <v>77</v>
      </c>
      <c r="I226" s="247"/>
      <c r="J226" s="243"/>
      <c r="K226" s="243"/>
      <c r="L226" s="248"/>
      <c r="M226" s="249"/>
      <c r="N226" s="250"/>
      <c r="O226" s="250"/>
      <c r="P226" s="250"/>
      <c r="Q226" s="250"/>
      <c r="R226" s="250"/>
      <c r="S226" s="250"/>
      <c r="T226" s="251"/>
      <c r="U226" s="12"/>
      <c r="V226" s="12"/>
      <c r="W226" s="12"/>
      <c r="X226" s="12"/>
      <c r="Y226" s="12"/>
      <c r="Z226" s="12"/>
      <c r="AA226" s="12"/>
      <c r="AB226" s="12"/>
      <c r="AC226" s="12"/>
      <c r="AD226" s="12"/>
      <c r="AE226" s="12"/>
      <c r="AT226" s="252" t="s">
        <v>140</v>
      </c>
      <c r="AU226" s="252" t="s">
        <v>81</v>
      </c>
      <c r="AV226" s="12" t="s">
        <v>103</v>
      </c>
      <c r="AW226" s="12" t="s">
        <v>30</v>
      </c>
      <c r="AX226" s="12" t="s">
        <v>81</v>
      </c>
      <c r="AY226" s="252" t="s">
        <v>133</v>
      </c>
    </row>
    <row r="227" s="2" customFormat="1" ht="21.75" customHeight="1">
      <c r="A227" s="36"/>
      <c r="B227" s="37"/>
      <c r="C227" s="225" t="s">
        <v>445</v>
      </c>
      <c r="D227" s="225" t="s">
        <v>134</v>
      </c>
      <c r="E227" s="226" t="s">
        <v>701</v>
      </c>
      <c r="F227" s="227" t="s">
        <v>702</v>
      </c>
      <c r="G227" s="228" t="s">
        <v>274</v>
      </c>
      <c r="H227" s="229">
        <v>8319</v>
      </c>
      <c r="I227" s="230"/>
      <c r="J227" s="231">
        <f>ROUND(I227*H227,2)</f>
        <v>0</v>
      </c>
      <c r="K227" s="227" t="s">
        <v>275</v>
      </c>
      <c r="L227" s="42"/>
      <c r="M227" s="232" t="s">
        <v>1</v>
      </c>
      <c r="N227" s="233" t="s">
        <v>38</v>
      </c>
      <c r="O227" s="89"/>
      <c r="P227" s="234">
        <f>O227*H227</f>
        <v>0</v>
      </c>
      <c r="Q227" s="234">
        <v>0.00071000000000000002</v>
      </c>
      <c r="R227" s="234">
        <f>Q227*H227</f>
        <v>5.9064899999999998</v>
      </c>
      <c r="S227" s="234">
        <v>0</v>
      </c>
      <c r="T227" s="235">
        <f>S227*H227</f>
        <v>0</v>
      </c>
      <c r="U227" s="36"/>
      <c r="V227" s="36"/>
      <c r="W227" s="36"/>
      <c r="X227" s="36"/>
      <c r="Y227" s="36"/>
      <c r="Z227" s="36"/>
      <c r="AA227" s="36"/>
      <c r="AB227" s="36"/>
      <c r="AC227" s="36"/>
      <c r="AD227" s="36"/>
      <c r="AE227" s="36"/>
      <c r="AR227" s="236" t="s">
        <v>132</v>
      </c>
      <c r="AT227" s="236" t="s">
        <v>134</v>
      </c>
      <c r="AU227" s="236" t="s">
        <v>81</v>
      </c>
      <c r="AY227" s="15" t="s">
        <v>133</v>
      </c>
      <c r="BE227" s="237">
        <f>IF(N227="základní",J227,0)</f>
        <v>0</v>
      </c>
      <c r="BF227" s="237">
        <f>IF(N227="snížená",J227,0)</f>
        <v>0</v>
      </c>
      <c r="BG227" s="237">
        <f>IF(N227="zákl. přenesená",J227,0)</f>
        <v>0</v>
      </c>
      <c r="BH227" s="237">
        <f>IF(N227="sníž. přenesená",J227,0)</f>
        <v>0</v>
      </c>
      <c r="BI227" s="237">
        <f>IF(N227="nulová",J227,0)</f>
        <v>0</v>
      </c>
      <c r="BJ227" s="15" t="s">
        <v>81</v>
      </c>
      <c r="BK227" s="237">
        <f>ROUND(I227*H227,2)</f>
        <v>0</v>
      </c>
      <c r="BL227" s="15" t="s">
        <v>132</v>
      </c>
      <c r="BM227" s="236" t="s">
        <v>703</v>
      </c>
    </row>
    <row r="228" s="2" customFormat="1">
      <c r="A228" s="36"/>
      <c r="B228" s="37"/>
      <c r="C228" s="38"/>
      <c r="D228" s="238" t="s">
        <v>139</v>
      </c>
      <c r="E228" s="38"/>
      <c r="F228" s="239" t="s">
        <v>704</v>
      </c>
      <c r="G228" s="38"/>
      <c r="H228" s="38"/>
      <c r="I228" s="143"/>
      <c r="J228" s="38"/>
      <c r="K228" s="38"/>
      <c r="L228" s="42"/>
      <c r="M228" s="240"/>
      <c r="N228" s="241"/>
      <c r="O228" s="89"/>
      <c r="P228" s="89"/>
      <c r="Q228" s="89"/>
      <c r="R228" s="89"/>
      <c r="S228" s="89"/>
      <c r="T228" s="90"/>
      <c r="U228" s="36"/>
      <c r="V228" s="36"/>
      <c r="W228" s="36"/>
      <c r="X228" s="36"/>
      <c r="Y228" s="36"/>
      <c r="Z228" s="36"/>
      <c r="AA228" s="36"/>
      <c r="AB228" s="36"/>
      <c r="AC228" s="36"/>
      <c r="AD228" s="36"/>
      <c r="AE228" s="36"/>
      <c r="AT228" s="15" t="s">
        <v>139</v>
      </c>
      <c r="AU228" s="15" t="s">
        <v>81</v>
      </c>
    </row>
    <row r="229" s="12" customFormat="1">
      <c r="A229" s="12"/>
      <c r="B229" s="242"/>
      <c r="C229" s="243"/>
      <c r="D229" s="238" t="s">
        <v>140</v>
      </c>
      <c r="E229" s="244" t="s">
        <v>705</v>
      </c>
      <c r="F229" s="245" t="s">
        <v>706</v>
      </c>
      <c r="G229" s="243"/>
      <c r="H229" s="246">
        <v>8319</v>
      </c>
      <c r="I229" s="247"/>
      <c r="J229" s="243"/>
      <c r="K229" s="243"/>
      <c r="L229" s="248"/>
      <c r="M229" s="249"/>
      <c r="N229" s="250"/>
      <c r="O229" s="250"/>
      <c r="P229" s="250"/>
      <c r="Q229" s="250"/>
      <c r="R229" s="250"/>
      <c r="S229" s="250"/>
      <c r="T229" s="251"/>
      <c r="U229" s="12"/>
      <c r="V229" s="12"/>
      <c r="W229" s="12"/>
      <c r="X229" s="12"/>
      <c r="Y229" s="12"/>
      <c r="Z229" s="12"/>
      <c r="AA229" s="12"/>
      <c r="AB229" s="12"/>
      <c r="AC229" s="12"/>
      <c r="AD229" s="12"/>
      <c r="AE229" s="12"/>
      <c r="AT229" s="252" t="s">
        <v>140</v>
      </c>
      <c r="AU229" s="252" t="s">
        <v>81</v>
      </c>
      <c r="AV229" s="12" t="s">
        <v>103</v>
      </c>
      <c r="AW229" s="12" t="s">
        <v>30</v>
      </c>
      <c r="AX229" s="12" t="s">
        <v>81</v>
      </c>
      <c r="AY229" s="252" t="s">
        <v>133</v>
      </c>
    </row>
    <row r="230" s="2" customFormat="1" ht="16.5" customHeight="1">
      <c r="A230" s="36"/>
      <c r="B230" s="37"/>
      <c r="C230" s="225" t="s">
        <v>450</v>
      </c>
      <c r="D230" s="225" t="s">
        <v>134</v>
      </c>
      <c r="E230" s="226" t="s">
        <v>707</v>
      </c>
      <c r="F230" s="227" t="s">
        <v>708</v>
      </c>
      <c r="G230" s="228" t="s">
        <v>274</v>
      </c>
      <c r="H230" s="229">
        <v>2000</v>
      </c>
      <c r="I230" s="230"/>
      <c r="J230" s="231">
        <f>ROUND(I230*H230,2)</f>
        <v>0</v>
      </c>
      <c r="K230" s="227" t="s">
        <v>275</v>
      </c>
      <c r="L230" s="42"/>
      <c r="M230" s="232" t="s">
        <v>1</v>
      </c>
      <c r="N230" s="233" t="s">
        <v>38</v>
      </c>
      <c r="O230" s="89"/>
      <c r="P230" s="234">
        <f>O230*H230</f>
        <v>0</v>
      </c>
      <c r="Q230" s="234">
        <v>0</v>
      </c>
      <c r="R230" s="234">
        <f>Q230*H230</f>
        <v>0</v>
      </c>
      <c r="S230" s="234">
        <v>0</v>
      </c>
      <c r="T230" s="235">
        <f>S230*H230</f>
        <v>0</v>
      </c>
      <c r="U230" s="36"/>
      <c r="V230" s="36"/>
      <c r="W230" s="36"/>
      <c r="X230" s="36"/>
      <c r="Y230" s="36"/>
      <c r="Z230" s="36"/>
      <c r="AA230" s="36"/>
      <c r="AB230" s="36"/>
      <c r="AC230" s="36"/>
      <c r="AD230" s="36"/>
      <c r="AE230" s="36"/>
      <c r="AR230" s="236" t="s">
        <v>132</v>
      </c>
      <c r="AT230" s="236" t="s">
        <v>134</v>
      </c>
      <c r="AU230" s="236" t="s">
        <v>81</v>
      </c>
      <c r="AY230" s="15" t="s">
        <v>133</v>
      </c>
      <c r="BE230" s="237">
        <f>IF(N230="základní",J230,0)</f>
        <v>0</v>
      </c>
      <c r="BF230" s="237">
        <f>IF(N230="snížená",J230,0)</f>
        <v>0</v>
      </c>
      <c r="BG230" s="237">
        <f>IF(N230="zákl. přenesená",J230,0)</f>
        <v>0</v>
      </c>
      <c r="BH230" s="237">
        <f>IF(N230="sníž. přenesená",J230,0)</f>
        <v>0</v>
      </c>
      <c r="BI230" s="237">
        <f>IF(N230="nulová",J230,0)</f>
        <v>0</v>
      </c>
      <c r="BJ230" s="15" t="s">
        <v>81</v>
      </c>
      <c r="BK230" s="237">
        <f>ROUND(I230*H230,2)</f>
        <v>0</v>
      </c>
      <c r="BL230" s="15" t="s">
        <v>132</v>
      </c>
      <c r="BM230" s="236" t="s">
        <v>709</v>
      </c>
    </row>
    <row r="231" s="2" customFormat="1">
      <c r="A231" s="36"/>
      <c r="B231" s="37"/>
      <c r="C231" s="38"/>
      <c r="D231" s="238" t="s">
        <v>139</v>
      </c>
      <c r="E231" s="38"/>
      <c r="F231" s="239" t="s">
        <v>710</v>
      </c>
      <c r="G231" s="38"/>
      <c r="H231" s="38"/>
      <c r="I231" s="143"/>
      <c r="J231" s="38"/>
      <c r="K231" s="38"/>
      <c r="L231" s="42"/>
      <c r="M231" s="240"/>
      <c r="N231" s="241"/>
      <c r="O231" s="89"/>
      <c r="P231" s="89"/>
      <c r="Q231" s="89"/>
      <c r="R231" s="89"/>
      <c r="S231" s="89"/>
      <c r="T231" s="90"/>
      <c r="U231" s="36"/>
      <c r="V231" s="36"/>
      <c r="W231" s="36"/>
      <c r="X231" s="36"/>
      <c r="Y231" s="36"/>
      <c r="Z231" s="36"/>
      <c r="AA231" s="36"/>
      <c r="AB231" s="36"/>
      <c r="AC231" s="36"/>
      <c r="AD231" s="36"/>
      <c r="AE231" s="36"/>
      <c r="AT231" s="15" t="s">
        <v>139</v>
      </c>
      <c r="AU231" s="15" t="s">
        <v>81</v>
      </c>
    </row>
    <row r="232" s="12" customFormat="1">
      <c r="A232" s="12"/>
      <c r="B232" s="242"/>
      <c r="C232" s="243"/>
      <c r="D232" s="238" t="s">
        <v>140</v>
      </c>
      <c r="E232" s="244" t="s">
        <v>711</v>
      </c>
      <c r="F232" s="245" t="s">
        <v>712</v>
      </c>
      <c r="G232" s="243"/>
      <c r="H232" s="246">
        <v>2000</v>
      </c>
      <c r="I232" s="247"/>
      <c r="J232" s="243"/>
      <c r="K232" s="243"/>
      <c r="L232" s="248"/>
      <c r="M232" s="249"/>
      <c r="N232" s="250"/>
      <c r="O232" s="250"/>
      <c r="P232" s="250"/>
      <c r="Q232" s="250"/>
      <c r="R232" s="250"/>
      <c r="S232" s="250"/>
      <c r="T232" s="251"/>
      <c r="U232" s="12"/>
      <c r="V232" s="12"/>
      <c r="W232" s="12"/>
      <c r="X232" s="12"/>
      <c r="Y232" s="12"/>
      <c r="Z232" s="12"/>
      <c r="AA232" s="12"/>
      <c r="AB232" s="12"/>
      <c r="AC232" s="12"/>
      <c r="AD232" s="12"/>
      <c r="AE232" s="12"/>
      <c r="AT232" s="252" t="s">
        <v>140</v>
      </c>
      <c r="AU232" s="252" t="s">
        <v>81</v>
      </c>
      <c r="AV232" s="12" t="s">
        <v>103</v>
      </c>
      <c r="AW232" s="12" t="s">
        <v>30</v>
      </c>
      <c r="AX232" s="12" t="s">
        <v>81</v>
      </c>
      <c r="AY232" s="252" t="s">
        <v>133</v>
      </c>
    </row>
    <row r="233" s="2" customFormat="1" ht="16.5" customHeight="1">
      <c r="A233" s="36"/>
      <c r="B233" s="37"/>
      <c r="C233" s="225" t="s">
        <v>455</v>
      </c>
      <c r="D233" s="225" t="s">
        <v>134</v>
      </c>
      <c r="E233" s="226" t="s">
        <v>713</v>
      </c>
      <c r="F233" s="227" t="s">
        <v>714</v>
      </c>
      <c r="G233" s="228" t="s">
        <v>274</v>
      </c>
      <c r="H233" s="229">
        <v>8242</v>
      </c>
      <c r="I233" s="230"/>
      <c r="J233" s="231">
        <f>ROUND(I233*H233,2)</f>
        <v>0</v>
      </c>
      <c r="K233" s="227" t="s">
        <v>275</v>
      </c>
      <c r="L233" s="42"/>
      <c r="M233" s="232" t="s">
        <v>1</v>
      </c>
      <c r="N233" s="233" t="s">
        <v>38</v>
      </c>
      <c r="O233" s="89"/>
      <c r="P233" s="234">
        <f>O233*H233</f>
        <v>0</v>
      </c>
      <c r="Q233" s="234">
        <v>0</v>
      </c>
      <c r="R233" s="234">
        <f>Q233*H233</f>
        <v>0</v>
      </c>
      <c r="S233" s="234">
        <v>0</v>
      </c>
      <c r="T233" s="235">
        <f>S233*H233</f>
        <v>0</v>
      </c>
      <c r="U233" s="36"/>
      <c r="V233" s="36"/>
      <c r="W233" s="36"/>
      <c r="X233" s="36"/>
      <c r="Y233" s="36"/>
      <c r="Z233" s="36"/>
      <c r="AA233" s="36"/>
      <c r="AB233" s="36"/>
      <c r="AC233" s="36"/>
      <c r="AD233" s="36"/>
      <c r="AE233" s="36"/>
      <c r="AR233" s="236" t="s">
        <v>132</v>
      </c>
      <c r="AT233" s="236" t="s">
        <v>134</v>
      </c>
      <c r="AU233" s="236" t="s">
        <v>81</v>
      </c>
      <c r="AY233" s="15" t="s">
        <v>133</v>
      </c>
      <c r="BE233" s="237">
        <f>IF(N233="základní",J233,0)</f>
        <v>0</v>
      </c>
      <c r="BF233" s="237">
        <f>IF(N233="snížená",J233,0)</f>
        <v>0</v>
      </c>
      <c r="BG233" s="237">
        <f>IF(N233="zákl. přenesená",J233,0)</f>
        <v>0</v>
      </c>
      <c r="BH233" s="237">
        <f>IF(N233="sníž. přenesená",J233,0)</f>
        <v>0</v>
      </c>
      <c r="BI233" s="237">
        <f>IF(N233="nulová",J233,0)</f>
        <v>0</v>
      </c>
      <c r="BJ233" s="15" t="s">
        <v>81</v>
      </c>
      <c r="BK233" s="237">
        <f>ROUND(I233*H233,2)</f>
        <v>0</v>
      </c>
      <c r="BL233" s="15" t="s">
        <v>132</v>
      </c>
      <c r="BM233" s="236" t="s">
        <v>715</v>
      </c>
    </row>
    <row r="234" s="2" customFormat="1">
      <c r="A234" s="36"/>
      <c r="B234" s="37"/>
      <c r="C234" s="38"/>
      <c r="D234" s="238" t="s">
        <v>139</v>
      </c>
      <c r="E234" s="38"/>
      <c r="F234" s="239" t="s">
        <v>716</v>
      </c>
      <c r="G234" s="38"/>
      <c r="H234" s="38"/>
      <c r="I234" s="143"/>
      <c r="J234" s="38"/>
      <c r="K234" s="38"/>
      <c r="L234" s="42"/>
      <c r="M234" s="240"/>
      <c r="N234" s="241"/>
      <c r="O234" s="89"/>
      <c r="P234" s="89"/>
      <c r="Q234" s="89"/>
      <c r="R234" s="89"/>
      <c r="S234" s="89"/>
      <c r="T234" s="90"/>
      <c r="U234" s="36"/>
      <c r="V234" s="36"/>
      <c r="W234" s="36"/>
      <c r="X234" s="36"/>
      <c r="Y234" s="36"/>
      <c r="Z234" s="36"/>
      <c r="AA234" s="36"/>
      <c r="AB234" s="36"/>
      <c r="AC234" s="36"/>
      <c r="AD234" s="36"/>
      <c r="AE234" s="36"/>
      <c r="AT234" s="15" t="s">
        <v>139</v>
      </c>
      <c r="AU234" s="15" t="s">
        <v>81</v>
      </c>
    </row>
    <row r="235" s="12" customFormat="1">
      <c r="A235" s="12"/>
      <c r="B235" s="242"/>
      <c r="C235" s="243"/>
      <c r="D235" s="238" t="s">
        <v>140</v>
      </c>
      <c r="E235" s="244" t="s">
        <v>460</v>
      </c>
      <c r="F235" s="245" t="s">
        <v>717</v>
      </c>
      <c r="G235" s="243"/>
      <c r="H235" s="246">
        <v>7874</v>
      </c>
      <c r="I235" s="247"/>
      <c r="J235" s="243"/>
      <c r="K235" s="243"/>
      <c r="L235" s="248"/>
      <c r="M235" s="249"/>
      <c r="N235" s="250"/>
      <c r="O235" s="250"/>
      <c r="P235" s="250"/>
      <c r="Q235" s="250"/>
      <c r="R235" s="250"/>
      <c r="S235" s="250"/>
      <c r="T235" s="251"/>
      <c r="U235" s="12"/>
      <c r="V235" s="12"/>
      <c r="W235" s="12"/>
      <c r="X235" s="12"/>
      <c r="Y235" s="12"/>
      <c r="Z235" s="12"/>
      <c r="AA235" s="12"/>
      <c r="AB235" s="12"/>
      <c r="AC235" s="12"/>
      <c r="AD235" s="12"/>
      <c r="AE235" s="12"/>
      <c r="AT235" s="252" t="s">
        <v>140</v>
      </c>
      <c r="AU235" s="252" t="s">
        <v>81</v>
      </c>
      <c r="AV235" s="12" t="s">
        <v>103</v>
      </c>
      <c r="AW235" s="12" t="s">
        <v>30</v>
      </c>
      <c r="AX235" s="12" t="s">
        <v>73</v>
      </c>
      <c r="AY235" s="252" t="s">
        <v>133</v>
      </c>
    </row>
    <row r="236" s="12" customFormat="1">
      <c r="A236" s="12"/>
      <c r="B236" s="242"/>
      <c r="C236" s="243"/>
      <c r="D236" s="238" t="s">
        <v>140</v>
      </c>
      <c r="E236" s="244" t="s">
        <v>502</v>
      </c>
      <c r="F236" s="245" t="s">
        <v>718</v>
      </c>
      <c r="G236" s="243"/>
      <c r="H236" s="246">
        <v>368</v>
      </c>
      <c r="I236" s="247"/>
      <c r="J236" s="243"/>
      <c r="K236" s="243"/>
      <c r="L236" s="248"/>
      <c r="M236" s="249"/>
      <c r="N236" s="250"/>
      <c r="O236" s="250"/>
      <c r="P236" s="250"/>
      <c r="Q236" s="250"/>
      <c r="R236" s="250"/>
      <c r="S236" s="250"/>
      <c r="T236" s="251"/>
      <c r="U236" s="12"/>
      <c r="V236" s="12"/>
      <c r="W236" s="12"/>
      <c r="X236" s="12"/>
      <c r="Y236" s="12"/>
      <c r="Z236" s="12"/>
      <c r="AA236" s="12"/>
      <c r="AB236" s="12"/>
      <c r="AC236" s="12"/>
      <c r="AD236" s="12"/>
      <c r="AE236" s="12"/>
      <c r="AT236" s="252" t="s">
        <v>140</v>
      </c>
      <c r="AU236" s="252" t="s">
        <v>81</v>
      </c>
      <c r="AV236" s="12" t="s">
        <v>103</v>
      </c>
      <c r="AW236" s="12" t="s">
        <v>30</v>
      </c>
      <c r="AX236" s="12" t="s">
        <v>73</v>
      </c>
      <c r="AY236" s="252" t="s">
        <v>133</v>
      </c>
    </row>
    <row r="237" s="12" customFormat="1">
      <c r="A237" s="12"/>
      <c r="B237" s="242"/>
      <c r="C237" s="243"/>
      <c r="D237" s="238" t="s">
        <v>140</v>
      </c>
      <c r="E237" s="244" t="s">
        <v>719</v>
      </c>
      <c r="F237" s="245" t="s">
        <v>720</v>
      </c>
      <c r="G237" s="243"/>
      <c r="H237" s="246">
        <v>8242</v>
      </c>
      <c r="I237" s="247"/>
      <c r="J237" s="243"/>
      <c r="K237" s="243"/>
      <c r="L237" s="248"/>
      <c r="M237" s="249"/>
      <c r="N237" s="250"/>
      <c r="O237" s="250"/>
      <c r="P237" s="250"/>
      <c r="Q237" s="250"/>
      <c r="R237" s="250"/>
      <c r="S237" s="250"/>
      <c r="T237" s="251"/>
      <c r="U237" s="12"/>
      <c r="V237" s="12"/>
      <c r="W237" s="12"/>
      <c r="X237" s="12"/>
      <c r="Y237" s="12"/>
      <c r="Z237" s="12"/>
      <c r="AA237" s="12"/>
      <c r="AB237" s="12"/>
      <c r="AC237" s="12"/>
      <c r="AD237" s="12"/>
      <c r="AE237" s="12"/>
      <c r="AT237" s="252" t="s">
        <v>140</v>
      </c>
      <c r="AU237" s="252" t="s">
        <v>81</v>
      </c>
      <c r="AV237" s="12" t="s">
        <v>103</v>
      </c>
      <c r="AW237" s="12" t="s">
        <v>30</v>
      </c>
      <c r="AX237" s="12" t="s">
        <v>81</v>
      </c>
      <c r="AY237" s="252" t="s">
        <v>133</v>
      </c>
    </row>
    <row r="238" s="2" customFormat="1" ht="16.5" customHeight="1">
      <c r="A238" s="36"/>
      <c r="B238" s="37"/>
      <c r="C238" s="225" t="s">
        <v>462</v>
      </c>
      <c r="D238" s="225" t="s">
        <v>134</v>
      </c>
      <c r="E238" s="226" t="s">
        <v>721</v>
      </c>
      <c r="F238" s="227" t="s">
        <v>722</v>
      </c>
      <c r="G238" s="228" t="s">
        <v>274</v>
      </c>
      <c r="H238" s="229">
        <v>77</v>
      </c>
      <c r="I238" s="230"/>
      <c r="J238" s="231">
        <f>ROUND(I238*H238,2)</f>
        <v>0</v>
      </c>
      <c r="K238" s="227" t="s">
        <v>275</v>
      </c>
      <c r="L238" s="42"/>
      <c r="M238" s="232" t="s">
        <v>1</v>
      </c>
      <c r="N238" s="233" t="s">
        <v>38</v>
      </c>
      <c r="O238" s="89"/>
      <c r="P238" s="234">
        <f>O238*H238</f>
        <v>0</v>
      </c>
      <c r="Q238" s="234">
        <v>0</v>
      </c>
      <c r="R238" s="234">
        <f>Q238*H238</f>
        <v>0</v>
      </c>
      <c r="S238" s="234">
        <v>0</v>
      </c>
      <c r="T238" s="235">
        <f>S238*H238</f>
        <v>0</v>
      </c>
      <c r="U238" s="36"/>
      <c r="V238" s="36"/>
      <c r="W238" s="36"/>
      <c r="X238" s="36"/>
      <c r="Y238" s="36"/>
      <c r="Z238" s="36"/>
      <c r="AA238" s="36"/>
      <c r="AB238" s="36"/>
      <c r="AC238" s="36"/>
      <c r="AD238" s="36"/>
      <c r="AE238" s="36"/>
      <c r="AR238" s="236" t="s">
        <v>132</v>
      </c>
      <c r="AT238" s="236" t="s">
        <v>134</v>
      </c>
      <c r="AU238" s="236" t="s">
        <v>81</v>
      </c>
      <c r="AY238" s="15" t="s">
        <v>133</v>
      </c>
      <c r="BE238" s="237">
        <f>IF(N238="základní",J238,0)</f>
        <v>0</v>
      </c>
      <c r="BF238" s="237">
        <f>IF(N238="snížená",J238,0)</f>
        <v>0</v>
      </c>
      <c r="BG238" s="237">
        <f>IF(N238="zákl. přenesená",J238,0)</f>
        <v>0</v>
      </c>
      <c r="BH238" s="237">
        <f>IF(N238="sníž. přenesená",J238,0)</f>
        <v>0</v>
      </c>
      <c r="BI238" s="237">
        <f>IF(N238="nulová",J238,0)</f>
        <v>0</v>
      </c>
      <c r="BJ238" s="15" t="s">
        <v>81</v>
      </c>
      <c r="BK238" s="237">
        <f>ROUND(I238*H238,2)</f>
        <v>0</v>
      </c>
      <c r="BL238" s="15" t="s">
        <v>132</v>
      </c>
      <c r="BM238" s="236" t="s">
        <v>723</v>
      </c>
    </row>
    <row r="239" s="2" customFormat="1">
      <c r="A239" s="36"/>
      <c r="B239" s="37"/>
      <c r="C239" s="38"/>
      <c r="D239" s="238" t="s">
        <v>139</v>
      </c>
      <c r="E239" s="38"/>
      <c r="F239" s="239" t="s">
        <v>724</v>
      </c>
      <c r="G239" s="38"/>
      <c r="H239" s="38"/>
      <c r="I239" s="143"/>
      <c r="J239" s="38"/>
      <c r="K239" s="38"/>
      <c r="L239" s="42"/>
      <c r="M239" s="240"/>
      <c r="N239" s="241"/>
      <c r="O239" s="89"/>
      <c r="P239" s="89"/>
      <c r="Q239" s="89"/>
      <c r="R239" s="89"/>
      <c r="S239" s="89"/>
      <c r="T239" s="90"/>
      <c r="U239" s="36"/>
      <c r="V239" s="36"/>
      <c r="W239" s="36"/>
      <c r="X239" s="36"/>
      <c r="Y239" s="36"/>
      <c r="Z239" s="36"/>
      <c r="AA239" s="36"/>
      <c r="AB239" s="36"/>
      <c r="AC239" s="36"/>
      <c r="AD239" s="36"/>
      <c r="AE239" s="36"/>
      <c r="AT239" s="15" t="s">
        <v>139</v>
      </c>
      <c r="AU239" s="15" t="s">
        <v>81</v>
      </c>
    </row>
    <row r="240" s="12" customFormat="1">
      <c r="A240" s="12"/>
      <c r="B240" s="242"/>
      <c r="C240" s="243"/>
      <c r="D240" s="238" t="s">
        <v>140</v>
      </c>
      <c r="E240" s="244" t="s">
        <v>467</v>
      </c>
      <c r="F240" s="245" t="s">
        <v>725</v>
      </c>
      <c r="G240" s="243"/>
      <c r="H240" s="246">
        <v>77</v>
      </c>
      <c r="I240" s="247"/>
      <c r="J240" s="243"/>
      <c r="K240" s="243"/>
      <c r="L240" s="248"/>
      <c r="M240" s="249"/>
      <c r="N240" s="250"/>
      <c r="O240" s="250"/>
      <c r="P240" s="250"/>
      <c r="Q240" s="250"/>
      <c r="R240" s="250"/>
      <c r="S240" s="250"/>
      <c r="T240" s="251"/>
      <c r="U240" s="12"/>
      <c r="V240" s="12"/>
      <c r="W240" s="12"/>
      <c r="X240" s="12"/>
      <c r="Y240" s="12"/>
      <c r="Z240" s="12"/>
      <c r="AA240" s="12"/>
      <c r="AB240" s="12"/>
      <c r="AC240" s="12"/>
      <c r="AD240" s="12"/>
      <c r="AE240" s="12"/>
      <c r="AT240" s="252" t="s">
        <v>140</v>
      </c>
      <c r="AU240" s="252" t="s">
        <v>81</v>
      </c>
      <c r="AV240" s="12" t="s">
        <v>103</v>
      </c>
      <c r="AW240" s="12" t="s">
        <v>30</v>
      </c>
      <c r="AX240" s="12" t="s">
        <v>81</v>
      </c>
      <c r="AY240" s="252" t="s">
        <v>133</v>
      </c>
    </row>
    <row r="241" s="2" customFormat="1" ht="21.75" customHeight="1">
      <c r="A241" s="36"/>
      <c r="B241" s="37"/>
      <c r="C241" s="225" t="s">
        <v>726</v>
      </c>
      <c r="D241" s="225" t="s">
        <v>134</v>
      </c>
      <c r="E241" s="226" t="s">
        <v>727</v>
      </c>
      <c r="F241" s="227" t="s">
        <v>728</v>
      </c>
      <c r="G241" s="228" t="s">
        <v>274</v>
      </c>
      <c r="H241" s="229">
        <v>44</v>
      </c>
      <c r="I241" s="230"/>
      <c r="J241" s="231">
        <f>ROUND(I241*H241,2)</f>
        <v>0</v>
      </c>
      <c r="K241" s="227" t="s">
        <v>275</v>
      </c>
      <c r="L241" s="42"/>
      <c r="M241" s="232" t="s">
        <v>1</v>
      </c>
      <c r="N241" s="233" t="s">
        <v>38</v>
      </c>
      <c r="O241" s="89"/>
      <c r="P241" s="234">
        <f>O241*H241</f>
        <v>0</v>
      </c>
      <c r="Q241" s="234">
        <v>0.61404000000000003</v>
      </c>
      <c r="R241" s="234">
        <f>Q241*H241</f>
        <v>27.017760000000003</v>
      </c>
      <c r="S241" s="234">
        <v>0</v>
      </c>
      <c r="T241" s="235">
        <f>S241*H241</f>
        <v>0</v>
      </c>
      <c r="U241" s="36"/>
      <c r="V241" s="36"/>
      <c r="W241" s="36"/>
      <c r="X241" s="36"/>
      <c r="Y241" s="36"/>
      <c r="Z241" s="36"/>
      <c r="AA241" s="36"/>
      <c r="AB241" s="36"/>
      <c r="AC241" s="36"/>
      <c r="AD241" s="36"/>
      <c r="AE241" s="36"/>
      <c r="AR241" s="236" t="s">
        <v>132</v>
      </c>
      <c r="AT241" s="236" t="s">
        <v>134</v>
      </c>
      <c r="AU241" s="236" t="s">
        <v>81</v>
      </c>
      <c r="AY241" s="15" t="s">
        <v>133</v>
      </c>
      <c r="BE241" s="237">
        <f>IF(N241="základní",J241,0)</f>
        <v>0</v>
      </c>
      <c r="BF241" s="237">
        <f>IF(N241="snížená",J241,0)</f>
        <v>0</v>
      </c>
      <c r="BG241" s="237">
        <f>IF(N241="zákl. přenesená",J241,0)</f>
        <v>0</v>
      </c>
      <c r="BH241" s="237">
        <f>IF(N241="sníž. přenesená",J241,0)</f>
        <v>0</v>
      </c>
      <c r="BI241" s="237">
        <f>IF(N241="nulová",J241,0)</f>
        <v>0</v>
      </c>
      <c r="BJ241" s="15" t="s">
        <v>81</v>
      </c>
      <c r="BK241" s="237">
        <f>ROUND(I241*H241,2)</f>
        <v>0</v>
      </c>
      <c r="BL241" s="15" t="s">
        <v>132</v>
      </c>
      <c r="BM241" s="236" t="s">
        <v>729</v>
      </c>
    </row>
    <row r="242" s="2" customFormat="1">
      <c r="A242" s="36"/>
      <c r="B242" s="37"/>
      <c r="C242" s="38"/>
      <c r="D242" s="238" t="s">
        <v>139</v>
      </c>
      <c r="E242" s="38"/>
      <c r="F242" s="239" t="s">
        <v>730</v>
      </c>
      <c r="G242" s="38"/>
      <c r="H242" s="38"/>
      <c r="I242" s="143"/>
      <c r="J242" s="38"/>
      <c r="K242" s="38"/>
      <c r="L242" s="42"/>
      <c r="M242" s="240"/>
      <c r="N242" s="241"/>
      <c r="O242" s="89"/>
      <c r="P242" s="89"/>
      <c r="Q242" s="89"/>
      <c r="R242" s="89"/>
      <c r="S242" s="89"/>
      <c r="T242" s="90"/>
      <c r="U242" s="36"/>
      <c r="V242" s="36"/>
      <c r="W242" s="36"/>
      <c r="X242" s="36"/>
      <c r="Y242" s="36"/>
      <c r="Z242" s="36"/>
      <c r="AA242" s="36"/>
      <c r="AB242" s="36"/>
      <c r="AC242" s="36"/>
      <c r="AD242" s="36"/>
      <c r="AE242" s="36"/>
      <c r="AT242" s="15" t="s">
        <v>139</v>
      </c>
      <c r="AU242" s="15" t="s">
        <v>81</v>
      </c>
    </row>
    <row r="243" s="12" customFormat="1">
      <c r="A243" s="12"/>
      <c r="B243" s="242"/>
      <c r="C243" s="243"/>
      <c r="D243" s="238" t="s">
        <v>140</v>
      </c>
      <c r="E243" s="244" t="s">
        <v>731</v>
      </c>
      <c r="F243" s="245" t="s">
        <v>732</v>
      </c>
      <c r="G243" s="243"/>
      <c r="H243" s="246">
        <v>44</v>
      </c>
      <c r="I243" s="247"/>
      <c r="J243" s="243"/>
      <c r="K243" s="243"/>
      <c r="L243" s="248"/>
      <c r="M243" s="249"/>
      <c r="N243" s="250"/>
      <c r="O243" s="250"/>
      <c r="P243" s="250"/>
      <c r="Q243" s="250"/>
      <c r="R243" s="250"/>
      <c r="S243" s="250"/>
      <c r="T243" s="251"/>
      <c r="U243" s="12"/>
      <c r="V243" s="12"/>
      <c r="W243" s="12"/>
      <c r="X243" s="12"/>
      <c r="Y243" s="12"/>
      <c r="Z243" s="12"/>
      <c r="AA243" s="12"/>
      <c r="AB243" s="12"/>
      <c r="AC243" s="12"/>
      <c r="AD243" s="12"/>
      <c r="AE243" s="12"/>
      <c r="AT243" s="252" t="s">
        <v>140</v>
      </c>
      <c r="AU243" s="252" t="s">
        <v>81</v>
      </c>
      <c r="AV243" s="12" t="s">
        <v>103</v>
      </c>
      <c r="AW243" s="12" t="s">
        <v>30</v>
      </c>
      <c r="AX243" s="12" t="s">
        <v>81</v>
      </c>
      <c r="AY243" s="252" t="s">
        <v>133</v>
      </c>
    </row>
    <row r="244" s="11" customFormat="1" ht="25.92" customHeight="1">
      <c r="A244" s="11"/>
      <c r="B244" s="211"/>
      <c r="C244" s="212"/>
      <c r="D244" s="213" t="s">
        <v>72</v>
      </c>
      <c r="E244" s="214" t="s">
        <v>733</v>
      </c>
      <c r="F244" s="214" t="s">
        <v>734</v>
      </c>
      <c r="G244" s="212"/>
      <c r="H244" s="212"/>
      <c r="I244" s="215"/>
      <c r="J244" s="216">
        <f>BK244</f>
        <v>0</v>
      </c>
      <c r="K244" s="212"/>
      <c r="L244" s="217"/>
      <c r="M244" s="218"/>
      <c r="N244" s="219"/>
      <c r="O244" s="219"/>
      <c r="P244" s="220">
        <f>SUM(P245:P268)</f>
        <v>0</v>
      </c>
      <c r="Q244" s="219"/>
      <c r="R244" s="220">
        <f>SUM(R245:R268)</f>
        <v>0.15936400000000001</v>
      </c>
      <c r="S244" s="219"/>
      <c r="T244" s="221">
        <f>SUM(T245:T268)</f>
        <v>0</v>
      </c>
      <c r="U244" s="11"/>
      <c r="V244" s="11"/>
      <c r="W244" s="11"/>
      <c r="X244" s="11"/>
      <c r="Y244" s="11"/>
      <c r="Z244" s="11"/>
      <c r="AA244" s="11"/>
      <c r="AB244" s="11"/>
      <c r="AC244" s="11"/>
      <c r="AD244" s="11"/>
      <c r="AE244" s="11"/>
      <c r="AR244" s="222" t="s">
        <v>132</v>
      </c>
      <c r="AT244" s="223" t="s">
        <v>72</v>
      </c>
      <c r="AU244" s="223" t="s">
        <v>73</v>
      </c>
      <c r="AY244" s="222" t="s">
        <v>133</v>
      </c>
      <c r="BK244" s="224">
        <f>SUM(BK245:BK268)</f>
        <v>0</v>
      </c>
    </row>
    <row r="245" s="2" customFormat="1" ht="21.75" customHeight="1">
      <c r="A245" s="36"/>
      <c r="B245" s="37"/>
      <c r="C245" s="225" t="s">
        <v>735</v>
      </c>
      <c r="D245" s="225" t="s">
        <v>134</v>
      </c>
      <c r="E245" s="226" t="s">
        <v>736</v>
      </c>
      <c r="F245" s="227" t="s">
        <v>737</v>
      </c>
      <c r="G245" s="228" t="s">
        <v>274</v>
      </c>
      <c r="H245" s="229">
        <v>6</v>
      </c>
      <c r="I245" s="230"/>
      <c r="J245" s="231">
        <f>ROUND(I245*H245,2)</f>
        <v>0</v>
      </c>
      <c r="K245" s="227" t="s">
        <v>275</v>
      </c>
      <c r="L245" s="42"/>
      <c r="M245" s="232" t="s">
        <v>1</v>
      </c>
      <c r="N245" s="233" t="s">
        <v>38</v>
      </c>
      <c r="O245" s="89"/>
      <c r="P245" s="234">
        <f>O245*H245</f>
        <v>0</v>
      </c>
      <c r="Q245" s="234">
        <v>0</v>
      </c>
      <c r="R245" s="234">
        <f>Q245*H245</f>
        <v>0</v>
      </c>
      <c r="S245" s="234">
        <v>0</v>
      </c>
      <c r="T245" s="235">
        <f>S245*H245</f>
        <v>0</v>
      </c>
      <c r="U245" s="36"/>
      <c r="V245" s="36"/>
      <c r="W245" s="36"/>
      <c r="X245" s="36"/>
      <c r="Y245" s="36"/>
      <c r="Z245" s="36"/>
      <c r="AA245" s="36"/>
      <c r="AB245" s="36"/>
      <c r="AC245" s="36"/>
      <c r="AD245" s="36"/>
      <c r="AE245" s="36"/>
      <c r="AR245" s="236" t="s">
        <v>132</v>
      </c>
      <c r="AT245" s="236" t="s">
        <v>134</v>
      </c>
      <c r="AU245" s="236" t="s">
        <v>81</v>
      </c>
      <c r="AY245" s="15" t="s">
        <v>133</v>
      </c>
      <c r="BE245" s="237">
        <f>IF(N245="základní",J245,0)</f>
        <v>0</v>
      </c>
      <c r="BF245" s="237">
        <f>IF(N245="snížená",J245,0)</f>
        <v>0</v>
      </c>
      <c r="BG245" s="237">
        <f>IF(N245="zákl. přenesená",J245,0)</f>
        <v>0</v>
      </c>
      <c r="BH245" s="237">
        <f>IF(N245="sníž. přenesená",J245,0)</f>
        <v>0</v>
      </c>
      <c r="BI245" s="237">
        <f>IF(N245="nulová",J245,0)</f>
        <v>0</v>
      </c>
      <c r="BJ245" s="15" t="s">
        <v>81</v>
      </c>
      <c r="BK245" s="237">
        <f>ROUND(I245*H245,2)</f>
        <v>0</v>
      </c>
      <c r="BL245" s="15" t="s">
        <v>132</v>
      </c>
      <c r="BM245" s="236" t="s">
        <v>738</v>
      </c>
    </row>
    <row r="246" s="2" customFormat="1">
      <c r="A246" s="36"/>
      <c r="B246" s="37"/>
      <c r="C246" s="38"/>
      <c r="D246" s="238" t="s">
        <v>139</v>
      </c>
      <c r="E246" s="38"/>
      <c r="F246" s="239" t="s">
        <v>739</v>
      </c>
      <c r="G246" s="38"/>
      <c r="H246" s="38"/>
      <c r="I246" s="143"/>
      <c r="J246" s="38"/>
      <c r="K246" s="38"/>
      <c r="L246" s="42"/>
      <c r="M246" s="240"/>
      <c r="N246" s="241"/>
      <c r="O246" s="89"/>
      <c r="P246" s="89"/>
      <c r="Q246" s="89"/>
      <c r="R246" s="89"/>
      <c r="S246" s="89"/>
      <c r="T246" s="90"/>
      <c r="U246" s="36"/>
      <c r="V246" s="36"/>
      <c r="W246" s="36"/>
      <c r="X246" s="36"/>
      <c r="Y246" s="36"/>
      <c r="Z246" s="36"/>
      <c r="AA246" s="36"/>
      <c r="AB246" s="36"/>
      <c r="AC246" s="36"/>
      <c r="AD246" s="36"/>
      <c r="AE246" s="36"/>
      <c r="AT246" s="15" t="s">
        <v>139</v>
      </c>
      <c r="AU246" s="15" t="s">
        <v>81</v>
      </c>
    </row>
    <row r="247" s="12" customFormat="1">
      <c r="A247" s="12"/>
      <c r="B247" s="242"/>
      <c r="C247" s="243"/>
      <c r="D247" s="238" t="s">
        <v>140</v>
      </c>
      <c r="E247" s="244" t="s">
        <v>740</v>
      </c>
      <c r="F247" s="245" t="s">
        <v>741</v>
      </c>
      <c r="G247" s="243"/>
      <c r="H247" s="246">
        <v>6</v>
      </c>
      <c r="I247" s="247"/>
      <c r="J247" s="243"/>
      <c r="K247" s="243"/>
      <c r="L247" s="248"/>
      <c r="M247" s="249"/>
      <c r="N247" s="250"/>
      <c r="O247" s="250"/>
      <c r="P247" s="250"/>
      <c r="Q247" s="250"/>
      <c r="R247" s="250"/>
      <c r="S247" s="250"/>
      <c r="T247" s="251"/>
      <c r="U247" s="12"/>
      <c r="V247" s="12"/>
      <c r="W247" s="12"/>
      <c r="X247" s="12"/>
      <c r="Y247" s="12"/>
      <c r="Z247" s="12"/>
      <c r="AA247" s="12"/>
      <c r="AB247" s="12"/>
      <c r="AC247" s="12"/>
      <c r="AD247" s="12"/>
      <c r="AE247" s="12"/>
      <c r="AT247" s="252" t="s">
        <v>140</v>
      </c>
      <c r="AU247" s="252" t="s">
        <v>81</v>
      </c>
      <c r="AV247" s="12" t="s">
        <v>103</v>
      </c>
      <c r="AW247" s="12" t="s">
        <v>30</v>
      </c>
      <c r="AX247" s="12" t="s">
        <v>81</v>
      </c>
      <c r="AY247" s="252" t="s">
        <v>133</v>
      </c>
    </row>
    <row r="248" s="2" customFormat="1" ht="16.5" customHeight="1">
      <c r="A248" s="36"/>
      <c r="B248" s="37"/>
      <c r="C248" s="270" t="s">
        <v>742</v>
      </c>
      <c r="D248" s="270" t="s">
        <v>137</v>
      </c>
      <c r="E248" s="271" t="s">
        <v>743</v>
      </c>
      <c r="F248" s="272" t="s">
        <v>744</v>
      </c>
      <c r="G248" s="273" t="s">
        <v>478</v>
      </c>
      <c r="H248" s="274">
        <v>0.002</v>
      </c>
      <c r="I248" s="275"/>
      <c r="J248" s="276">
        <f>ROUND(I248*H248,2)</f>
        <v>0</v>
      </c>
      <c r="K248" s="272" t="s">
        <v>275</v>
      </c>
      <c r="L248" s="277"/>
      <c r="M248" s="278" t="s">
        <v>1</v>
      </c>
      <c r="N248" s="279" t="s">
        <v>38</v>
      </c>
      <c r="O248" s="89"/>
      <c r="P248" s="234">
        <f>O248*H248</f>
        <v>0</v>
      </c>
      <c r="Q248" s="234">
        <v>1</v>
      </c>
      <c r="R248" s="234">
        <f>Q248*H248</f>
        <v>0.002</v>
      </c>
      <c r="S248" s="234">
        <v>0</v>
      </c>
      <c r="T248" s="235">
        <f>S248*H248</f>
        <v>0</v>
      </c>
      <c r="U248" s="36"/>
      <c r="V248" s="36"/>
      <c r="W248" s="36"/>
      <c r="X248" s="36"/>
      <c r="Y248" s="36"/>
      <c r="Z248" s="36"/>
      <c r="AA248" s="36"/>
      <c r="AB248" s="36"/>
      <c r="AC248" s="36"/>
      <c r="AD248" s="36"/>
      <c r="AE248" s="36"/>
      <c r="AR248" s="236" t="s">
        <v>173</v>
      </c>
      <c r="AT248" s="236" t="s">
        <v>137</v>
      </c>
      <c r="AU248" s="236" t="s">
        <v>81</v>
      </c>
      <c r="AY248" s="15" t="s">
        <v>133</v>
      </c>
      <c r="BE248" s="237">
        <f>IF(N248="základní",J248,0)</f>
        <v>0</v>
      </c>
      <c r="BF248" s="237">
        <f>IF(N248="snížená",J248,0)</f>
        <v>0</v>
      </c>
      <c r="BG248" s="237">
        <f>IF(N248="zákl. přenesená",J248,0)</f>
        <v>0</v>
      </c>
      <c r="BH248" s="237">
        <f>IF(N248="sníž. přenesená",J248,0)</f>
        <v>0</v>
      </c>
      <c r="BI248" s="237">
        <f>IF(N248="nulová",J248,0)</f>
        <v>0</v>
      </c>
      <c r="BJ248" s="15" t="s">
        <v>81</v>
      </c>
      <c r="BK248" s="237">
        <f>ROUND(I248*H248,2)</f>
        <v>0</v>
      </c>
      <c r="BL248" s="15" t="s">
        <v>132</v>
      </c>
      <c r="BM248" s="236" t="s">
        <v>745</v>
      </c>
    </row>
    <row r="249" s="2" customFormat="1">
      <c r="A249" s="36"/>
      <c r="B249" s="37"/>
      <c r="C249" s="38"/>
      <c r="D249" s="238" t="s">
        <v>139</v>
      </c>
      <c r="E249" s="38"/>
      <c r="F249" s="239" t="s">
        <v>744</v>
      </c>
      <c r="G249" s="38"/>
      <c r="H249" s="38"/>
      <c r="I249" s="143"/>
      <c r="J249" s="38"/>
      <c r="K249" s="38"/>
      <c r="L249" s="42"/>
      <c r="M249" s="240"/>
      <c r="N249" s="241"/>
      <c r="O249" s="89"/>
      <c r="P249" s="89"/>
      <c r="Q249" s="89"/>
      <c r="R249" s="89"/>
      <c r="S249" s="89"/>
      <c r="T249" s="90"/>
      <c r="U249" s="36"/>
      <c r="V249" s="36"/>
      <c r="W249" s="36"/>
      <c r="X249" s="36"/>
      <c r="Y249" s="36"/>
      <c r="Z249" s="36"/>
      <c r="AA249" s="36"/>
      <c r="AB249" s="36"/>
      <c r="AC249" s="36"/>
      <c r="AD249" s="36"/>
      <c r="AE249" s="36"/>
      <c r="AT249" s="15" t="s">
        <v>139</v>
      </c>
      <c r="AU249" s="15" t="s">
        <v>81</v>
      </c>
    </row>
    <row r="250" s="2" customFormat="1" ht="21.75" customHeight="1">
      <c r="A250" s="36"/>
      <c r="B250" s="37"/>
      <c r="C250" s="225" t="s">
        <v>746</v>
      </c>
      <c r="D250" s="225" t="s">
        <v>134</v>
      </c>
      <c r="E250" s="226" t="s">
        <v>747</v>
      </c>
      <c r="F250" s="227" t="s">
        <v>748</v>
      </c>
      <c r="G250" s="228" t="s">
        <v>274</v>
      </c>
      <c r="H250" s="229">
        <v>6</v>
      </c>
      <c r="I250" s="230"/>
      <c r="J250" s="231">
        <f>ROUND(I250*H250,2)</f>
        <v>0</v>
      </c>
      <c r="K250" s="227" t="s">
        <v>275</v>
      </c>
      <c r="L250" s="42"/>
      <c r="M250" s="232" t="s">
        <v>1</v>
      </c>
      <c r="N250" s="233" t="s">
        <v>38</v>
      </c>
      <c r="O250" s="89"/>
      <c r="P250" s="234">
        <f>O250*H250</f>
        <v>0</v>
      </c>
      <c r="Q250" s="234">
        <v>0</v>
      </c>
      <c r="R250" s="234">
        <f>Q250*H250</f>
        <v>0</v>
      </c>
      <c r="S250" s="234">
        <v>0</v>
      </c>
      <c r="T250" s="235">
        <f>S250*H250</f>
        <v>0</v>
      </c>
      <c r="U250" s="36"/>
      <c r="V250" s="36"/>
      <c r="W250" s="36"/>
      <c r="X250" s="36"/>
      <c r="Y250" s="36"/>
      <c r="Z250" s="36"/>
      <c r="AA250" s="36"/>
      <c r="AB250" s="36"/>
      <c r="AC250" s="36"/>
      <c r="AD250" s="36"/>
      <c r="AE250" s="36"/>
      <c r="AR250" s="236" t="s">
        <v>132</v>
      </c>
      <c r="AT250" s="236" t="s">
        <v>134</v>
      </c>
      <c r="AU250" s="236" t="s">
        <v>81</v>
      </c>
      <c r="AY250" s="15" t="s">
        <v>133</v>
      </c>
      <c r="BE250" s="237">
        <f>IF(N250="základní",J250,0)</f>
        <v>0</v>
      </c>
      <c r="BF250" s="237">
        <f>IF(N250="snížená",J250,0)</f>
        <v>0</v>
      </c>
      <c r="BG250" s="237">
        <f>IF(N250="zákl. přenesená",J250,0)</f>
        <v>0</v>
      </c>
      <c r="BH250" s="237">
        <f>IF(N250="sníž. přenesená",J250,0)</f>
        <v>0</v>
      </c>
      <c r="BI250" s="237">
        <f>IF(N250="nulová",J250,0)</f>
        <v>0</v>
      </c>
      <c r="BJ250" s="15" t="s">
        <v>81</v>
      </c>
      <c r="BK250" s="237">
        <f>ROUND(I250*H250,2)</f>
        <v>0</v>
      </c>
      <c r="BL250" s="15" t="s">
        <v>132</v>
      </c>
      <c r="BM250" s="236" t="s">
        <v>749</v>
      </c>
    </row>
    <row r="251" s="2" customFormat="1">
      <c r="A251" s="36"/>
      <c r="B251" s="37"/>
      <c r="C251" s="38"/>
      <c r="D251" s="238" t="s">
        <v>139</v>
      </c>
      <c r="E251" s="38"/>
      <c r="F251" s="239" t="s">
        <v>750</v>
      </c>
      <c r="G251" s="38"/>
      <c r="H251" s="38"/>
      <c r="I251" s="143"/>
      <c r="J251" s="38"/>
      <c r="K251" s="38"/>
      <c r="L251" s="42"/>
      <c r="M251" s="240"/>
      <c r="N251" s="241"/>
      <c r="O251" s="89"/>
      <c r="P251" s="89"/>
      <c r="Q251" s="89"/>
      <c r="R251" s="89"/>
      <c r="S251" s="89"/>
      <c r="T251" s="90"/>
      <c r="U251" s="36"/>
      <c r="V251" s="36"/>
      <c r="W251" s="36"/>
      <c r="X251" s="36"/>
      <c r="Y251" s="36"/>
      <c r="Z251" s="36"/>
      <c r="AA251" s="36"/>
      <c r="AB251" s="36"/>
      <c r="AC251" s="36"/>
      <c r="AD251" s="36"/>
      <c r="AE251" s="36"/>
      <c r="AT251" s="15" t="s">
        <v>139</v>
      </c>
      <c r="AU251" s="15" t="s">
        <v>81</v>
      </c>
    </row>
    <row r="252" s="12" customFormat="1">
      <c r="A252" s="12"/>
      <c r="B252" s="242"/>
      <c r="C252" s="243"/>
      <c r="D252" s="238" t="s">
        <v>140</v>
      </c>
      <c r="E252" s="244" t="s">
        <v>751</v>
      </c>
      <c r="F252" s="245" t="s">
        <v>752</v>
      </c>
      <c r="G252" s="243"/>
      <c r="H252" s="246">
        <v>6</v>
      </c>
      <c r="I252" s="247"/>
      <c r="J252" s="243"/>
      <c r="K252" s="243"/>
      <c r="L252" s="248"/>
      <c r="M252" s="249"/>
      <c r="N252" s="250"/>
      <c r="O252" s="250"/>
      <c r="P252" s="250"/>
      <c r="Q252" s="250"/>
      <c r="R252" s="250"/>
      <c r="S252" s="250"/>
      <c r="T252" s="251"/>
      <c r="U252" s="12"/>
      <c r="V252" s="12"/>
      <c r="W252" s="12"/>
      <c r="X252" s="12"/>
      <c r="Y252" s="12"/>
      <c r="Z252" s="12"/>
      <c r="AA252" s="12"/>
      <c r="AB252" s="12"/>
      <c r="AC252" s="12"/>
      <c r="AD252" s="12"/>
      <c r="AE252" s="12"/>
      <c r="AT252" s="252" t="s">
        <v>140</v>
      </c>
      <c r="AU252" s="252" t="s">
        <v>81</v>
      </c>
      <c r="AV252" s="12" t="s">
        <v>103</v>
      </c>
      <c r="AW252" s="12" t="s">
        <v>30</v>
      </c>
      <c r="AX252" s="12" t="s">
        <v>81</v>
      </c>
      <c r="AY252" s="252" t="s">
        <v>133</v>
      </c>
    </row>
    <row r="253" s="2" customFormat="1" ht="16.5" customHeight="1">
      <c r="A253" s="36"/>
      <c r="B253" s="37"/>
      <c r="C253" s="270" t="s">
        <v>753</v>
      </c>
      <c r="D253" s="270" t="s">
        <v>137</v>
      </c>
      <c r="E253" s="271" t="s">
        <v>754</v>
      </c>
      <c r="F253" s="272" t="s">
        <v>755</v>
      </c>
      <c r="G253" s="273" t="s">
        <v>611</v>
      </c>
      <c r="H253" s="274">
        <v>9</v>
      </c>
      <c r="I253" s="275"/>
      <c r="J253" s="276">
        <f>ROUND(I253*H253,2)</f>
        <v>0</v>
      </c>
      <c r="K253" s="272" t="s">
        <v>275</v>
      </c>
      <c r="L253" s="277"/>
      <c r="M253" s="278" t="s">
        <v>1</v>
      </c>
      <c r="N253" s="279" t="s">
        <v>38</v>
      </c>
      <c r="O253" s="89"/>
      <c r="P253" s="234">
        <f>O253*H253</f>
        <v>0</v>
      </c>
      <c r="Q253" s="234">
        <v>0.001</v>
      </c>
      <c r="R253" s="234">
        <f>Q253*H253</f>
        <v>0.0090000000000000011</v>
      </c>
      <c r="S253" s="234">
        <v>0</v>
      </c>
      <c r="T253" s="235">
        <f>S253*H253</f>
        <v>0</v>
      </c>
      <c r="U253" s="36"/>
      <c r="V253" s="36"/>
      <c r="W253" s="36"/>
      <c r="X253" s="36"/>
      <c r="Y253" s="36"/>
      <c r="Z253" s="36"/>
      <c r="AA253" s="36"/>
      <c r="AB253" s="36"/>
      <c r="AC253" s="36"/>
      <c r="AD253" s="36"/>
      <c r="AE253" s="36"/>
      <c r="AR253" s="236" t="s">
        <v>173</v>
      </c>
      <c r="AT253" s="236" t="s">
        <v>137</v>
      </c>
      <c r="AU253" s="236" t="s">
        <v>81</v>
      </c>
      <c r="AY253" s="15" t="s">
        <v>133</v>
      </c>
      <c r="BE253" s="237">
        <f>IF(N253="základní",J253,0)</f>
        <v>0</v>
      </c>
      <c r="BF253" s="237">
        <f>IF(N253="snížená",J253,0)</f>
        <v>0</v>
      </c>
      <c r="BG253" s="237">
        <f>IF(N253="zákl. přenesená",J253,0)</f>
        <v>0</v>
      </c>
      <c r="BH253" s="237">
        <f>IF(N253="sníž. přenesená",J253,0)</f>
        <v>0</v>
      </c>
      <c r="BI253" s="237">
        <f>IF(N253="nulová",J253,0)</f>
        <v>0</v>
      </c>
      <c r="BJ253" s="15" t="s">
        <v>81</v>
      </c>
      <c r="BK253" s="237">
        <f>ROUND(I253*H253,2)</f>
        <v>0</v>
      </c>
      <c r="BL253" s="15" t="s">
        <v>132</v>
      </c>
      <c r="BM253" s="236" t="s">
        <v>756</v>
      </c>
    </row>
    <row r="254" s="2" customFormat="1">
      <c r="A254" s="36"/>
      <c r="B254" s="37"/>
      <c r="C254" s="38"/>
      <c r="D254" s="238" t="s">
        <v>139</v>
      </c>
      <c r="E254" s="38"/>
      <c r="F254" s="239" t="s">
        <v>755</v>
      </c>
      <c r="G254" s="38"/>
      <c r="H254" s="38"/>
      <c r="I254" s="143"/>
      <c r="J254" s="38"/>
      <c r="K254" s="38"/>
      <c r="L254" s="42"/>
      <c r="M254" s="240"/>
      <c r="N254" s="241"/>
      <c r="O254" s="89"/>
      <c r="P254" s="89"/>
      <c r="Q254" s="89"/>
      <c r="R254" s="89"/>
      <c r="S254" s="89"/>
      <c r="T254" s="90"/>
      <c r="U254" s="36"/>
      <c r="V254" s="36"/>
      <c r="W254" s="36"/>
      <c r="X254" s="36"/>
      <c r="Y254" s="36"/>
      <c r="Z254" s="36"/>
      <c r="AA254" s="36"/>
      <c r="AB254" s="36"/>
      <c r="AC254" s="36"/>
      <c r="AD254" s="36"/>
      <c r="AE254" s="36"/>
      <c r="AT254" s="15" t="s">
        <v>139</v>
      </c>
      <c r="AU254" s="15" t="s">
        <v>81</v>
      </c>
    </row>
    <row r="255" s="2" customFormat="1" ht="21.75" customHeight="1">
      <c r="A255" s="36"/>
      <c r="B255" s="37"/>
      <c r="C255" s="225" t="s">
        <v>757</v>
      </c>
      <c r="D255" s="225" t="s">
        <v>134</v>
      </c>
      <c r="E255" s="226" t="s">
        <v>758</v>
      </c>
      <c r="F255" s="227" t="s">
        <v>759</v>
      </c>
      <c r="G255" s="228" t="s">
        <v>274</v>
      </c>
      <c r="H255" s="229">
        <v>74.159999999999997</v>
      </c>
      <c r="I255" s="230"/>
      <c r="J255" s="231">
        <f>ROUND(I255*H255,2)</f>
        <v>0</v>
      </c>
      <c r="K255" s="227" t="s">
        <v>275</v>
      </c>
      <c r="L255" s="42"/>
      <c r="M255" s="232" t="s">
        <v>1</v>
      </c>
      <c r="N255" s="233" t="s">
        <v>38</v>
      </c>
      <c r="O255" s="89"/>
      <c r="P255" s="234">
        <f>O255*H255</f>
        <v>0</v>
      </c>
      <c r="Q255" s="234">
        <v>0</v>
      </c>
      <c r="R255" s="234">
        <f>Q255*H255</f>
        <v>0</v>
      </c>
      <c r="S255" s="234">
        <v>0</v>
      </c>
      <c r="T255" s="235">
        <f>S255*H255</f>
        <v>0</v>
      </c>
      <c r="U255" s="36"/>
      <c r="V255" s="36"/>
      <c r="W255" s="36"/>
      <c r="X255" s="36"/>
      <c r="Y255" s="36"/>
      <c r="Z255" s="36"/>
      <c r="AA255" s="36"/>
      <c r="AB255" s="36"/>
      <c r="AC255" s="36"/>
      <c r="AD255" s="36"/>
      <c r="AE255" s="36"/>
      <c r="AR255" s="236" t="s">
        <v>132</v>
      </c>
      <c r="AT255" s="236" t="s">
        <v>134</v>
      </c>
      <c r="AU255" s="236" t="s">
        <v>81</v>
      </c>
      <c r="AY255" s="15" t="s">
        <v>133</v>
      </c>
      <c r="BE255" s="237">
        <f>IF(N255="základní",J255,0)</f>
        <v>0</v>
      </c>
      <c r="BF255" s="237">
        <f>IF(N255="snížená",J255,0)</f>
        <v>0</v>
      </c>
      <c r="BG255" s="237">
        <f>IF(N255="zákl. přenesená",J255,0)</f>
        <v>0</v>
      </c>
      <c r="BH255" s="237">
        <f>IF(N255="sníž. přenesená",J255,0)</f>
        <v>0</v>
      </c>
      <c r="BI255" s="237">
        <f>IF(N255="nulová",J255,0)</f>
        <v>0</v>
      </c>
      <c r="BJ255" s="15" t="s">
        <v>81</v>
      </c>
      <c r="BK255" s="237">
        <f>ROUND(I255*H255,2)</f>
        <v>0</v>
      </c>
      <c r="BL255" s="15" t="s">
        <v>132</v>
      </c>
      <c r="BM255" s="236" t="s">
        <v>760</v>
      </c>
    </row>
    <row r="256" s="2" customFormat="1">
      <c r="A256" s="36"/>
      <c r="B256" s="37"/>
      <c r="C256" s="38"/>
      <c r="D256" s="238" t="s">
        <v>139</v>
      </c>
      <c r="E256" s="38"/>
      <c r="F256" s="239" t="s">
        <v>761</v>
      </c>
      <c r="G256" s="38"/>
      <c r="H256" s="38"/>
      <c r="I256" s="143"/>
      <c r="J256" s="38"/>
      <c r="K256" s="38"/>
      <c r="L256" s="42"/>
      <c r="M256" s="240"/>
      <c r="N256" s="241"/>
      <c r="O256" s="89"/>
      <c r="P256" s="89"/>
      <c r="Q256" s="89"/>
      <c r="R256" s="89"/>
      <c r="S256" s="89"/>
      <c r="T256" s="90"/>
      <c r="U256" s="36"/>
      <c r="V256" s="36"/>
      <c r="W256" s="36"/>
      <c r="X256" s="36"/>
      <c r="Y256" s="36"/>
      <c r="Z256" s="36"/>
      <c r="AA256" s="36"/>
      <c r="AB256" s="36"/>
      <c r="AC256" s="36"/>
      <c r="AD256" s="36"/>
      <c r="AE256" s="36"/>
      <c r="AT256" s="15" t="s">
        <v>139</v>
      </c>
      <c r="AU256" s="15" t="s">
        <v>81</v>
      </c>
    </row>
    <row r="257" s="12" customFormat="1">
      <c r="A257" s="12"/>
      <c r="B257" s="242"/>
      <c r="C257" s="243"/>
      <c r="D257" s="238" t="s">
        <v>140</v>
      </c>
      <c r="E257" s="244" t="s">
        <v>762</v>
      </c>
      <c r="F257" s="245" t="s">
        <v>763</v>
      </c>
      <c r="G257" s="243"/>
      <c r="H257" s="246">
        <v>48</v>
      </c>
      <c r="I257" s="247"/>
      <c r="J257" s="243"/>
      <c r="K257" s="243"/>
      <c r="L257" s="248"/>
      <c r="M257" s="249"/>
      <c r="N257" s="250"/>
      <c r="O257" s="250"/>
      <c r="P257" s="250"/>
      <c r="Q257" s="250"/>
      <c r="R257" s="250"/>
      <c r="S257" s="250"/>
      <c r="T257" s="251"/>
      <c r="U257" s="12"/>
      <c r="V257" s="12"/>
      <c r="W257" s="12"/>
      <c r="X257" s="12"/>
      <c r="Y257" s="12"/>
      <c r="Z257" s="12"/>
      <c r="AA257" s="12"/>
      <c r="AB257" s="12"/>
      <c r="AC257" s="12"/>
      <c r="AD257" s="12"/>
      <c r="AE257" s="12"/>
      <c r="AT257" s="252" t="s">
        <v>140</v>
      </c>
      <c r="AU257" s="252" t="s">
        <v>81</v>
      </c>
      <c r="AV257" s="12" t="s">
        <v>103</v>
      </c>
      <c r="AW257" s="12" t="s">
        <v>30</v>
      </c>
      <c r="AX257" s="12" t="s">
        <v>73</v>
      </c>
      <c r="AY257" s="252" t="s">
        <v>133</v>
      </c>
    </row>
    <row r="258" s="12" customFormat="1">
      <c r="A258" s="12"/>
      <c r="B258" s="242"/>
      <c r="C258" s="243"/>
      <c r="D258" s="238" t="s">
        <v>140</v>
      </c>
      <c r="E258" s="244" t="s">
        <v>516</v>
      </c>
      <c r="F258" s="245" t="s">
        <v>764</v>
      </c>
      <c r="G258" s="243"/>
      <c r="H258" s="246">
        <v>26.16</v>
      </c>
      <c r="I258" s="247"/>
      <c r="J258" s="243"/>
      <c r="K258" s="243"/>
      <c r="L258" s="248"/>
      <c r="M258" s="249"/>
      <c r="N258" s="250"/>
      <c r="O258" s="250"/>
      <c r="P258" s="250"/>
      <c r="Q258" s="250"/>
      <c r="R258" s="250"/>
      <c r="S258" s="250"/>
      <c r="T258" s="251"/>
      <c r="U258" s="12"/>
      <c r="V258" s="12"/>
      <c r="W258" s="12"/>
      <c r="X258" s="12"/>
      <c r="Y258" s="12"/>
      <c r="Z258" s="12"/>
      <c r="AA258" s="12"/>
      <c r="AB258" s="12"/>
      <c r="AC258" s="12"/>
      <c r="AD258" s="12"/>
      <c r="AE258" s="12"/>
      <c r="AT258" s="252" t="s">
        <v>140</v>
      </c>
      <c r="AU258" s="252" t="s">
        <v>81</v>
      </c>
      <c r="AV258" s="12" t="s">
        <v>103</v>
      </c>
      <c r="AW258" s="12" t="s">
        <v>30</v>
      </c>
      <c r="AX258" s="12" t="s">
        <v>73</v>
      </c>
      <c r="AY258" s="252" t="s">
        <v>133</v>
      </c>
    </row>
    <row r="259" s="12" customFormat="1">
      <c r="A259" s="12"/>
      <c r="B259" s="242"/>
      <c r="C259" s="243"/>
      <c r="D259" s="238" t="s">
        <v>140</v>
      </c>
      <c r="E259" s="244" t="s">
        <v>765</v>
      </c>
      <c r="F259" s="245" t="s">
        <v>766</v>
      </c>
      <c r="G259" s="243"/>
      <c r="H259" s="246">
        <v>74.159999999999997</v>
      </c>
      <c r="I259" s="247"/>
      <c r="J259" s="243"/>
      <c r="K259" s="243"/>
      <c r="L259" s="248"/>
      <c r="M259" s="249"/>
      <c r="N259" s="250"/>
      <c r="O259" s="250"/>
      <c r="P259" s="250"/>
      <c r="Q259" s="250"/>
      <c r="R259" s="250"/>
      <c r="S259" s="250"/>
      <c r="T259" s="251"/>
      <c r="U259" s="12"/>
      <c r="V259" s="12"/>
      <c r="W259" s="12"/>
      <c r="X259" s="12"/>
      <c r="Y259" s="12"/>
      <c r="Z259" s="12"/>
      <c r="AA259" s="12"/>
      <c r="AB259" s="12"/>
      <c r="AC259" s="12"/>
      <c r="AD259" s="12"/>
      <c r="AE259" s="12"/>
      <c r="AT259" s="252" t="s">
        <v>140</v>
      </c>
      <c r="AU259" s="252" t="s">
        <v>81</v>
      </c>
      <c r="AV259" s="12" t="s">
        <v>103</v>
      </c>
      <c r="AW259" s="12" t="s">
        <v>30</v>
      </c>
      <c r="AX259" s="12" t="s">
        <v>81</v>
      </c>
      <c r="AY259" s="252" t="s">
        <v>133</v>
      </c>
    </row>
    <row r="260" s="2" customFormat="1" ht="16.5" customHeight="1">
      <c r="A260" s="36"/>
      <c r="B260" s="37"/>
      <c r="C260" s="270" t="s">
        <v>767</v>
      </c>
      <c r="D260" s="270" t="s">
        <v>137</v>
      </c>
      <c r="E260" s="271" t="s">
        <v>768</v>
      </c>
      <c r="F260" s="272" t="s">
        <v>744</v>
      </c>
      <c r="G260" s="273" t="s">
        <v>478</v>
      </c>
      <c r="H260" s="274">
        <v>0.025999999999999999</v>
      </c>
      <c r="I260" s="275"/>
      <c r="J260" s="276">
        <f>ROUND(I260*H260,2)</f>
        <v>0</v>
      </c>
      <c r="K260" s="272" t="s">
        <v>275</v>
      </c>
      <c r="L260" s="277"/>
      <c r="M260" s="278" t="s">
        <v>1</v>
      </c>
      <c r="N260" s="279" t="s">
        <v>38</v>
      </c>
      <c r="O260" s="89"/>
      <c r="P260" s="234">
        <f>O260*H260</f>
        <v>0</v>
      </c>
      <c r="Q260" s="234">
        <v>1</v>
      </c>
      <c r="R260" s="234">
        <f>Q260*H260</f>
        <v>0.025999999999999999</v>
      </c>
      <c r="S260" s="234">
        <v>0</v>
      </c>
      <c r="T260" s="235">
        <f>S260*H260</f>
        <v>0</v>
      </c>
      <c r="U260" s="36"/>
      <c r="V260" s="36"/>
      <c r="W260" s="36"/>
      <c r="X260" s="36"/>
      <c r="Y260" s="36"/>
      <c r="Z260" s="36"/>
      <c r="AA260" s="36"/>
      <c r="AB260" s="36"/>
      <c r="AC260" s="36"/>
      <c r="AD260" s="36"/>
      <c r="AE260" s="36"/>
      <c r="AR260" s="236" t="s">
        <v>173</v>
      </c>
      <c r="AT260" s="236" t="s">
        <v>137</v>
      </c>
      <c r="AU260" s="236" t="s">
        <v>81</v>
      </c>
      <c r="AY260" s="15" t="s">
        <v>133</v>
      </c>
      <c r="BE260" s="237">
        <f>IF(N260="základní",J260,0)</f>
        <v>0</v>
      </c>
      <c r="BF260" s="237">
        <f>IF(N260="snížená",J260,0)</f>
        <v>0</v>
      </c>
      <c r="BG260" s="237">
        <f>IF(N260="zákl. přenesená",J260,0)</f>
        <v>0</v>
      </c>
      <c r="BH260" s="237">
        <f>IF(N260="sníž. přenesená",J260,0)</f>
        <v>0</v>
      </c>
      <c r="BI260" s="237">
        <f>IF(N260="nulová",J260,0)</f>
        <v>0</v>
      </c>
      <c r="BJ260" s="15" t="s">
        <v>81</v>
      </c>
      <c r="BK260" s="237">
        <f>ROUND(I260*H260,2)</f>
        <v>0</v>
      </c>
      <c r="BL260" s="15" t="s">
        <v>132</v>
      </c>
      <c r="BM260" s="236" t="s">
        <v>769</v>
      </c>
    </row>
    <row r="261" s="2" customFormat="1">
      <c r="A261" s="36"/>
      <c r="B261" s="37"/>
      <c r="C261" s="38"/>
      <c r="D261" s="238" t="s">
        <v>139</v>
      </c>
      <c r="E261" s="38"/>
      <c r="F261" s="239" t="s">
        <v>744</v>
      </c>
      <c r="G261" s="38"/>
      <c r="H261" s="38"/>
      <c r="I261" s="143"/>
      <c r="J261" s="38"/>
      <c r="K261" s="38"/>
      <c r="L261" s="42"/>
      <c r="M261" s="240"/>
      <c r="N261" s="241"/>
      <c r="O261" s="89"/>
      <c r="P261" s="89"/>
      <c r="Q261" s="89"/>
      <c r="R261" s="89"/>
      <c r="S261" s="89"/>
      <c r="T261" s="90"/>
      <c r="U261" s="36"/>
      <c r="V261" s="36"/>
      <c r="W261" s="36"/>
      <c r="X261" s="36"/>
      <c r="Y261" s="36"/>
      <c r="Z261" s="36"/>
      <c r="AA261" s="36"/>
      <c r="AB261" s="36"/>
      <c r="AC261" s="36"/>
      <c r="AD261" s="36"/>
      <c r="AE261" s="36"/>
      <c r="AT261" s="15" t="s">
        <v>139</v>
      </c>
      <c r="AU261" s="15" t="s">
        <v>81</v>
      </c>
    </row>
    <row r="262" s="2" customFormat="1" ht="21.75" customHeight="1">
      <c r="A262" s="36"/>
      <c r="B262" s="37"/>
      <c r="C262" s="225" t="s">
        <v>770</v>
      </c>
      <c r="D262" s="225" t="s">
        <v>134</v>
      </c>
      <c r="E262" s="226" t="s">
        <v>771</v>
      </c>
      <c r="F262" s="227" t="s">
        <v>772</v>
      </c>
      <c r="G262" s="228" t="s">
        <v>274</v>
      </c>
      <c r="H262" s="229">
        <v>74.159999999999997</v>
      </c>
      <c r="I262" s="230"/>
      <c r="J262" s="231">
        <f>ROUND(I262*H262,2)</f>
        <v>0</v>
      </c>
      <c r="K262" s="227" t="s">
        <v>275</v>
      </c>
      <c r="L262" s="42"/>
      <c r="M262" s="232" t="s">
        <v>1</v>
      </c>
      <c r="N262" s="233" t="s">
        <v>38</v>
      </c>
      <c r="O262" s="89"/>
      <c r="P262" s="234">
        <f>O262*H262</f>
        <v>0</v>
      </c>
      <c r="Q262" s="234">
        <v>0</v>
      </c>
      <c r="R262" s="234">
        <f>Q262*H262</f>
        <v>0</v>
      </c>
      <c r="S262" s="234">
        <v>0</v>
      </c>
      <c r="T262" s="235">
        <f>S262*H262</f>
        <v>0</v>
      </c>
      <c r="U262" s="36"/>
      <c r="V262" s="36"/>
      <c r="W262" s="36"/>
      <c r="X262" s="36"/>
      <c r="Y262" s="36"/>
      <c r="Z262" s="36"/>
      <c r="AA262" s="36"/>
      <c r="AB262" s="36"/>
      <c r="AC262" s="36"/>
      <c r="AD262" s="36"/>
      <c r="AE262" s="36"/>
      <c r="AR262" s="236" t="s">
        <v>132</v>
      </c>
      <c r="AT262" s="236" t="s">
        <v>134</v>
      </c>
      <c r="AU262" s="236" t="s">
        <v>81</v>
      </c>
      <c r="AY262" s="15" t="s">
        <v>133</v>
      </c>
      <c r="BE262" s="237">
        <f>IF(N262="základní",J262,0)</f>
        <v>0</v>
      </c>
      <c r="BF262" s="237">
        <f>IF(N262="snížená",J262,0)</f>
        <v>0</v>
      </c>
      <c r="BG262" s="237">
        <f>IF(N262="zákl. přenesená",J262,0)</f>
        <v>0</v>
      </c>
      <c r="BH262" s="237">
        <f>IF(N262="sníž. přenesená",J262,0)</f>
        <v>0</v>
      </c>
      <c r="BI262" s="237">
        <f>IF(N262="nulová",J262,0)</f>
        <v>0</v>
      </c>
      <c r="BJ262" s="15" t="s">
        <v>81</v>
      </c>
      <c r="BK262" s="237">
        <f>ROUND(I262*H262,2)</f>
        <v>0</v>
      </c>
      <c r="BL262" s="15" t="s">
        <v>132</v>
      </c>
      <c r="BM262" s="236" t="s">
        <v>773</v>
      </c>
    </row>
    <row r="263" s="2" customFormat="1">
      <c r="A263" s="36"/>
      <c r="B263" s="37"/>
      <c r="C263" s="38"/>
      <c r="D263" s="238" t="s">
        <v>139</v>
      </c>
      <c r="E263" s="38"/>
      <c r="F263" s="239" t="s">
        <v>774</v>
      </c>
      <c r="G263" s="38"/>
      <c r="H263" s="38"/>
      <c r="I263" s="143"/>
      <c r="J263" s="38"/>
      <c r="K263" s="38"/>
      <c r="L263" s="42"/>
      <c r="M263" s="240"/>
      <c r="N263" s="241"/>
      <c r="O263" s="89"/>
      <c r="P263" s="89"/>
      <c r="Q263" s="89"/>
      <c r="R263" s="89"/>
      <c r="S263" s="89"/>
      <c r="T263" s="90"/>
      <c r="U263" s="36"/>
      <c r="V263" s="36"/>
      <c r="W263" s="36"/>
      <c r="X263" s="36"/>
      <c r="Y263" s="36"/>
      <c r="Z263" s="36"/>
      <c r="AA263" s="36"/>
      <c r="AB263" s="36"/>
      <c r="AC263" s="36"/>
      <c r="AD263" s="36"/>
      <c r="AE263" s="36"/>
      <c r="AT263" s="15" t="s">
        <v>139</v>
      </c>
      <c r="AU263" s="15" t="s">
        <v>81</v>
      </c>
    </row>
    <row r="264" s="12" customFormat="1">
      <c r="A264" s="12"/>
      <c r="B264" s="242"/>
      <c r="C264" s="243"/>
      <c r="D264" s="238" t="s">
        <v>140</v>
      </c>
      <c r="E264" s="244" t="s">
        <v>775</v>
      </c>
      <c r="F264" s="245" t="s">
        <v>776</v>
      </c>
      <c r="G264" s="243"/>
      <c r="H264" s="246">
        <v>48</v>
      </c>
      <c r="I264" s="247"/>
      <c r="J264" s="243"/>
      <c r="K264" s="243"/>
      <c r="L264" s="248"/>
      <c r="M264" s="249"/>
      <c r="N264" s="250"/>
      <c r="O264" s="250"/>
      <c r="P264" s="250"/>
      <c r="Q264" s="250"/>
      <c r="R264" s="250"/>
      <c r="S264" s="250"/>
      <c r="T264" s="251"/>
      <c r="U264" s="12"/>
      <c r="V264" s="12"/>
      <c r="W264" s="12"/>
      <c r="X264" s="12"/>
      <c r="Y264" s="12"/>
      <c r="Z264" s="12"/>
      <c r="AA264" s="12"/>
      <c r="AB264" s="12"/>
      <c r="AC264" s="12"/>
      <c r="AD264" s="12"/>
      <c r="AE264" s="12"/>
      <c r="AT264" s="252" t="s">
        <v>140</v>
      </c>
      <c r="AU264" s="252" t="s">
        <v>81</v>
      </c>
      <c r="AV264" s="12" t="s">
        <v>103</v>
      </c>
      <c r="AW264" s="12" t="s">
        <v>30</v>
      </c>
      <c r="AX264" s="12" t="s">
        <v>73</v>
      </c>
      <c r="AY264" s="252" t="s">
        <v>133</v>
      </c>
    </row>
    <row r="265" s="12" customFormat="1">
      <c r="A265" s="12"/>
      <c r="B265" s="242"/>
      <c r="C265" s="243"/>
      <c r="D265" s="238" t="s">
        <v>140</v>
      </c>
      <c r="E265" s="244" t="s">
        <v>518</v>
      </c>
      <c r="F265" s="245" t="s">
        <v>764</v>
      </c>
      <c r="G265" s="243"/>
      <c r="H265" s="246">
        <v>26.16</v>
      </c>
      <c r="I265" s="247"/>
      <c r="J265" s="243"/>
      <c r="K265" s="243"/>
      <c r="L265" s="248"/>
      <c r="M265" s="249"/>
      <c r="N265" s="250"/>
      <c r="O265" s="250"/>
      <c r="P265" s="250"/>
      <c r="Q265" s="250"/>
      <c r="R265" s="250"/>
      <c r="S265" s="250"/>
      <c r="T265" s="251"/>
      <c r="U265" s="12"/>
      <c r="V265" s="12"/>
      <c r="W265" s="12"/>
      <c r="X265" s="12"/>
      <c r="Y265" s="12"/>
      <c r="Z265" s="12"/>
      <c r="AA265" s="12"/>
      <c r="AB265" s="12"/>
      <c r="AC265" s="12"/>
      <c r="AD265" s="12"/>
      <c r="AE265" s="12"/>
      <c r="AT265" s="252" t="s">
        <v>140</v>
      </c>
      <c r="AU265" s="252" t="s">
        <v>81</v>
      </c>
      <c r="AV265" s="12" t="s">
        <v>103</v>
      </c>
      <c r="AW265" s="12" t="s">
        <v>30</v>
      </c>
      <c r="AX265" s="12" t="s">
        <v>73</v>
      </c>
      <c r="AY265" s="252" t="s">
        <v>133</v>
      </c>
    </row>
    <row r="266" s="12" customFormat="1">
      <c r="A266" s="12"/>
      <c r="B266" s="242"/>
      <c r="C266" s="243"/>
      <c r="D266" s="238" t="s">
        <v>140</v>
      </c>
      <c r="E266" s="244" t="s">
        <v>777</v>
      </c>
      <c r="F266" s="245" t="s">
        <v>778</v>
      </c>
      <c r="G266" s="243"/>
      <c r="H266" s="246">
        <v>74.159999999999997</v>
      </c>
      <c r="I266" s="247"/>
      <c r="J266" s="243"/>
      <c r="K266" s="243"/>
      <c r="L266" s="248"/>
      <c r="M266" s="249"/>
      <c r="N266" s="250"/>
      <c r="O266" s="250"/>
      <c r="P266" s="250"/>
      <c r="Q266" s="250"/>
      <c r="R266" s="250"/>
      <c r="S266" s="250"/>
      <c r="T266" s="251"/>
      <c r="U266" s="12"/>
      <c r="V266" s="12"/>
      <c r="W266" s="12"/>
      <c r="X266" s="12"/>
      <c r="Y266" s="12"/>
      <c r="Z266" s="12"/>
      <c r="AA266" s="12"/>
      <c r="AB266" s="12"/>
      <c r="AC266" s="12"/>
      <c r="AD266" s="12"/>
      <c r="AE266" s="12"/>
      <c r="AT266" s="252" t="s">
        <v>140</v>
      </c>
      <c r="AU266" s="252" t="s">
        <v>81</v>
      </c>
      <c r="AV266" s="12" t="s">
        <v>103</v>
      </c>
      <c r="AW266" s="12" t="s">
        <v>30</v>
      </c>
      <c r="AX266" s="12" t="s">
        <v>81</v>
      </c>
      <c r="AY266" s="252" t="s">
        <v>133</v>
      </c>
    </row>
    <row r="267" s="2" customFormat="1" ht="16.5" customHeight="1">
      <c r="A267" s="36"/>
      <c r="B267" s="37"/>
      <c r="C267" s="270" t="s">
        <v>779</v>
      </c>
      <c r="D267" s="270" t="s">
        <v>137</v>
      </c>
      <c r="E267" s="271" t="s">
        <v>780</v>
      </c>
      <c r="F267" s="272" t="s">
        <v>755</v>
      </c>
      <c r="G267" s="273" t="s">
        <v>611</v>
      </c>
      <c r="H267" s="274">
        <v>122.364</v>
      </c>
      <c r="I267" s="275"/>
      <c r="J267" s="276">
        <f>ROUND(I267*H267,2)</f>
        <v>0</v>
      </c>
      <c r="K267" s="272" t="s">
        <v>275</v>
      </c>
      <c r="L267" s="277"/>
      <c r="M267" s="278" t="s">
        <v>1</v>
      </c>
      <c r="N267" s="279" t="s">
        <v>38</v>
      </c>
      <c r="O267" s="89"/>
      <c r="P267" s="234">
        <f>O267*H267</f>
        <v>0</v>
      </c>
      <c r="Q267" s="234">
        <v>0.001</v>
      </c>
      <c r="R267" s="234">
        <f>Q267*H267</f>
        <v>0.122364</v>
      </c>
      <c r="S267" s="234">
        <v>0</v>
      </c>
      <c r="T267" s="235">
        <f>S267*H267</f>
        <v>0</v>
      </c>
      <c r="U267" s="36"/>
      <c r="V267" s="36"/>
      <c r="W267" s="36"/>
      <c r="X267" s="36"/>
      <c r="Y267" s="36"/>
      <c r="Z267" s="36"/>
      <c r="AA267" s="36"/>
      <c r="AB267" s="36"/>
      <c r="AC267" s="36"/>
      <c r="AD267" s="36"/>
      <c r="AE267" s="36"/>
      <c r="AR267" s="236" t="s">
        <v>173</v>
      </c>
      <c r="AT267" s="236" t="s">
        <v>137</v>
      </c>
      <c r="AU267" s="236" t="s">
        <v>81</v>
      </c>
      <c r="AY267" s="15" t="s">
        <v>133</v>
      </c>
      <c r="BE267" s="237">
        <f>IF(N267="základní",J267,0)</f>
        <v>0</v>
      </c>
      <c r="BF267" s="237">
        <f>IF(N267="snížená",J267,0)</f>
        <v>0</v>
      </c>
      <c r="BG267" s="237">
        <f>IF(N267="zákl. přenesená",J267,0)</f>
        <v>0</v>
      </c>
      <c r="BH267" s="237">
        <f>IF(N267="sníž. přenesená",J267,0)</f>
        <v>0</v>
      </c>
      <c r="BI267" s="237">
        <f>IF(N267="nulová",J267,0)</f>
        <v>0</v>
      </c>
      <c r="BJ267" s="15" t="s">
        <v>81</v>
      </c>
      <c r="BK267" s="237">
        <f>ROUND(I267*H267,2)</f>
        <v>0</v>
      </c>
      <c r="BL267" s="15" t="s">
        <v>132</v>
      </c>
      <c r="BM267" s="236" t="s">
        <v>781</v>
      </c>
    </row>
    <row r="268" s="2" customFormat="1">
      <c r="A268" s="36"/>
      <c r="B268" s="37"/>
      <c r="C268" s="38"/>
      <c r="D268" s="238" t="s">
        <v>139</v>
      </c>
      <c r="E268" s="38"/>
      <c r="F268" s="239" t="s">
        <v>755</v>
      </c>
      <c r="G268" s="38"/>
      <c r="H268" s="38"/>
      <c r="I268" s="143"/>
      <c r="J268" s="38"/>
      <c r="K268" s="38"/>
      <c r="L268" s="42"/>
      <c r="M268" s="240"/>
      <c r="N268" s="241"/>
      <c r="O268" s="89"/>
      <c r="P268" s="89"/>
      <c r="Q268" s="89"/>
      <c r="R268" s="89"/>
      <c r="S268" s="89"/>
      <c r="T268" s="90"/>
      <c r="U268" s="36"/>
      <c r="V268" s="36"/>
      <c r="W268" s="36"/>
      <c r="X268" s="36"/>
      <c r="Y268" s="36"/>
      <c r="Z268" s="36"/>
      <c r="AA268" s="36"/>
      <c r="AB268" s="36"/>
      <c r="AC268" s="36"/>
      <c r="AD268" s="36"/>
      <c r="AE268" s="36"/>
      <c r="AT268" s="15" t="s">
        <v>139</v>
      </c>
      <c r="AU268" s="15" t="s">
        <v>81</v>
      </c>
    </row>
    <row r="269" s="11" customFormat="1" ht="25.92" customHeight="1">
      <c r="A269" s="11"/>
      <c r="B269" s="211"/>
      <c r="C269" s="212"/>
      <c r="D269" s="213" t="s">
        <v>72</v>
      </c>
      <c r="E269" s="214" t="s">
        <v>173</v>
      </c>
      <c r="F269" s="214" t="s">
        <v>782</v>
      </c>
      <c r="G269" s="212"/>
      <c r="H269" s="212"/>
      <c r="I269" s="215"/>
      <c r="J269" s="216">
        <f>BK269</f>
        <v>0</v>
      </c>
      <c r="K269" s="212"/>
      <c r="L269" s="217"/>
      <c r="M269" s="218"/>
      <c r="N269" s="219"/>
      <c r="O269" s="219"/>
      <c r="P269" s="220">
        <f>SUM(P270:P281)</f>
        <v>0</v>
      </c>
      <c r="Q269" s="219"/>
      <c r="R269" s="220">
        <f>SUM(R270:R281)</f>
        <v>9.5118399999999994</v>
      </c>
      <c r="S269" s="219"/>
      <c r="T269" s="221">
        <f>SUM(T270:T281)</f>
        <v>0.032000000000000001</v>
      </c>
      <c r="U269" s="11"/>
      <c r="V269" s="11"/>
      <c r="W269" s="11"/>
      <c r="X269" s="11"/>
      <c r="Y269" s="11"/>
      <c r="Z269" s="11"/>
      <c r="AA269" s="11"/>
      <c r="AB269" s="11"/>
      <c r="AC269" s="11"/>
      <c r="AD269" s="11"/>
      <c r="AE269" s="11"/>
      <c r="AR269" s="222" t="s">
        <v>132</v>
      </c>
      <c r="AT269" s="223" t="s">
        <v>72</v>
      </c>
      <c r="AU269" s="223" t="s">
        <v>73</v>
      </c>
      <c r="AY269" s="222" t="s">
        <v>133</v>
      </c>
      <c r="BK269" s="224">
        <f>SUM(BK270:BK281)</f>
        <v>0</v>
      </c>
    </row>
    <row r="270" s="2" customFormat="1" ht="21.75" customHeight="1">
      <c r="A270" s="36"/>
      <c r="B270" s="37"/>
      <c r="C270" s="225" t="s">
        <v>475</v>
      </c>
      <c r="D270" s="225" t="s">
        <v>134</v>
      </c>
      <c r="E270" s="226" t="s">
        <v>783</v>
      </c>
      <c r="F270" s="227" t="s">
        <v>784</v>
      </c>
      <c r="G270" s="228" t="s">
        <v>191</v>
      </c>
      <c r="H270" s="229">
        <v>2</v>
      </c>
      <c r="I270" s="230"/>
      <c r="J270" s="231">
        <f>ROUND(I270*H270,2)</f>
        <v>0</v>
      </c>
      <c r="K270" s="227" t="s">
        <v>275</v>
      </c>
      <c r="L270" s="42"/>
      <c r="M270" s="232" t="s">
        <v>1</v>
      </c>
      <c r="N270" s="233" t="s">
        <v>38</v>
      </c>
      <c r="O270" s="89"/>
      <c r="P270" s="234">
        <f>O270*H270</f>
        <v>0</v>
      </c>
      <c r="Q270" s="234">
        <v>0.21734000000000001</v>
      </c>
      <c r="R270" s="234">
        <f>Q270*H270</f>
        <v>0.43468000000000001</v>
      </c>
      <c r="S270" s="234">
        <v>0</v>
      </c>
      <c r="T270" s="235">
        <f>S270*H270</f>
        <v>0</v>
      </c>
      <c r="U270" s="36"/>
      <c r="V270" s="36"/>
      <c r="W270" s="36"/>
      <c r="X270" s="36"/>
      <c r="Y270" s="36"/>
      <c r="Z270" s="36"/>
      <c r="AA270" s="36"/>
      <c r="AB270" s="36"/>
      <c r="AC270" s="36"/>
      <c r="AD270" s="36"/>
      <c r="AE270" s="36"/>
      <c r="AR270" s="236" t="s">
        <v>132</v>
      </c>
      <c r="AT270" s="236" t="s">
        <v>134</v>
      </c>
      <c r="AU270" s="236" t="s">
        <v>81</v>
      </c>
      <c r="AY270" s="15" t="s">
        <v>133</v>
      </c>
      <c r="BE270" s="237">
        <f>IF(N270="základní",J270,0)</f>
        <v>0</v>
      </c>
      <c r="BF270" s="237">
        <f>IF(N270="snížená",J270,0)</f>
        <v>0</v>
      </c>
      <c r="BG270" s="237">
        <f>IF(N270="zákl. přenesená",J270,0)</f>
        <v>0</v>
      </c>
      <c r="BH270" s="237">
        <f>IF(N270="sníž. přenesená",J270,0)</f>
        <v>0</v>
      </c>
      <c r="BI270" s="237">
        <f>IF(N270="nulová",J270,0)</f>
        <v>0</v>
      </c>
      <c r="BJ270" s="15" t="s">
        <v>81</v>
      </c>
      <c r="BK270" s="237">
        <f>ROUND(I270*H270,2)</f>
        <v>0</v>
      </c>
      <c r="BL270" s="15" t="s">
        <v>132</v>
      </c>
      <c r="BM270" s="236" t="s">
        <v>785</v>
      </c>
    </row>
    <row r="271" s="2" customFormat="1">
      <c r="A271" s="36"/>
      <c r="B271" s="37"/>
      <c r="C271" s="38"/>
      <c r="D271" s="238" t="s">
        <v>139</v>
      </c>
      <c r="E271" s="38"/>
      <c r="F271" s="239" t="s">
        <v>784</v>
      </c>
      <c r="G271" s="38"/>
      <c r="H271" s="38"/>
      <c r="I271" s="143"/>
      <c r="J271" s="38"/>
      <c r="K271" s="38"/>
      <c r="L271" s="42"/>
      <c r="M271" s="240"/>
      <c r="N271" s="241"/>
      <c r="O271" s="89"/>
      <c r="P271" s="89"/>
      <c r="Q271" s="89"/>
      <c r="R271" s="89"/>
      <c r="S271" s="89"/>
      <c r="T271" s="90"/>
      <c r="U271" s="36"/>
      <c r="V271" s="36"/>
      <c r="W271" s="36"/>
      <c r="X271" s="36"/>
      <c r="Y271" s="36"/>
      <c r="Z271" s="36"/>
      <c r="AA271" s="36"/>
      <c r="AB271" s="36"/>
      <c r="AC271" s="36"/>
      <c r="AD271" s="36"/>
      <c r="AE271" s="36"/>
      <c r="AT271" s="15" t="s">
        <v>139</v>
      </c>
      <c r="AU271" s="15" t="s">
        <v>81</v>
      </c>
    </row>
    <row r="272" s="12" customFormat="1">
      <c r="A272" s="12"/>
      <c r="B272" s="242"/>
      <c r="C272" s="243"/>
      <c r="D272" s="238" t="s">
        <v>140</v>
      </c>
      <c r="E272" s="244" t="s">
        <v>481</v>
      </c>
      <c r="F272" s="245" t="s">
        <v>786</v>
      </c>
      <c r="G272" s="243"/>
      <c r="H272" s="246">
        <v>2</v>
      </c>
      <c r="I272" s="247"/>
      <c r="J272" s="243"/>
      <c r="K272" s="243"/>
      <c r="L272" s="248"/>
      <c r="M272" s="249"/>
      <c r="N272" s="250"/>
      <c r="O272" s="250"/>
      <c r="P272" s="250"/>
      <c r="Q272" s="250"/>
      <c r="R272" s="250"/>
      <c r="S272" s="250"/>
      <c r="T272" s="251"/>
      <c r="U272" s="12"/>
      <c r="V272" s="12"/>
      <c r="W272" s="12"/>
      <c r="X272" s="12"/>
      <c r="Y272" s="12"/>
      <c r="Z272" s="12"/>
      <c r="AA272" s="12"/>
      <c r="AB272" s="12"/>
      <c r="AC272" s="12"/>
      <c r="AD272" s="12"/>
      <c r="AE272" s="12"/>
      <c r="AT272" s="252" t="s">
        <v>140</v>
      </c>
      <c r="AU272" s="252" t="s">
        <v>81</v>
      </c>
      <c r="AV272" s="12" t="s">
        <v>103</v>
      </c>
      <c r="AW272" s="12" t="s">
        <v>30</v>
      </c>
      <c r="AX272" s="12" t="s">
        <v>81</v>
      </c>
      <c r="AY272" s="252" t="s">
        <v>133</v>
      </c>
    </row>
    <row r="273" s="2" customFormat="1" ht="16.5" customHeight="1">
      <c r="A273" s="36"/>
      <c r="B273" s="37"/>
      <c r="C273" s="270" t="s">
        <v>483</v>
      </c>
      <c r="D273" s="270" t="s">
        <v>137</v>
      </c>
      <c r="E273" s="271" t="s">
        <v>787</v>
      </c>
      <c r="F273" s="272" t="s">
        <v>788</v>
      </c>
      <c r="G273" s="273" t="s">
        <v>191</v>
      </c>
      <c r="H273" s="274">
        <v>2</v>
      </c>
      <c r="I273" s="275"/>
      <c r="J273" s="276">
        <f>ROUND(I273*H273,2)</f>
        <v>0</v>
      </c>
      <c r="K273" s="272" t="s">
        <v>275</v>
      </c>
      <c r="L273" s="277"/>
      <c r="M273" s="278" t="s">
        <v>1</v>
      </c>
      <c r="N273" s="279" t="s">
        <v>38</v>
      </c>
      <c r="O273" s="89"/>
      <c r="P273" s="234">
        <f>O273*H273</f>
        <v>0</v>
      </c>
      <c r="Q273" s="234">
        <v>0.055300000000000002</v>
      </c>
      <c r="R273" s="234">
        <f>Q273*H273</f>
        <v>0.1106</v>
      </c>
      <c r="S273" s="234">
        <v>0</v>
      </c>
      <c r="T273" s="235">
        <f>S273*H273</f>
        <v>0</v>
      </c>
      <c r="U273" s="36"/>
      <c r="V273" s="36"/>
      <c r="W273" s="36"/>
      <c r="X273" s="36"/>
      <c r="Y273" s="36"/>
      <c r="Z273" s="36"/>
      <c r="AA273" s="36"/>
      <c r="AB273" s="36"/>
      <c r="AC273" s="36"/>
      <c r="AD273" s="36"/>
      <c r="AE273" s="36"/>
      <c r="AR273" s="236" t="s">
        <v>173</v>
      </c>
      <c r="AT273" s="236" t="s">
        <v>137</v>
      </c>
      <c r="AU273" s="236" t="s">
        <v>81</v>
      </c>
      <c r="AY273" s="15" t="s">
        <v>133</v>
      </c>
      <c r="BE273" s="237">
        <f>IF(N273="základní",J273,0)</f>
        <v>0</v>
      </c>
      <c r="BF273" s="237">
        <f>IF(N273="snížená",J273,0)</f>
        <v>0</v>
      </c>
      <c r="BG273" s="237">
        <f>IF(N273="zákl. přenesená",J273,0)</f>
        <v>0</v>
      </c>
      <c r="BH273" s="237">
        <f>IF(N273="sníž. přenesená",J273,0)</f>
        <v>0</v>
      </c>
      <c r="BI273" s="237">
        <f>IF(N273="nulová",J273,0)</f>
        <v>0</v>
      </c>
      <c r="BJ273" s="15" t="s">
        <v>81</v>
      </c>
      <c r="BK273" s="237">
        <f>ROUND(I273*H273,2)</f>
        <v>0</v>
      </c>
      <c r="BL273" s="15" t="s">
        <v>132</v>
      </c>
      <c r="BM273" s="236" t="s">
        <v>789</v>
      </c>
    </row>
    <row r="274" s="2" customFormat="1">
      <c r="A274" s="36"/>
      <c r="B274" s="37"/>
      <c r="C274" s="38"/>
      <c r="D274" s="238" t="s">
        <v>139</v>
      </c>
      <c r="E274" s="38"/>
      <c r="F274" s="239" t="s">
        <v>788</v>
      </c>
      <c r="G274" s="38"/>
      <c r="H274" s="38"/>
      <c r="I274" s="143"/>
      <c r="J274" s="38"/>
      <c r="K274" s="38"/>
      <c r="L274" s="42"/>
      <c r="M274" s="240"/>
      <c r="N274" s="241"/>
      <c r="O274" s="89"/>
      <c r="P274" s="89"/>
      <c r="Q274" s="89"/>
      <c r="R274" s="89"/>
      <c r="S274" s="89"/>
      <c r="T274" s="90"/>
      <c r="U274" s="36"/>
      <c r="V274" s="36"/>
      <c r="W274" s="36"/>
      <c r="X274" s="36"/>
      <c r="Y274" s="36"/>
      <c r="Z274" s="36"/>
      <c r="AA274" s="36"/>
      <c r="AB274" s="36"/>
      <c r="AC274" s="36"/>
      <c r="AD274" s="36"/>
      <c r="AE274" s="36"/>
      <c r="AT274" s="15" t="s">
        <v>139</v>
      </c>
      <c r="AU274" s="15" t="s">
        <v>81</v>
      </c>
    </row>
    <row r="275" s="2" customFormat="1" ht="21.75" customHeight="1">
      <c r="A275" s="36"/>
      <c r="B275" s="37"/>
      <c r="C275" s="225" t="s">
        <v>490</v>
      </c>
      <c r="D275" s="225" t="s">
        <v>134</v>
      </c>
      <c r="E275" s="226" t="s">
        <v>790</v>
      </c>
      <c r="F275" s="227" t="s">
        <v>791</v>
      </c>
      <c r="G275" s="228" t="s">
        <v>191</v>
      </c>
      <c r="H275" s="229">
        <v>9</v>
      </c>
      <c r="I275" s="230"/>
      <c r="J275" s="231">
        <f>ROUND(I275*H275,2)</f>
        <v>0</v>
      </c>
      <c r="K275" s="227" t="s">
        <v>275</v>
      </c>
      <c r="L275" s="42"/>
      <c r="M275" s="232" t="s">
        <v>1</v>
      </c>
      <c r="N275" s="233" t="s">
        <v>38</v>
      </c>
      <c r="O275" s="89"/>
      <c r="P275" s="234">
        <f>O275*H275</f>
        <v>0</v>
      </c>
      <c r="Q275" s="234">
        <v>0.42368</v>
      </c>
      <c r="R275" s="234">
        <f>Q275*H275</f>
        <v>3.8131200000000001</v>
      </c>
      <c r="S275" s="234">
        <v>0</v>
      </c>
      <c r="T275" s="235">
        <f>S275*H275</f>
        <v>0</v>
      </c>
      <c r="U275" s="36"/>
      <c r="V275" s="36"/>
      <c r="W275" s="36"/>
      <c r="X275" s="36"/>
      <c r="Y275" s="36"/>
      <c r="Z275" s="36"/>
      <c r="AA275" s="36"/>
      <c r="AB275" s="36"/>
      <c r="AC275" s="36"/>
      <c r="AD275" s="36"/>
      <c r="AE275" s="36"/>
      <c r="AR275" s="236" t="s">
        <v>132</v>
      </c>
      <c r="AT275" s="236" t="s">
        <v>134</v>
      </c>
      <c r="AU275" s="236" t="s">
        <v>81</v>
      </c>
      <c r="AY275" s="15" t="s">
        <v>133</v>
      </c>
      <c r="BE275" s="237">
        <f>IF(N275="základní",J275,0)</f>
        <v>0</v>
      </c>
      <c r="BF275" s="237">
        <f>IF(N275="snížená",J275,0)</f>
        <v>0</v>
      </c>
      <c r="BG275" s="237">
        <f>IF(N275="zákl. přenesená",J275,0)</f>
        <v>0</v>
      </c>
      <c r="BH275" s="237">
        <f>IF(N275="sníž. přenesená",J275,0)</f>
        <v>0</v>
      </c>
      <c r="BI275" s="237">
        <f>IF(N275="nulová",J275,0)</f>
        <v>0</v>
      </c>
      <c r="BJ275" s="15" t="s">
        <v>81</v>
      </c>
      <c r="BK275" s="237">
        <f>ROUND(I275*H275,2)</f>
        <v>0</v>
      </c>
      <c r="BL275" s="15" t="s">
        <v>132</v>
      </c>
      <c r="BM275" s="236" t="s">
        <v>792</v>
      </c>
    </row>
    <row r="276" s="2" customFormat="1">
      <c r="A276" s="36"/>
      <c r="B276" s="37"/>
      <c r="C276" s="38"/>
      <c r="D276" s="238" t="s">
        <v>139</v>
      </c>
      <c r="E276" s="38"/>
      <c r="F276" s="239" t="s">
        <v>791</v>
      </c>
      <c r="G276" s="38"/>
      <c r="H276" s="38"/>
      <c r="I276" s="143"/>
      <c r="J276" s="38"/>
      <c r="K276" s="38"/>
      <c r="L276" s="42"/>
      <c r="M276" s="240"/>
      <c r="N276" s="241"/>
      <c r="O276" s="89"/>
      <c r="P276" s="89"/>
      <c r="Q276" s="89"/>
      <c r="R276" s="89"/>
      <c r="S276" s="89"/>
      <c r="T276" s="90"/>
      <c r="U276" s="36"/>
      <c r="V276" s="36"/>
      <c r="W276" s="36"/>
      <c r="X276" s="36"/>
      <c r="Y276" s="36"/>
      <c r="Z276" s="36"/>
      <c r="AA276" s="36"/>
      <c r="AB276" s="36"/>
      <c r="AC276" s="36"/>
      <c r="AD276" s="36"/>
      <c r="AE276" s="36"/>
      <c r="AT276" s="15" t="s">
        <v>139</v>
      </c>
      <c r="AU276" s="15" t="s">
        <v>81</v>
      </c>
    </row>
    <row r="277" s="2" customFormat="1" ht="21.75" customHeight="1">
      <c r="A277" s="36"/>
      <c r="B277" s="37"/>
      <c r="C277" s="225" t="s">
        <v>793</v>
      </c>
      <c r="D277" s="225" t="s">
        <v>134</v>
      </c>
      <c r="E277" s="226" t="s">
        <v>794</v>
      </c>
      <c r="F277" s="227" t="s">
        <v>795</v>
      </c>
      <c r="G277" s="228" t="s">
        <v>191</v>
      </c>
      <c r="H277" s="229">
        <v>12</v>
      </c>
      <c r="I277" s="230"/>
      <c r="J277" s="231">
        <f>ROUND(I277*H277,2)</f>
        <v>0</v>
      </c>
      <c r="K277" s="227" t="s">
        <v>275</v>
      </c>
      <c r="L277" s="42"/>
      <c r="M277" s="232" t="s">
        <v>1</v>
      </c>
      <c r="N277" s="233" t="s">
        <v>38</v>
      </c>
      <c r="O277" s="89"/>
      <c r="P277" s="234">
        <f>O277*H277</f>
        <v>0</v>
      </c>
      <c r="Q277" s="234">
        <v>0.42080000000000001</v>
      </c>
      <c r="R277" s="234">
        <f>Q277*H277</f>
        <v>5.0495999999999999</v>
      </c>
      <c r="S277" s="234">
        <v>0</v>
      </c>
      <c r="T277" s="235">
        <f>S277*H277</f>
        <v>0</v>
      </c>
      <c r="U277" s="36"/>
      <c r="V277" s="36"/>
      <c r="W277" s="36"/>
      <c r="X277" s="36"/>
      <c r="Y277" s="36"/>
      <c r="Z277" s="36"/>
      <c r="AA277" s="36"/>
      <c r="AB277" s="36"/>
      <c r="AC277" s="36"/>
      <c r="AD277" s="36"/>
      <c r="AE277" s="36"/>
      <c r="AR277" s="236" t="s">
        <v>132</v>
      </c>
      <c r="AT277" s="236" t="s">
        <v>134</v>
      </c>
      <c r="AU277" s="236" t="s">
        <v>81</v>
      </c>
      <c r="AY277" s="15" t="s">
        <v>133</v>
      </c>
      <c r="BE277" s="237">
        <f>IF(N277="základní",J277,0)</f>
        <v>0</v>
      </c>
      <c r="BF277" s="237">
        <f>IF(N277="snížená",J277,0)</f>
        <v>0</v>
      </c>
      <c r="BG277" s="237">
        <f>IF(N277="zákl. přenesená",J277,0)</f>
        <v>0</v>
      </c>
      <c r="BH277" s="237">
        <f>IF(N277="sníž. přenesená",J277,0)</f>
        <v>0</v>
      </c>
      <c r="BI277" s="237">
        <f>IF(N277="nulová",J277,0)</f>
        <v>0</v>
      </c>
      <c r="BJ277" s="15" t="s">
        <v>81</v>
      </c>
      <c r="BK277" s="237">
        <f>ROUND(I277*H277,2)</f>
        <v>0</v>
      </c>
      <c r="BL277" s="15" t="s">
        <v>132</v>
      </c>
      <c r="BM277" s="236" t="s">
        <v>796</v>
      </c>
    </row>
    <row r="278" s="2" customFormat="1">
      <c r="A278" s="36"/>
      <c r="B278" s="37"/>
      <c r="C278" s="38"/>
      <c r="D278" s="238" t="s">
        <v>139</v>
      </c>
      <c r="E278" s="38"/>
      <c r="F278" s="239" t="s">
        <v>795</v>
      </c>
      <c r="G278" s="38"/>
      <c r="H278" s="38"/>
      <c r="I278" s="143"/>
      <c r="J278" s="38"/>
      <c r="K278" s="38"/>
      <c r="L278" s="42"/>
      <c r="M278" s="240"/>
      <c r="N278" s="241"/>
      <c r="O278" s="89"/>
      <c r="P278" s="89"/>
      <c r="Q278" s="89"/>
      <c r="R278" s="89"/>
      <c r="S278" s="89"/>
      <c r="T278" s="90"/>
      <c r="U278" s="36"/>
      <c r="V278" s="36"/>
      <c r="W278" s="36"/>
      <c r="X278" s="36"/>
      <c r="Y278" s="36"/>
      <c r="Z278" s="36"/>
      <c r="AA278" s="36"/>
      <c r="AB278" s="36"/>
      <c r="AC278" s="36"/>
      <c r="AD278" s="36"/>
      <c r="AE278" s="36"/>
      <c r="AT278" s="15" t="s">
        <v>139</v>
      </c>
      <c r="AU278" s="15" t="s">
        <v>81</v>
      </c>
    </row>
    <row r="279" s="2" customFormat="1" ht="21.75" customHeight="1">
      <c r="A279" s="36"/>
      <c r="B279" s="37"/>
      <c r="C279" s="225" t="s">
        <v>797</v>
      </c>
      <c r="D279" s="225" t="s">
        <v>134</v>
      </c>
      <c r="E279" s="226" t="s">
        <v>798</v>
      </c>
      <c r="F279" s="227" t="s">
        <v>799</v>
      </c>
      <c r="G279" s="228" t="s">
        <v>191</v>
      </c>
      <c r="H279" s="229">
        <v>8</v>
      </c>
      <c r="I279" s="230"/>
      <c r="J279" s="231">
        <f>ROUND(I279*H279,2)</f>
        <v>0</v>
      </c>
      <c r="K279" s="227" t="s">
        <v>275</v>
      </c>
      <c r="L279" s="42"/>
      <c r="M279" s="232" t="s">
        <v>1</v>
      </c>
      <c r="N279" s="233" t="s">
        <v>38</v>
      </c>
      <c r="O279" s="89"/>
      <c r="P279" s="234">
        <f>O279*H279</f>
        <v>0</v>
      </c>
      <c r="Q279" s="234">
        <v>0.01298</v>
      </c>
      <c r="R279" s="234">
        <f>Q279*H279</f>
        <v>0.10384</v>
      </c>
      <c r="S279" s="234">
        <v>0.0040000000000000001</v>
      </c>
      <c r="T279" s="235">
        <f>S279*H279</f>
        <v>0.032000000000000001</v>
      </c>
      <c r="U279" s="36"/>
      <c r="V279" s="36"/>
      <c r="W279" s="36"/>
      <c r="X279" s="36"/>
      <c r="Y279" s="36"/>
      <c r="Z279" s="36"/>
      <c r="AA279" s="36"/>
      <c r="AB279" s="36"/>
      <c r="AC279" s="36"/>
      <c r="AD279" s="36"/>
      <c r="AE279" s="36"/>
      <c r="AR279" s="236" t="s">
        <v>132</v>
      </c>
      <c r="AT279" s="236" t="s">
        <v>134</v>
      </c>
      <c r="AU279" s="236" t="s">
        <v>81</v>
      </c>
      <c r="AY279" s="15" t="s">
        <v>133</v>
      </c>
      <c r="BE279" s="237">
        <f>IF(N279="základní",J279,0)</f>
        <v>0</v>
      </c>
      <c r="BF279" s="237">
        <f>IF(N279="snížená",J279,0)</f>
        <v>0</v>
      </c>
      <c r="BG279" s="237">
        <f>IF(N279="zákl. přenesená",J279,0)</f>
        <v>0</v>
      </c>
      <c r="BH279" s="237">
        <f>IF(N279="sníž. přenesená",J279,0)</f>
        <v>0</v>
      </c>
      <c r="BI279" s="237">
        <f>IF(N279="nulová",J279,0)</f>
        <v>0</v>
      </c>
      <c r="BJ279" s="15" t="s">
        <v>81</v>
      </c>
      <c r="BK279" s="237">
        <f>ROUND(I279*H279,2)</f>
        <v>0</v>
      </c>
      <c r="BL279" s="15" t="s">
        <v>132</v>
      </c>
      <c r="BM279" s="236" t="s">
        <v>800</v>
      </c>
    </row>
    <row r="280" s="2" customFormat="1">
      <c r="A280" s="36"/>
      <c r="B280" s="37"/>
      <c r="C280" s="38"/>
      <c r="D280" s="238" t="s">
        <v>139</v>
      </c>
      <c r="E280" s="38"/>
      <c r="F280" s="239" t="s">
        <v>801</v>
      </c>
      <c r="G280" s="38"/>
      <c r="H280" s="38"/>
      <c r="I280" s="143"/>
      <c r="J280" s="38"/>
      <c r="K280" s="38"/>
      <c r="L280" s="42"/>
      <c r="M280" s="240"/>
      <c r="N280" s="241"/>
      <c r="O280" s="89"/>
      <c r="P280" s="89"/>
      <c r="Q280" s="89"/>
      <c r="R280" s="89"/>
      <c r="S280" s="89"/>
      <c r="T280" s="90"/>
      <c r="U280" s="36"/>
      <c r="V280" s="36"/>
      <c r="W280" s="36"/>
      <c r="X280" s="36"/>
      <c r="Y280" s="36"/>
      <c r="Z280" s="36"/>
      <c r="AA280" s="36"/>
      <c r="AB280" s="36"/>
      <c r="AC280" s="36"/>
      <c r="AD280" s="36"/>
      <c r="AE280" s="36"/>
      <c r="AT280" s="15" t="s">
        <v>139</v>
      </c>
      <c r="AU280" s="15" t="s">
        <v>81</v>
      </c>
    </row>
    <row r="281" s="12" customFormat="1">
      <c r="A281" s="12"/>
      <c r="B281" s="242"/>
      <c r="C281" s="243"/>
      <c r="D281" s="238" t="s">
        <v>140</v>
      </c>
      <c r="E281" s="244" t="s">
        <v>802</v>
      </c>
      <c r="F281" s="245" t="s">
        <v>803</v>
      </c>
      <c r="G281" s="243"/>
      <c r="H281" s="246">
        <v>8</v>
      </c>
      <c r="I281" s="247"/>
      <c r="J281" s="243"/>
      <c r="K281" s="243"/>
      <c r="L281" s="248"/>
      <c r="M281" s="249"/>
      <c r="N281" s="250"/>
      <c r="O281" s="250"/>
      <c r="P281" s="250"/>
      <c r="Q281" s="250"/>
      <c r="R281" s="250"/>
      <c r="S281" s="250"/>
      <c r="T281" s="251"/>
      <c r="U281" s="12"/>
      <c r="V281" s="12"/>
      <c r="W281" s="12"/>
      <c r="X281" s="12"/>
      <c r="Y281" s="12"/>
      <c r="Z281" s="12"/>
      <c r="AA281" s="12"/>
      <c r="AB281" s="12"/>
      <c r="AC281" s="12"/>
      <c r="AD281" s="12"/>
      <c r="AE281" s="12"/>
      <c r="AT281" s="252" t="s">
        <v>140</v>
      </c>
      <c r="AU281" s="252" t="s">
        <v>81</v>
      </c>
      <c r="AV281" s="12" t="s">
        <v>103</v>
      </c>
      <c r="AW281" s="12" t="s">
        <v>30</v>
      </c>
      <c r="AX281" s="12" t="s">
        <v>81</v>
      </c>
      <c r="AY281" s="252" t="s">
        <v>133</v>
      </c>
    </row>
    <row r="282" s="11" customFormat="1" ht="25.92" customHeight="1">
      <c r="A282" s="11"/>
      <c r="B282" s="211"/>
      <c r="C282" s="212"/>
      <c r="D282" s="213" t="s">
        <v>72</v>
      </c>
      <c r="E282" s="214" t="s">
        <v>180</v>
      </c>
      <c r="F282" s="214" t="s">
        <v>461</v>
      </c>
      <c r="G282" s="212"/>
      <c r="H282" s="212"/>
      <c r="I282" s="215"/>
      <c r="J282" s="216">
        <f>BK282</f>
        <v>0</v>
      </c>
      <c r="K282" s="212"/>
      <c r="L282" s="217"/>
      <c r="M282" s="218"/>
      <c r="N282" s="219"/>
      <c r="O282" s="219"/>
      <c r="P282" s="220">
        <f>SUM(P283:P374)</f>
        <v>0</v>
      </c>
      <c r="Q282" s="219"/>
      <c r="R282" s="220">
        <f>SUM(R283:R374)</f>
        <v>269.54861979999998</v>
      </c>
      <c r="S282" s="219"/>
      <c r="T282" s="221">
        <f>SUM(T283:T374)</f>
        <v>67.900000000000006</v>
      </c>
      <c r="U282" s="11"/>
      <c r="V282" s="11"/>
      <c r="W282" s="11"/>
      <c r="X282" s="11"/>
      <c r="Y282" s="11"/>
      <c r="Z282" s="11"/>
      <c r="AA282" s="11"/>
      <c r="AB282" s="11"/>
      <c r="AC282" s="11"/>
      <c r="AD282" s="11"/>
      <c r="AE282" s="11"/>
      <c r="AR282" s="222" t="s">
        <v>132</v>
      </c>
      <c r="AT282" s="223" t="s">
        <v>72</v>
      </c>
      <c r="AU282" s="223" t="s">
        <v>73</v>
      </c>
      <c r="AY282" s="222" t="s">
        <v>133</v>
      </c>
      <c r="BK282" s="224">
        <f>SUM(BK283:BK374)</f>
        <v>0</v>
      </c>
    </row>
    <row r="283" s="2" customFormat="1" ht="21.75" customHeight="1">
      <c r="A283" s="36"/>
      <c r="B283" s="37"/>
      <c r="C283" s="225" t="s">
        <v>804</v>
      </c>
      <c r="D283" s="225" t="s">
        <v>134</v>
      </c>
      <c r="E283" s="226" t="s">
        <v>805</v>
      </c>
      <c r="F283" s="227" t="s">
        <v>806</v>
      </c>
      <c r="G283" s="228" t="s">
        <v>137</v>
      </c>
      <c r="H283" s="229">
        <v>17.5</v>
      </c>
      <c r="I283" s="230"/>
      <c r="J283" s="231">
        <f>ROUND(I283*H283,2)</f>
        <v>0</v>
      </c>
      <c r="K283" s="227" t="s">
        <v>275</v>
      </c>
      <c r="L283" s="42"/>
      <c r="M283" s="232" t="s">
        <v>1</v>
      </c>
      <c r="N283" s="233" t="s">
        <v>38</v>
      </c>
      <c r="O283" s="89"/>
      <c r="P283" s="234">
        <f>O283*H283</f>
        <v>0</v>
      </c>
      <c r="Q283" s="234">
        <v>0.00084000000000000003</v>
      </c>
      <c r="R283" s="234">
        <f>Q283*H283</f>
        <v>0.014700000000000001</v>
      </c>
      <c r="S283" s="234">
        <v>0</v>
      </c>
      <c r="T283" s="235">
        <f>S283*H283</f>
        <v>0</v>
      </c>
      <c r="U283" s="36"/>
      <c r="V283" s="36"/>
      <c r="W283" s="36"/>
      <c r="X283" s="36"/>
      <c r="Y283" s="36"/>
      <c r="Z283" s="36"/>
      <c r="AA283" s="36"/>
      <c r="AB283" s="36"/>
      <c r="AC283" s="36"/>
      <c r="AD283" s="36"/>
      <c r="AE283" s="36"/>
      <c r="AR283" s="236" t="s">
        <v>132</v>
      </c>
      <c r="AT283" s="236" t="s">
        <v>134</v>
      </c>
      <c r="AU283" s="236" t="s">
        <v>81</v>
      </c>
      <c r="AY283" s="15" t="s">
        <v>133</v>
      </c>
      <c r="BE283" s="237">
        <f>IF(N283="základní",J283,0)</f>
        <v>0</v>
      </c>
      <c r="BF283" s="237">
        <f>IF(N283="snížená",J283,0)</f>
        <v>0</v>
      </c>
      <c r="BG283" s="237">
        <f>IF(N283="zákl. přenesená",J283,0)</f>
        <v>0</v>
      </c>
      <c r="BH283" s="237">
        <f>IF(N283="sníž. přenesená",J283,0)</f>
        <v>0</v>
      </c>
      <c r="BI283" s="237">
        <f>IF(N283="nulová",J283,0)</f>
        <v>0</v>
      </c>
      <c r="BJ283" s="15" t="s">
        <v>81</v>
      </c>
      <c r="BK283" s="237">
        <f>ROUND(I283*H283,2)</f>
        <v>0</v>
      </c>
      <c r="BL283" s="15" t="s">
        <v>132</v>
      </c>
      <c r="BM283" s="236" t="s">
        <v>807</v>
      </c>
    </row>
    <row r="284" s="2" customFormat="1">
      <c r="A284" s="36"/>
      <c r="B284" s="37"/>
      <c r="C284" s="38"/>
      <c r="D284" s="238" t="s">
        <v>139</v>
      </c>
      <c r="E284" s="38"/>
      <c r="F284" s="239" t="s">
        <v>806</v>
      </c>
      <c r="G284" s="38"/>
      <c r="H284" s="38"/>
      <c r="I284" s="143"/>
      <c r="J284" s="38"/>
      <c r="K284" s="38"/>
      <c r="L284" s="42"/>
      <c r="M284" s="240"/>
      <c r="N284" s="241"/>
      <c r="O284" s="89"/>
      <c r="P284" s="89"/>
      <c r="Q284" s="89"/>
      <c r="R284" s="89"/>
      <c r="S284" s="89"/>
      <c r="T284" s="90"/>
      <c r="U284" s="36"/>
      <c r="V284" s="36"/>
      <c r="W284" s="36"/>
      <c r="X284" s="36"/>
      <c r="Y284" s="36"/>
      <c r="Z284" s="36"/>
      <c r="AA284" s="36"/>
      <c r="AB284" s="36"/>
      <c r="AC284" s="36"/>
      <c r="AD284" s="36"/>
      <c r="AE284" s="36"/>
      <c r="AT284" s="15" t="s">
        <v>139</v>
      </c>
      <c r="AU284" s="15" t="s">
        <v>81</v>
      </c>
    </row>
    <row r="285" s="12" customFormat="1">
      <c r="A285" s="12"/>
      <c r="B285" s="242"/>
      <c r="C285" s="243"/>
      <c r="D285" s="238" t="s">
        <v>140</v>
      </c>
      <c r="E285" s="244" t="s">
        <v>808</v>
      </c>
      <c r="F285" s="245" t="s">
        <v>809</v>
      </c>
      <c r="G285" s="243"/>
      <c r="H285" s="246">
        <v>17.5</v>
      </c>
      <c r="I285" s="247"/>
      <c r="J285" s="243"/>
      <c r="K285" s="243"/>
      <c r="L285" s="248"/>
      <c r="M285" s="249"/>
      <c r="N285" s="250"/>
      <c r="O285" s="250"/>
      <c r="P285" s="250"/>
      <c r="Q285" s="250"/>
      <c r="R285" s="250"/>
      <c r="S285" s="250"/>
      <c r="T285" s="251"/>
      <c r="U285" s="12"/>
      <c r="V285" s="12"/>
      <c r="W285" s="12"/>
      <c r="X285" s="12"/>
      <c r="Y285" s="12"/>
      <c r="Z285" s="12"/>
      <c r="AA285" s="12"/>
      <c r="AB285" s="12"/>
      <c r="AC285" s="12"/>
      <c r="AD285" s="12"/>
      <c r="AE285" s="12"/>
      <c r="AT285" s="252" t="s">
        <v>140</v>
      </c>
      <c r="AU285" s="252" t="s">
        <v>81</v>
      </c>
      <c r="AV285" s="12" t="s">
        <v>103</v>
      </c>
      <c r="AW285" s="12" t="s">
        <v>30</v>
      </c>
      <c r="AX285" s="12" t="s">
        <v>81</v>
      </c>
      <c r="AY285" s="252" t="s">
        <v>133</v>
      </c>
    </row>
    <row r="286" s="2" customFormat="1" ht="16.5" customHeight="1">
      <c r="A286" s="36"/>
      <c r="B286" s="37"/>
      <c r="C286" s="270" t="s">
        <v>142</v>
      </c>
      <c r="D286" s="270" t="s">
        <v>137</v>
      </c>
      <c r="E286" s="271" t="s">
        <v>810</v>
      </c>
      <c r="F286" s="272" t="s">
        <v>811</v>
      </c>
      <c r="G286" s="273" t="s">
        <v>137</v>
      </c>
      <c r="H286" s="274">
        <v>17.5</v>
      </c>
      <c r="I286" s="275"/>
      <c r="J286" s="276">
        <f>ROUND(I286*H286,2)</f>
        <v>0</v>
      </c>
      <c r="K286" s="272" t="s">
        <v>275</v>
      </c>
      <c r="L286" s="277"/>
      <c r="M286" s="278" t="s">
        <v>1</v>
      </c>
      <c r="N286" s="279" t="s">
        <v>38</v>
      </c>
      <c r="O286" s="89"/>
      <c r="P286" s="234">
        <f>O286*H286</f>
        <v>0</v>
      </c>
      <c r="Q286" s="234">
        <v>0.044999999999999998</v>
      </c>
      <c r="R286" s="234">
        <f>Q286*H286</f>
        <v>0.78749999999999998</v>
      </c>
      <c r="S286" s="234">
        <v>0</v>
      </c>
      <c r="T286" s="235">
        <f>S286*H286</f>
        <v>0</v>
      </c>
      <c r="U286" s="36"/>
      <c r="V286" s="36"/>
      <c r="W286" s="36"/>
      <c r="X286" s="36"/>
      <c r="Y286" s="36"/>
      <c r="Z286" s="36"/>
      <c r="AA286" s="36"/>
      <c r="AB286" s="36"/>
      <c r="AC286" s="36"/>
      <c r="AD286" s="36"/>
      <c r="AE286" s="36"/>
      <c r="AR286" s="236" t="s">
        <v>173</v>
      </c>
      <c r="AT286" s="236" t="s">
        <v>137</v>
      </c>
      <c r="AU286" s="236" t="s">
        <v>81</v>
      </c>
      <c r="AY286" s="15" t="s">
        <v>133</v>
      </c>
      <c r="BE286" s="237">
        <f>IF(N286="základní",J286,0)</f>
        <v>0</v>
      </c>
      <c r="BF286" s="237">
        <f>IF(N286="snížená",J286,0)</f>
        <v>0</v>
      </c>
      <c r="BG286" s="237">
        <f>IF(N286="zákl. přenesená",J286,0)</f>
        <v>0</v>
      </c>
      <c r="BH286" s="237">
        <f>IF(N286="sníž. přenesená",J286,0)</f>
        <v>0</v>
      </c>
      <c r="BI286" s="237">
        <f>IF(N286="nulová",J286,0)</f>
        <v>0</v>
      </c>
      <c r="BJ286" s="15" t="s">
        <v>81</v>
      </c>
      <c r="BK286" s="237">
        <f>ROUND(I286*H286,2)</f>
        <v>0</v>
      </c>
      <c r="BL286" s="15" t="s">
        <v>132</v>
      </c>
      <c r="BM286" s="236" t="s">
        <v>812</v>
      </c>
    </row>
    <row r="287" s="2" customFormat="1">
      <c r="A287" s="36"/>
      <c r="B287" s="37"/>
      <c r="C287" s="38"/>
      <c r="D287" s="238" t="s">
        <v>139</v>
      </c>
      <c r="E287" s="38"/>
      <c r="F287" s="239" t="s">
        <v>811</v>
      </c>
      <c r="G287" s="38"/>
      <c r="H287" s="38"/>
      <c r="I287" s="143"/>
      <c r="J287" s="38"/>
      <c r="K287" s="38"/>
      <c r="L287" s="42"/>
      <c r="M287" s="240"/>
      <c r="N287" s="241"/>
      <c r="O287" s="89"/>
      <c r="P287" s="89"/>
      <c r="Q287" s="89"/>
      <c r="R287" s="89"/>
      <c r="S287" s="89"/>
      <c r="T287" s="90"/>
      <c r="U287" s="36"/>
      <c r="V287" s="36"/>
      <c r="W287" s="36"/>
      <c r="X287" s="36"/>
      <c r="Y287" s="36"/>
      <c r="Z287" s="36"/>
      <c r="AA287" s="36"/>
      <c r="AB287" s="36"/>
      <c r="AC287" s="36"/>
      <c r="AD287" s="36"/>
      <c r="AE287" s="36"/>
      <c r="AT287" s="15" t="s">
        <v>139</v>
      </c>
      <c r="AU287" s="15" t="s">
        <v>81</v>
      </c>
    </row>
    <row r="288" s="2" customFormat="1" ht="21.75" customHeight="1">
      <c r="A288" s="36"/>
      <c r="B288" s="37"/>
      <c r="C288" s="225" t="s">
        <v>813</v>
      </c>
      <c r="D288" s="225" t="s">
        <v>134</v>
      </c>
      <c r="E288" s="226" t="s">
        <v>814</v>
      </c>
      <c r="F288" s="227" t="s">
        <v>815</v>
      </c>
      <c r="G288" s="228" t="s">
        <v>816</v>
      </c>
      <c r="H288" s="229">
        <v>332</v>
      </c>
      <c r="I288" s="230"/>
      <c r="J288" s="231">
        <f>ROUND(I288*H288,2)</f>
        <v>0</v>
      </c>
      <c r="K288" s="227" t="s">
        <v>817</v>
      </c>
      <c r="L288" s="42"/>
      <c r="M288" s="232" t="s">
        <v>1</v>
      </c>
      <c r="N288" s="233" t="s">
        <v>38</v>
      </c>
      <c r="O288" s="89"/>
      <c r="P288" s="234">
        <f>O288*H288</f>
        <v>0</v>
      </c>
      <c r="Q288" s="234">
        <v>0.028299999999999999</v>
      </c>
      <c r="R288" s="234">
        <f>Q288*H288</f>
        <v>9.3956</v>
      </c>
      <c r="S288" s="234">
        <v>0</v>
      </c>
      <c r="T288" s="235">
        <f>S288*H288</f>
        <v>0</v>
      </c>
      <c r="U288" s="36"/>
      <c r="V288" s="36"/>
      <c r="W288" s="36"/>
      <c r="X288" s="36"/>
      <c r="Y288" s="36"/>
      <c r="Z288" s="36"/>
      <c r="AA288" s="36"/>
      <c r="AB288" s="36"/>
      <c r="AC288" s="36"/>
      <c r="AD288" s="36"/>
      <c r="AE288" s="36"/>
      <c r="AR288" s="236" t="s">
        <v>818</v>
      </c>
      <c r="AT288" s="236" t="s">
        <v>134</v>
      </c>
      <c r="AU288" s="236" t="s">
        <v>81</v>
      </c>
      <c r="AY288" s="15" t="s">
        <v>133</v>
      </c>
      <c r="BE288" s="237">
        <f>IF(N288="základní",J288,0)</f>
        <v>0</v>
      </c>
      <c r="BF288" s="237">
        <f>IF(N288="snížená",J288,0)</f>
        <v>0</v>
      </c>
      <c r="BG288" s="237">
        <f>IF(N288="zákl. přenesená",J288,0)</f>
        <v>0</v>
      </c>
      <c r="BH288" s="237">
        <f>IF(N288="sníž. přenesená",J288,0)</f>
        <v>0</v>
      </c>
      <c r="BI288" s="237">
        <f>IF(N288="nulová",J288,0)</f>
        <v>0</v>
      </c>
      <c r="BJ288" s="15" t="s">
        <v>81</v>
      </c>
      <c r="BK288" s="237">
        <f>ROUND(I288*H288,2)</f>
        <v>0</v>
      </c>
      <c r="BL288" s="15" t="s">
        <v>818</v>
      </c>
      <c r="BM288" s="236" t="s">
        <v>819</v>
      </c>
    </row>
    <row r="289" s="2" customFormat="1">
      <c r="A289" s="36"/>
      <c r="B289" s="37"/>
      <c r="C289" s="38"/>
      <c r="D289" s="238" t="s">
        <v>139</v>
      </c>
      <c r="E289" s="38"/>
      <c r="F289" s="239" t="s">
        <v>820</v>
      </c>
      <c r="G289" s="38"/>
      <c r="H289" s="38"/>
      <c r="I289" s="143"/>
      <c r="J289" s="38"/>
      <c r="K289" s="38"/>
      <c r="L289" s="42"/>
      <c r="M289" s="240"/>
      <c r="N289" s="241"/>
      <c r="O289" s="89"/>
      <c r="P289" s="89"/>
      <c r="Q289" s="89"/>
      <c r="R289" s="89"/>
      <c r="S289" s="89"/>
      <c r="T289" s="90"/>
      <c r="U289" s="36"/>
      <c r="V289" s="36"/>
      <c r="W289" s="36"/>
      <c r="X289" s="36"/>
      <c r="Y289" s="36"/>
      <c r="Z289" s="36"/>
      <c r="AA289" s="36"/>
      <c r="AB289" s="36"/>
      <c r="AC289" s="36"/>
      <c r="AD289" s="36"/>
      <c r="AE289" s="36"/>
      <c r="AT289" s="15" t="s">
        <v>139</v>
      </c>
      <c r="AU289" s="15" t="s">
        <v>81</v>
      </c>
    </row>
    <row r="290" s="2" customFormat="1" ht="21.75" customHeight="1">
      <c r="A290" s="36"/>
      <c r="B290" s="37"/>
      <c r="C290" s="225" t="s">
        <v>821</v>
      </c>
      <c r="D290" s="225" t="s">
        <v>134</v>
      </c>
      <c r="E290" s="226" t="s">
        <v>822</v>
      </c>
      <c r="F290" s="227" t="s">
        <v>823</v>
      </c>
      <c r="G290" s="228" t="s">
        <v>191</v>
      </c>
      <c r="H290" s="229">
        <v>50</v>
      </c>
      <c r="I290" s="230"/>
      <c r="J290" s="231">
        <f>ROUND(I290*H290,2)</f>
        <v>0</v>
      </c>
      <c r="K290" s="227" t="s">
        <v>275</v>
      </c>
      <c r="L290" s="42"/>
      <c r="M290" s="232" t="s">
        <v>1</v>
      </c>
      <c r="N290" s="233" t="s">
        <v>38</v>
      </c>
      <c r="O290" s="89"/>
      <c r="P290" s="234">
        <f>O290*H290</f>
        <v>0</v>
      </c>
      <c r="Q290" s="234">
        <v>0.00036000000000000002</v>
      </c>
      <c r="R290" s="234">
        <f>Q290*H290</f>
        <v>0.018000000000000002</v>
      </c>
      <c r="S290" s="234">
        <v>0</v>
      </c>
      <c r="T290" s="235">
        <f>S290*H290</f>
        <v>0</v>
      </c>
      <c r="U290" s="36"/>
      <c r="V290" s="36"/>
      <c r="W290" s="36"/>
      <c r="X290" s="36"/>
      <c r="Y290" s="36"/>
      <c r="Z290" s="36"/>
      <c r="AA290" s="36"/>
      <c r="AB290" s="36"/>
      <c r="AC290" s="36"/>
      <c r="AD290" s="36"/>
      <c r="AE290" s="36"/>
      <c r="AR290" s="236" t="s">
        <v>132</v>
      </c>
      <c r="AT290" s="236" t="s">
        <v>134</v>
      </c>
      <c r="AU290" s="236" t="s">
        <v>81</v>
      </c>
      <c r="AY290" s="15" t="s">
        <v>133</v>
      </c>
      <c r="BE290" s="237">
        <f>IF(N290="základní",J290,0)</f>
        <v>0</v>
      </c>
      <c r="BF290" s="237">
        <f>IF(N290="snížená",J290,0)</f>
        <v>0</v>
      </c>
      <c r="BG290" s="237">
        <f>IF(N290="zákl. přenesená",J290,0)</f>
        <v>0</v>
      </c>
      <c r="BH290" s="237">
        <f>IF(N290="sníž. přenesená",J290,0)</f>
        <v>0</v>
      </c>
      <c r="BI290" s="237">
        <f>IF(N290="nulová",J290,0)</f>
        <v>0</v>
      </c>
      <c r="BJ290" s="15" t="s">
        <v>81</v>
      </c>
      <c r="BK290" s="237">
        <f>ROUND(I290*H290,2)</f>
        <v>0</v>
      </c>
      <c r="BL290" s="15" t="s">
        <v>132</v>
      </c>
      <c r="BM290" s="236" t="s">
        <v>824</v>
      </c>
    </row>
    <row r="291" s="2" customFormat="1">
      <c r="A291" s="36"/>
      <c r="B291" s="37"/>
      <c r="C291" s="38"/>
      <c r="D291" s="238" t="s">
        <v>139</v>
      </c>
      <c r="E291" s="38"/>
      <c r="F291" s="239" t="s">
        <v>825</v>
      </c>
      <c r="G291" s="38"/>
      <c r="H291" s="38"/>
      <c r="I291" s="143"/>
      <c r="J291" s="38"/>
      <c r="K291" s="38"/>
      <c r="L291" s="42"/>
      <c r="M291" s="240"/>
      <c r="N291" s="241"/>
      <c r="O291" s="89"/>
      <c r="P291" s="89"/>
      <c r="Q291" s="89"/>
      <c r="R291" s="89"/>
      <c r="S291" s="89"/>
      <c r="T291" s="90"/>
      <c r="U291" s="36"/>
      <c r="V291" s="36"/>
      <c r="W291" s="36"/>
      <c r="X291" s="36"/>
      <c r="Y291" s="36"/>
      <c r="Z291" s="36"/>
      <c r="AA291" s="36"/>
      <c r="AB291" s="36"/>
      <c r="AC291" s="36"/>
      <c r="AD291" s="36"/>
      <c r="AE291" s="36"/>
      <c r="AT291" s="15" t="s">
        <v>139</v>
      </c>
      <c r="AU291" s="15" t="s">
        <v>81</v>
      </c>
    </row>
    <row r="292" s="2" customFormat="1" ht="16.5" customHeight="1">
      <c r="A292" s="36"/>
      <c r="B292" s="37"/>
      <c r="C292" s="270" t="s">
        <v>826</v>
      </c>
      <c r="D292" s="270" t="s">
        <v>137</v>
      </c>
      <c r="E292" s="271" t="s">
        <v>827</v>
      </c>
      <c r="F292" s="272" t="s">
        <v>828</v>
      </c>
      <c r="G292" s="273" t="s">
        <v>191</v>
      </c>
      <c r="H292" s="274">
        <v>50</v>
      </c>
      <c r="I292" s="275"/>
      <c r="J292" s="276">
        <f>ROUND(I292*H292,2)</f>
        <v>0</v>
      </c>
      <c r="K292" s="272" t="s">
        <v>275</v>
      </c>
      <c r="L292" s="277"/>
      <c r="M292" s="278" t="s">
        <v>1</v>
      </c>
      <c r="N292" s="279" t="s">
        <v>38</v>
      </c>
      <c r="O292" s="89"/>
      <c r="P292" s="234">
        <f>O292*H292</f>
        <v>0</v>
      </c>
      <c r="Q292" s="234">
        <v>0.0020999999999999999</v>
      </c>
      <c r="R292" s="234">
        <f>Q292*H292</f>
        <v>0.105</v>
      </c>
      <c r="S292" s="234">
        <v>0</v>
      </c>
      <c r="T292" s="235">
        <f>S292*H292</f>
        <v>0</v>
      </c>
      <c r="U292" s="36"/>
      <c r="V292" s="36"/>
      <c r="W292" s="36"/>
      <c r="X292" s="36"/>
      <c r="Y292" s="36"/>
      <c r="Z292" s="36"/>
      <c r="AA292" s="36"/>
      <c r="AB292" s="36"/>
      <c r="AC292" s="36"/>
      <c r="AD292" s="36"/>
      <c r="AE292" s="36"/>
      <c r="AR292" s="236" t="s">
        <v>173</v>
      </c>
      <c r="AT292" s="236" t="s">
        <v>137</v>
      </c>
      <c r="AU292" s="236" t="s">
        <v>81</v>
      </c>
      <c r="AY292" s="15" t="s">
        <v>133</v>
      </c>
      <c r="BE292" s="237">
        <f>IF(N292="základní",J292,0)</f>
        <v>0</v>
      </c>
      <c r="BF292" s="237">
        <f>IF(N292="snížená",J292,0)</f>
        <v>0</v>
      </c>
      <c r="BG292" s="237">
        <f>IF(N292="zákl. přenesená",J292,0)</f>
        <v>0</v>
      </c>
      <c r="BH292" s="237">
        <f>IF(N292="sníž. přenesená",J292,0)</f>
        <v>0</v>
      </c>
      <c r="BI292" s="237">
        <f>IF(N292="nulová",J292,0)</f>
        <v>0</v>
      </c>
      <c r="BJ292" s="15" t="s">
        <v>81</v>
      </c>
      <c r="BK292" s="237">
        <f>ROUND(I292*H292,2)</f>
        <v>0</v>
      </c>
      <c r="BL292" s="15" t="s">
        <v>132</v>
      </c>
      <c r="BM292" s="236" t="s">
        <v>829</v>
      </c>
    </row>
    <row r="293" s="2" customFormat="1">
      <c r="A293" s="36"/>
      <c r="B293" s="37"/>
      <c r="C293" s="38"/>
      <c r="D293" s="238" t="s">
        <v>139</v>
      </c>
      <c r="E293" s="38"/>
      <c r="F293" s="239" t="s">
        <v>828</v>
      </c>
      <c r="G293" s="38"/>
      <c r="H293" s="38"/>
      <c r="I293" s="143"/>
      <c r="J293" s="38"/>
      <c r="K293" s="38"/>
      <c r="L293" s="42"/>
      <c r="M293" s="240"/>
      <c r="N293" s="241"/>
      <c r="O293" s="89"/>
      <c r="P293" s="89"/>
      <c r="Q293" s="89"/>
      <c r="R293" s="89"/>
      <c r="S293" s="89"/>
      <c r="T293" s="90"/>
      <c r="U293" s="36"/>
      <c r="V293" s="36"/>
      <c r="W293" s="36"/>
      <c r="X293" s="36"/>
      <c r="Y293" s="36"/>
      <c r="Z293" s="36"/>
      <c r="AA293" s="36"/>
      <c r="AB293" s="36"/>
      <c r="AC293" s="36"/>
      <c r="AD293" s="36"/>
      <c r="AE293" s="36"/>
      <c r="AT293" s="15" t="s">
        <v>139</v>
      </c>
      <c r="AU293" s="15" t="s">
        <v>81</v>
      </c>
    </row>
    <row r="294" s="2" customFormat="1" ht="21.75" customHeight="1">
      <c r="A294" s="36"/>
      <c r="B294" s="37"/>
      <c r="C294" s="225" t="s">
        <v>830</v>
      </c>
      <c r="D294" s="225" t="s">
        <v>134</v>
      </c>
      <c r="E294" s="226" t="s">
        <v>831</v>
      </c>
      <c r="F294" s="227" t="s">
        <v>832</v>
      </c>
      <c r="G294" s="228" t="s">
        <v>191</v>
      </c>
      <c r="H294" s="229">
        <v>13</v>
      </c>
      <c r="I294" s="230"/>
      <c r="J294" s="231">
        <f>ROUND(I294*H294,2)</f>
        <v>0</v>
      </c>
      <c r="K294" s="227" t="s">
        <v>275</v>
      </c>
      <c r="L294" s="42"/>
      <c r="M294" s="232" t="s">
        <v>1</v>
      </c>
      <c r="N294" s="233" t="s">
        <v>38</v>
      </c>
      <c r="O294" s="89"/>
      <c r="P294" s="234">
        <f>O294*H294</f>
        <v>0</v>
      </c>
      <c r="Q294" s="234">
        <v>0.00069999999999999999</v>
      </c>
      <c r="R294" s="234">
        <f>Q294*H294</f>
        <v>0.0091000000000000004</v>
      </c>
      <c r="S294" s="234">
        <v>0</v>
      </c>
      <c r="T294" s="235">
        <f>S294*H294</f>
        <v>0</v>
      </c>
      <c r="U294" s="36"/>
      <c r="V294" s="36"/>
      <c r="W294" s="36"/>
      <c r="X294" s="36"/>
      <c r="Y294" s="36"/>
      <c r="Z294" s="36"/>
      <c r="AA294" s="36"/>
      <c r="AB294" s="36"/>
      <c r="AC294" s="36"/>
      <c r="AD294" s="36"/>
      <c r="AE294" s="36"/>
      <c r="AR294" s="236" t="s">
        <v>132</v>
      </c>
      <c r="AT294" s="236" t="s">
        <v>134</v>
      </c>
      <c r="AU294" s="236" t="s">
        <v>81</v>
      </c>
      <c r="AY294" s="15" t="s">
        <v>133</v>
      </c>
      <c r="BE294" s="237">
        <f>IF(N294="základní",J294,0)</f>
        <v>0</v>
      </c>
      <c r="BF294" s="237">
        <f>IF(N294="snížená",J294,0)</f>
        <v>0</v>
      </c>
      <c r="BG294" s="237">
        <f>IF(N294="zákl. přenesená",J294,0)</f>
        <v>0</v>
      </c>
      <c r="BH294" s="237">
        <f>IF(N294="sníž. přenesená",J294,0)</f>
        <v>0</v>
      </c>
      <c r="BI294" s="237">
        <f>IF(N294="nulová",J294,0)</f>
        <v>0</v>
      </c>
      <c r="BJ294" s="15" t="s">
        <v>81</v>
      </c>
      <c r="BK294" s="237">
        <f>ROUND(I294*H294,2)</f>
        <v>0</v>
      </c>
      <c r="BL294" s="15" t="s">
        <v>132</v>
      </c>
      <c r="BM294" s="236" t="s">
        <v>833</v>
      </c>
    </row>
    <row r="295" s="2" customFormat="1">
      <c r="A295" s="36"/>
      <c r="B295" s="37"/>
      <c r="C295" s="38"/>
      <c r="D295" s="238" t="s">
        <v>139</v>
      </c>
      <c r="E295" s="38"/>
      <c r="F295" s="239" t="s">
        <v>834</v>
      </c>
      <c r="G295" s="38"/>
      <c r="H295" s="38"/>
      <c r="I295" s="143"/>
      <c r="J295" s="38"/>
      <c r="K295" s="38"/>
      <c r="L295" s="42"/>
      <c r="M295" s="240"/>
      <c r="N295" s="241"/>
      <c r="O295" s="89"/>
      <c r="P295" s="89"/>
      <c r="Q295" s="89"/>
      <c r="R295" s="89"/>
      <c r="S295" s="89"/>
      <c r="T295" s="90"/>
      <c r="U295" s="36"/>
      <c r="V295" s="36"/>
      <c r="W295" s="36"/>
      <c r="X295" s="36"/>
      <c r="Y295" s="36"/>
      <c r="Z295" s="36"/>
      <c r="AA295" s="36"/>
      <c r="AB295" s="36"/>
      <c r="AC295" s="36"/>
      <c r="AD295" s="36"/>
      <c r="AE295" s="36"/>
      <c r="AT295" s="15" t="s">
        <v>139</v>
      </c>
      <c r="AU295" s="15" t="s">
        <v>81</v>
      </c>
    </row>
    <row r="296" s="12" customFormat="1">
      <c r="A296" s="12"/>
      <c r="B296" s="242"/>
      <c r="C296" s="243"/>
      <c r="D296" s="238" t="s">
        <v>140</v>
      </c>
      <c r="E296" s="244" t="s">
        <v>835</v>
      </c>
      <c r="F296" s="245" t="s">
        <v>836</v>
      </c>
      <c r="G296" s="243"/>
      <c r="H296" s="246">
        <v>13</v>
      </c>
      <c r="I296" s="247"/>
      <c r="J296" s="243"/>
      <c r="K296" s="243"/>
      <c r="L296" s="248"/>
      <c r="M296" s="249"/>
      <c r="N296" s="250"/>
      <c r="O296" s="250"/>
      <c r="P296" s="250"/>
      <c r="Q296" s="250"/>
      <c r="R296" s="250"/>
      <c r="S296" s="250"/>
      <c r="T296" s="251"/>
      <c r="U296" s="12"/>
      <c r="V296" s="12"/>
      <c r="W296" s="12"/>
      <c r="X296" s="12"/>
      <c r="Y296" s="12"/>
      <c r="Z296" s="12"/>
      <c r="AA296" s="12"/>
      <c r="AB296" s="12"/>
      <c r="AC296" s="12"/>
      <c r="AD296" s="12"/>
      <c r="AE296" s="12"/>
      <c r="AT296" s="252" t="s">
        <v>140</v>
      </c>
      <c r="AU296" s="252" t="s">
        <v>81</v>
      </c>
      <c r="AV296" s="12" t="s">
        <v>103</v>
      </c>
      <c r="AW296" s="12" t="s">
        <v>30</v>
      </c>
      <c r="AX296" s="12" t="s">
        <v>73</v>
      </c>
      <c r="AY296" s="252" t="s">
        <v>133</v>
      </c>
    </row>
    <row r="297" s="12" customFormat="1">
      <c r="A297" s="12"/>
      <c r="B297" s="242"/>
      <c r="C297" s="243"/>
      <c r="D297" s="238" t="s">
        <v>140</v>
      </c>
      <c r="E297" s="244" t="s">
        <v>837</v>
      </c>
      <c r="F297" s="245" t="s">
        <v>838</v>
      </c>
      <c r="G297" s="243"/>
      <c r="H297" s="246">
        <v>13</v>
      </c>
      <c r="I297" s="247"/>
      <c r="J297" s="243"/>
      <c r="K297" s="243"/>
      <c r="L297" s="248"/>
      <c r="M297" s="249"/>
      <c r="N297" s="250"/>
      <c r="O297" s="250"/>
      <c r="P297" s="250"/>
      <c r="Q297" s="250"/>
      <c r="R297" s="250"/>
      <c r="S297" s="250"/>
      <c r="T297" s="251"/>
      <c r="U297" s="12"/>
      <c r="V297" s="12"/>
      <c r="W297" s="12"/>
      <c r="X297" s="12"/>
      <c r="Y297" s="12"/>
      <c r="Z297" s="12"/>
      <c r="AA297" s="12"/>
      <c r="AB297" s="12"/>
      <c r="AC297" s="12"/>
      <c r="AD297" s="12"/>
      <c r="AE297" s="12"/>
      <c r="AT297" s="252" t="s">
        <v>140</v>
      </c>
      <c r="AU297" s="252" t="s">
        <v>81</v>
      </c>
      <c r="AV297" s="12" t="s">
        <v>103</v>
      </c>
      <c r="AW297" s="12" t="s">
        <v>30</v>
      </c>
      <c r="AX297" s="12" t="s">
        <v>81</v>
      </c>
      <c r="AY297" s="252" t="s">
        <v>133</v>
      </c>
    </row>
    <row r="298" s="2" customFormat="1" ht="16.5" customHeight="1">
      <c r="A298" s="36"/>
      <c r="B298" s="37"/>
      <c r="C298" s="270" t="s">
        <v>839</v>
      </c>
      <c r="D298" s="270" t="s">
        <v>137</v>
      </c>
      <c r="E298" s="271" t="s">
        <v>840</v>
      </c>
      <c r="F298" s="272" t="s">
        <v>841</v>
      </c>
      <c r="G298" s="273" t="s">
        <v>191</v>
      </c>
      <c r="H298" s="274">
        <v>1</v>
      </c>
      <c r="I298" s="275"/>
      <c r="J298" s="276">
        <f>ROUND(I298*H298,2)</f>
        <v>0</v>
      </c>
      <c r="K298" s="272" t="s">
        <v>275</v>
      </c>
      <c r="L298" s="277"/>
      <c r="M298" s="278" t="s">
        <v>1</v>
      </c>
      <c r="N298" s="279" t="s">
        <v>38</v>
      </c>
      <c r="O298" s="89"/>
      <c r="P298" s="234">
        <f>O298*H298</f>
        <v>0</v>
      </c>
      <c r="Q298" s="234">
        <v>0.0040000000000000001</v>
      </c>
      <c r="R298" s="234">
        <f>Q298*H298</f>
        <v>0.0040000000000000001</v>
      </c>
      <c r="S298" s="234">
        <v>0</v>
      </c>
      <c r="T298" s="235">
        <f>S298*H298</f>
        <v>0</v>
      </c>
      <c r="U298" s="36"/>
      <c r="V298" s="36"/>
      <c r="W298" s="36"/>
      <c r="X298" s="36"/>
      <c r="Y298" s="36"/>
      <c r="Z298" s="36"/>
      <c r="AA298" s="36"/>
      <c r="AB298" s="36"/>
      <c r="AC298" s="36"/>
      <c r="AD298" s="36"/>
      <c r="AE298" s="36"/>
      <c r="AR298" s="236" t="s">
        <v>173</v>
      </c>
      <c r="AT298" s="236" t="s">
        <v>137</v>
      </c>
      <c r="AU298" s="236" t="s">
        <v>81</v>
      </c>
      <c r="AY298" s="15" t="s">
        <v>133</v>
      </c>
      <c r="BE298" s="237">
        <f>IF(N298="základní",J298,0)</f>
        <v>0</v>
      </c>
      <c r="BF298" s="237">
        <f>IF(N298="snížená",J298,0)</f>
        <v>0</v>
      </c>
      <c r="BG298" s="237">
        <f>IF(N298="zákl. přenesená",J298,0)</f>
        <v>0</v>
      </c>
      <c r="BH298" s="237">
        <f>IF(N298="sníž. přenesená",J298,0)</f>
        <v>0</v>
      </c>
      <c r="BI298" s="237">
        <f>IF(N298="nulová",J298,0)</f>
        <v>0</v>
      </c>
      <c r="BJ298" s="15" t="s">
        <v>81</v>
      </c>
      <c r="BK298" s="237">
        <f>ROUND(I298*H298,2)</f>
        <v>0</v>
      </c>
      <c r="BL298" s="15" t="s">
        <v>132</v>
      </c>
      <c r="BM298" s="236" t="s">
        <v>842</v>
      </c>
    </row>
    <row r="299" s="2" customFormat="1">
      <c r="A299" s="36"/>
      <c r="B299" s="37"/>
      <c r="C299" s="38"/>
      <c r="D299" s="238" t="s">
        <v>139</v>
      </c>
      <c r="E299" s="38"/>
      <c r="F299" s="239" t="s">
        <v>843</v>
      </c>
      <c r="G299" s="38"/>
      <c r="H299" s="38"/>
      <c r="I299" s="143"/>
      <c r="J299" s="38"/>
      <c r="K299" s="38"/>
      <c r="L299" s="42"/>
      <c r="M299" s="240"/>
      <c r="N299" s="241"/>
      <c r="O299" s="89"/>
      <c r="P299" s="89"/>
      <c r="Q299" s="89"/>
      <c r="R299" s="89"/>
      <c r="S299" s="89"/>
      <c r="T299" s="90"/>
      <c r="U299" s="36"/>
      <c r="V299" s="36"/>
      <c r="W299" s="36"/>
      <c r="X299" s="36"/>
      <c r="Y299" s="36"/>
      <c r="Z299" s="36"/>
      <c r="AA299" s="36"/>
      <c r="AB299" s="36"/>
      <c r="AC299" s="36"/>
      <c r="AD299" s="36"/>
      <c r="AE299" s="36"/>
      <c r="AT299" s="15" t="s">
        <v>139</v>
      </c>
      <c r="AU299" s="15" t="s">
        <v>81</v>
      </c>
    </row>
    <row r="300" s="2" customFormat="1" ht="16.5" customHeight="1">
      <c r="A300" s="36"/>
      <c r="B300" s="37"/>
      <c r="C300" s="270" t="s">
        <v>844</v>
      </c>
      <c r="D300" s="270" t="s">
        <v>137</v>
      </c>
      <c r="E300" s="271" t="s">
        <v>845</v>
      </c>
      <c r="F300" s="272" t="s">
        <v>846</v>
      </c>
      <c r="G300" s="273" t="s">
        <v>191</v>
      </c>
      <c r="H300" s="274">
        <v>1</v>
      </c>
      <c r="I300" s="275"/>
      <c r="J300" s="276">
        <f>ROUND(I300*H300,2)</f>
        <v>0</v>
      </c>
      <c r="K300" s="272" t="s">
        <v>275</v>
      </c>
      <c r="L300" s="277"/>
      <c r="M300" s="278" t="s">
        <v>1</v>
      </c>
      <c r="N300" s="279" t="s">
        <v>38</v>
      </c>
      <c r="O300" s="89"/>
      <c r="P300" s="234">
        <f>O300*H300</f>
        <v>0</v>
      </c>
      <c r="Q300" s="234">
        <v>0.0040000000000000001</v>
      </c>
      <c r="R300" s="234">
        <f>Q300*H300</f>
        <v>0.0040000000000000001</v>
      </c>
      <c r="S300" s="234">
        <v>0</v>
      </c>
      <c r="T300" s="235">
        <f>S300*H300</f>
        <v>0</v>
      </c>
      <c r="U300" s="36"/>
      <c r="V300" s="36"/>
      <c r="W300" s="36"/>
      <c r="X300" s="36"/>
      <c r="Y300" s="36"/>
      <c r="Z300" s="36"/>
      <c r="AA300" s="36"/>
      <c r="AB300" s="36"/>
      <c r="AC300" s="36"/>
      <c r="AD300" s="36"/>
      <c r="AE300" s="36"/>
      <c r="AR300" s="236" t="s">
        <v>173</v>
      </c>
      <c r="AT300" s="236" t="s">
        <v>137</v>
      </c>
      <c r="AU300" s="236" t="s">
        <v>81</v>
      </c>
      <c r="AY300" s="15" t="s">
        <v>133</v>
      </c>
      <c r="BE300" s="237">
        <f>IF(N300="základní",J300,0)</f>
        <v>0</v>
      </c>
      <c r="BF300" s="237">
        <f>IF(N300="snížená",J300,0)</f>
        <v>0</v>
      </c>
      <c r="BG300" s="237">
        <f>IF(N300="zákl. přenesená",J300,0)</f>
        <v>0</v>
      </c>
      <c r="BH300" s="237">
        <f>IF(N300="sníž. přenesená",J300,0)</f>
        <v>0</v>
      </c>
      <c r="BI300" s="237">
        <f>IF(N300="nulová",J300,0)</f>
        <v>0</v>
      </c>
      <c r="BJ300" s="15" t="s">
        <v>81</v>
      </c>
      <c r="BK300" s="237">
        <f>ROUND(I300*H300,2)</f>
        <v>0</v>
      </c>
      <c r="BL300" s="15" t="s">
        <v>132</v>
      </c>
      <c r="BM300" s="236" t="s">
        <v>847</v>
      </c>
    </row>
    <row r="301" s="2" customFormat="1">
      <c r="A301" s="36"/>
      <c r="B301" s="37"/>
      <c r="C301" s="38"/>
      <c r="D301" s="238" t="s">
        <v>139</v>
      </c>
      <c r="E301" s="38"/>
      <c r="F301" s="239" t="s">
        <v>848</v>
      </c>
      <c r="G301" s="38"/>
      <c r="H301" s="38"/>
      <c r="I301" s="143"/>
      <c r="J301" s="38"/>
      <c r="K301" s="38"/>
      <c r="L301" s="42"/>
      <c r="M301" s="240"/>
      <c r="N301" s="241"/>
      <c r="O301" s="89"/>
      <c r="P301" s="89"/>
      <c r="Q301" s="89"/>
      <c r="R301" s="89"/>
      <c r="S301" s="89"/>
      <c r="T301" s="90"/>
      <c r="U301" s="36"/>
      <c r="V301" s="36"/>
      <c r="W301" s="36"/>
      <c r="X301" s="36"/>
      <c r="Y301" s="36"/>
      <c r="Z301" s="36"/>
      <c r="AA301" s="36"/>
      <c r="AB301" s="36"/>
      <c r="AC301" s="36"/>
      <c r="AD301" s="36"/>
      <c r="AE301" s="36"/>
      <c r="AT301" s="15" t="s">
        <v>139</v>
      </c>
      <c r="AU301" s="15" t="s">
        <v>81</v>
      </c>
    </row>
    <row r="302" s="2" customFormat="1" ht="16.5" customHeight="1">
      <c r="A302" s="36"/>
      <c r="B302" s="37"/>
      <c r="C302" s="270" t="s">
        <v>849</v>
      </c>
      <c r="D302" s="270" t="s">
        <v>137</v>
      </c>
      <c r="E302" s="271" t="s">
        <v>850</v>
      </c>
      <c r="F302" s="272" t="s">
        <v>851</v>
      </c>
      <c r="G302" s="273" t="s">
        <v>191</v>
      </c>
      <c r="H302" s="274">
        <v>1</v>
      </c>
      <c r="I302" s="275"/>
      <c r="J302" s="276">
        <f>ROUND(I302*H302,2)</f>
        <v>0</v>
      </c>
      <c r="K302" s="272" t="s">
        <v>275</v>
      </c>
      <c r="L302" s="277"/>
      <c r="M302" s="278" t="s">
        <v>1</v>
      </c>
      <c r="N302" s="279" t="s">
        <v>38</v>
      </c>
      <c r="O302" s="89"/>
      <c r="P302" s="234">
        <f>O302*H302</f>
        <v>0</v>
      </c>
      <c r="Q302" s="234">
        <v>0.0050000000000000001</v>
      </c>
      <c r="R302" s="234">
        <f>Q302*H302</f>
        <v>0.0050000000000000001</v>
      </c>
      <c r="S302" s="234">
        <v>0</v>
      </c>
      <c r="T302" s="235">
        <f>S302*H302</f>
        <v>0</v>
      </c>
      <c r="U302" s="36"/>
      <c r="V302" s="36"/>
      <c r="W302" s="36"/>
      <c r="X302" s="36"/>
      <c r="Y302" s="36"/>
      <c r="Z302" s="36"/>
      <c r="AA302" s="36"/>
      <c r="AB302" s="36"/>
      <c r="AC302" s="36"/>
      <c r="AD302" s="36"/>
      <c r="AE302" s="36"/>
      <c r="AR302" s="236" t="s">
        <v>173</v>
      </c>
      <c r="AT302" s="236" t="s">
        <v>137</v>
      </c>
      <c r="AU302" s="236" t="s">
        <v>81</v>
      </c>
      <c r="AY302" s="15" t="s">
        <v>133</v>
      </c>
      <c r="BE302" s="237">
        <f>IF(N302="základní",J302,0)</f>
        <v>0</v>
      </c>
      <c r="BF302" s="237">
        <f>IF(N302="snížená",J302,0)</f>
        <v>0</v>
      </c>
      <c r="BG302" s="237">
        <f>IF(N302="zákl. přenesená",J302,0)</f>
        <v>0</v>
      </c>
      <c r="BH302" s="237">
        <f>IF(N302="sníž. přenesená",J302,0)</f>
        <v>0</v>
      </c>
      <c r="BI302" s="237">
        <f>IF(N302="nulová",J302,0)</f>
        <v>0</v>
      </c>
      <c r="BJ302" s="15" t="s">
        <v>81</v>
      </c>
      <c r="BK302" s="237">
        <f>ROUND(I302*H302,2)</f>
        <v>0</v>
      </c>
      <c r="BL302" s="15" t="s">
        <v>132</v>
      </c>
      <c r="BM302" s="236" t="s">
        <v>852</v>
      </c>
    </row>
    <row r="303" s="2" customFormat="1">
      <c r="A303" s="36"/>
      <c r="B303" s="37"/>
      <c r="C303" s="38"/>
      <c r="D303" s="238" t="s">
        <v>139</v>
      </c>
      <c r="E303" s="38"/>
      <c r="F303" s="239" t="s">
        <v>853</v>
      </c>
      <c r="G303" s="38"/>
      <c r="H303" s="38"/>
      <c r="I303" s="143"/>
      <c r="J303" s="38"/>
      <c r="K303" s="38"/>
      <c r="L303" s="42"/>
      <c r="M303" s="240"/>
      <c r="N303" s="241"/>
      <c r="O303" s="89"/>
      <c r="P303" s="89"/>
      <c r="Q303" s="89"/>
      <c r="R303" s="89"/>
      <c r="S303" s="89"/>
      <c r="T303" s="90"/>
      <c r="U303" s="36"/>
      <c r="V303" s="36"/>
      <c r="W303" s="36"/>
      <c r="X303" s="36"/>
      <c r="Y303" s="36"/>
      <c r="Z303" s="36"/>
      <c r="AA303" s="36"/>
      <c r="AB303" s="36"/>
      <c r="AC303" s="36"/>
      <c r="AD303" s="36"/>
      <c r="AE303" s="36"/>
      <c r="AT303" s="15" t="s">
        <v>139</v>
      </c>
      <c r="AU303" s="15" t="s">
        <v>81</v>
      </c>
    </row>
    <row r="304" s="2" customFormat="1" ht="16.5" customHeight="1">
      <c r="A304" s="36"/>
      <c r="B304" s="37"/>
      <c r="C304" s="270" t="s">
        <v>854</v>
      </c>
      <c r="D304" s="270" t="s">
        <v>137</v>
      </c>
      <c r="E304" s="271" t="s">
        <v>855</v>
      </c>
      <c r="F304" s="272" t="s">
        <v>846</v>
      </c>
      <c r="G304" s="273" t="s">
        <v>191</v>
      </c>
      <c r="H304" s="274">
        <v>1</v>
      </c>
      <c r="I304" s="275"/>
      <c r="J304" s="276">
        <f>ROUND(I304*H304,2)</f>
        <v>0</v>
      </c>
      <c r="K304" s="272" t="s">
        <v>275</v>
      </c>
      <c r="L304" s="277"/>
      <c r="M304" s="278" t="s">
        <v>1</v>
      </c>
      <c r="N304" s="279" t="s">
        <v>38</v>
      </c>
      <c r="O304" s="89"/>
      <c r="P304" s="234">
        <f>O304*H304</f>
        <v>0</v>
      </c>
      <c r="Q304" s="234">
        <v>0.0040000000000000001</v>
      </c>
      <c r="R304" s="234">
        <f>Q304*H304</f>
        <v>0.0040000000000000001</v>
      </c>
      <c r="S304" s="234">
        <v>0</v>
      </c>
      <c r="T304" s="235">
        <f>S304*H304</f>
        <v>0</v>
      </c>
      <c r="U304" s="36"/>
      <c r="V304" s="36"/>
      <c r="W304" s="36"/>
      <c r="X304" s="36"/>
      <c r="Y304" s="36"/>
      <c r="Z304" s="36"/>
      <c r="AA304" s="36"/>
      <c r="AB304" s="36"/>
      <c r="AC304" s="36"/>
      <c r="AD304" s="36"/>
      <c r="AE304" s="36"/>
      <c r="AR304" s="236" t="s">
        <v>173</v>
      </c>
      <c r="AT304" s="236" t="s">
        <v>137</v>
      </c>
      <c r="AU304" s="236" t="s">
        <v>81</v>
      </c>
      <c r="AY304" s="15" t="s">
        <v>133</v>
      </c>
      <c r="BE304" s="237">
        <f>IF(N304="základní",J304,0)</f>
        <v>0</v>
      </c>
      <c r="BF304" s="237">
        <f>IF(N304="snížená",J304,0)</f>
        <v>0</v>
      </c>
      <c r="BG304" s="237">
        <f>IF(N304="zákl. přenesená",J304,0)</f>
        <v>0</v>
      </c>
      <c r="BH304" s="237">
        <f>IF(N304="sníž. přenesená",J304,0)</f>
        <v>0</v>
      </c>
      <c r="BI304" s="237">
        <f>IF(N304="nulová",J304,0)</f>
        <v>0</v>
      </c>
      <c r="BJ304" s="15" t="s">
        <v>81</v>
      </c>
      <c r="BK304" s="237">
        <f>ROUND(I304*H304,2)</f>
        <v>0</v>
      </c>
      <c r="BL304" s="15" t="s">
        <v>132</v>
      </c>
      <c r="BM304" s="236" t="s">
        <v>856</v>
      </c>
    </row>
    <row r="305" s="2" customFormat="1">
      <c r="A305" s="36"/>
      <c r="B305" s="37"/>
      <c r="C305" s="38"/>
      <c r="D305" s="238" t="s">
        <v>139</v>
      </c>
      <c r="E305" s="38"/>
      <c r="F305" s="239" t="s">
        <v>848</v>
      </c>
      <c r="G305" s="38"/>
      <c r="H305" s="38"/>
      <c r="I305" s="143"/>
      <c r="J305" s="38"/>
      <c r="K305" s="38"/>
      <c r="L305" s="42"/>
      <c r="M305" s="240"/>
      <c r="N305" s="241"/>
      <c r="O305" s="89"/>
      <c r="P305" s="89"/>
      <c r="Q305" s="89"/>
      <c r="R305" s="89"/>
      <c r="S305" s="89"/>
      <c r="T305" s="90"/>
      <c r="U305" s="36"/>
      <c r="V305" s="36"/>
      <c r="W305" s="36"/>
      <c r="X305" s="36"/>
      <c r="Y305" s="36"/>
      <c r="Z305" s="36"/>
      <c r="AA305" s="36"/>
      <c r="AB305" s="36"/>
      <c r="AC305" s="36"/>
      <c r="AD305" s="36"/>
      <c r="AE305" s="36"/>
      <c r="AT305" s="15" t="s">
        <v>139</v>
      </c>
      <c r="AU305" s="15" t="s">
        <v>81</v>
      </c>
    </row>
    <row r="306" s="2" customFormat="1" ht="16.5" customHeight="1">
      <c r="A306" s="36"/>
      <c r="B306" s="37"/>
      <c r="C306" s="270" t="s">
        <v>857</v>
      </c>
      <c r="D306" s="270" t="s">
        <v>137</v>
      </c>
      <c r="E306" s="271" t="s">
        <v>858</v>
      </c>
      <c r="F306" s="272" t="s">
        <v>859</v>
      </c>
      <c r="G306" s="273" t="s">
        <v>191</v>
      </c>
      <c r="H306" s="274">
        <v>1</v>
      </c>
      <c r="I306" s="275"/>
      <c r="J306" s="276">
        <f>ROUND(I306*H306,2)</f>
        <v>0</v>
      </c>
      <c r="K306" s="272" t="s">
        <v>275</v>
      </c>
      <c r="L306" s="277"/>
      <c r="M306" s="278" t="s">
        <v>1</v>
      </c>
      <c r="N306" s="279" t="s">
        <v>38</v>
      </c>
      <c r="O306" s="89"/>
      <c r="P306" s="234">
        <f>O306*H306</f>
        <v>0</v>
      </c>
      <c r="Q306" s="234">
        <v>0.0080000000000000002</v>
      </c>
      <c r="R306" s="234">
        <f>Q306*H306</f>
        <v>0.0080000000000000002</v>
      </c>
      <c r="S306" s="234">
        <v>0</v>
      </c>
      <c r="T306" s="235">
        <f>S306*H306</f>
        <v>0</v>
      </c>
      <c r="U306" s="36"/>
      <c r="V306" s="36"/>
      <c r="W306" s="36"/>
      <c r="X306" s="36"/>
      <c r="Y306" s="36"/>
      <c r="Z306" s="36"/>
      <c r="AA306" s="36"/>
      <c r="AB306" s="36"/>
      <c r="AC306" s="36"/>
      <c r="AD306" s="36"/>
      <c r="AE306" s="36"/>
      <c r="AR306" s="236" t="s">
        <v>173</v>
      </c>
      <c r="AT306" s="236" t="s">
        <v>137</v>
      </c>
      <c r="AU306" s="236" t="s">
        <v>81</v>
      </c>
      <c r="AY306" s="15" t="s">
        <v>133</v>
      </c>
      <c r="BE306" s="237">
        <f>IF(N306="základní",J306,0)</f>
        <v>0</v>
      </c>
      <c r="BF306" s="237">
        <f>IF(N306="snížená",J306,0)</f>
        <v>0</v>
      </c>
      <c r="BG306" s="237">
        <f>IF(N306="zákl. přenesená",J306,0)</f>
        <v>0</v>
      </c>
      <c r="BH306" s="237">
        <f>IF(N306="sníž. přenesená",J306,0)</f>
        <v>0</v>
      </c>
      <c r="BI306" s="237">
        <f>IF(N306="nulová",J306,0)</f>
        <v>0</v>
      </c>
      <c r="BJ306" s="15" t="s">
        <v>81</v>
      </c>
      <c r="BK306" s="237">
        <f>ROUND(I306*H306,2)</f>
        <v>0</v>
      </c>
      <c r="BL306" s="15" t="s">
        <v>132</v>
      </c>
      <c r="BM306" s="236" t="s">
        <v>860</v>
      </c>
    </row>
    <row r="307" s="2" customFormat="1">
      <c r="A307" s="36"/>
      <c r="B307" s="37"/>
      <c r="C307" s="38"/>
      <c r="D307" s="238" t="s">
        <v>139</v>
      </c>
      <c r="E307" s="38"/>
      <c r="F307" s="239" t="s">
        <v>861</v>
      </c>
      <c r="G307" s="38"/>
      <c r="H307" s="38"/>
      <c r="I307" s="143"/>
      <c r="J307" s="38"/>
      <c r="K307" s="38"/>
      <c r="L307" s="42"/>
      <c r="M307" s="240"/>
      <c r="N307" s="241"/>
      <c r="O307" s="89"/>
      <c r="P307" s="89"/>
      <c r="Q307" s="89"/>
      <c r="R307" s="89"/>
      <c r="S307" s="89"/>
      <c r="T307" s="90"/>
      <c r="U307" s="36"/>
      <c r="V307" s="36"/>
      <c r="W307" s="36"/>
      <c r="X307" s="36"/>
      <c r="Y307" s="36"/>
      <c r="Z307" s="36"/>
      <c r="AA307" s="36"/>
      <c r="AB307" s="36"/>
      <c r="AC307" s="36"/>
      <c r="AD307" s="36"/>
      <c r="AE307" s="36"/>
      <c r="AT307" s="15" t="s">
        <v>139</v>
      </c>
      <c r="AU307" s="15" t="s">
        <v>81</v>
      </c>
    </row>
    <row r="308" s="2" customFormat="1" ht="16.5" customHeight="1">
      <c r="A308" s="36"/>
      <c r="B308" s="37"/>
      <c r="C308" s="270" t="s">
        <v>862</v>
      </c>
      <c r="D308" s="270" t="s">
        <v>137</v>
      </c>
      <c r="E308" s="271" t="s">
        <v>863</v>
      </c>
      <c r="F308" s="272" t="s">
        <v>864</v>
      </c>
      <c r="G308" s="273" t="s">
        <v>191</v>
      </c>
      <c r="H308" s="274">
        <v>1</v>
      </c>
      <c r="I308" s="275"/>
      <c r="J308" s="276">
        <f>ROUND(I308*H308,2)</f>
        <v>0</v>
      </c>
      <c r="K308" s="272" t="s">
        <v>275</v>
      </c>
      <c r="L308" s="277"/>
      <c r="M308" s="278" t="s">
        <v>1</v>
      </c>
      <c r="N308" s="279" t="s">
        <v>38</v>
      </c>
      <c r="O308" s="89"/>
      <c r="P308" s="234">
        <f>O308*H308</f>
        <v>0</v>
      </c>
      <c r="Q308" s="234">
        <v>0.0080000000000000002</v>
      </c>
      <c r="R308" s="234">
        <f>Q308*H308</f>
        <v>0.0080000000000000002</v>
      </c>
      <c r="S308" s="234">
        <v>0</v>
      </c>
      <c r="T308" s="235">
        <f>S308*H308</f>
        <v>0</v>
      </c>
      <c r="U308" s="36"/>
      <c r="V308" s="36"/>
      <c r="W308" s="36"/>
      <c r="X308" s="36"/>
      <c r="Y308" s="36"/>
      <c r="Z308" s="36"/>
      <c r="AA308" s="36"/>
      <c r="AB308" s="36"/>
      <c r="AC308" s="36"/>
      <c r="AD308" s="36"/>
      <c r="AE308" s="36"/>
      <c r="AR308" s="236" t="s">
        <v>173</v>
      </c>
      <c r="AT308" s="236" t="s">
        <v>137</v>
      </c>
      <c r="AU308" s="236" t="s">
        <v>81</v>
      </c>
      <c r="AY308" s="15" t="s">
        <v>133</v>
      </c>
      <c r="BE308" s="237">
        <f>IF(N308="základní",J308,0)</f>
        <v>0</v>
      </c>
      <c r="BF308" s="237">
        <f>IF(N308="snížená",J308,0)</f>
        <v>0</v>
      </c>
      <c r="BG308" s="237">
        <f>IF(N308="zákl. přenesená",J308,0)</f>
        <v>0</v>
      </c>
      <c r="BH308" s="237">
        <f>IF(N308="sníž. přenesená",J308,0)</f>
        <v>0</v>
      </c>
      <c r="BI308" s="237">
        <f>IF(N308="nulová",J308,0)</f>
        <v>0</v>
      </c>
      <c r="BJ308" s="15" t="s">
        <v>81</v>
      </c>
      <c r="BK308" s="237">
        <f>ROUND(I308*H308,2)</f>
        <v>0</v>
      </c>
      <c r="BL308" s="15" t="s">
        <v>132</v>
      </c>
      <c r="BM308" s="236" t="s">
        <v>865</v>
      </c>
    </row>
    <row r="309" s="2" customFormat="1">
      <c r="A309" s="36"/>
      <c r="B309" s="37"/>
      <c r="C309" s="38"/>
      <c r="D309" s="238" t="s">
        <v>139</v>
      </c>
      <c r="E309" s="38"/>
      <c r="F309" s="239" t="s">
        <v>866</v>
      </c>
      <c r="G309" s="38"/>
      <c r="H309" s="38"/>
      <c r="I309" s="143"/>
      <c r="J309" s="38"/>
      <c r="K309" s="38"/>
      <c r="L309" s="42"/>
      <c r="M309" s="240"/>
      <c r="N309" s="241"/>
      <c r="O309" s="89"/>
      <c r="P309" s="89"/>
      <c r="Q309" s="89"/>
      <c r="R309" s="89"/>
      <c r="S309" s="89"/>
      <c r="T309" s="90"/>
      <c r="U309" s="36"/>
      <c r="V309" s="36"/>
      <c r="W309" s="36"/>
      <c r="X309" s="36"/>
      <c r="Y309" s="36"/>
      <c r="Z309" s="36"/>
      <c r="AA309" s="36"/>
      <c r="AB309" s="36"/>
      <c r="AC309" s="36"/>
      <c r="AD309" s="36"/>
      <c r="AE309" s="36"/>
      <c r="AT309" s="15" t="s">
        <v>139</v>
      </c>
      <c r="AU309" s="15" t="s">
        <v>81</v>
      </c>
    </row>
    <row r="310" s="2" customFormat="1" ht="16.5" customHeight="1">
      <c r="A310" s="36"/>
      <c r="B310" s="37"/>
      <c r="C310" s="270" t="s">
        <v>867</v>
      </c>
      <c r="D310" s="270" t="s">
        <v>137</v>
      </c>
      <c r="E310" s="271" t="s">
        <v>868</v>
      </c>
      <c r="F310" s="272" t="s">
        <v>869</v>
      </c>
      <c r="G310" s="273" t="s">
        <v>191</v>
      </c>
      <c r="H310" s="274">
        <v>4</v>
      </c>
      <c r="I310" s="275"/>
      <c r="J310" s="276">
        <f>ROUND(I310*H310,2)</f>
        <v>0</v>
      </c>
      <c r="K310" s="272" t="s">
        <v>275</v>
      </c>
      <c r="L310" s="277"/>
      <c r="M310" s="278" t="s">
        <v>1</v>
      </c>
      <c r="N310" s="279" t="s">
        <v>38</v>
      </c>
      <c r="O310" s="89"/>
      <c r="P310" s="234">
        <f>O310*H310</f>
        <v>0</v>
      </c>
      <c r="Q310" s="234">
        <v>0.0040000000000000001</v>
      </c>
      <c r="R310" s="234">
        <f>Q310*H310</f>
        <v>0.016</v>
      </c>
      <c r="S310" s="234">
        <v>0</v>
      </c>
      <c r="T310" s="235">
        <f>S310*H310</f>
        <v>0</v>
      </c>
      <c r="U310" s="36"/>
      <c r="V310" s="36"/>
      <c r="W310" s="36"/>
      <c r="X310" s="36"/>
      <c r="Y310" s="36"/>
      <c r="Z310" s="36"/>
      <c r="AA310" s="36"/>
      <c r="AB310" s="36"/>
      <c r="AC310" s="36"/>
      <c r="AD310" s="36"/>
      <c r="AE310" s="36"/>
      <c r="AR310" s="236" t="s">
        <v>173</v>
      </c>
      <c r="AT310" s="236" t="s">
        <v>137</v>
      </c>
      <c r="AU310" s="236" t="s">
        <v>81</v>
      </c>
      <c r="AY310" s="15" t="s">
        <v>133</v>
      </c>
      <c r="BE310" s="237">
        <f>IF(N310="základní",J310,0)</f>
        <v>0</v>
      </c>
      <c r="BF310" s="237">
        <f>IF(N310="snížená",J310,0)</f>
        <v>0</v>
      </c>
      <c r="BG310" s="237">
        <f>IF(N310="zákl. přenesená",J310,0)</f>
        <v>0</v>
      </c>
      <c r="BH310" s="237">
        <f>IF(N310="sníž. přenesená",J310,0)</f>
        <v>0</v>
      </c>
      <c r="BI310" s="237">
        <f>IF(N310="nulová",J310,0)</f>
        <v>0</v>
      </c>
      <c r="BJ310" s="15" t="s">
        <v>81</v>
      </c>
      <c r="BK310" s="237">
        <f>ROUND(I310*H310,2)</f>
        <v>0</v>
      </c>
      <c r="BL310" s="15" t="s">
        <v>132</v>
      </c>
      <c r="BM310" s="236" t="s">
        <v>870</v>
      </c>
    </row>
    <row r="311" s="2" customFormat="1">
      <c r="A311" s="36"/>
      <c r="B311" s="37"/>
      <c r="C311" s="38"/>
      <c r="D311" s="238" t="s">
        <v>139</v>
      </c>
      <c r="E311" s="38"/>
      <c r="F311" s="239" t="s">
        <v>871</v>
      </c>
      <c r="G311" s="38"/>
      <c r="H311" s="38"/>
      <c r="I311" s="143"/>
      <c r="J311" s="38"/>
      <c r="K311" s="38"/>
      <c r="L311" s="42"/>
      <c r="M311" s="240"/>
      <c r="N311" s="241"/>
      <c r="O311" s="89"/>
      <c r="P311" s="89"/>
      <c r="Q311" s="89"/>
      <c r="R311" s="89"/>
      <c r="S311" s="89"/>
      <c r="T311" s="90"/>
      <c r="U311" s="36"/>
      <c r="V311" s="36"/>
      <c r="W311" s="36"/>
      <c r="X311" s="36"/>
      <c r="Y311" s="36"/>
      <c r="Z311" s="36"/>
      <c r="AA311" s="36"/>
      <c r="AB311" s="36"/>
      <c r="AC311" s="36"/>
      <c r="AD311" s="36"/>
      <c r="AE311" s="36"/>
      <c r="AT311" s="15" t="s">
        <v>139</v>
      </c>
      <c r="AU311" s="15" t="s">
        <v>81</v>
      </c>
    </row>
    <row r="312" s="2" customFormat="1" ht="16.5" customHeight="1">
      <c r="A312" s="36"/>
      <c r="B312" s="37"/>
      <c r="C312" s="270" t="s">
        <v>872</v>
      </c>
      <c r="D312" s="270" t="s">
        <v>137</v>
      </c>
      <c r="E312" s="271" t="s">
        <v>873</v>
      </c>
      <c r="F312" s="272" t="s">
        <v>874</v>
      </c>
      <c r="G312" s="273" t="s">
        <v>191</v>
      </c>
      <c r="H312" s="274">
        <v>2</v>
      </c>
      <c r="I312" s="275"/>
      <c r="J312" s="276">
        <f>ROUND(I312*H312,2)</f>
        <v>0</v>
      </c>
      <c r="K312" s="272" t="s">
        <v>275</v>
      </c>
      <c r="L312" s="277"/>
      <c r="M312" s="278" t="s">
        <v>1</v>
      </c>
      <c r="N312" s="279" t="s">
        <v>38</v>
      </c>
      <c r="O312" s="89"/>
      <c r="P312" s="234">
        <f>O312*H312</f>
        <v>0</v>
      </c>
      <c r="Q312" s="234">
        <v>0.0060000000000000001</v>
      </c>
      <c r="R312" s="234">
        <f>Q312*H312</f>
        <v>0.012</v>
      </c>
      <c r="S312" s="234">
        <v>0</v>
      </c>
      <c r="T312" s="235">
        <f>S312*H312</f>
        <v>0</v>
      </c>
      <c r="U312" s="36"/>
      <c r="V312" s="36"/>
      <c r="W312" s="36"/>
      <c r="X312" s="36"/>
      <c r="Y312" s="36"/>
      <c r="Z312" s="36"/>
      <c r="AA312" s="36"/>
      <c r="AB312" s="36"/>
      <c r="AC312" s="36"/>
      <c r="AD312" s="36"/>
      <c r="AE312" s="36"/>
      <c r="AR312" s="236" t="s">
        <v>173</v>
      </c>
      <c r="AT312" s="236" t="s">
        <v>137</v>
      </c>
      <c r="AU312" s="236" t="s">
        <v>81</v>
      </c>
      <c r="AY312" s="15" t="s">
        <v>133</v>
      </c>
      <c r="BE312" s="237">
        <f>IF(N312="základní",J312,0)</f>
        <v>0</v>
      </c>
      <c r="BF312" s="237">
        <f>IF(N312="snížená",J312,0)</f>
        <v>0</v>
      </c>
      <c r="BG312" s="237">
        <f>IF(N312="zákl. přenesená",J312,0)</f>
        <v>0</v>
      </c>
      <c r="BH312" s="237">
        <f>IF(N312="sníž. přenesená",J312,0)</f>
        <v>0</v>
      </c>
      <c r="BI312" s="237">
        <f>IF(N312="nulová",J312,0)</f>
        <v>0</v>
      </c>
      <c r="BJ312" s="15" t="s">
        <v>81</v>
      </c>
      <c r="BK312" s="237">
        <f>ROUND(I312*H312,2)</f>
        <v>0</v>
      </c>
      <c r="BL312" s="15" t="s">
        <v>132</v>
      </c>
      <c r="BM312" s="236" t="s">
        <v>875</v>
      </c>
    </row>
    <row r="313" s="2" customFormat="1">
      <c r="A313" s="36"/>
      <c r="B313" s="37"/>
      <c r="C313" s="38"/>
      <c r="D313" s="238" t="s">
        <v>139</v>
      </c>
      <c r="E313" s="38"/>
      <c r="F313" s="239" t="s">
        <v>876</v>
      </c>
      <c r="G313" s="38"/>
      <c r="H313" s="38"/>
      <c r="I313" s="143"/>
      <c r="J313" s="38"/>
      <c r="K313" s="38"/>
      <c r="L313" s="42"/>
      <c r="M313" s="240"/>
      <c r="N313" s="241"/>
      <c r="O313" s="89"/>
      <c r="P313" s="89"/>
      <c r="Q313" s="89"/>
      <c r="R313" s="89"/>
      <c r="S313" s="89"/>
      <c r="T313" s="90"/>
      <c r="U313" s="36"/>
      <c r="V313" s="36"/>
      <c r="W313" s="36"/>
      <c r="X313" s="36"/>
      <c r="Y313" s="36"/>
      <c r="Z313" s="36"/>
      <c r="AA313" s="36"/>
      <c r="AB313" s="36"/>
      <c r="AC313" s="36"/>
      <c r="AD313" s="36"/>
      <c r="AE313" s="36"/>
      <c r="AT313" s="15" t="s">
        <v>139</v>
      </c>
      <c r="AU313" s="15" t="s">
        <v>81</v>
      </c>
    </row>
    <row r="314" s="2" customFormat="1" ht="16.5" customHeight="1">
      <c r="A314" s="36"/>
      <c r="B314" s="37"/>
      <c r="C314" s="270" t="s">
        <v>877</v>
      </c>
      <c r="D314" s="270" t="s">
        <v>137</v>
      </c>
      <c r="E314" s="271" t="s">
        <v>878</v>
      </c>
      <c r="F314" s="272" t="s">
        <v>879</v>
      </c>
      <c r="G314" s="273" t="s">
        <v>191</v>
      </c>
      <c r="H314" s="274">
        <v>2</v>
      </c>
      <c r="I314" s="275"/>
      <c r="J314" s="276">
        <f>ROUND(I314*H314,2)</f>
        <v>0</v>
      </c>
      <c r="K314" s="272" t="s">
        <v>275</v>
      </c>
      <c r="L314" s="277"/>
      <c r="M314" s="278" t="s">
        <v>1</v>
      </c>
      <c r="N314" s="279" t="s">
        <v>38</v>
      </c>
      <c r="O314" s="89"/>
      <c r="P314" s="234">
        <f>O314*H314</f>
        <v>0</v>
      </c>
      <c r="Q314" s="234">
        <v>0.0060000000000000001</v>
      </c>
      <c r="R314" s="234">
        <f>Q314*H314</f>
        <v>0.012</v>
      </c>
      <c r="S314" s="234">
        <v>0</v>
      </c>
      <c r="T314" s="235">
        <f>S314*H314</f>
        <v>0</v>
      </c>
      <c r="U314" s="36"/>
      <c r="V314" s="36"/>
      <c r="W314" s="36"/>
      <c r="X314" s="36"/>
      <c r="Y314" s="36"/>
      <c r="Z314" s="36"/>
      <c r="AA314" s="36"/>
      <c r="AB314" s="36"/>
      <c r="AC314" s="36"/>
      <c r="AD314" s="36"/>
      <c r="AE314" s="36"/>
      <c r="AR314" s="236" t="s">
        <v>173</v>
      </c>
      <c r="AT314" s="236" t="s">
        <v>137</v>
      </c>
      <c r="AU314" s="236" t="s">
        <v>81</v>
      </c>
      <c r="AY314" s="15" t="s">
        <v>133</v>
      </c>
      <c r="BE314" s="237">
        <f>IF(N314="základní",J314,0)</f>
        <v>0</v>
      </c>
      <c r="BF314" s="237">
        <f>IF(N314="snížená",J314,0)</f>
        <v>0</v>
      </c>
      <c r="BG314" s="237">
        <f>IF(N314="zákl. přenesená",J314,0)</f>
        <v>0</v>
      </c>
      <c r="BH314" s="237">
        <f>IF(N314="sníž. přenesená",J314,0)</f>
        <v>0</v>
      </c>
      <c r="BI314" s="237">
        <f>IF(N314="nulová",J314,0)</f>
        <v>0</v>
      </c>
      <c r="BJ314" s="15" t="s">
        <v>81</v>
      </c>
      <c r="BK314" s="237">
        <f>ROUND(I314*H314,2)</f>
        <v>0</v>
      </c>
      <c r="BL314" s="15" t="s">
        <v>132</v>
      </c>
      <c r="BM314" s="236" t="s">
        <v>880</v>
      </c>
    </row>
    <row r="315" s="2" customFormat="1">
      <c r="A315" s="36"/>
      <c r="B315" s="37"/>
      <c r="C315" s="38"/>
      <c r="D315" s="238" t="s">
        <v>139</v>
      </c>
      <c r="E315" s="38"/>
      <c r="F315" s="239" t="s">
        <v>881</v>
      </c>
      <c r="G315" s="38"/>
      <c r="H315" s="38"/>
      <c r="I315" s="143"/>
      <c r="J315" s="38"/>
      <c r="K315" s="38"/>
      <c r="L315" s="42"/>
      <c r="M315" s="240"/>
      <c r="N315" s="241"/>
      <c r="O315" s="89"/>
      <c r="P315" s="89"/>
      <c r="Q315" s="89"/>
      <c r="R315" s="89"/>
      <c r="S315" s="89"/>
      <c r="T315" s="90"/>
      <c r="U315" s="36"/>
      <c r="V315" s="36"/>
      <c r="W315" s="36"/>
      <c r="X315" s="36"/>
      <c r="Y315" s="36"/>
      <c r="Z315" s="36"/>
      <c r="AA315" s="36"/>
      <c r="AB315" s="36"/>
      <c r="AC315" s="36"/>
      <c r="AD315" s="36"/>
      <c r="AE315" s="36"/>
      <c r="AT315" s="15" t="s">
        <v>139</v>
      </c>
      <c r="AU315" s="15" t="s">
        <v>81</v>
      </c>
    </row>
    <row r="316" s="2" customFormat="1" ht="21.75" customHeight="1">
      <c r="A316" s="36"/>
      <c r="B316" s="37"/>
      <c r="C316" s="225" t="s">
        <v>882</v>
      </c>
      <c r="D316" s="225" t="s">
        <v>134</v>
      </c>
      <c r="E316" s="226" t="s">
        <v>883</v>
      </c>
      <c r="F316" s="227" t="s">
        <v>884</v>
      </c>
      <c r="G316" s="228" t="s">
        <v>191</v>
      </c>
      <c r="H316" s="229">
        <v>10</v>
      </c>
      <c r="I316" s="230"/>
      <c r="J316" s="231">
        <f>ROUND(I316*H316,2)</f>
        <v>0</v>
      </c>
      <c r="K316" s="227" t="s">
        <v>275</v>
      </c>
      <c r="L316" s="42"/>
      <c r="M316" s="232" t="s">
        <v>1</v>
      </c>
      <c r="N316" s="233" t="s">
        <v>38</v>
      </c>
      <c r="O316" s="89"/>
      <c r="P316" s="234">
        <f>O316*H316</f>
        <v>0</v>
      </c>
      <c r="Q316" s="234">
        <v>0.14563999999999999</v>
      </c>
      <c r="R316" s="234">
        <f>Q316*H316</f>
        <v>1.4563999999999999</v>
      </c>
      <c r="S316" s="234">
        <v>0</v>
      </c>
      <c r="T316" s="235">
        <f>S316*H316</f>
        <v>0</v>
      </c>
      <c r="U316" s="36"/>
      <c r="V316" s="36"/>
      <c r="W316" s="36"/>
      <c r="X316" s="36"/>
      <c r="Y316" s="36"/>
      <c r="Z316" s="36"/>
      <c r="AA316" s="36"/>
      <c r="AB316" s="36"/>
      <c r="AC316" s="36"/>
      <c r="AD316" s="36"/>
      <c r="AE316" s="36"/>
      <c r="AR316" s="236" t="s">
        <v>132</v>
      </c>
      <c r="AT316" s="236" t="s">
        <v>134</v>
      </c>
      <c r="AU316" s="236" t="s">
        <v>81</v>
      </c>
      <c r="AY316" s="15" t="s">
        <v>133</v>
      </c>
      <c r="BE316" s="237">
        <f>IF(N316="základní",J316,0)</f>
        <v>0</v>
      </c>
      <c r="BF316" s="237">
        <f>IF(N316="snížená",J316,0)</f>
        <v>0</v>
      </c>
      <c r="BG316" s="237">
        <f>IF(N316="zákl. přenesená",J316,0)</f>
        <v>0</v>
      </c>
      <c r="BH316" s="237">
        <f>IF(N316="sníž. přenesená",J316,0)</f>
        <v>0</v>
      </c>
      <c r="BI316" s="237">
        <f>IF(N316="nulová",J316,0)</f>
        <v>0</v>
      </c>
      <c r="BJ316" s="15" t="s">
        <v>81</v>
      </c>
      <c r="BK316" s="237">
        <f>ROUND(I316*H316,2)</f>
        <v>0</v>
      </c>
      <c r="BL316" s="15" t="s">
        <v>132</v>
      </c>
      <c r="BM316" s="236" t="s">
        <v>885</v>
      </c>
    </row>
    <row r="317" s="2" customFormat="1">
      <c r="A317" s="36"/>
      <c r="B317" s="37"/>
      <c r="C317" s="38"/>
      <c r="D317" s="238" t="s">
        <v>139</v>
      </c>
      <c r="E317" s="38"/>
      <c r="F317" s="239" t="s">
        <v>886</v>
      </c>
      <c r="G317" s="38"/>
      <c r="H317" s="38"/>
      <c r="I317" s="143"/>
      <c r="J317" s="38"/>
      <c r="K317" s="38"/>
      <c r="L317" s="42"/>
      <c r="M317" s="240"/>
      <c r="N317" s="241"/>
      <c r="O317" s="89"/>
      <c r="P317" s="89"/>
      <c r="Q317" s="89"/>
      <c r="R317" s="89"/>
      <c r="S317" s="89"/>
      <c r="T317" s="90"/>
      <c r="U317" s="36"/>
      <c r="V317" s="36"/>
      <c r="W317" s="36"/>
      <c r="X317" s="36"/>
      <c r="Y317" s="36"/>
      <c r="Z317" s="36"/>
      <c r="AA317" s="36"/>
      <c r="AB317" s="36"/>
      <c r="AC317" s="36"/>
      <c r="AD317" s="36"/>
      <c r="AE317" s="36"/>
      <c r="AT317" s="15" t="s">
        <v>139</v>
      </c>
      <c r="AU317" s="15" t="s">
        <v>81</v>
      </c>
    </row>
    <row r="318" s="2" customFormat="1" ht="21.75" customHeight="1">
      <c r="A318" s="36"/>
      <c r="B318" s="37"/>
      <c r="C318" s="225" t="s">
        <v>887</v>
      </c>
      <c r="D318" s="225" t="s">
        <v>134</v>
      </c>
      <c r="E318" s="226" t="s">
        <v>888</v>
      </c>
      <c r="F318" s="227" t="s">
        <v>889</v>
      </c>
      <c r="G318" s="228" t="s">
        <v>191</v>
      </c>
      <c r="H318" s="229">
        <v>12</v>
      </c>
      <c r="I318" s="230"/>
      <c r="J318" s="231">
        <f>ROUND(I318*H318,2)</f>
        <v>0</v>
      </c>
      <c r="K318" s="227" t="s">
        <v>275</v>
      </c>
      <c r="L318" s="42"/>
      <c r="M318" s="232" t="s">
        <v>1</v>
      </c>
      <c r="N318" s="233" t="s">
        <v>38</v>
      </c>
      <c r="O318" s="89"/>
      <c r="P318" s="234">
        <f>O318*H318</f>
        <v>0</v>
      </c>
      <c r="Q318" s="234">
        <v>0.11241</v>
      </c>
      <c r="R318" s="234">
        <f>Q318*H318</f>
        <v>1.3489199999999999</v>
      </c>
      <c r="S318" s="234">
        <v>0</v>
      </c>
      <c r="T318" s="235">
        <f>S318*H318</f>
        <v>0</v>
      </c>
      <c r="U318" s="36"/>
      <c r="V318" s="36"/>
      <c r="W318" s="36"/>
      <c r="X318" s="36"/>
      <c r="Y318" s="36"/>
      <c r="Z318" s="36"/>
      <c r="AA318" s="36"/>
      <c r="AB318" s="36"/>
      <c r="AC318" s="36"/>
      <c r="AD318" s="36"/>
      <c r="AE318" s="36"/>
      <c r="AR318" s="236" t="s">
        <v>132</v>
      </c>
      <c r="AT318" s="236" t="s">
        <v>134</v>
      </c>
      <c r="AU318" s="236" t="s">
        <v>81</v>
      </c>
      <c r="AY318" s="15" t="s">
        <v>133</v>
      </c>
      <c r="BE318" s="237">
        <f>IF(N318="základní",J318,0)</f>
        <v>0</v>
      </c>
      <c r="BF318" s="237">
        <f>IF(N318="snížená",J318,0)</f>
        <v>0</v>
      </c>
      <c r="BG318" s="237">
        <f>IF(N318="zákl. přenesená",J318,0)</f>
        <v>0</v>
      </c>
      <c r="BH318" s="237">
        <f>IF(N318="sníž. přenesená",J318,0)</f>
        <v>0</v>
      </c>
      <c r="BI318" s="237">
        <f>IF(N318="nulová",J318,0)</f>
        <v>0</v>
      </c>
      <c r="BJ318" s="15" t="s">
        <v>81</v>
      </c>
      <c r="BK318" s="237">
        <f>ROUND(I318*H318,2)</f>
        <v>0</v>
      </c>
      <c r="BL318" s="15" t="s">
        <v>132</v>
      </c>
      <c r="BM318" s="236" t="s">
        <v>890</v>
      </c>
    </row>
    <row r="319" s="2" customFormat="1">
      <c r="A319" s="36"/>
      <c r="B319" s="37"/>
      <c r="C319" s="38"/>
      <c r="D319" s="238" t="s">
        <v>139</v>
      </c>
      <c r="E319" s="38"/>
      <c r="F319" s="239" t="s">
        <v>891</v>
      </c>
      <c r="G319" s="38"/>
      <c r="H319" s="38"/>
      <c r="I319" s="143"/>
      <c r="J319" s="38"/>
      <c r="K319" s="38"/>
      <c r="L319" s="42"/>
      <c r="M319" s="240"/>
      <c r="N319" s="241"/>
      <c r="O319" s="89"/>
      <c r="P319" s="89"/>
      <c r="Q319" s="89"/>
      <c r="R319" s="89"/>
      <c r="S319" s="89"/>
      <c r="T319" s="90"/>
      <c r="U319" s="36"/>
      <c r="V319" s="36"/>
      <c r="W319" s="36"/>
      <c r="X319" s="36"/>
      <c r="Y319" s="36"/>
      <c r="Z319" s="36"/>
      <c r="AA319" s="36"/>
      <c r="AB319" s="36"/>
      <c r="AC319" s="36"/>
      <c r="AD319" s="36"/>
      <c r="AE319" s="36"/>
      <c r="AT319" s="15" t="s">
        <v>139</v>
      </c>
      <c r="AU319" s="15" t="s">
        <v>81</v>
      </c>
    </row>
    <row r="320" s="2" customFormat="1" ht="16.5" customHeight="1">
      <c r="A320" s="36"/>
      <c r="B320" s="37"/>
      <c r="C320" s="270" t="s">
        <v>892</v>
      </c>
      <c r="D320" s="270" t="s">
        <v>137</v>
      </c>
      <c r="E320" s="271" t="s">
        <v>893</v>
      </c>
      <c r="F320" s="272" t="s">
        <v>894</v>
      </c>
      <c r="G320" s="273" t="s">
        <v>191</v>
      </c>
      <c r="H320" s="274">
        <v>12</v>
      </c>
      <c r="I320" s="275"/>
      <c r="J320" s="276">
        <f>ROUND(I320*H320,2)</f>
        <v>0</v>
      </c>
      <c r="K320" s="272" t="s">
        <v>275</v>
      </c>
      <c r="L320" s="277"/>
      <c r="M320" s="278" t="s">
        <v>1</v>
      </c>
      <c r="N320" s="279" t="s">
        <v>38</v>
      </c>
      <c r="O320" s="89"/>
      <c r="P320" s="234">
        <f>O320*H320</f>
        <v>0</v>
      </c>
      <c r="Q320" s="234">
        <v>0.0061000000000000004</v>
      </c>
      <c r="R320" s="234">
        <f>Q320*H320</f>
        <v>0.073200000000000001</v>
      </c>
      <c r="S320" s="234">
        <v>0</v>
      </c>
      <c r="T320" s="235">
        <f>S320*H320</f>
        <v>0</v>
      </c>
      <c r="U320" s="36"/>
      <c r="V320" s="36"/>
      <c r="W320" s="36"/>
      <c r="X320" s="36"/>
      <c r="Y320" s="36"/>
      <c r="Z320" s="36"/>
      <c r="AA320" s="36"/>
      <c r="AB320" s="36"/>
      <c r="AC320" s="36"/>
      <c r="AD320" s="36"/>
      <c r="AE320" s="36"/>
      <c r="AR320" s="236" t="s">
        <v>173</v>
      </c>
      <c r="AT320" s="236" t="s">
        <v>137</v>
      </c>
      <c r="AU320" s="236" t="s">
        <v>81</v>
      </c>
      <c r="AY320" s="15" t="s">
        <v>133</v>
      </c>
      <c r="BE320" s="237">
        <f>IF(N320="základní",J320,0)</f>
        <v>0</v>
      </c>
      <c r="BF320" s="237">
        <f>IF(N320="snížená",J320,0)</f>
        <v>0</v>
      </c>
      <c r="BG320" s="237">
        <f>IF(N320="zákl. přenesená",J320,0)</f>
        <v>0</v>
      </c>
      <c r="BH320" s="237">
        <f>IF(N320="sníž. přenesená",J320,0)</f>
        <v>0</v>
      </c>
      <c r="BI320" s="237">
        <f>IF(N320="nulová",J320,0)</f>
        <v>0</v>
      </c>
      <c r="BJ320" s="15" t="s">
        <v>81</v>
      </c>
      <c r="BK320" s="237">
        <f>ROUND(I320*H320,2)</f>
        <v>0</v>
      </c>
      <c r="BL320" s="15" t="s">
        <v>132</v>
      </c>
      <c r="BM320" s="236" t="s">
        <v>895</v>
      </c>
    </row>
    <row r="321" s="2" customFormat="1">
      <c r="A321" s="36"/>
      <c r="B321" s="37"/>
      <c r="C321" s="38"/>
      <c r="D321" s="238" t="s">
        <v>139</v>
      </c>
      <c r="E321" s="38"/>
      <c r="F321" s="239" t="s">
        <v>896</v>
      </c>
      <c r="G321" s="38"/>
      <c r="H321" s="38"/>
      <c r="I321" s="143"/>
      <c r="J321" s="38"/>
      <c r="K321" s="38"/>
      <c r="L321" s="42"/>
      <c r="M321" s="240"/>
      <c r="N321" s="241"/>
      <c r="O321" s="89"/>
      <c r="P321" s="89"/>
      <c r="Q321" s="89"/>
      <c r="R321" s="89"/>
      <c r="S321" s="89"/>
      <c r="T321" s="90"/>
      <c r="U321" s="36"/>
      <c r="V321" s="36"/>
      <c r="W321" s="36"/>
      <c r="X321" s="36"/>
      <c r="Y321" s="36"/>
      <c r="Z321" s="36"/>
      <c r="AA321" s="36"/>
      <c r="AB321" s="36"/>
      <c r="AC321" s="36"/>
      <c r="AD321" s="36"/>
      <c r="AE321" s="36"/>
      <c r="AT321" s="15" t="s">
        <v>139</v>
      </c>
      <c r="AU321" s="15" t="s">
        <v>81</v>
      </c>
    </row>
    <row r="322" s="2" customFormat="1" ht="16.5" customHeight="1">
      <c r="A322" s="36"/>
      <c r="B322" s="37"/>
      <c r="C322" s="270" t="s">
        <v>897</v>
      </c>
      <c r="D322" s="270" t="s">
        <v>137</v>
      </c>
      <c r="E322" s="271" t="s">
        <v>898</v>
      </c>
      <c r="F322" s="272" t="s">
        <v>899</v>
      </c>
      <c r="G322" s="273" t="s">
        <v>191</v>
      </c>
      <c r="H322" s="274">
        <v>12</v>
      </c>
      <c r="I322" s="275"/>
      <c r="J322" s="276">
        <f>ROUND(I322*H322,2)</f>
        <v>0</v>
      </c>
      <c r="K322" s="272" t="s">
        <v>275</v>
      </c>
      <c r="L322" s="277"/>
      <c r="M322" s="278" t="s">
        <v>1</v>
      </c>
      <c r="N322" s="279" t="s">
        <v>38</v>
      </c>
      <c r="O322" s="89"/>
      <c r="P322" s="234">
        <f>O322*H322</f>
        <v>0</v>
      </c>
      <c r="Q322" s="234">
        <v>0.0030000000000000001</v>
      </c>
      <c r="R322" s="234">
        <f>Q322*H322</f>
        <v>0.036000000000000004</v>
      </c>
      <c r="S322" s="234">
        <v>0</v>
      </c>
      <c r="T322" s="235">
        <f>S322*H322</f>
        <v>0</v>
      </c>
      <c r="U322" s="36"/>
      <c r="V322" s="36"/>
      <c r="W322" s="36"/>
      <c r="X322" s="36"/>
      <c r="Y322" s="36"/>
      <c r="Z322" s="36"/>
      <c r="AA322" s="36"/>
      <c r="AB322" s="36"/>
      <c r="AC322" s="36"/>
      <c r="AD322" s="36"/>
      <c r="AE322" s="36"/>
      <c r="AR322" s="236" t="s">
        <v>173</v>
      </c>
      <c r="AT322" s="236" t="s">
        <v>137</v>
      </c>
      <c r="AU322" s="236" t="s">
        <v>81</v>
      </c>
      <c r="AY322" s="15" t="s">
        <v>133</v>
      </c>
      <c r="BE322" s="237">
        <f>IF(N322="základní",J322,0)</f>
        <v>0</v>
      </c>
      <c r="BF322" s="237">
        <f>IF(N322="snížená",J322,0)</f>
        <v>0</v>
      </c>
      <c r="BG322" s="237">
        <f>IF(N322="zákl. přenesená",J322,0)</f>
        <v>0</v>
      </c>
      <c r="BH322" s="237">
        <f>IF(N322="sníž. přenesená",J322,0)</f>
        <v>0</v>
      </c>
      <c r="BI322" s="237">
        <f>IF(N322="nulová",J322,0)</f>
        <v>0</v>
      </c>
      <c r="BJ322" s="15" t="s">
        <v>81</v>
      </c>
      <c r="BK322" s="237">
        <f>ROUND(I322*H322,2)</f>
        <v>0</v>
      </c>
      <c r="BL322" s="15" t="s">
        <v>132</v>
      </c>
      <c r="BM322" s="236" t="s">
        <v>900</v>
      </c>
    </row>
    <row r="323" s="2" customFormat="1">
      <c r="A323" s="36"/>
      <c r="B323" s="37"/>
      <c r="C323" s="38"/>
      <c r="D323" s="238" t="s">
        <v>139</v>
      </c>
      <c r="E323" s="38"/>
      <c r="F323" s="239" t="s">
        <v>901</v>
      </c>
      <c r="G323" s="38"/>
      <c r="H323" s="38"/>
      <c r="I323" s="143"/>
      <c r="J323" s="38"/>
      <c r="K323" s="38"/>
      <c r="L323" s="42"/>
      <c r="M323" s="240"/>
      <c r="N323" s="241"/>
      <c r="O323" s="89"/>
      <c r="P323" s="89"/>
      <c r="Q323" s="89"/>
      <c r="R323" s="89"/>
      <c r="S323" s="89"/>
      <c r="T323" s="90"/>
      <c r="U323" s="36"/>
      <c r="V323" s="36"/>
      <c r="W323" s="36"/>
      <c r="X323" s="36"/>
      <c r="Y323" s="36"/>
      <c r="Z323" s="36"/>
      <c r="AA323" s="36"/>
      <c r="AB323" s="36"/>
      <c r="AC323" s="36"/>
      <c r="AD323" s="36"/>
      <c r="AE323" s="36"/>
      <c r="AT323" s="15" t="s">
        <v>139</v>
      </c>
      <c r="AU323" s="15" t="s">
        <v>81</v>
      </c>
    </row>
    <row r="324" s="2" customFormat="1" ht="16.5" customHeight="1">
      <c r="A324" s="36"/>
      <c r="B324" s="37"/>
      <c r="C324" s="270" t="s">
        <v>902</v>
      </c>
      <c r="D324" s="270" t="s">
        <v>137</v>
      </c>
      <c r="E324" s="271" t="s">
        <v>903</v>
      </c>
      <c r="F324" s="272" t="s">
        <v>904</v>
      </c>
      <c r="G324" s="273" t="s">
        <v>191</v>
      </c>
      <c r="H324" s="274">
        <v>13</v>
      </c>
      <c r="I324" s="275"/>
      <c r="J324" s="276">
        <f>ROUND(I324*H324,2)</f>
        <v>0</v>
      </c>
      <c r="K324" s="272" t="s">
        <v>275</v>
      </c>
      <c r="L324" s="277"/>
      <c r="M324" s="278" t="s">
        <v>1</v>
      </c>
      <c r="N324" s="279" t="s">
        <v>38</v>
      </c>
      <c r="O324" s="89"/>
      <c r="P324" s="234">
        <f>O324*H324</f>
        <v>0</v>
      </c>
      <c r="Q324" s="234">
        <v>0.00010000000000000001</v>
      </c>
      <c r="R324" s="234">
        <f>Q324*H324</f>
        <v>0.0013000000000000002</v>
      </c>
      <c r="S324" s="234">
        <v>0</v>
      </c>
      <c r="T324" s="235">
        <f>S324*H324</f>
        <v>0</v>
      </c>
      <c r="U324" s="36"/>
      <c r="V324" s="36"/>
      <c r="W324" s="36"/>
      <c r="X324" s="36"/>
      <c r="Y324" s="36"/>
      <c r="Z324" s="36"/>
      <c r="AA324" s="36"/>
      <c r="AB324" s="36"/>
      <c r="AC324" s="36"/>
      <c r="AD324" s="36"/>
      <c r="AE324" s="36"/>
      <c r="AR324" s="236" t="s">
        <v>173</v>
      </c>
      <c r="AT324" s="236" t="s">
        <v>137</v>
      </c>
      <c r="AU324" s="236" t="s">
        <v>81</v>
      </c>
      <c r="AY324" s="15" t="s">
        <v>133</v>
      </c>
      <c r="BE324" s="237">
        <f>IF(N324="základní",J324,0)</f>
        <v>0</v>
      </c>
      <c r="BF324" s="237">
        <f>IF(N324="snížená",J324,0)</f>
        <v>0</v>
      </c>
      <c r="BG324" s="237">
        <f>IF(N324="zákl. přenesená",J324,0)</f>
        <v>0</v>
      </c>
      <c r="BH324" s="237">
        <f>IF(N324="sníž. přenesená",J324,0)</f>
        <v>0</v>
      </c>
      <c r="BI324" s="237">
        <f>IF(N324="nulová",J324,0)</f>
        <v>0</v>
      </c>
      <c r="BJ324" s="15" t="s">
        <v>81</v>
      </c>
      <c r="BK324" s="237">
        <f>ROUND(I324*H324,2)</f>
        <v>0</v>
      </c>
      <c r="BL324" s="15" t="s">
        <v>132</v>
      </c>
      <c r="BM324" s="236" t="s">
        <v>905</v>
      </c>
    </row>
    <row r="325" s="2" customFormat="1">
      <c r="A325" s="36"/>
      <c r="B325" s="37"/>
      <c r="C325" s="38"/>
      <c r="D325" s="238" t="s">
        <v>139</v>
      </c>
      <c r="E325" s="38"/>
      <c r="F325" s="239" t="s">
        <v>906</v>
      </c>
      <c r="G325" s="38"/>
      <c r="H325" s="38"/>
      <c r="I325" s="143"/>
      <c r="J325" s="38"/>
      <c r="K325" s="38"/>
      <c r="L325" s="42"/>
      <c r="M325" s="240"/>
      <c r="N325" s="241"/>
      <c r="O325" s="89"/>
      <c r="P325" s="89"/>
      <c r="Q325" s="89"/>
      <c r="R325" s="89"/>
      <c r="S325" s="89"/>
      <c r="T325" s="90"/>
      <c r="U325" s="36"/>
      <c r="V325" s="36"/>
      <c r="W325" s="36"/>
      <c r="X325" s="36"/>
      <c r="Y325" s="36"/>
      <c r="Z325" s="36"/>
      <c r="AA325" s="36"/>
      <c r="AB325" s="36"/>
      <c r="AC325" s="36"/>
      <c r="AD325" s="36"/>
      <c r="AE325" s="36"/>
      <c r="AT325" s="15" t="s">
        <v>139</v>
      </c>
      <c r="AU325" s="15" t="s">
        <v>81</v>
      </c>
    </row>
    <row r="326" s="2" customFormat="1" ht="16.5" customHeight="1">
      <c r="A326" s="36"/>
      <c r="B326" s="37"/>
      <c r="C326" s="270" t="s">
        <v>907</v>
      </c>
      <c r="D326" s="270" t="s">
        <v>137</v>
      </c>
      <c r="E326" s="271" t="s">
        <v>908</v>
      </c>
      <c r="F326" s="272" t="s">
        <v>909</v>
      </c>
      <c r="G326" s="273" t="s">
        <v>191</v>
      </c>
      <c r="H326" s="274">
        <v>26</v>
      </c>
      <c r="I326" s="275"/>
      <c r="J326" s="276">
        <f>ROUND(I326*H326,2)</f>
        <v>0</v>
      </c>
      <c r="K326" s="272" t="s">
        <v>275</v>
      </c>
      <c r="L326" s="277"/>
      <c r="M326" s="278" t="s">
        <v>1</v>
      </c>
      <c r="N326" s="279" t="s">
        <v>38</v>
      </c>
      <c r="O326" s="89"/>
      <c r="P326" s="234">
        <f>O326*H326</f>
        <v>0</v>
      </c>
      <c r="Q326" s="234">
        <v>0.00035</v>
      </c>
      <c r="R326" s="234">
        <f>Q326*H326</f>
        <v>0.0091000000000000004</v>
      </c>
      <c r="S326" s="234">
        <v>0</v>
      </c>
      <c r="T326" s="235">
        <f>S326*H326</f>
        <v>0</v>
      </c>
      <c r="U326" s="36"/>
      <c r="V326" s="36"/>
      <c r="W326" s="36"/>
      <c r="X326" s="36"/>
      <c r="Y326" s="36"/>
      <c r="Z326" s="36"/>
      <c r="AA326" s="36"/>
      <c r="AB326" s="36"/>
      <c r="AC326" s="36"/>
      <c r="AD326" s="36"/>
      <c r="AE326" s="36"/>
      <c r="AR326" s="236" t="s">
        <v>173</v>
      </c>
      <c r="AT326" s="236" t="s">
        <v>137</v>
      </c>
      <c r="AU326" s="236" t="s">
        <v>81</v>
      </c>
      <c r="AY326" s="15" t="s">
        <v>133</v>
      </c>
      <c r="BE326" s="237">
        <f>IF(N326="základní",J326,0)</f>
        <v>0</v>
      </c>
      <c r="BF326" s="237">
        <f>IF(N326="snížená",J326,0)</f>
        <v>0</v>
      </c>
      <c r="BG326" s="237">
        <f>IF(N326="zákl. přenesená",J326,0)</f>
        <v>0</v>
      </c>
      <c r="BH326" s="237">
        <f>IF(N326="sníž. přenesená",J326,0)</f>
        <v>0</v>
      </c>
      <c r="BI326" s="237">
        <f>IF(N326="nulová",J326,0)</f>
        <v>0</v>
      </c>
      <c r="BJ326" s="15" t="s">
        <v>81</v>
      </c>
      <c r="BK326" s="237">
        <f>ROUND(I326*H326,2)</f>
        <v>0</v>
      </c>
      <c r="BL326" s="15" t="s">
        <v>132</v>
      </c>
      <c r="BM326" s="236" t="s">
        <v>910</v>
      </c>
    </row>
    <row r="327" s="2" customFormat="1">
      <c r="A327" s="36"/>
      <c r="B327" s="37"/>
      <c r="C327" s="38"/>
      <c r="D327" s="238" t="s">
        <v>139</v>
      </c>
      <c r="E327" s="38"/>
      <c r="F327" s="239" t="s">
        <v>911</v>
      </c>
      <c r="G327" s="38"/>
      <c r="H327" s="38"/>
      <c r="I327" s="143"/>
      <c r="J327" s="38"/>
      <c r="K327" s="38"/>
      <c r="L327" s="42"/>
      <c r="M327" s="240"/>
      <c r="N327" s="241"/>
      <c r="O327" s="89"/>
      <c r="P327" s="89"/>
      <c r="Q327" s="89"/>
      <c r="R327" s="89"/>
      <c r="S327" s="89"/>
      <c r="T327" s="90"/>
      <c r="U327" s="36"/>
      <c r="V327" s="36"/>
      <c r="W327" s="36"/>
      <c r="X327" s="36"/>
      <c r="Y327" s="36"/>
      <c r="Z327" s="36"/>
      <c r="AA327" s="36"/>
      <c r="AB327" s="36"/>
      <c r="AC327" s="36"/>
      <c r="AD327" s="36"/>
      <c r="AE327" s="36"/>
      <c r="AT327" s="15" t="s">
        <v>139</v>
      </c>
      <c r="AU327" s="15" t="s">
        <v>81</v>
      </c>
    </row>
    <row r="328" s="2" customFormat="1" ht="21.75" customHeight="1">
      <c r="A328" s="36"/>
      <c r="B328" s="37"/>
      <c r="C328" s="225" t="s">
        <v>912</v>
      </c>
      <c r="D328" s="225" t="s">
        <v>134</v>
      </c>
      <c r="E328" s="226" t="s">
        <v>913</v>
      </c>
      <c r="F328" s="227" t="s">
        <v>914</v>
      </c>
      <c r="G328" s="228" t="s">
        <v>137</v>
      </c>
      <c r="H328" s="229">
        <v>3795</v>
      </c>
      <c r="I328" s="230"/>
      <c r="J328" s="231">
        <f>ROUND(I328*H328,2)</f>
        <v>0</v>
      </c>
      <c r="K328" s="227" t="s">
        <v>275</v>
      </c>
      <c r="L328" s="42"/>
      <c r="M328" s="232" t="s">
        <v>1</v>
      </c>
      <c r="N328" s="233" t="s">
        <v>38</v>
      </c>
      <c r="O328" s="89"/>
      <c r="P328" s="234">
        <f>O328*H328</f>
        <v>0</v>
      </c>
      <c r="Q328" s="234">
        <v>8.0000000000000007E-05</v>
      </c>
      <c r="R328" s="234">
        <f>Q328*H328</f>
        <v>0.30360000000000004</v>
      </c>
      <c r="S328" s="234">
        <v>0</v>
      </c>
      <c r="T328" s="235">
        <f>S328*H328</f>
        <v>0</v>
      </c>
      <c r="U328" s="36"/>
      <c r="V328" s="36"/>
      <c r="W328" s="36"/>
      <c r="X328" s="36"/>
      <c r="Y328" s="36"/>
      <c r="Z328" s="36"/>
      <c r="AA328" s="36"/>
      <c r="AB328" s="36"/>
      <c r="AC328" s="36"/>
      <c r="AD328" s="36"/>
      <c r="AE328" s="36"/>
      <c r="AR328" s="236" t="s">
        <v>132</v>
      </c>
      <c r="AT328" s="236" t="s">
        <v>134</v>
      </c>
      <c r="AU328" s="236" t="s">
        <v>81</v>
      </c>
      <c r="AY328" s="15" t="s">
        <v>133</v>
      </c>
      <c r="BE328" s="237">
        <f>IF(N328="základní",J328,0)</f>
        <v>0</v>
      </c>
      <c r="BF328" s="237">
        <f>IF(N328="snížená",J328,0)</f>
        <v>0</v>
      </c>
      <c r="BG328" s="237">
        <f>IF(N328="zákl. přenesená",J328,0)</f>
        <v>0</v>
      </c>
      <c r="BH328" s="237">
        <f>IF(N328="sníž. přenesená",J328,0)</f>
        <v>0</v>
      </c>
      <c r="BI328" s="237">
        <f>IF(N328="nulová",J328,0)</f>
        <v>0</v>
      </c>
      <c r="BJ328" s="15" t="s">
        <v>81</v>
      </c>
      <c r="BK328" s="237">
        <f>ROUND(I328*H328,2)</f>
        <v>0</v>
      </c>
      <c r="BL328" s="15" t="s">
        <v>132</v>
      </c>
      <c r="BM328" s="236" t="s">
        <v>915</v>
      </c>
    </row>
    <row r="329" s="2" customFormat="1">
      <c r="A329" s="36"/>
      <c r="B329" s="37"/>
      <c r="C329" s="38"/>
      <c r="D329" s="238" t="s">
        <v>139</v>
      </c>
      <c r="E329" s="38"/>
      <c r="F329" s="239" t="s">
        <v>916</v>
      </c>
      <c r="G329" s="38"/>
      <c r="H329" s="38"/>
      <c r="I329" s="143"/>
      <c r="J329" s="38"/>
      <c r="K329" s="38"/>
      <c r="L329" s="42"/>
      <c r="M329" s="240"/>
      <c r="N329" s="241"/>
      <c r="O329" s="89"/>
      <c r="P329" s="89"/>
      <c r="Q329" s="89"/>
      <c r="R329" s="89"/>
      <c r="S329" s="89"/>
      <c r="T329" s="90"/>
      <c r="U329" s="36"/>
      <c r="V329" s="36"/>
      <c r="W329" s="36"/>
      <c r="X329" s="36"/>
      <c r="Y329" s="36"/>
      <c r="Z329" s="36"/>
      <c r="AA329" s="36"/>
      <c r="AB329" s="36"/>
      <c r="AC329" s="36"/>
      <c r="AD329" s="36"/>
      <c r="AE329" s="36"/>
      <c r="AT329" s="15" t="s">
        <v>139</v>
      </c>
      <c r="AU329" s="15" t="s">
        <v>81</v>
      </c>
    </row>
    <row r="330" s="12" customFormat="1">
      <c r="A330" s="12"/>
      <c r="B330" s="242"/>
      <c r="C330" s="243"/>
      <c r="D330" s="238" t="s">
        <v>140</v>
      </c>
      <c r="E330" s="244" t="s">
        <v>917</v>
      </c>
      <c r="F330" s="245" t="s">
        <v>918</v>
      </c>
      <c r="G330" s="243"/>
      <c r="H330" s="246">
        <v>2530</v>
      </c>
      <c r="I330" s="247"/>
      <c r="J330" s="243"/>
      <c r="K330" s="243"/>
      <c r="L330" s="248"/>
      <c r="M330" s="249"/>
      <c r="N330" s="250"/>
      <c r="O330" s="250"/>
      <c r="P330" s="250"/>
      <c r="Q330" s="250"/>
      <c r="R330" s="250"/>
      <c r="S330" s="250"/>
      <c r="T330" s="251"/>
      <c r="U330" s="12"/>
      <c r="V330" s="12"/>
      <c r="W330" s="12"/>
      <c r="X330" s="12"/>
      <c r="Y330" s="12"/>
      <c r="Z330" s="12"/>
      <c r="AA330" s="12"/>
      <c r="AB330" s="12"/>
      <c r="AC330" s="12"/>
      <c r="AD330" s="12"/>
      <c r="AE330" s="12"/>
      <c r="AT330" s="252" t="s">
        <v>140</v>
      </c>
      <c r="AU330" s="252" t="s">
        <v>81</v>
      </c>
      <c r="AV330" s="12" t="s">
        <v>103</v>
      </c>
      <c r="AW330" s="12" t="s">
        <v>30</v>
      </c>
      <c r="AX330" s="12" t="s">
        <v>73</v>
      </c>
      <c r="AY330" s="252" t="s">
        <v>133</v>
      </c>
    </row>
    <row r="331" s="12" customFormat="1">
      <c r="A331" s="12"/>
      <c r="B331" s="242"/>
      <c r="C331" s="243"/>
      <c r="D331" s="238" t="s">
        <v>140</v>
      </c>
      <c r="E331" s="244" t="s">
        <v>503</v>
      </c>
      <c r="F331" s="245" t="s">
        <v>919</v>
      </c>
      <c r="G331" s="243"/>
      <c r="H331" s="246">
        <v>1265</v>
      </c>
      <c r="I331" s="247"/>
      <c r="J331" s="243"/>
      <c r="K331" s="243"/>
      <c r="L331" s="248"/>
      <c r="M331" s="249"/>
      <c r="N331" s="250"/>
      <c r="O331" s="250"/>
      <c r="P331" s="250"/>
      <c r="Q331" s="250"/>
      <c r="R331" s="250"/>
      <c r="S331" s="250"/>
      <c r="T331" s="251"/>
      <c r="U331" s="12"/>
      <c r="V331" s="12"/>
      <c r="W331" s="12"/>
      <c r="X331" s="12"/>
      <c r="Y331" s="12"/>
      <c r="Z331" s="12"/>
      <c r="AA331" s="12"/>
      <c r="AB331" s="12"/>
      <c r="AC331" s="12"/>
      <c r="AD331" s="12"/>
      <c r="AE331" s="12"/>
      <c r="AT331" s="252" t="s">
        <v>140</v>
      </c>
      <c r="AU331" s="252" t="s">
        <v>81</v>
      </c>
      <c r="AV331" s="12" t="s">
        <v>103</v>
      </c>
      <c r="AW331" s="12" t="s">
        <v>30</v>
      </c>
      <c r="AX331" s="12" t="s">
        <v>73</v>
      </c>
      <c r="AY331" s="252" t="s">
        <v>133</v>
      </c>
    </row>
    <row r="332" s="12" customFormat="1">
      <c r="A332" s="12"/>
      <c r="B332" s="242"/>
      <c r="C332" s="243"/>
      <c r="D332" s="238" t="s">
        <v>140</v>
      </c>
      <c r="E332" s="244" t="s">
        <v>920</v>
      </c>
      <c r="F332" s="245" t="s">
        <v>921</v>
      </c>
      <c r="G332" s="243"/>
      <c r="H332" s="246">
        <v>3795</v>
      </c>
      <c r="I332" s="247"/>
      <c r="J332" s="243"/>
      <c r="K332" s="243"/>
      <c r="L332" s="248"/>
      <c r="M332" s="249"/>
      <c r="N332" s="250"/>
      <c r="O332" s="250"/>
      <c r="P332" s="250"/>
      <c r="Q332" s="250"/>
      <c r="R332" s="250"/>
      <c r="S332" s="250"/>
      <c r="T332" s="251"/>
      <c r="U332" s="12"/>
      <c r="V332" s="12"/>
      <c r="W332" s="12"/>
      <c r="X332" s="12"/>
      <c r="Y332" s="12"/>
      <c r="Z332" s="12"/>
      <c r="AA332" s="12"/>
      <c r="AB332" s="12"/>
      <c r="AC332" s="12"/>
      <c r="AD332" s="12"/>
      <c r="AE332" s="12"/>
      <c r="AT332" s="252" t="s">
        <v>140</v>
      </c>
      <c r="AU332" s="252" t="s">
        <v>81</v>
      </c>
      <c r="AV332" s="12" t="s">
        <v>103</v>
      </c>
      <c r="AW332" s="12" t="s">
        <v>30</v>
      </c>
      <c r="AX332" s="12" t="s">
        <v>81</v>
      </c>
      <c r="AY332" s="252" t="s">
        <v>133</v>
      </c>
    </row>
    <row r="333" s="2" customFormat="1" ht="21.75" customHeight="1">
      <c r="A333" s="36"/>
      <c r="B333" s="37"/>
      <c r="C333" s="225" t="s">
        <v>922</v>
      </c>
      <c r="D333" s="225" t="s">
        <v>134</v>
      </c>
      <c r="E333" s="226" t="s">
        <v>923</v>
      </c>
      <c r="F333" s="227" t="s">
        <v>924</v>
      </c>
      <c r="G333" s="228" t="s">
        <v>137</v>
      </c>
      <c r="H333" s="229">
        <v>200</v>
      </c>
      <c r="I333" s="230"/>
      <c r="J333" s="231">
        <f>ROUND(I333*H333,2)</f>
        <v>0</v>
      </c>
      <c r="K333" s="227" t="s">
        <v>275</v>
      </c>
      <c r="L333" s="42"/>
      <c r="M333" s="232" t="s">
        <v>1</v>
      </c>
      <c r="N333" s="233" t="s">
        <v>38</v>
      </c>
      <c r="O333" s="89"/>
      <c r="P333" s="234">
        <f>O333*H333</f>
        <v>0</v>
      </c>
      <c r="Q333" s="234">
        <v>0.080879999999999994</v>
      </c>
      <c r="R333" s="234">
        <f>Q333*H333</f>
        <v>16.175999999999998</v>
      </c>
      <c r="S333" s="234">
        <v>0</v>
      </c>
      <c r="T333" s="235">
        <f>S333*H333</f>
        <v>0</v>
      </c>
      <c r="U333" s="36"/>
      <c r="V333" s="36"/>
      <c r="W333" s="36"/>
      <c r="X333" s="36"/>
      <c r="Y333" s="36"/>
      <c r="Z333" s="36"/>
      <c r="AA333" s="36"/>
      <c r="AB333" s="36"/>
      <c r="AC333" s="36"/>
      <c r="AD333" s="36"/>
      <c r="AE333" s="36"/>
      <c r="AR333" s="236" t="s">
        <v>132</v>
      </c>
      <c r="AT333" s="236" t="s">
        <v>134</v>
      </c>
      <c r="AU333" s="236" t="s">
        <v>81</v>
      </c>
      <c r="AY333" s="15" t="s">
        <v>133</v>
      </c>
      <c r="BE333" s="237">
        <f>IF(N333="základní",J333,0)</f>
        <v>0</v>
      </c>
      <c r="BF333" s="237">
        <f>IF(N333="snížená",J333,0)</f>
        <v>0</v>
      </c>
      <c r="BG333" s="237">
        <f>IF(N333="zákl. přenesená",J333,0)</f>
        <v>0</v>
      </c>
      <c r="BH333" s="237">
        <f>IF(N333="sníž. přenesená",J333,0)</f>
        <v>0</v>
      </c>
      <c r="BI333" s="237">
        <f>IF(N333="nulová",J333,0)</f>
        <v>0</v>
      </c>
      <c r="BJ333" s="15" t="s">
        <v>81</v>
      </c>
      <c r="BK333" s="237">
        <f>ROUND(I333*H333,2)</f>
        <v>0</v>
      </c>
      <c r="BL333" s="15" t="s">
        <v>132</v>
      </c>
      <c r="BM333" s="236" t="s">
        <v>925</v>
      </c>
    </row>
    <row r="334" s="2" customFormat="1">
      <c r="A334" s="36"/>
      <c r="B334" s="37"/>
      <c r="C334" s="38"/>
      <c r="D334" s="238" t="s">
        <v>139</v>
      </c>
      <c r="E334" s="38"/>
      <c r="F334" s="239" t="s">
        <v>926</v>
      </c>
      <c r="G334" s="38"/>
      <c r="H334" s="38"/>
      <c r="I334" s="143"/>
      <c r="J334" s="38"/>
      <c r="K334" s="38"/>
      <c r="L334" s="42"/>
      <c r="M334" s="240"/>
      <c r="N334" s="241"/>
      <c r="O334" s="89"/>
      <c r="P334" s="89"/>
      <c r="Q334" s="89"/>
      <c r="R334" s="89"/>
      <c r="S334" s="89"/>
      <c r="T334" s="90"/>
      <c r="U334" s="36"/>
      <c r="V334" s="36"/>
      <c r="W334" s="36"/>
      <c r="X334" s="36"/>
      <c r="Y334" s="36"/>
      <c r="Z334" s="36"/>
      <c r="AA334" s="36"/>
      <c r="AB334" s="36"/>
      <c r="AC334" s="36"/>
      <c r="AD334" s="36"/>
      <c r="AE334" s="36"/>
      <c r="AT334" s="15" t="s">
        <v>139</v>
      </c>
      <c r="AU334" s="15" t="s">
        <v>81</v>
      </c>
    </row>
    <row r="335" s="12" customFormat="1">
      <c r="A335" s="12"/>
      <c r="B335" s="242"/>
      <c r="C335" s="243"/>
      <c r="D335" s="238" t="s">
        <v>140</v>
      </c>
      <c r="E335" s="244" t="s">
        <v>927</v>
      </c>
      <c r="F335" s="245" t="s">
        <v>928</v>
      </c>
      <c r="G335" s="243"/>
      <c r="H335" s="246">
        <v>200</v>
      </c>
      <c r="I335" s="247"/>
      <c r="J335" s="243"/>
      <c r="K335" s="243"/>
      <c r="L335" s="248"/>
      <c r="M335" s="249"/>
      <c r="N335" s="250"/>
      <c r="O335" s="250"/>
      <c r="P335" s="250"/>
      <c r="Q335" s="250"/>
      <c r="R335" s="250"/>
      <c r="S335" s="250"/>
      <c r="T335" s="251"/>
      <c r="U335" s="12"/>
      <c r="V335" s="12"/>
      <c r="W335" s="12"/>
      <c r="X335" s="12"/>
      <c r="Y335" s="12"/>
      <c r="Z335" s="12"/>
      <c r="AA335" s="12"/>
      <c r="AB335" s="12"/>
      <c r="AC335" s="12"/>
      <c r="AD335" s="12"/>
      <c r="AE335" s="12"/>
      <c r="AT335" s="252" t="s">
        <v>140</v>
      </c>
      <c r="AU335" s="252" t="s">
        <v>81</v>
      </c>
      <c r="AV335" s="12" t="s">
        <v>103</v>
      </c>
      <c r="AW335" s="12" t="s">
        <v>30</v>
      </c>
      <c r="AX335" s="12" t="s">
        <v>81</v>
      </c>
      <c r="AY335" s="252" t="s">
        <v>133</v>
      </c>
    </row>
    <row r="336" s="2" customFormat="1" ht="16.5" customHeight="1">
      <c r="A336" s="36"/>
      <c r="B336" s="37"/>
      <c r="C336" s="270" t="s">
        <v>929</v>
      </c>
      <c r="D336" s="270" t="s">
        <v>137</v>
      </c>
      <c r="E336" s="271" t="s">
        <v>930</v>
      </c>
      <c r="F336" s="272" t="s">
        <v>931</v>
      </c>
      <c r="G336" s="273" t="s">
        <v>137</v>
      </c>
      <c r="H336" s="274">
        <v>404</v>
      </c>
      <c r="I336" s="275"/>
      <c r="J336" s="276">
        <f>ROUND(I336*H336,2)</f>
        <v>0</v>
      </c>
      <c r="K336" s="272" t="s">
        <v>275</v>
      </c>
      <c r="L336" s="277"/>
      <c r="M336" s="278" t="s">
        <v>1</v>
      </c>
      <c r="N336" s="279" t="s">
        <v>38</v>
      </c>
      <c r="O336" s="89"/>
      <c r="P336" s="234">
        <f>O336*H336</f>
        <v>0</v>
      </c>
      <c r="Q336" s="234">
        <v>0.045999999999999999</v>
      </c>
      <c r="R336" s="234">
        <f>Q336*H336</f>
        <v>18.584</v>
      </c>
      <c r="S336" s="234">
        <v>0</v>
      </c>
      <c r="T336" s="235">
        <f>S336*H336</f>
        <v>0</v>
      </c>
      <c r="U336" s="36"/>
      <c r="V336" s="36"/>
      <c r="W336" s="36"/>
      <c r="X336" s="36"/>
      <c r="Y336" s="36"/>
      <c r="Z336" s="36"/>
      <c r="AA336" s="36"/>
      <c r="AB336" s="36"/>
      <c r="AC336" s="36"/>
      <c r="AD336" s="36"/>
      <c r="AE336" s="36"/>
      <c r="AR336" s="236" t="s">
        <v>173</v>
      </c>
      <c r="AT336" s="236" t="s">
        <v>137</v>
      </c>
      <c r="AU336" s="236" t="s">
        <v>81</v>
      </c>
      <c r="AY336" s="15" t="s">
        <v>133</v>
      </c>
      <c r="BE336" s="237">
        <f>IF(N336="základní",J336,0)</f>
        <v>0</v>
      </c>
      <c r="BF336" s="237">
        <f>IF(N336="snížená",J336,0)</f>
        <v>0</v>
      </c>
      <c r="BG336" s="237">
        <f>IF(N336="zákl. přenesená",J336,0)</f>
        <v>0</v>
      </c>
      <c r="BH336" s="237">
        <f>IF(N336="sníž. přenesená",J336,0)</f>
        <v>0</v>
      </c>
      <c r="BI336" s="237">
        <f>IF(N336="nulová",J336,0)</f>
        <v>0</v>
      </c>
      <c r="BJ336" s="15" t="s">
        <v>81</v>
      </c>
      <c r="BK336" s="237">
        <f>ROUND(I336*H336,2)</f>
        <v>0</v>
      </c>
      <c r="BL336" s="15" t="s">
        <v>132</v>
      </c>
      <c r="BM336" s="236" t="s">
        <v>932</v>
      </c>
    </row>
    <row r="337" s="2" customFormat="1">
      <c r="A337" s="36"/>
      <c r="B337" s="37"/>
      <c r="C337" s="38"/>
      <c r="D337" s="238" t="s">
        <v>139</v>
      </c>
      <c r="E337" s="38"/>
      <c r="F337" s="239" t="s">
        <v>931</v>
      </c>
      <c r="G337" s="38"/>
      <c r="H337" s="38"/>
      <c r="I337" s="143"/>
      <c r="J337" s="38"/>
      <c r="K337" s="38"/>
      <c r="L337" s="42"/>
      <c r="M337" s="240"/>
      <c r="N337" s="241"/>
      <c r="O337" s="89"/>
      <c r="P337" s="89"/>
      <c r="Q337" s="89"/>
      <c r="R337" s="89"/>
      <c r="S337" s="89"/>
      <c r="T337" s="90"/>
      <c r="U337" s="36"/>
      <c r="V337" s="36"/>
      <c r="W337" s="36"/>
      <c r="X337" s="36"/>
      <c r="Y337" s="36"/>
      <c r="Z337" s="36"/>
      <c r="AA337" s="36"/>
      <c r="AB337" s="36"/>
      <c r="AC337" s="36"/>
      <c r="AD337" s="36"/>
      <c r="AE337" s="36"/>
      <c r="AT337" s="15" t="s">
        <v>139</v>
      </c>
      <c r="AU337" s="15" t="s">
        <v>81</v>
      </c>
    </row>
    <row r="338" s="12" customFormat="1">
      <c r="A338" s="12"/>
      <c r="B338" s="242"/>
      <c r="C338" s="243"/>
      <c r="D338" s="238" t="s">
        <v>140</v>
      </c>
      <c r="E338" s="244" t="s">
        <v>933</v>
      </c>
      <c r="F338" s="245" t="s">
        <v>934</v>
      </c>
      <c r="G338" s="243"/>
      <c r="H338" s="246">
        <v>404</v>
      </c>
      <c r="I338" s="247"/>
      <c r="J338" s="243"/>
      <c r="K338" s="243"/>
      <c r="L338" s="248"/>
      <c r="M338" s="249"/>
      <c r="N338" s="250"/>
      <c r="O338" s="250"/>
      <c r="P338" s="250"/>
      <c r="Q338" s="250"/>
      <c r="R338" s="250"/>
      <c r="S338" s="250"/>
      <c r="T338" s="251"/>
      <c r="U338" s="12"/>
      <c r="V338" s="12"/>
      <c r="W338" s="12"/>
      <c r="X338" s="12"/>
      <c r="Y338" s="12"/>
      <c r="Z338" s="12"/>
      <c r="AA338" s="12"/>
      <c r="AB338" s="12"/>
      <c r="AC338" s="12"/>
      <c r="AD338" s="12"/>
      <c r="AE338" s="12"/>
      <c r="AT338" s="252" t="s">
        <v>140</v>
      </c>
      <c r="AU338" s="252" t="s">
        <v>81</v>
      </c>
      <c r="AV338" s="12" t="s">
        <v>103</v>
      </c>
      <c r="AW338" s="12" t="s">
        <v>30</v>
      </c>
      <c r="AX338" s="12" t="s">
        <v>81</v>
      </c>
      <c r="AY338" s="252" t="s">
        <v>133</v>
      </c>
    </row>
    <row r="339" s="2" customFormat="1" ht="21.75" customHeight="1">
      <c r="A339" s="36"/>
      <c r="B339" s="37"/>
      <c r="C339" s="225" t="s">
        <v>935</v>
      </c>
      <c r="D339" s="225" t="s">
        <v>134</v>
      </c>
      <c r="E339" s="226" t="s">
        <v>936</v>
      </c>
      <c r="F339" s="227" t="s">
        <v>937</v>
      </c>
      <c r="G339" s="228" t="s">
        <v>191</v>
      </c>
      <c r="H339" s="229">
        <v>2</v>
      </c>
      <c r="I339" s="230"/>
      <c r="J339" s="231">
        <f>ROUND(I339*H339,2)</f>
        <v>0</v>
      </c>
      <c r="K339" s="227" t="s">
        <v>275</v>
      </c>
      <c r="L339" s="42"/>
      <c r="M339" s="232" t="s">
        <v>1</v>
      </c>
      <c r="N339" s="233" t="s">
        <v>38</v>
      </c>
      <c r="O339" s="89"/>
      <c r="P339" s="234">
        <f>O339*H339</f>
        <v>0</v>
      </c>
      <c r="Q339" s="234">
        <v>14.14974</v>
      </c>
      <c r="R339" s="234">
        <f>Q339*H339</f>
        <v>28.299479999999999</v>
      </c>
      <c r="S339" s="234">
        <v>0</v>
      </c>
      <c r="T339" s="235">
        <f>S339*H339</f>
        <v>0</v>
      </c>
      <c r="U339" s="36"/>
      <c r="V339" s="36"/>
      <c r="W339" s="36"/>
      <c r="X339" s="36"/>
      <c r="Y339" s="36"/>
      <c r="Z339" s="36"/>
      <c r="AA339" s="36"/>
      <c r="AB339" s="36"/>
      <c r="AC339" s="36"/>
      <c r="AD339" s="36"/>
      <c r="AE339" s="36"/>
      <c r="AR339" s="236" t="s">
        <v>132</v>
      </c>
      <c r="AT339" s="236" t="s">
        <v>134</v>
      </c>
      <c r="AU339" s="236" t="s">
        <v>81</v>
      </c>
      <c r="AY339" s="15" t="s">
        <v>133</v>
      </c>
      <c r="BE339" s="237">
        <f>IF(N339="základní",J339,0)</f>
        <v>0</v>
      </c>
      <c r="BF339" s="237">
        <f>IF(N339="snížená",J339,0)</f>
        <v>0</v>
      </c>
      <c r="BG339" s="237">
        <f>IF(N339="zákl. přenesená",J339,0)</f>
        <v>0</v>
      </c>
      <c r="BH339" s="237">
        <f>IF(N339="sníž. přenesená",J339,0)</f>
        <v>0</v>
      </c>
      <c r="BI339" s="237">
        <f>IF(N339="nulová",J339,0)</f>
        <v>0</v>
      </c>
      <c r="BJ339" s="15" t="s">
        <v>81</v>
      </c>
      <c r="BK339" s="237">
        <f>ROUND(I339*H339,2)</f>
        <v>0</v>
      </c>
      <c r="BL339" s="15" t="s">
        <v>132</v>
      </c>
      <c r="BM339" s="236" t="s">
        <v>938</v>
      </c>
    </row>
    <row r="340" s="2" customFormat="1">
      <c r="A340" s="36"/>
      <c r="B340" s="37"/>
      <c r="C340" s="38"/>
      <c r="D340" s="238" t="s">
        <v>139</v>
      </c>
      <c r="E340" s="38"/>
      <c r="F340" s="239" t="s">
        <v>939</v>
      </c>
      <c r="G340" s="38"/>
      <c r="H340" s="38"/>
      <c r="I340" s="143"/>
      <c r="J340" s="38"/>
      <c r="K340" s="38"/>
      <c r="L340" s="42"/>
      <c r="M340" s="240"/>
      <c r="N340" s="241"/>
      <c r="O340" s="89"/>
      <c r="P340" s="89"/>
      <c r="Q340" s="89"/>
      <c r="R340" s="89"/>
      <c r="S340" s="89"/>
      <c r="T340" s="90"/>
      <c r="U340" s="36"/>
      <c r="V340" s="36"/>
      <c r="W340" s="36"/>
      <c r="X340" s="36"/>
      <c r="Y340" s="36"/>
      <c r="Z340" s="36"/>
      <c r="AA340" s="36"/>
      <c r="AB340" s="36"/>
      <c r="AC340" s="36"/>
      <c r="AD340" s="36"/>
      <c r="AE340" s="36"/>
      <c r="AT340" s="15" t="s">
        <v>139</v>
      </c>
      <c r="AU340" s="15" t="s">
        <v>81</v>
      </c>
    </row>
    <row r="341" s="12" customFormat="1">
      <c r="A341" s="12"/>
      <c r="B341" s="242"/>
      <c r="C341" s="243"/>
      <c r="D341" s="238" t="s">
        <v>140</v>
      </c>
      <c r="E341" s="244" t="s">
        <v>940</v>
      </c>
      <c r="F341" s="245" t="s">
        <v>941</v>
      </c>
      <c r="G341" s="243"/>
      <c r="H341" s="246">
        <v>2</v>
      </c>
      <c r="I341" s="247"/>
      <c r="J341" s="243"/>
      <c r="K341" s="243"/>
      <c r="L341" s="248"/>
      <c r="M341" s="249"/>
      <c r="N341" s="250"/>
      <c r="O341" s="250"/>
      <c r="P341" s="250"/>
      <c r="Q341" s="250"/>
      <c r="R341" s="250"/>
      <c r="S341" s="250"/>
      <c r="T341" s="251"/>
      <c r="U341" s="12"/>
      <c r="V341" s="12"/>
      <c r="W341" s="12"/>
      <c r="X341" s="12"/>
      <c r="Y341" s="12"/>
      <c r="Z341" s="12"/>
      <c r="AA341" s="12"/>
      <c r="AB341" s="12"/>
      <c r="AC341" s="12"/>
      <c r="AD341" s="12"/>
      <c r="AE341" s="12"/>
      <c r="AT341" s="252" t="s">
        <v>140</v>
      </c>
      <c r="AU341" s="252" t="s">
        <v>81</v>
      </c>
      <c r="AV341" s="12" t="s">
        <v>103</v>
      </c>
      <c r="AW341" s="12" t="s">
        <v>30</v>
      </c>
      <c r="AX341" s="12" t="s">
        <v>81</v>
      </c>
      <c r="AY341" s="252" t="s">
        <v>133</v>
      </c>
    </row>
    <row r="342" s="2" customFormat="1" ht="21.75" customHeight="1">
      <c r="A342" s="36"/>
      <c r="B342" s="37"/>
      <c r="C342" s="225" t="s">
        <v>942</v>
      </c>
      <c r="D342" s="225" t="s">
        <v>134</v>
      </c>
      <c r="E342" s="226" t="s">
        <v>943</v>
      </c>
      <c r="F342" s="227" t="s">
        <v>944</v>
      </c>
      <c r="G342" s="228" t="s">
        <v>191</v>
      </c>
      <c r="H342" s="229">
        <v>2</v>
      </c>
      <c r="I342" s="230"/>
      <c r="J342" s="231">
        <f>ROUND(I342*H342,2)</f>
        <v>0</v>
      </c>
      <c r="K342" s="227" t="s">
        <v>275</v>
      </c>
      <c r="L342" s="42"/>
      <c r="M342" s="232" t="s">
        <v>1</v>
      </c>
      <c r="N342" s="233" t="s">
        <v>38</v>
      </c>
      <c r="O342" s="89"/>
      <c r="P342" s="234">
        <f>O342*H342</f>
        <v>0</v>
      </c>
      <c r="Q342" s="234">
        <v>9.8949999999999996</v>
      </c>
      <c r="R342" s="234">
        <f>Q342*H342</f>
        <v>19.789999999999999</v>
      </c>
      <c r="S342" s="234">
        <v>0</v>
      </c>
      <c r="T342" s="235">
        <f>S342*H342</f>
        <v>0</v>
      </c>
      <c r="U342" s="36"/>
      <c r="V342" s="36"/>
      <c r="W342" s="36"/>
      <c r="X342" s="36"/>
      <c r="Y342" s="36"/>
      <c r="Z342" s="36"/>
      <c r="AA342" s="36"/>
      <c r="AB342" s="36"/>
      <c r="AC342" s="36"/>
      <c r="AD342" s="36"/>
      <c r="AE342" s="36"/>
      <c r="AR342" s="236" t="s">
        <v>132</v>
      </c>
      <c r="AT342" s="236" t="s">
        <v>134</v>
      </c>
      <c r="AU342" s="236" t="s">
        <v>81</v>
      </c>
      <c r="AY342" s="15" t="s">
        <v>133</v>
      </c>
      <c r="BE342" s="237">
        <f>IF(N342="základní",J342,0)</f>
        <v>0</v>
      </c>
      <c r="BF342" s="237">
        <f>IF(N342="snížená",J342,0)</f>
        <v>0</v>
      </c>
      <c r="BG342" s="237">
        <f>IF(N342="zákl. přenesená",J342,0)</f>
        <v>0</v>
      </c>
      <c r="BH342" s="237">
        <f>IF(N342="sníž. přenesená",J342,0)</f>
        <v>0</v>
      </c>
      <c r="BI342" s="237">
        <f>IF(N342="nulová",J342,0)</f>
        <v>0</v>
      </c>
      <c r="BJ342" s="15" t="s">
        <v>81</v>
      </c>
      <c r="BK342" s="237">
        <f>ROUND(I342*H342,2)</f>
        <v>0</v>
      </c>
      <c r="BL342" s="15" t="s">
        <v>132</v>
      </c>
      <c r="BM342" s="236" t="s">
        <v>945</v>
      </c>
    </row>
    <row r="343" s="2" customFormat="1">
      <c r="A343" s="36"/>
      <c r="B343" s="37"/>
      <c r="C343" s="38"/>
      <c r="D343" s="238" t="s">
        <v>139</v>
      </c>
      <c r="E343" s="38"/>
      <c r="F343" s="239" t="s">
        <v>946</v>
      </c>
      <c r="G343" s="38"/>
      <c r="H343" s="38"/>
      <c r="I343" s="143"/>
      <c r="J343" s="38"/>
      <c r="K343" s="38"/>
      <c r="L343" s="42"/>
      <c r="M343" s="240"/>
      <c r="N343" s="241"/>
      <c r="O343" s="89"/>
      <c r="P343" s="89"/>
      <c r="Q343" s="89"/>
      <c r="R343" s="89"/>
      <c r="S343" s="89"/>
      <c r="T343" s="90"/>
      <c r="U343" s="36"/>
      <c r="V343" s="36"/>
      <c r="W343" s="36"/>
      <c r="X343" s="36"/>
      <c r="Y343" s="36"/>
      <c r="Z343" s="36"/>
      <c r="AA343" s="36"/>
      <c r="AB343" s="36"/>
      <c r="AC343" s="36"/>
      <c r="AD343" s="36"/>
      <c r="AE343" s="36"/>
      <c r="AT343" s="15" t="s">
        <v>139</v>
      </c>
      <c r="AU343" s="15" t="s">
        <v>81</v>
      </c>
    </row>
    <row r="344" s="13" customFormat="1">
      <c r="A344" s="13"/>
      <c r="B344" s="253"/>
      <c r="C344" s="254"/>
      <c r="D344" s="238" t="s">
        <v>140</v>
      </c>
      <c r="E344" s="255" t="s">
        <v>1</v>
      </c>
      <c r="F344" s="256" t="s">
        <v>947</v>
      </c>
      <c r="G344" s="254"/>
      <c r="H344" s="255" t="s">
        <v>1</v>
      </c>
      <c r="I344" s="257"/>
      <c r="J344" s="254"/>
      <c r="K344" s="254"/>
      <c r="L344" s="258"/>
      <c r="M344" s="259"/>
      <c r="N344" s="260"/>
      <c r="O344" s="260"/>
      <c r="P344" s="260"/>
      <c r="Q344" s="260"/>
      <c r="R344" s="260"/>
      <c r="S344" s="260"/>
      <c r="T344" s="261"/>
      <c r="U344" s="13"/>
      <c r="V344" s="13"/>
      <c r="W344" s="13"/>
      <c r="X344" s="13"/>
      <c r="Y344" s="13"/>
      <c r="Z344" s="13"/>
      <c r="AA344" s="13"/>
      <c r="AB344" s="13"/>
      <c r="AC344" s="13"/>
      <c r="AD344" s="13"/>
      <c r="AE344" s="13"/>
      <c r="AT344" s="262" t="s">
        <v>140</v>
      </c>
      <c r="AU344" s="262" t="s">
        <v>81</v>
      </c>
      <c r="AV344" s="13" t="s">
        <v>81</v>
      </c>
      <c r="AW344" s="13" t="s">
        <v>30</v>
      </c>
      <c r="AX344" s="13" t="s">
        <v>73</v>
      </c>
      <c r="AY344" s="262" t="s">
        <v>133</v>
      </c>
    </row>
    <row r="345" s="12" customFormat="1">
      <c r="A345" s="12"/>
      <c r="B345" s="242"/>
      <c r="C345" s="243"/>
      <c r="D345" s="238" t="s">
        <v>140</v>
      </c>
      <c r="E345" s="244" t="s">
        <v>948</v>
      </c>
      <c r="F345" s="245" t="s">
        <v>949</v>
      </c>
      <c r="G345" s="243"/>
      <c r="H345" s="246">
        <v>1</v>
      </c>
      <c r="I345" s="247"/>
      <c r="J345" s="243"/>
      <c r="K345" s="243"/>
      <c r="L345" s="248"/>
      <c r="M345" s="249"/>
      <c r="N345" s="250"/>
      <c r="O345" s="250"/>
      <c r="P345" s="250"/>
      <c r="Q345" s="250"/>
      <c r="R345" s="250"/>
      <c r="S345" s="250"/>
      <c r="T345" s="251"/>
      <c r="U345" s="12"/>
      <c r="V345" s="12"/>
      <c r="W345" s="12"/>
      <c r="X345" s="12"/>
      <c r="Y345" s="12"/>
      <c r="Z345" s="12"/>
      <c r="AA345" s="12"/>
      <c r="AB345" s="12"/>
      <c r="AC345" s="12"/>
      <c r="AD345" s="12"/>
      <c r="AE345" s="12"/>
      <c r="AT345" s="252" t="s">
        <v>140</v>
      </c>
      <c r="AU345" s="252" t="s">
        <v>81</v>
      </c>
      <c r="AV345" s="12" t="s">
        <v>103</v>
      </c>
      <c r="AW345" s="12" t="s">
        <v>30</v>
      </c>
      <c r="AX345" s="12" t="s">
        <v>73</v>
      </c>
      <c r="AY345" s="252" t="s">
        <v>133</v>
      </c>
    </row>
    <row r="346" s="12" customFormat="1">
      <c r="A346" s="12"/>
      <c r="B346" s="242"/>
      <c r="C346" s="243"/>
      <c r="D346" s="238" t="s">
        <v>140</v>
      </c>
      <c r="E346" s="244" t="s">
        <v>505</v>
      </c>
      <c r="F346" s="245" t="s">
        <v>950</v>
      </c>
      <c r="G346" s="243"/>
      <c r="H346" s="246">
        <v>1</v>
      </c>
      <c r="I346" s="247"/>
      <c r="J346" s="243"/>
      <c r="K346" s="243"/>
      <c r="L346" s="248"/>
      <c r="M346" s="249"/>
      <c r="N346" s="250"/>
      <c r="O346" s="250"/>
      <c r="P346" s="250"/>
      <c r="Q346" s="250"/>
      <c r="R346" s="250"/>
      <c r="S346" s="250"/>
      <c r="T346" s="251"/>
      <c r="U346" s="12"/>
      <c r="V346" s="12"/>
      <c r="W346" s="12"/>
      <c r="X346" s="12"/>
      <c r="Y346" s="12"/>
      <c r="Z346" s="12"/>
      <c r="AA346" s="12"/>
      <c r="AB346" s="12"/>
      <c r="AC346" s="12"/>
      <c r="AD346" s="12"/>
      <c r="AE346" s="12"/>
      <c r="AT346" s="252" t="s">
        <v>140</v>
      </c>
      <c r="AU346" s="252" t="s">
        <v>81</v>
      </c>
      <c r="AV346" s="12" t="s">
        <v>103</v>
      </c>
      <c r="AW346" s="12" t="s">
        <v>30</v>
      </c>
      <c r="AX346" s="12" t="s">
        <v>73</v>
      </c>
      <c r="AY346" s="252" t="s">
        <v>133</v>
      </c>
    </row>
    <row r="347" s="12" customFormat="1">
      <c r="A347" s="12"/>
      <c r="B347" s="242"/>
      <c r="C347" s="243"/>
      <c r="D347" s="238" t="s">
        <v>140</v>
      </c>
      <c r="E347" s="244" t="s">
        <v>951</v>
      </c>
      <c r="F347" s="245" t="s">
        <v>952</v>
      </c>
      <c r="G347" s="243"/>
      <c r="H347" s="246">
        <v>2</v>
      </c>
      <c r="I347" s="247"/>
      <c r="J347" s="243"/>
      <c r="K347" s="243"/>
      <c r="L347" s="248"/>
      <c r="M347" s="249"/>
      <c r="N347" s="250"/>
      <c r="O347" s="250"/>
      <c r="P347" s="250"/>
      <c r="Q347" s="250"/>
      <c r="R347" s="250"/>
      <c r="S347" s="250"/>
      <c r="T347" s="251"/>
      <c r="U347" s="12"/>
      <c r="V347" s="12"/>
      <c r="W347" s="12"/>
      <c r="X347" s="12"/>
      <c r="Y347" s="12"/>
      <c r="Z347" s="12"/>
      <c r="AA347" s="12"/>
      <c r="AB347" s="12"/>
      <c r="AC347" s="12"/>
      <c r="AD347" s="12"/>
      <c r="AE347" s="12"/>
      <c r="AT347" s="252" t="s">
        <v>140</v>
      </c>
      <c r="AU347" s="252" t="s">
        <v>81</v>
      </c>
      <c r="AV347" s="12" t="s">
        <v>103</v>
      </c>
      <c r="AW347" s="12" t="s">
        <v>30</v>
      </c>
      <c r="AX347" s="12" t="s">
        <v>81</v>
      </c>
      <c r="AY347" s="252" t="s">
        <v>133</v>
      </c>
    </row>
    <row r="348" s="2" customFormat="1" ht="21.75" customHeight="1">
      <c r="A348" s="36"/>
      <c r="B348" s="37"/>
      <c r="C348" s="225" t="s">
        <v>953</v>
      </c>
      <c r="D348" s="225" t="s">
        <v>134</v>
      </c>
      <c r="E348" s="226" t="s">
        <v>954</v>
      </c>
      <c r="F348" s="227" t="s">
        <v>955</v>
      </c>
      <c r="G348" s="228" t="s">
        <v>137</v>
      </c>
      <c r="H348" s="229">
        <v>21.899999999999999</v>
      </c>
      <c r="I348" s="230"/>
      <c r="J348" s="231">
        <f>ROUND(I348*H348,2)</f>
        <v>0</v>
      </c>
      <c r="K348" s="227" t="s">
        <v>275</v>
      </c>
      <c r="L348" s="42"/>
      <c r="M348" s="232" t="s">
        <v>1</v>
      </c>
      <c r="N348" s="233" t="s">
        <v>38</v>
      </c>
      <c r="O348" s="89"/>
      <c r="P348" s="234">
        <f>O348*H348</f>
        <v>0</v>
      </c>
      <c r="Q348" s="234">
        <v>0.88534999999999997</v>
      </c>
      <c r="R348" s="234">
        <f>Q348*H348</f>
        <v>19.389164999999998</v>
      </c>
      <c r="S348" s="234">
        <v>0</v>
      </c>
      <c r="T348" s="235">
        <f>S348*H348</f>
        <v>0</v>
      </c>
      <c r="U348" s="36"/>
      <c r="V348" s="36"/>
      <c r="W348" s="36"/>
      <c r="X348" s="36"/>
      <c r="Y348" s="36"/>
      <c r="Z348" s="36"/>
      <c r="AA348" s="36"/>
      <c r="AB348" s="36"/>
      <c r="AC348" s="36"/>
      <c r="AD348" s="36"/>
      <c r="AE348" s="36"/>
      <c r="AR348" s="236" t="s">
        <v>132</v>
      </c>
      <c r="AT348" s="236" t="s">
        <v>134</v>
      </c>
      <c r="AU348" s="236" t="s">
        <v>81</v>
      </c>
      <c r="AY348" s="15" t="s">
        <v>133</v>
      </c>
      <c r="BE348" s="237">
        <f>IF(N348="základní",J348,0)</f>
        <v>0</v>
      </c>
      <c r="BF348" s="237">
        <f>IF(N348="snížená",J348,0)</f>
        <v>0</v>
      </c>
      <c r="BG348" s="237">
        <f>IF(N348="zákl. přenesená",J348,0)</f>
        <v>0</v>
      </c>
      <c r="BH348" s="237">
        <f>IF(N348="sníž. přenesená",J348,0)</f>
        <v>0</v>
      </c>
      <c r="BI348" s="237">
        <f>IF(N348="nulová",J348,0)</f>
        <v>0</v>
      </c>
      <c r="BJ348" s="15" t="s">
        <v>81</v>
      </c>
      <c r="BK348" s="237">
        <f>ROUND(I348*H348,2)</f>
        <v>0</v>
      </c>
      <c r="BL348" s="15" t="s">
        <v>132</v>
      </c>
      <c r="BM348" s="236" t="s">
        <v>956</v>
      </c>
    </row>
    <row r="349" s="2" customFormat="1">
      <c r="A349" s="36"/>
      <c r="B349" s="37"/>
      <c r="C349" s="38"/>
      <c r="D349" s="238" t="s">
        <v>139</v>
      </c>
      <c r="E349" s="38"/>
      <c r="F349" s="239" t="s">
        <v>957</v>
      </c>
      <c r="G349" s="38"/>
      <c r="H349" s="38"/>
      <c r="I349" s="143"/>
      <c r="J349" s="38"/>
      <c r="K349" s="38"/>
      <c r="L349" s="42"/>
      <c r="M349" s="240"/>
      <c r="N349" s="241"/>
      <c r="O349" s="89"/>
      <c r="P349" s="89"/>
      <c r="Q349" s="89"/>
      <c r="R349" s="89"/>
      <c r="S349" s="89"/>
      <c r="T349" s="90"/>
      <c r="U349" s="36"/>
      <c r="V349" s="36"/>
      <c r="W349" s="36"/>
      <c r="X349" s="36"/>
      <c r="Y349" s="36"/>
      <c r="Z349" s="36"/>
      <c r="AA349" s="36"/>
      <c r="AB349" s="36"/>
      <c r="AC349" s="36"/>
      <c r="AD349" s="36"/>
      <c r="AE349" s="36"/>
      <c r="AT349" s="15" t="s">
        <v>139</v>
      </c>
      <c r="AU349" s="15" t="s">
        <v>81</v>
      </c>
    </row>
    <row r="350" s="12" customFormat="1">
      <c r="A350" s="12"/>
      <c r="B350" s="242"/>
      <c r="C350" s="243"/>
      <c r="D350" s="238" t="s">
        <v>140</v>
      </c>
      <c r="E350" s="244" t="s">
        <v>958</v>
      </c>
      <c r="F350" s="245" t="s">
        <v>959</v>
      </c>
      <c r="G350" s="243"/>
      <c r="H350" s="246">
        <v>10.1</v>
      </c>
      <c r="I350" s="247"/>
      <c r="J350" s="243"/>
      <c r="K350" s="243"/>
      <c r="L350" s="248"/>
      <c r="M350" s="249"/>
      <c r="N350" s="250"/>
      <c r="O350" s="250"/>
      <c r="P350" s="250"/>
      <c r="Q350" s="250"/>
      <c r="R350" s="250"/>
      <c r="S350" s="250"/>
      <c r="T350" s="251"/>
      <c r="U350" s="12"/>
      <c r="V350" s="12"/>
      <c r="W350" s="12"/>
      <c r="X350" s="12"/>
      <c r="Y350" s="12"/>
      <c r="Z350" s="12"/>
      <c r="AA350" s="12"/>
      <c r="AB350" s="12"/>
      <c r="AC350" s="12"/>
      <c r="AD350" s="12"/>
      <c r="AE350" s="12"/>
      <c r="AT350" s="252" t="s">
        <v>140</v>
      </c>
      <c r="AU350" s="252" t="s">
        <v>81</v>
      </c>
      <c r="AV350" s="12" t="s">
        <v>103</v>
      </c>
      <c r="AW350" s="12" t="s">
        <v>30</v>
      </c>
      <c r="AX350" s="12" t="s">
        <v>73</v>
      </c>
      <c r="AY350" s="252" t="s">
        <v>133</v>
      </c>
    </row>
    <row r="351" s="12" customFormat="1">
      <c r="A351" s="12"/>
      <c r="B351" s="242"/>
      <c r="C351" s="243"/>
      <c r="D351" s="238" t="s">
        <v>140</v>
      </c>
      <c r="E351" s="244" t="s">
        <v>507</v>
      </c>
      <c r="F351" s="245" t="s">
        <v>960</v>
      </c>
      <c r="G351" s="243"/>
      <c r="H351" s="246">
        <v>11.800000000000001</v>
      </c>
      <c r="I351" s="247"/>
      <c r="J351" s="243"/>
      <c r="K351" s="243"/>
      <c r="L351" s="248"/>
      <c r="M351" s="249"/>
      <c r="N351" s="250"/>
      <c r="O351" s="250"/>
      <c r="P351" s="250"/>
      <c r="Q351" s="250"/>
      <c r="R351" s="250"/>
      <c r="S351" s="250"/>
      <c r="T351" s="251"/>
      <c r="U351" s="12"/>
      <c r="V351" s="12"/>
      <c r="W351" s="12"/>
      <c r="X351" s="12"/>
      <c r="Y351" s="12"/>
      <c r="Z351" s="12"/>
      <c r="AA351" s="12"/>
      <c r="AB351" s="12"/>
      <c r="AC351" s="12"/>
      <c r="AD351" s="12"/>
      <c r="AE351" s="12"/>
      <c r="AT351" s="252" t="s">
        <v>140</v>
      </c>
      <c r="AU351" s="252" t="s">
        <v>81</v>
      </c>
      <c r="AV351" s="12" t="s">
        <v>103</v>
      </c>
      <c r="AW351" s="12" t="s">
        <v>30</v>
      </c>
      <c r="AX351" s="12" t="s">
        <v>73</v>
      </c>
      <c r="AY351" s="252" t="s">
        <v>133</v>
      </c>
    </row>
    <row r="352" s="12" customFormat="1">
      <c r="A352" s="12"/>
      <c r="B352" s="242"/>
      <c r="C352" s="243"/>
      <c r="D352" s="238" t="s">
        <v>140</v>
      </c>
      <c r="E352" s="244" t="s">
        <v>961</v>
      </c>
      <c r="F352" s="245" t="s">
        <v>962</v>
      </c>
      <c r="G352" s="243"/>
      <c r="H352" s="246">
        <v>21.899999999999999</v>
      </c>
      <c r="I352" s="247"/>
      <c r="J352" s="243"/>
      <c r="K352" s="243"/>
      <c r="L352" s="248"/>
      <c r="M352" s="249"/>
      <c r="N352" s="250"/>
      <c r="O352" s="250"/>
      <c r="P352" s="250"/>
      <c r="Q352" s="250"/>
      <c r="R352" s="250"/>
      <c r="S352" s="250"/>
      <c r="T352" s="251"/>
      <c r="U352" s="12"/>
      <c r="V352" s="12"/>
      <c r="W352" s="12"/>
      <c r="X352" s="12"/>
      <c r="Y352" s="12"/>
      <c r="Z352" s="12"/>
      <c r="AA352" s="12"/>
      <c r="AB352" s="12"/>
      <c r="AC352" s="12"/>
      <c r="AD352" s="12"/>
      <c r="AE352" s="12"/>
      <c r="AT352" s="252" t="s">
        <v>140</v>
      </c>
      <c r="AU352" s="252" t="s">
        <v>81</v>
      </c>
      <c r="AV352" s="12" t="s">
        <v>103</v>
      </c>
      <c r="AW352" s="12" t="s">
        <v>30</v>
      </c>
      <c r="AX352" s="12" t="s">
        <v>81</v>
      </c>
      <c r="AY352" s="252" t="s">
        <v>133</v>
      </c>
    </row>
    <row r="353" s="2" customFormat="1" ht="21.75" customHeight="1">
      <c r="A353" s="36"/>
      <c r="B353" s="37"/>
      <c r="C353" s="270" t="s">
        <v>963</v>
      </c>
      <c r="D353" s="270" t="s">
        <v>137</v>
      </c>
      <c r="E353" s="271" t="s">
        <v>964</v>
      </c>
      <c r="F353" s="272" t="s">
        <v>965</v>
      </c>
      <c r="G353" s="273" t="s">
        <v>137</v>
      </c>
      <c r="H353" s="274">
        <v>22.119</v>
      </c>
      <c r="I353" s="275"/>
      <c r="J353" s="276">
        <f>ROUND(I353*H353,2)</f>
        <v>0</v>
      </c>
      <c r="K353" s="272" t="s">
        <v>275</v>
      </c>
      <c r="L353" s="277"/>
      <c r="M353" s="278" t="s">
        <v>1</v>
      </c>
      <c r="N353" s="279" t="s">
        <v>38</v>
      </c>
      <c r="O353" s="89"/>
      <c r="P353" s="234">
        <f>O353*H353</f>
        <v>0</v>
      </c>
      <c r="Q353" s="234">
        <v>0.59199999999999997</v>
      </c>
      <c r="R353" s="234">
        <f>Q353*H353</f>
        <v>13.094448</v>
      </c>
      <c r="S353" s="234">
        <v>0</v>
      </c>
      <c r="T353" s="235">
        <f>S353*H353</f>
        <v>0</v>
      </c>
      <c r="U353" s="36"/>
      <c r="V353" s="36"/>
      <c r="W353" s="36"/>
      <c r="X353" s="36"/>
      <c r="Y353" s="36"/>
      <c r="Z353" s="36"/>
      <c r="AA353" s="36"/>
      <c r="AB353" s="36"/>
      <c r="AC353" s="36"/>
      <c r="AD353" s="36"/>
      <c r="AE353" s="36"/>
      <c r="AR353" s="236" t="s">
        <v>173</v>
      </c>
      <c r="AT353" s="236" t="s">
        <v>137</v>
      </c>
      <c r="AU353" s="236" t="s">
        <v>81</v>
      </c>
      <c r="AY353" s="15" t="s">
        <v>133</v>
      </c>
      <c r="BE353" s="237">
        <f>IF(N353="základní",J353,0)</f>
        <v>0</v>
      </c>
      <c r="BF353" s="237">
        <f>IF(N353="snížená",J353,0)</f>
        <v>0</v>
      </c>
      <c r="BG353" s="237">
        <f>IF(N353="zákl. přenesená",J353,0)</f>
        <v>0</v>
      </c>
      <c r="BH353" s="237">
        <f>IF(N353="sníž. přenesená",J353,0)</f>
        <v>0</v>
      </c>
      <c r="BI353" s="237">
        <f>IF(N353="nulová",J353,0)</f>
        <v>0</v>
      </c>
      <c r="BJ353" s="15" t="s">
        <v>81</v>
      </c>
      <c r="BK353" s="237">
        <f>ROUND(I353*H353,2)</f>
        <v>0</v>
      </c>
      <c r="BL353" s="15" t="s">
        <v>132</v>
      </c>
      <c r="BM353" s="236" t="s">
        <v>966</v>
      </c>
    </row>
    <row r="354" s="2" customFormat="1">
      <c r="A354" s="36"/>
      <c r="B354" s="37"/>
      <c r="C354" s="38"/>
      <c r="D354" s="238" t="s">
        <v>139</v>
      </c>
      <c r="E354" s="38"/>
      <c r="F354" s="239" t="s">
        <v>965</v>
      </c>
      <c r="G354" s="38"/>
      <c r="H354" s="38"/>
      <c r="I354" s="143"/>
      <c r="J354" s="38"/>
      <c r="K354" s="38"/>
      <c r="L354" s="42"/>
      <c r="M354" s="240"/>
      <c r="N354" s="241"/>
      <c r="O354" s="89"/>
      <c r="P354" s="89"/>
      <c r="Q354" s="89"/>
      <c r="R354" s="89"/>
      <c r="S354" s="89"/>
      <c r="T354" s="90"/>
      <c r="U354" s="36"/>
      <c r="V354" s="36"/>
      <c r="W354" s="36"/>
      <c r="X354" s="36"/>
      <c r="Y354" s="36"/>
      <c r="Z354" s="36"/>
      <c r="AA354" s="36"/>
      <c r="AB354" s="36"/>
      <c r="AC354" s="36"/>
      <c r="AD354" s="36"/>
      <c r="AE354" s="36"/>
      <c r="AT354" s="15" t="s">
        <v>139</v>
      </c>
      <c r="AU354" s="15" t="s">
        <v>81</v>
      </c>
    </row>
    <row r="355" s="12" customFormat="1">
      <c r="A355" s="12"/>
      <c r="B355" s="242"/>
      <c r="C355" s="243"/>
      <c r="D355" s="238" t="s">
        <v>140</v>
      </c>
      <c r="E355" s="244" t="s">
        <v>967</v>
      </c>
      <c r="F355" s="245" t="s">
        <v>968</v>
      </c>
      <c r="G355" s="243"/>
      <c r="H355" s="246">
        <v>22.119</v>
      </c>
      <c r="I355" s="247"/>
      <c r="J355" s="243"/>
      <c r="K355" s="243"/>
      <c r="L355" s="248"/>
      <c r="M355" s="249"/>
      <c r="N355" s="250"/>
      <c r="O355" s="250"/>
      <c r="P355" s="250"/>
      <c r="Q355" s="250"/>
      <c r="R355" s="250"/>
      <c r="S355" s="250"/>
      <c r="T355" s="251"/>
      <c r="U355" s="12"/>
      <c r="V355" s="12"/>
      <c r="W355" s="12"/>
      <c r="X355" s="12"/>
      <c r="Y355" s="12"/>
      <c r="Z355" s="12"/>
      <c r="AA355" s="12"/>
      <c r="AB355" s="12"/>
      <c r="AC355" s="12"/>
      <c r="AD355" s="12"/>
      <c r="AE355" s="12"/>
      <c r="AT355" s="252" t="s">
        <v>140</v>
      </c>
      <c r="AU355" s="252" t="s">
        <v>81</v>
      </c>
      <c r="AV355" s="12" t="s">
        <v>103</v>
      </c>
      <c r="AW355" s="12" t="s">
        <v>30</v>
      </c>
      <c r="AX355" s="12" t="s">
        <v>81</v>
      </c>
      <c r="AY355" s="252" t="s">
        <v>133</v>
      </c>
    </row>
    <row r="356" s="2" customFormat="1" ht="21.75" customHeight="1">
      <c r="A356" s="36"/>
      <c r="B356" s="37"/>
      <c r="C356" s="225" t="s">
        <v>969</v>
      </c>
      <c r="D356" s="225" t="s">
        <v>134</v>
      </c>
      <c r="E356" s="226" t="s">
        <v>970</v>
      </c>
      <c r="F356" s="227" t="s">
        <v>971</v>
      </c>
      <c r="G356" s="228" t="s">
        <v>137</v>
      </c>
      <c r="H356" s="229">
        <v>17.5</v>
      </c>
      <c r="I356" s="230"/>
      <c r="J356" s="231">
        <f>ROUND(I356*H356,2)</f>
        <v>0</v>
      </c>
      <c r="K356" s="227" t="s">
        <v>275</v>
      </c>
      <c r="L356" s="42"/>
      <c r="M356" s="232" t="s">
        <v>1</v>
      </c>
      <c r="N356" s="233" t="s">
        <v>38</v>
      </c>
      <c r="O356" s="89"/>
      <c r="P356" s="234">
        <f>O356*H356</f>
        <v>0</v>
      </c>
      <c r="Q356" s="234">
        <v>1.3682799999999999</v>
      </c>
      <c r="R356" s="234">
        <f>Q356*H356</f>
        <v>23.944900000000001</v>
      </c>
      <c r="S356" s="234">
        <v>0</v>
      </c>
      <c r="T356" s="235">
        <f>S356*H356</f>
        <v>0</v>
      </c>
      <c r="U356" s="36"/>
      <c r="V356" s="36"/>
      <c r="W356" s="36"/>
      <c r="X356" s="36"/>
      <c r="Y356" s="36"/>
      <c r="Z356" s="36"/>
      <c r="AA356" s="36"/>
      <c r="AB356" s="36"/>
      <c r="AC356" s="36"/>
      <c r="AD356" s="36"/>
      <c r="AE356" s="36"/>
      <c r="AR356" s="236" t="s">
        <v>132</v>
      </c>
      <c r="AT356" s="236" t="s">
        <v>134</v>
      </c>
      <c r="AU356" s="236" t="s">
        <v>81</v>
      </c>
      <c r="AY356" s="15" t="s">
        <v>133</v>
      </c>
      <c r="BE356" s="237">
        <f>IF(N356="základní",J356,0)</f>
        <v>0</v>
      </c>
      <c r="BF356" s="237">
        <f>IF(N356="snížená",J356,0)</f>
        <v>0</v>
      </c>
      <c r="BG356" s="237">
        <f>IF(N356="zákl. přenesená",J356,0)</f>
        <v>0</v>
      </c>
      <c r="BH356" s="237">
        <f>IF(N356="sníž. přenesená",J356,0)</f>
        <v>0</v>
      </c>
      <c r="BI356" s="237">
        <f>IF(N356="nulová",J356,0)</f>
        <v>0</v>
      </c>
      <c r="BJ356" s="15" t="s">
        <v>81</v>
      </c>
      <c r="BK356" s="237">
        <f>ROUND(I356*H356,2)</f>
        <v>0</v>
      </c>
      <c r="BL356" s="15" t="s">
        <v>132</v>
      </c>
      <c r="BM356" s="236" t="s">
        <v>972</v>
      </c>
    </row>
    <row r="357" s="2" customFormat="1">
      <c r="A357" s="36"/>
      <c r="B357" s="37"/>
      <c r="C357" s="38"/>
      <c r="D357" s="238" t="s">
        <v>139</v>
      </c>
      <c r="E357" s="38"/>
      <c r="F357" s="239" t="s">
        <v>973</v>
      </c>
      <c r="G357" s="38"/>
      <c r="H357" s="38"/>
      <c r="I357" s="143"/>
      <c r="J357" s="38"/>
      <c r="K357" s="38"/>
      <c r="L357" s="42"/>
      <c r="M357" s="240"/>
      <c r="N357" s="241"/>
      <c r="O357" s="89"/>
      <c r="P357" s="89"/>
      <c r="Q357" s="89"/>
      <c r="R357" s="89"/>
      <c r="S357" s="89"/>
      <c r="T357" s="90"/>
      <c r="U357" s="36"/>
      <c r="V357" s="36"/>
      <c r="W357" s="36"/>
      <c r="X357" s="36"/>
      <c r="Y357" s="36"/>
      <c r="Z357" s="36"/>
      <c r="AA357" s="36"/>
      <c r="AB357" s="36"/>
      <c r="AC357" s="36"/>
      <c r="AD357" s="36"/>
      <c r="AE357" s="36"/>
      <c r="AT357" s="15" t="s">
        <v>139</v>
      </c>
      <c r="AU357" s="15" t="s">
        <v>81</v>
      </c>
    </row>
    <row r="358" s="12" customFormat="1">
      <c r="A358" s="12"/>
      <c r="B358" s="242"/>
      <c r="C358" s="243"/>
      <c r="D358" s="238" t="s">
        <v>140</v>
      </c>
      <c r="E358" s="244" t="s">
        <v>974</v>
      </c>
      <c r="F358" s="245" t="s">
        <v>975</v>
      </c>
      <c r="G358" s="243"/>
      <c r="H358" s="246">
        <v>17.5</v>
      </c>
      <c r="I358" s="247"/>
      <c r="J358" s="243"/>
      <c r="K358" s="243"/>
      <c r="L358" s="248"/>
      <c r="M358" s="249"/>
      <c r="N358" s="250"/>
      <c r="O358" s="250"/>
      <c r="P358" s="250"/>
      <c r="Q358" s="250"/>
      <c r="R358" s="250"/>
      <c r="S358" s="250"/>
      <c r="T358" s="251"/>
      <c r="U358" s="12"/>
      <c r="V358" s="12"/>
      <c r="W358" s="12"/>
      <c r="X358" s="12"/>
      <c r="Y358" s="12"/>
      <c r="Z358" s="12"/>
      <c r="AA358" s="12"/>
      <c r="AB358" s="12"/>
      <c r="AC358" s="12"/>
      <c r="AD358" s="12"/>
      <c r="AE358" s="12"/>
      <c r="AT358" s="252" t="s">
        <v>140</v>
      </c>
      <c r="AU358" s="252" t="s">
        <v>81</v>
      </c>
      <c r="AV358" s="12" t="s">
        <v>103</v>
      </c>
      <c r="AW358" s="12" t="s">
        <v>30</v>
      </c>
      <c r="AX358" s="12" t="s">
        <v>81</v>
      </c>
      <c r="AY358" s="252" t="s">
        <v>133</v>
      </c>
    </row>
    <row r="359" s="2" customFormat="1" ht="21.75" customHeight="1">
      <c r="A359" s="36"/>
      <c r="B359" s="37"/>
      <c r="C359" s="270" t="s">
        <v>976</v>
      </c>
      <c r="D359" s="270" t="s">
        <v>137</v>
      </c>
      <c r="E359" s="271" t="s">
        <v>977</v>
      </c>
      <c r="F359" s="272" t="s">
        <v>978</v>
      </c>
      <c r="G359" s="273" t="s">
        <v>137</v>
      </c>
      <c r="H359" s="274">
        <v>17.675000000000001</v>
      </c>
      <c r="I359" s="275"/>
      <c r="J359" s="276">
        <f>ROUND(I359*H359,2)</f>
        <v>0</v>
      </c>
      <c r="K359" s="272" t="s">
        <v>275</v>
      </c>
      <c r="L359" s="277"/>
      <c r="M359" s="278" t="s">
        <v>1</v>
      </c>
      <c r="N359" s="279" t="s">
        <v>38</v>
      </c>
      <c r="O359" s="89"/>
      <c r="P359" s="234">
        <f>O359*H359</f>
        <v>0</v>
      </c>
      <c r="Q359" s="234">
        <v>0.97999999999999998</v>
      </c>
      <c r="R359" s="234">
        <f>Q359*H359</f>
        <v>17.3215</v>
      </c>
      <c r="S359" s="234">
        <v>0</v>
      </c>
      <c r="T359" s="235">
        <f>S359*H359</f>
        <v>0</v>
      </c>
      <c r="U359" s="36"/>
      <c r="V359" s="36"/>
      <c r="W359" s="36"/>
      <c r="X359" s="36"/>
      <c r="Y359" s="36"/>
      <c r="Z359" s="36"/>
      <c r="AA359" s="36"/>
      <c r="AB359" s="36"/>
      <c r="AC359" s="36"/>
      <c r="AD359" s="36"/>
      <c r="AE359" s="36"/>
      <c r="AR359" s="236" t="s">
        <v>173</v>
      </c>
      <c r="AT359" s="236" t="s">
        <v>137</v>
      </c>
      <c r="AU359" s="236" t="s">
        <v>81</v>
      </c>
      <c r="AY359" s="15" t="s">
        <v>133</v>
      </c>
      <c r="BE359" s="237">
        <f>IF(N359="základní",J359,0)</f>
        <v>0</v>
      </c>
      <c r="BF359" s="237">
        <f>IF(N359="snížená",J359,0)</f>
        <v>0</v>
      </c>
      <c r="BG359" s="237">
        <f>IF(N359="zákl. přenesená",J359,0)</f>
        <v>0</v>
      </c>
      <c r="BH359" s="237">
        <f>IF(N359="sníž. přenesená",J359,0)</f>
        <v>0</v>
      </c>
      <c r="BI359" s="237">
        <f>IF(N359="nulová",J359,0)</f>
        <v>0</v>
      </c>
      <c r="BJ359" s="15" t="s">
        <v>81</v>
      </c>
      <c r="BK359" s="237">
        <f>ROUND(I359*H359,2)</f>
        <v>0</v>
      </c>
      <c r="BL359" s="15" t="s">
        <v>132</v>
      </c>
      <c r="BM359" s="236" t="s">
        <v>979</v>
      </c>
    </row>
    <row r="360" s="2" customFormat="1">
      <c r="A360" s="36"/>
      <c r="B360" s="37"/>
      <c r="C360" s="38"/>
      <c r="D360" s="238" t="s">
        <v>139</v>
      </c>
      <c r="E360" s="38"/>
      <c r="F360" s="239" t="s">
        <v>978</v>
      </c>
      <c r="G360" s="38"/>
      <c r="H360" s="38"/>
      <c r="I360" s="143"/>
      <c r="J360" s="38"/>
      <c r="K360" s="38"/>
      <c r="L360" s="42"/>
      <c r="M360" s="240"/>
      <c r="N360" s="241"/>
      <c r="O360" s="89"/>
      <c r="P360" s="89"/>
      <c r="Q360" s="89"/>
      <c r="R360" s="89"/>
      <c r="S360" s="89"/>
      <c r="T360" s="90"/>
      <c r="U360" s="36"/>
      <c r="V360" s="36"/>
      <c r="W360" s="36"/>
      <c r="X360" s="36"/>
      <c r="Y360" s="36"/>
      <c r="Z360" s="36"/>
      <c r="AA360" s="36"/>
      <c r="AB360" s="36"/>
      <c r="AC360" s="36"/>
      <c r="AD360" s="36"/>
      <c r="AE360" s="36"/>
      <c r="AT360" s="15" t="s">
        <v>139</v>
      </c>
      <c r="AU360" s="15" t="s">
        <v>81</v>
      </c>
    </row>
    <row r="361" s="12" customFormat="1">
      <c r="A361" s="12"/>
      <c r="B361" s="242"/>
      <c r="C361" s="243"/>
      <c r="D361" s="238" t="s">
        <v>140</v>
      </c>
      <c r="E361" s="244" t="s">
        <v>980</v>
      </c>
      <c r="F361" s="245" t="s">
        <v>981</v>
      </c>
      <c r="G361" s="243"/>
      <c r="H361" s="246">
        <v>17.675000000000001</v>
      </c>
      <c r="I361" s="247"/>
      <c r="J361" s="243"/>
      <c r="K361" s="243"/>
      <c r="L361" s="248"/>
      <c r="M361" s="249"/>
      <c r="N361" s="250"/>
      <c r="O361" s="250"/>
      <c r="P361" s="250"/>
      <c r="Q361" s="250"/>
      <c r="R361" s="250"/>
      <c r="S361" s="250"/>
      <c r="T361" s="251"/>
      <c r="U361" s="12"/>
      <c r="V361" s="12"/>
      <c r="W361" s="12"/>
      <c r="X361" s="12"/>
      <c r="Y361" s="12"/>
      <c r="Z361" s="12"/>
      <c r="AA361" s="12"/>
      <c r="AB361" s="12"/>
      <c r="AC361" s="12"/>
      <c r="AD361" s="12"/>
      <c r="AE361" s="12"/>
      <c r="AT361" s="252" t="s">
        <v>140</v>
      </c>
      <c r="AU361" s="252" t="s">
        <v>81</v>
      </c>
      <c r="AV361" s="12" t="s">
        <v>103</v>
      </c>
      <c r="AW361" s="12" t="s">
        <v>30</v>
      </c>
      <c r="AX361" s="12" t="s">
        <v>81</v>
      </c>
      <c r="AY361" s="252" t="s">
        <v>133</v>
      </c>
    </row>
    <row r="362" s="2" customFormat="1" ht="16.5" customHeight="1">
      <c r="A362" s="36"/>
      <c r="B362" s="37"/>
      <c r="C362" s="225" t="s">
        <v>982</v>
      </c>
      <c r="D362" s="225" t="s">
        <v>134</v>
      </c>
      <c r="E362" s="226" t="s">
        <v>983</v>
      </c>
      <c r="F362" s="227" t="s">
        <v>984</v>
      </c>
      <c r="G362" s="228" t="s">
        <v>535</v>
      </c>
      <c r="H362" s="229">
        <v>43.814999999999998</v>
      </c>
      <c r="I362" s="230"/>
      <c r="J362" s="231">
        <f>ROUND(I362*H362,2)</f>
        <v>0</v>
      </c>
      <c r="K362" s="227" t="s">
        <v>275</v>
      </c>
      <c r="L362" s="42"/>
      <c r="M362" s="232" t="s">
        <v>1</v>
      </c>
      <c r="N362" s="233" t="s">
        <v>38</v>
      </c>
      <c r="O362" s="89"/>
      <c r="P362" s="234">
        <f>O362*H362</f>
        <v>0</v>
      </c>
      <c r="Q362" s="234">
        <v>2.2667199999999998</v>
      </c>
      <c r="R362" s="234">
        <f>Q362*H362</f>
        <v>99.316336799999988</v>
      </c>
      <c r="S362" s="234">
        <v>0</v>
      </c>
      <c r="T362" s="235">
        <f>S362*H362</f>
        <v>0</v>
      </c>
      <c r="U362" s="36"/>
      <c r="V362" s="36"/>
      <c r="W362" s="36"/>
      <c r="X362" s="36"/>
      <c r="Y362" s="36"/>
      <c r="Z362" s="36"/>
      <c r="AA362" s="36"/>
      <c r="AB362" s="36"/>
      <c r="AC362" s="36"/>
      <c r="AD362" s="36"/>
      <c r="AE362" s="36"/>
      <c r="AR362" s="236" t="s">
        <v>132</v>
      </c>
      <c r="AT362" s="236" t="s">
        <v>134</v>
      </c>
      <c r="AU362" s="236" t="s">
        <v>81</v>
      </c>
      <c r="AY362" s="15" t="s">
        <v>133</v>
      </c>
      <c r="BE362" s="237">
        <f>IF(N362="základní",J362,0)</f>
        <v>0</v>
      </c>
      <c r="BF362" s="237">
        <f>IF(N362="snížená",J362,0)</f>
        <v>0</v>
      </c>
      <c r="BG362" s="237">
        <f>IF(N362="zákl. přenesená",J362,0)</f>
        <v>0</v>
      </c>
      <c r="BH362" s="237">
        <f>IF(N362="sníž. přenesená",J362,0)</f>
        <v>0</v>
      </c>
      <c r="BI362" s="237">
        <f>IF(N362="nulová",J362,0)</f>
        <v>0</v>
      </c>
      <c r="BJ362" s="15" t="s">
        <v>81</v>
      </c>
      <c r="BK362" s="237">
        <f>ROUND(I362*H362,2)</f>
        <v>0</v>
      </c>
      <c r="BL362" s="15" t="s">
        <v>132</v>
      </c>
      <c r="BM362" s="236" t="s">
        <v>985</v>
      </c>
    </row>
    <row r="363" s="2" customFormat="1">
      <c r="A363" s="36"/>
      <c r="B363" s="37"/>
      <c r="C363" s="38"/>
      <c r="D363" s="238" t="s">
        <v>139</v>
      </c>
      <c r="E363" s="38"/>
      <c r="F363" s="239" t="s">
        <v>986</v>
      </c>
      <c r="G363" s="38"/>
      <c r="H363" s="38"/>
      <c r="I363" s="143"/>
      <c r="J363" s="38"/>
      <c r="K363" s="38"/>
      <c r="L363" s="42"/>
      <c r="M363" s="240"/>
      <c r="N363" s="241"/>
      <c r="O363" s="89"/>
      <c r="P363" s="89"/>
      <c r="Q363" s="89"/>
      <c r="R363" s="89"/>
      <c r="S363" s="89"/>
      <c r="T363" s="90"/>
      <c r="U363" s="36"/>
      <c r="V363" s="36"/>
      <c r="W363" s="36"/>
      <c r="X363" s="36"/>
      <c r="Y363" s="36"/>
      <c r="Z363" s="36"/>
      <c r="AA363" s="36"/>
      <c r="AB363" s="36"/>
      <c r="AC363" s="36"/>
      <c r="AD363" s="36"/>
      <c r="AE363" s="36"/>
      <c r="AT363" s="15" t="s">
        <v>139</v>
      </c>
      <c r="AU363" s="15" t="s">
        <v>81</v>
      </c>
    </row>
    <row r="364" s="12" customFormat="1">
      <c r="A364" s="12"/>
      <c r="B364" s="242"/>
      <c r="C364" s="243"/>
      <c r="D364" s="238" t="s">
        <v>140</v>
      </c>
      <c r="E364" s="244" t="s">
        <v>987</v>
      </c>
      <c r="F364" s="245" t="s">
        <v>988</v>
      </c>
      <c r="G364" s="243"/>
      <c r="H364" s="246">
        <v>25.199999999999999</v>
      </c>
      <c r="I364" s="247"/>
      <c r="J364" s="243"/>
      <c r="K364" s="243"/>
      <c r="L364" s="248"/>
      <c r="M364" s="249"/>
      <c r="N364" s="250"/>
      <c r="O364" s="250"/>
      <c r="P364" s="250"/>
      <c r="Q364" s="250"/>
      <c r="R364" s="250"/>
      <c r="S364" s="250"/>
      <c r="T364" s="251"/>
      <c r="U364" s="12"/>
      <c r="V364" s="12"/>
      <c r="W364" s="12"/>
      <c r="X364" s="12"/>
      <c r="Y364" s="12"/>
      <c r="Z364" s="12"/>
      <c r="AA364" s="12"/>
      <c r="AB364" s="12"/>
      <c r="AC364" s="12"/>
      <c r="AD364" s="12"/>
      <c r="AE364" s="12"/>
      <c r="AT364" s="252" t="s">
        <v>140</v>
      </c>
      <c r="AU364" s="252" t="s">
        <v>81</v>
      </c>
      <c r="AV364" s="12" t="s">
        <v>103</v>
      </c>
      <c r="AW364" s="12" t="s">
        <v>30</v>
      </c>
      <c r="AX364" s="12" t="s">
        <v>73</v>
      </c>
      <c r="AY364" s="252" t="s">
        <v>133</v>
      </c>
    </row>
    <row r="365" s="12" customFormat="1">
      <c r="A365" s="12"/>
      <c r="B365" s="242"/>
      <c r="C365" s="243"/>
      <c r="D365" s="238" t="s">
        <v>140</v>
      </c>
      <c r="E365" s="244" t="s">
        <v>509</v>
      </c>
      <c r="F365" s="245" t="s">
        <v>989</v>
      </c>
      <c r="G365" s="243"/>
      <c r="H365" s="246">
        <v>18.614999999999998</v>
      </c>
      <c r="I365" s="247"/>
      <c r="J365" s="243"/>
      <c r="K365" s="243"/>
      <c r="L365" s="248"/>
      <c r="M365" s="249"/>
      <c r="N365" s="250"/>
      <c r="O365" s="250"/>
      <c r="P365" s="250"/>
      <c r="Q365" s="250"/>
      <c r="R365" s="250"/>
      <c r="S365" s="250"/>
      <c r="T365" s="251"/>
      <c r="U365" s="12"/>
      <c r="V365" s="12"/>
      <c r="W365" s="12"/>
      <c r="X365" s="12"/>
      <c r="Y365" s="12"/>
      <c r="Z365" s="12"/>
      <c r="AA365" s="12"/>
      <c r="AB365" s="12"/>
      <c r="AC365" s="12"/>
      <c r="AD365" s="12"/>
      <c r="AE365" s="12"/>
      <c r="AT365" s="252" t="s">
        <v>140</v>
      </c>
      <c r="AU365" s="252" t="s">
        <v>81</v>
      </c>
      <c r="AV365" s="12" t="s">
        <v>103</v>
      </c>
      <c r="AW365" s="12" t="s">
        <v>30</v>
      </c>
      <c r="AX365" s="12" t="s">
        <v>73</v>
      </c>
      <c r="AY365" s="252" t="s">
        <v>133</v>
      </c>
    </row>
    <row r="366" s="12" customFormat="1">
      <c r="A366" s="12"/>
      <c r="B366" s="242"/>
      <c r="C366" s="243"/>
      <c r="D366" s="238" t="s">
        <v>140</v>
      </c>
      <c r="E366" s="244" t="s">
        <v>990</v>
      </c>
      <c r="F366" s="245" t="s">
        <v>991</v>
      </c>
      <c r="G366" s="243"/>
      <c r="H366" s="246">
        <v>43.814999999999998</v>
      </c>
      <c r="I366" s="247"/>
      <c r="J366" s="243"/>
      <c r="K366" s="243"/>
      <c r="L366" s="248"/>
      <c r="M366" s="249"/>
      <c r="N366" s="250"/>
      <c r="O366" s="250"/>
      <c r="P366" s="250"/>
      <c r="Q366" s="250"/>
      <c r="R366" s="250"/>
      <c r="S366" s="250"/>
      <c r="T366" s="251"/>
      <c r="U366" s="12"/>
      <c r="V366" s="12"/>
      <c r="W366" s="12"/>
      <c r="X366" s="12"/>
      <c r="Y366" s="12"/>
      <c r="Z366" s="12"/>
      <c r="AA366" s="12"/>
      <c r="AB366" s="12"/>
      <c r="AC366" s="12"/>
      <c r="AD366" s="12"/>
      <c r="AE366" s="12"/>
      <c r="AT366" s="252" t="s">
        <v>140</v>
      </c>
      <c r="AU366" s="252" t="s">
        <v>81</v>
      </c>
      <c r="AV366" s="12" t="s">
        <v>103</v>
      </c>
      <c r="AW366" s="12" t="s">
        <v>30</v>
      </c>
      <c r="AX366" s="12" t="s">
        <v>81</v>
      </c>
      <c r="AY366" s="252" t="s">
        <v>133</v>
      </c>
    </row>
    <row r="367" s="2" customFormat="1" ht="16.5" customHeight="1">
      <c r="A367" s="36"/>
      <c r="B367" s="37"/>
      <c r="C367" s="225" t="s">
        <v>992</v>
      </c>
      <c r="D367" s="225" t="s">
        <v>134</v>
      </c>
      <c r="E367" s="226" t="s">
        <v>993</v>
      </c>
      <c r="F367" s="227" t="s">
        <v>994</v>
      </c>
      <c r="G367" s="228" t="s">
        <v>137</v>
      </c>
      <c r="H367" s="229">
        <v>137</v>
      </c>
      <c r="I367" s="230"/>
      <c r="J367" s="231">
        <f>ROUND(I367*H367,2)</f>
        <v>0</v>
      </c>
      <c r="K367" s="227" t="s">
        <v>275</v>
      </c>
      <c r="L367" s="42"/>
      <c r="M367" s="232" t="s">
        <v>1</v>
      </c>
      <c r="N367" s="233" t="s">
        <v>38</v>
      </c>
      <c r="O367" s="89"/>
      <c r="P367" s="234">
        <f>O367*H367</f>
        <v>0</v>
      </c>
      <c r="Q367" s="234">
        <v>1.0000000000000001E-05</v>
      </c>
      <c r="R367" s="234">
        <f>Q367*H367</f>
        <v>0.0013700000000000001</v>
      </c>
      <c r="S367" s="234">
        <v>0</v>
      </c>
      <c r="T367" s="235">
        <f>S367*H367</f>
        <v>0</v>
      </c>
      <c r="U367" s="36"/>
      <c r="V367" s="36"/>
      <c r="W367" s="36"/>
      <c r="X367" s="36"/>
      <c r="Y367" s="36"/>
      <c r="Z367" s="36"/>
      <c r="AA367" s="36"/>
      <c r="AB367" s="36"/>
      <c r="AC367" s="36"/>
      <c r="AD367" s="36"/>
      <c r="AE367" s="36"/>
      <c r="AR367" s="236" t="s">
        <v>132</v>
      </c>
      <c r="AT367" s="236" t="s">
        <v>134</v>
      </c>
      <c r="AU367" s="236" t="s">
        <v>81</v>
      </c>
      <c r="AY367" s="15" t="s">
        <v>133</v>
      </c>
      <c r="BE367" s="237">
        <f>IF(N367="základní",J367,0)</f>
        <v>0</v>
      </c>
      <c r="BF367" s="237">
        <f>IF(N367="snížená",J367,0)</f>
        <v>0</v>
      </c>
      <c r="BG367" s="237">
        <f>IF(N367="zákl. přenesená",J367,0)</f>
        <v>0</v>
      </c>
      <c r="BH367" s="237">
        <f>IF(N367="sníž. přenesená",J367,0)</f>
        <v>0</v>
      </c>
      <c r="BI367" s="237">
        <f>IF(N367="nulová",J367,0)</f>
        <v>0</v>
      </c>
      <c r="BJ367" s="15" t="s">
        <v>81</v>
      </c>
      <c r="BK367" s="237">
        <f>ROUND(I367*H367,2)</f>
        <v>0</v>
      </c>
      <c r="BL367" s="15" t="s">
        <v>132</v>
      </c>
      <c r="BM367" s="236" t="s">
        <v>995</v>
      </c>
    </row>
    <row r="368" s="2" customFormat="1">
      <c r="A368" s="36"/>
      <c r="B368" s="37"/>
      <c r="C368" s="38"/>
      <c r="D368" s="238" t="s">
        <v>139</v>
      </c>
      <c r="E368" s="38"/>
      <c r="F368" s="239" t="s">
        <v>996</v>
      </c>
      <c r="G368" s="38"/>
      <c r="H368" s="38"/>
      <c r="I368" s="143"/>
      <c r="J368" s="38"/>
      <c r="K368" s="38"/>
      <c r="L368" s="42"/>
      <c r="M368" s="240"/>
      <c r="N368" s="241"/>
      <c r="O368" s="89"/>
      <c r="P368" s="89"/>
      <c r="Q368" s="89"/>
      <c r="R368" s="89"/>
      <c r="S368" s="89"/>
      <c r="T368" s="90"/>
      <c r="U368" s="36"/>
      <c r="V368" s="36"/>
      <c r="W368" s="36"/>
      <c r="X368" s="36"/>
      <c r="Y368" s="36"/>
      <c r="Z368" s="36"/>
      <c r="AA368" s="36"/>
      <c r="AB368" s="36"/>
      <c r="AC368" s="36"/>
      <c r="AD368" s="36"/>
      <c r="AE368" s="36"/>
      <c r="AT368" s="15" t="s">
        <v>139</v>
      </c>
      <c r="AU368" s="15" t="s">
        <v>81</v>
      </c>
    </row>
    <row r="369" s="12" customFormat="1">
      <c r="A369" s="12"/>
      <c r="B369" s="242"/>
      <c r="C369" s="243"/>
      <c r="D369" s="238" t="s">
        <v>140</v>
      </c>
      <c r="E369" s="244" t="s">
        <v>997</v>
      </c>
      <c r="F369" s="245" t="s">
        <v>998</v>
      </c>
      <c r="G369" s="243"/>
      <c r="H369" s="246">
        <v>120</v>
      </c>
      <c r="I369" s="247"/>
      <c r="J369" s="243"/>
      <c r="K369" s="243"/>
      <c r="L369" s="248"/>
      <c r="M369" s="249"/>
      <c r="N369" s="250"/>
      <c r="O369" s="250"/>
      <c r="P369" s="250"/>
      <c r="Q369" s="250"/>
      <c r="R369" s="250"/>
      <c r="S369" s="250"/>
      <c r="T369" s="251"/>
      <c r="U369" s="12"/>
      <c r="V369" s="12"/>
      <c r="W369" s="12"/>
      <c r="X369" s="12"/>
      <c r="Y369" s="12"/>
      <c r="Z369" s="12"/>
      <c r="AA369" s="12"/>
      <c r="AB369" s="12"/>
      <c r="AC369" s="12"/>
      <c r="AD369" s="12"/>
      <c r="AE369" s="12"/>
      <c r="AT369" s="252" t="s">
        <v>140</v>
      </c>
      <c r="AU369" s="252" t="s">
        <v>81</v>
      </c>
      <c r="AV369" s="12" t="s">
        <v>103</v>
      </c>
      <c r="AW369" s="12" t="s">
        <v>30</v>
      </c>
      <c r="AX369" s="12" t="s">
        <v>73</v>
      </c>
      <c r="AY369" s="252" t="s">
        <v>133</v>
      </c>
    </row>
    <row r="370" s="12" customFormat="1">
      <c r="A370" s="12"/>
      <c r="B370" s="242"/>
      <c r="C370" s="243"/>
      <c r="D370" s="238" t="s">
        <v>140</v>
      </c>
      <c r="E370" s="244" t="s">
        <v>511</v>
      </c>
      <c r="F370" s="245" t="s">
        <v>239</v>
      </c>
      <c r="G370" s="243"/>
      <c r="H370" s="246">
        <v>17</v>
      </c>
      <c r="I370" s="247"/>
      <c r="J370" s="243"/>
      <c r="K370" s="243"/>
      <c r="L370" s="248"/>
      <c r="M370" s="249"/>
      <c r="N370" s="250"/>
      <c r="O370" s="250"/>
      <c r="P370" s="250"/>
      <c r="Q370" s="250"/>
      <c r="R370" s="250"/>
      <c r="S370" s="250"/>
      <c r="T370" s="251"/>
      <c r="U370" s="12"/>
      <c r="V370" s="12"/>
      <c r="W370" s="12"/>
      <c r="X370" s="12"/>
      <c r="Y370" s="12"/>
      <c r="Z370" s="12"/>
      <c r="AA370" s="12"/>
      <c r="AB370" s="12"/>
      <c r="AC370" s="12"/>
      <c r="AD370" s="12"/>
      <c r="AE370" s="12"/>
      <c r="AT370" s="252" t="s">
        <v>140</v>
      </c>
      <c r="AU370" s="252" t="s">
        <v>81</v>
      </c>
      <c r="AV370" s="12" t="s">
        <v>103</v>
      </c>
      <c r="AW370" s="12" t="s">
        <v>30</v>
      </c>
      <c r="AX370" s="12" t="s">
        <v>73</v>
      </c>
      <c r="AY370" s="252" t="s">
        <v>133</v>
      </c>
    </row>
    <row r="371" s="12" customFormat="1">
      <c r="A371" s="12"/>
      <c r="B371" s="242"/>
      <c r="C371" s="243"/>
      <c r="D371" s="238" t="s">
        <v>140</v>
      </c>
      <c r="E371" s="244" t="s">
        <v>999</v>
      </c>
      <c r="F371" s="245" t="s">
        <v>1000</v>
      </c>
      <c r="G371" s="243"/>
      <c r="H371" s="246">
        <v>137</v>
      </c>
      <c r="I371" s="247"/>
      <c r="J371" s="243"/>
      <c r="K371" s="243"/>
      <c r="L371" s="248"/>
      <c r="M371" s="249"/>
      <c r="N371" s="250"/>
      <c r="O371" s="250"/>
      <c r="P371" s="250"/>
      <c r="Q371" s="250"/>
      <c r="R371" s="250"/>
      <c r="S371" s="250"/>
      <c r="T371" s="251"/>
      <c r="U371" s="12"/>
      <c r="V371" s="12"/>
      <c r="W371" s="12"/>
      <c r="X371" s="12"/>
      <c r="Y371" s="12"/>
      <c r="Z371" s="12"/>
      <c r="AA371" s="12"/>
      <c r="AB371" s="12"/>
      <c r="AC371" s="12"/>
      <c r="AD371" s="12"/>
      <c r="AE371" s="12"/>
      <c r="AT371" s="252" t="s">
        <v>140</v>
      </c>
      <c r="AU371" s="252" t="s">
        <v>81</v>
      </c>
      <c r="AV371" s="12" t="s">
        <v>103</v>
      </c>
      <c r="AW371" s="12" t="s">
        <v>30</v>
      </c>
      <c r="AX371" s="12" t="s">
        <v>81</v>
      </c>
      <c r="AY371" s="252" t="s">
        <v>133</v>
      </c>
    </row>
    <row r="372" s="2" customFormat="1" ht="21.75" customHeight="1">
      <c r="A372" s="36"/>
      <c r="B372" s="37"/>
      <c r="C372" s="225" t="s">
        <v>1001</v>
      </c>
      <c r="D372" s="225" t="s">
        <v>134</v>
      </c>
      <c r="E372" s="226" t="s">
        <v>1002</v>
      </c>
      <c r="F372" s="227" t="s">
        <v>1003</v>
      </c>
      <c r="G372" s="228" t="s">
        <v>137</v>
      </c>
      <c r="H372" s="229">
        <v>700</v>
      </c>
      <c r="I372" s="230"/>
      <c r="J372" s="231">
        <f>ROUND(I372*H372,2)</f>
        <v>0</v>
      </c>
      <c r="K372" s="227" t="s">
        <v>275</v>
      </c>
      <c r="L372" s="42"/>
      <c r="M372" s="232" t="s">
        <v>1</v>
      </c>
      <c r="N372" s="233" t="s">
        <v>38</v>
      </c>
      <c r="O372" s="89"/>
      <c r="P372" s="234">
        <f>O372*H372</f>
        <v>0</v>
      </c>
      <c r="Q372" s="234">
        <v>0</v>
      </c>
      <c r="R372" s="234">
        <f>Q372*H372</f>
        <v>0</v>
      </c>
      <c r="S372" s="234">
        <v>0.097000000000000003</v>
      </c>
      <c r="T372" s="235">
        <f>S372*H372</f>
        <v>67.900000000000006</v>
      </c>
      <c r="U372" s="36"/>
      <c r="V372" s="36"/>
      <c r="W372" s="36"/>
      <c r="X372" s="36"/>
      <c r="Y372" s="36"/>
      <c r="Z372" s="36"/>
      <c r="AA372" s="36"/>
      <c r="AB372" s="36"/>
      <c r="AC372" s="36"/>
      <c r="AD372" s="36"/>
      <c r="AE372" s="36"/>
      <c r="AR372" s="236" t="s">
        <v>132</v>
      </c>
      <c r="AT372" s="236" t="s">
        <v>134</v>
      </c>
      <c r="AU372" s="236" t="s">
        <v>81</v>
      </c>
      <c r="AY372" s="15" t="s">
        <v>133</v>
      </c>
      <c r="BE372" s="237">
        <f>IF(N372="základní",J372,0)</f>
        <v>0</v>
      </c>
      <c r="BF372" s="237">
        <f>IF(N372="snížená",J372,0)</f>
        <v>0</v>
      </c>
      <c r="BG372" s="237">
        <f>IF(N372="zákl. přenesená",J372,0)</f>
        <v>0</v>
      </c>
      <c r="BH372" s="237">
        <f>IF(N372="sníž. přenesená",J372,0)</f>
        <v>0</v>
      </c>
      <c r="BI372" s="237">
        <f>IF(N372="nulová",J372,0)</f>
        <v>0</v>
      </c>
      <c r="BJ372" s="15" t="s">
        <v>81</v>
      </c>
      <c r="BK372" s="237">
        <f>ROUND(I372*H372,2)</f>
        <v>0</v>
      </c>
      <c r="BL372" s="15" t="s">
        <v>132</v>
      </c>
      <c r="BM372" s="236" t="s">
        <v>1004</v>
      </c>
    </row>
    <row r="373" s="2" customFormat="1">
      <c r="A373" s="36"/>
      <c r="B373" s="37"/>
      <c r="C373" s="38"/>
      <c r="D373" s="238" t="s">
        <v>139</v>
      </c>
      <c r="E373" s="38"/>
      <c r="F373" s="239" t="s">
        <v>1005</v>
      </c>
      <c r="G373" s="38"/>
      <c r="H373" s="38"/>
      <c r="I373" s="143"/>
      <c r="J373" s="38"/>
      <c r="K373" s="38"/>
      <c r="L373" s="42"/>
      <c r="M373" s="240"/>
      <c r="N373" s="241"/>
      <c r="O373" s="89"/>
      <c r="P373" s="89"/>
      <c r="Q373" s="89"/>
      <c r="R373" s="89"/>
      <c r="S373" s="89"/>
      <c r="T373" s="90"/>
      <c r="U373" s="36"/>
      <c r="V373" s="36"/>
      <c r="W373" s="36"/>
      <c r="X373" s="36"/>
      <c r="Y373" s="36"/>
      <c r="Z373" s="36"/>
      <c r="AA373" s="36"/>
      <c r="AB373" s="36"/>
      <c r="AC373" s="36"/>
      <c r="AD373" s="36"/>
      <c r="AE373" s="36"/>
      <c r="AT373" s="15" t="s">
        <v>139</v>
      </c>
      <c r="AU373" s="15" t="s">
        <v>81</v>
      </c>
    </row>
    <row r="374" s="12" customFormat="1">
      <c r="A374" s="12"/>
      <c r="B374" s="242"/>
      <c r="C374" s="243"/>
      <c r="D374" s="238" t="s">
        <v>140</v>
      </c>
      <c r="E374" s="244" t="s">
        <v>1006</v>
      </c>
      <c r="F374" s="245" t="s">
        <v>1007</v>
      </c>
      <c r="G374" s="243"/>
      <c r="H374" s="246">
        <v>700</v>
      </c>
      <c r="I374" s="247"/>
      <c r="J374" s="243"/>
      <c r="K374" s="243"/>
      <c r="L374" s="248"/>
      <c r="M374" s="249"/>
      <c r="N374" s="250"/>
      <c r="O374" s="250"/>
      <c r="P374" s="250"/>
      <c r="Q374" s="250"/>
      <c r="R374" s="250"/>
      <c r="S374" s="250"/>
      <c r="T374" s="251"/>
      <c r="U374" s="12"/>
      <c r="V374" s="12"/>
      <c r="W374" s="12"/>
      <c r="X374" s="12"/>
      <c r="Y374" s="12"/>
      <c r="Z374" s="12"/>
      <c r="AA374" s="12"/>
      <c r="AB374" s="12"/>
      <c r="AC374" s="12"/>
      <c r="AD374" s="12"/>
      <c r="AE374" s="12"/>
      <c r="AT374" s="252" t="s">
        <v>140</v>
      </c>
      <c r="AU374" s="252" t="s">
        <v>81</v>
      </c>
      <c r="AV374" s="12" t="s">
        <v>103</v>
      </c>
      <c r="AW374" s="12" t="s">
        <v>30</v>
      </c>
      <c r="AX374" s="12" t="s">
        <v>81</v>
      </c>
      <c r="AY374" s="252" t="s">
        <v>133</v>
      </c>
    </row>
    <row r="375" s="11" customFormat="1" ht="25.92" customHeight="1">
      <c r="A375" s="11"/>
      <c r="B375" s="211"/>
      <c r="C375" s="212"/>
      <c r="D375" s="213" t="s">
        <v>72</v>
      </c>
      <c r="E375" s="214" t="s">
        <v>473</v>
      </c>
      <c r="F375" s="214" t="s">
        <v>474</v>
      </c>
      <c r="G375" s="212"/>
      <c r="H375" s="212"/>
      <c r="I375" s="215"/>
      <c r="J375" s="216">
        <f>BK375</f>
        <v>0</v>
      </c>
      <c r="K375" s="212"/>
      <c r="L375" s="217"/>
      <c r="M375" s="218"/>
      <c r="N375" s="219"/>
      <c r="O375" s="219"/>
      <c r="P375" s="220">
        <f>SUM(P376:P391)</f>
        <v>0</v>
      </c>
      <c r="Q375" s="219"/>
      <c r="R375" s="220">
        <f>SUM(R376:R391)</f>
        <v>0</v>
      </c>
      <c r="S375" s="219"/>
      <c r="T375" s="221">
        <f>SUM(T376:T391)</f>
        <v>0</v>
      </c>
      <c r="U375" s="11"/>
      <c r="V375" s="11"/>
      <c r="W375" s="11"/>
      <c r="X375" s="11"/>
      <c r="Y375" s="11"/>
      <c r="Z375" s="11"/>
      <c r="AA375" s="11"/>
      <c r="AB375" s="11"/>
      <c r="AC375" s="11"/>
      <c r="AD375" s="11"/>
      <c r="AE375" s="11"/>
      <c r="AR375" s="222" t="s">
        <v>132</v>
      </c>
      <c r="AT375" s="223" t="s">
        <v>72</v>
      </c>
      <c r="AU375" s="223" t="s">
        <v>73</v>
      </c>
      <c r="AY375" s="222" t="s">
        <v>133</v>
      </c>
      <c r="BK375" s="224">
        <f>SUM(BK376:BK391)</f>
        <v>0</v>
      </c>
    </row>
    <row r="376" s="2" customFormat="1" ht="16.5" customHeight="1">
      <c r="A376" s="36"/>
      <c r="B376" s="37"/>
      <c r="C376" s="225" t="s">
        <v>700</v>
      </c>
      <c r="D376" s="225" t="s">
        <v>134</v>
      </c>
      <c r="E376" s="226" t="s">
        <v>1008</v>
      </c>
      <c r="F376" s="227" t="s">
        <v>1009</v>
      </c>
      <c r="G376" s="228" t="s">
        <v>478</v>
      </c>
      <c r="H376" s="229">
        <v>916.82600000000002</v>
      </c>
      <c r="I376" s="230"/>
      <c r="J376" s="231">
        <f>ROUND(I376*H376,2)</f>
        <v>0</v>
      </c>
      <c r="K376" s="227" t="s">
        <v>275</v>
      </c>
      <c r="L376" s="42"/>
      <c r="M376" s="232" t="s">
        <v>1</v>
      </c>
      <c r="N376" s="233" t="s">
        <v>38</v>
      </c>
      <c r="O376" s="89"/>
      <c r="P376" s="234">
        <f>O376*H376</f>
        <v>0</v>
      </c>
      <c r="Q376" s="234">
        <v>0</v>
      </c>
      <c r="R376" s="234">
        <f>Q376*H376</f>
        <v>0</v>
      </c>
      <c r="S376" s="234">
        <v>0</v>
      </c>
      <c r="T376" s="235">
        <f>S376*H376</f>
        <v>0</v>
      </c>
      <c r="U376" s="36"/>
      <c r="V376" s="36"/>
      <c r="W376" s="36"/>
      <c r="X376" s="36"/>
      <c r="Y376" s="36"/>
      <c r="Z376" s="36"/>
      <c r="AA376" s="36"/>
      <c r="AB376" s="36"/>
      <c r="AC376" s="36"/>
      <c r="AD376" s="36"/>
      <c r="AE376" s="36"/>
      <c r="AR376" s="236" t="s">
        <v>132</v>
      </c>
      <c r="AT376" s="236" t="s">
        <v>134</v>
      </c>
      <c r="AU376" s="236" t="s">
        <v>81</v>
      </c>
      <c r="AY376" s="15" t="s">
        <v>133</v>
      </c>
      <c r="BE376" s="237">
        <f>IF(N376="základní",J376,0)</f>
        <v>0</v>
      </c>
      <c r="BF376" s="237">
        <f>IF(N376="snížená",J376,0)</f>
        <v>0</v>
      </c>
      <c r="BG376" s="237">
        <f>IF(N376="zákl. přenesená",J376,0)</f>
        <v>0</v>
      </c>
      <c r="BH376" s="237">
        <f>IF(N376="sníž. přenesená",J376,0)</f>
        <v>0</v>
      </c>
      <c r="BI376" s="237">
        <f>IF(N376="nulová",J376,0)</f>
        <v>0</v>
      </c>
      <c r="BJ376" s="15" t="s">
        <v>81</v>
      </c>
      <c r="BK376" s="237">
        <f>ROUND(I376*H376,2)</f>
        <v>0</v>
      </c>
      <c r="BL376" s="15" t="s">
        <v>132</v>
      </c>
      <c r="BM376" s="236" t="s">
        <v>1010</v>
      </c>
    </row>
    <row r="377" s="2" customFormat="1">
      <c r="A377" s="36"/>
      <c r="B377" s="37"/>
      <c r="C377" s="38"/>
      <c r="D377" s="238" t="s">
        <v>139</v>
      </c>
      <c r="E377" s="38"/>
      <c r="F377" s="239" t="s">
        <v>1011</v>
      </c>
      <c r="G377" s="38"/>
      <c r="H377" s="38"/>
      <c r="I377" s="143"/>
      <c r="J377" s="38"/>
      <c r="K377" s="38"/>
      <c r="L377" s="42"/>
      <c r="M377" s="240"/>
      <c r="N377" s="241"/>
      <c r="O377" s="89"/>
      <c r="P377" s="89"/>
      <c r="Q377" s="89"/>
      <c r="R377" s="89"/>
      <c r="S377" s="89"/>
      <c r="T377" s="90"/>
      <c r="U377" s="36"/>
      <c r="V377" s="36"/>
      <c r="W377" s="36"/>
      <c r="X377" s="36"/>
      <c r="Y377" s="36"/>
      <c r="Z377" s="36"/>
      <c r="AA377" s="36"/>
      <c r="AB377" s="36"/>
      <c r="AC377" s="36"/>
      <c r="AD377" s="36"/>
      <c r="AE377" s="36"/>
      <c r="AT377" s="15" t="s">
        <v>139</v>
      </c>
      <c r="AU377" s="15" t="s">
        <v>81</v>
      </c>
    </row>
    <row r="378" s="12" customFormat="1">
      <c r="A378" s="12"/>
      <c r="B378" s="242"/>
      <c r="C378" s="243"/>
      <c r="D378" s="238" t="s">
        <v>140</v>
      </c>
      <c r="E378" s="244" t="s">
        <v>1012</v>
      </c>
      <c r="F378" s="245" t="s">
        <v>1013</v>
      </c>
      <c r="G378" s="243"/>
      <c r="H378" s="246">
        <v>848.92600000000004</v>
      </c>
      <c r="I378" s="247"/>
      <c r="J378" s="243"/>
      <c r="K378" s="243"/>
      <c r="L378" s="248"/>
      <c r="M378" s="249"/>
      <c r="N378" s="250"/>
      <c r="O378" s="250"/>
      <c r="P378" s="250"/>
      <c r="Q378" s="250"/>
      <c r="R378" s="250"/>
      <c r="S378" s="250"/>
      <c r="T378" s="251"/>
      <c r="U378" s="12"/>
      <c r="V378" s="12"/>
      <c r="W378" s="12"/>
      <c r="X378" s="12"/>
      <c r="Y378" s="12"/>
      <c r="Z378" s="12"/>
      <c r="AA378" s="12"/>
      <c r="AB378" s="12"/>
      <c r="AC378" s="12"/>
      <c r="AD378" s="12"/>
      <c r="AE378" s="12"/>
      <c r="AT378" s="252" t="s">
        <v>140</v>
      </c>
      <c r="AU378" s="252" t="s">
        <v>81</v>
      </c>
      <c r="AV378" s="12" t="s">
        <v>103</v>
      </c>
      <c r="AW378" s="12" t="s">
        <v>30</v>
      </c>
      <c r="AX378" s="12" t="s">
        <v>73</v>
      </c>
      <c r="AY378" s="252" t="s">
        <v>133</v>
      </c>
    </row>
    <row r="379" s="12" customFormat="1">
      <c r="A379" s="12"/>
      <c r="B379" s="242"/>
      <c r="C379" s="243"/>
      <c r="D379" s="238" t="s">
        <v>140</v>
      </c>
      <c r="E379" s="244" t="s">
        <v>512</v>
      </c>
      <c r="F379" s="245" t="s">
        <v>1014</v>
      </c>
      <c r="G379" s="243"/>
      <c r="H379" s="246">
        <v>67.900000000000006</v>
      </c>
      <c r="I379" s="247"/>
      <c r="J379" s="243"/>
      <c r="K379" s="243"/>
      <c r="L379" s="248"/>
      <c r="M379" s="249"/>
      <c r="N379" s="250"/>
      <c r="O379" s="250"/>
      <c r="P379" s="250"/>
      <c r="Q379" s="250"/>
      <c r="R379" s="250"/>
      <c r="S379" s="250"/>
      <c r="T379" s="251"/>
      <c r="U379" s="12"/>
      <c r="V379" s="12"/>
      <c r="W379" s="12"/>
      <c r="X379" s="12"/>
      <c r="Y379" s="12"/>
      <c r="Z379" s="12"/>
      <c r="AA379" s="12"/>
      <c r="AB379" s="12"/>
      <c r="AC379" s="12"/>
      <c r="AD379" s="12"/>
      <c r="AE379" s="12"/>
      <c r="AT379" s="252" t="s">
        <v>140</v>
      </c>
      <c r="AU379" s="252" t="s">
        <v>81</v>
      </c>
      <c r="AV379" s="12" t="s">
        <v>103</v>
      </c>
      <c r="AW379" s="12" t="s">
        <v>30</v>
      </c>
      <c r="AX379" s="12" t="s">
        <v>73</v>
      </c>
      <c r="AY379" s="252" t="s">
        <v>133</v>
      </c>
    </row>
    <row r="380" s="12" customFormat="1">
      <c r="A380" s="12"/>
      <c r="B380" s="242"/>
      <c r="C380" s="243"/>
      <c r="D380" s="238" t="s">
        <v>140</v>
      </c>
      <c r="E380" s="244" t="s">
        <v>1015</v>
      </c>
      <c r="F380" s="245" t="s">
        <v>1016</v>
      </c>
      <c r="G380" s="243"/>
      <c r="H380" s="246">
        <v>916.82600000000002</v>
      </c>
      <c r="I380" s="247"/>
      <c r="J380" s="243"/>
      <c r="K380" s="243"/>
      <c r="L380" s="248"/>
      <c r="M380" s="249"/>
      <c r="N380" s="250"/>
      <c r="O380" s="250"/>
      <c r="P380" s="250"/>
      <c r="Q380" s="250"/>
      <c r="R380" s="250"/>
      <c r="S380" s="250"/>
      <c r="T380" s="251"/>
      <c r="U380" s="12"/>
      <c r="V380" s="12"/>
      <c r="W380" s="12"/>
      <c r="X380" s="12"/>
      <c r="Y380" s="12"/>
      <c r="Z380" s="12"/>
      <c r="AA380" s="12"/>
      <c r="AB380" s="12"/>
      <c r="AC380" s="12"/>
      <c r="AD380" s="12"/>
      <c r="AE380" s="12"/>
      <c r="AT380" s="252" t="s">
        <v>140</v>
      </c>
      <c r="AU380" s="252" t="s">
        <v>81</v>
      </c>
      <c r="AV380" s="12" t="s">
        <v>103</v>
      </c>
      <c r="AW380" s="12" t="s">
        <v>30</v>
      </c>
      <c r="AX380" s="12" t="s">
        <v>81</v>
      </c>
      <c r="AY380" s="252" t="s">
        <v>133</v>
      </c>
    </row>
    <row r="381" s="2" customFormat="1" ht="21.75" customHeight="1">
      <c r="A381" s="36"/>
      <c r="B381" s="37"/>
      <c r="C381" s="225" t="s">
        <v>1017</v>
      </c>
      <c r="D381" s="225" t="s">
        <v>134</v>
      </c>
      <c r="E381" s="226" t="s">
        <v>1018</v>
      </c>
      <c r="F381" s="227" t="s">
        <v>1019</v>
      </c>
      <c r="G381" s="228" t="s">
        <v>478</v>
      </c>
      <c r="H381" s="229">
        <v>8590.9339999999993</v>
      </c>
      <c r="I381" s="230"/>
      <c r="J381" s="231">
        <f>ROUND(I381*H381,2)</f>
        <v>0</v>
      </c>
      <c r="K381" s="227" t="s">
        <v>275</v>
      </c>
      <c r="L381" s="42"/>
      <c r="M381" s="232" t="s">
        <v>1</v>
      </c>
      <c r="N381" s="233" t="s">
        <v>38</v>
      </c>
      <c r="O381" s="89"/>
      <c r="P381" s="234">
        <f>O381*H381</f>
        <v>0</v>
      </c>
      <c r="Q381" s="234">
        <v>0</v>
      </c>
      <c r="R381" s="234">
        <f>Q381*H381</f>
        <v>0</v>
      </c>
      <c r="S381" s="234">
        <v>0</v>
      </c>
      <c r="T381" s="235">
        <f>S381*H381</f>
        <v>0</v>
      </c>
      <c r="U381" s="36"/>
      <c r="V381" s="36"/>
      <c r="W381" s="36"/>
      <c r="X381" s="36"/>
      <c r="Y381" s="36"/>
      <c r="Z381" s="36"/>
      <c r="AA381" s="36"/>
      <c r="AB381" s="36"/>
      <c r="AC381" s="36"/>
      <c r="AD381" s="36"/>
      <c r="AE381" s="36"/>
      <c r="AR381" s="236" t="s">
        <v>132</v>
      </c>
      <c r="AT381" s="236" t="s">
        <v>134</v>
      </c>
      <c r="AU381" s="236" t="s">
        <v>81</v>
      </c>
      <c r="AY381" s="15" t="s">
        <v>133</v>
      </c>
      <c r="BE381" s="237">
        <f>IF(N381="základní",J381,0)</f>
        <v>0</v>
      </c>
      <c r="BF381" s="237">
        <f>IF(N381="snížená",J381,0)</f>
        <v>0</v>
      </c>
      <c r="BG381" s="237">
        <f>IF(N381="zákl. přenesená",J381,0)</f>
        <v>0</v>
      </c>
      <c r="BH381" s="237">
        <f>IF(N381="sníž. přenesená",J381,0)</f>
        <v>0</v>
      </c>
      <c r="BI381" s="237">
        <f>IF(N381="nulová",J381,0)</f>
        <v>0</v>
      </c>
      <c r="BJ381" s="15" t="s">
        <v>81</v>
      </c>
      <c r="BK381" s="237">
        <f>ROUND(I381*H381,2)</f>
        <v>0</v>
      </c>
      <c r="BL381" s="15" t="s">
        <v>132</v>
      </c>
      <c r="BM381" s="236" t="s">
        <v>1020</v>
      </c>
    </row>
    <row r="382" s="2" customFormat="1">
      <c r="A382" s="36"/>
      <c r="B382" s="37"/>
      <c r="C382" s="38"/>
      <c r="D382" s="238" t="s">
        <v>139</v>
      </c>
      <c r="E382" s="38"/>
      <c r="F382" s="239" t="s">
        <v>1021</v>
      </c>
      <c r="G382" s="38"/>
      <c r="H382" s="38"/>
      <c r="I382" s="143"/>
      <c r="J382" s="38"/>
      <c r="K382" s="38"/>
      <c r="L382" s="42"/>
      <c r="M382" s="240"/>
      <c r="N382" s="241"/>
      <c r="O382" s="89"/>
      <c r="P382" s="89"/>
      <c r="Q382" s="89"/>
      <c r="R382" s="89"/>
      <c r="S382" s="89"/>
      <c r="T382" s="90"/>
      <c r="U382" s="36"/>
      <c r="V382" s="36"/>
      <c r="W382" s="36"/>
      <c r="X382" s="36"/>
      <c r="Y382" s="36"/>
      <c r="Z382" s="36"/>
      <c r="AA382" s="36"/>
      <c r="AB382" s="36"/>
      <c r="AC382" s="36"/>
      <c r="AD382" s="36"/>
      <c r="AE382" s="36"/>
      <c r="AT382" s="15" t="s">
        <v>139</v>
      </c>
      <c r="AU382" s="15" t="s">
        <v>81</v>
      </c>
    </row>
    <row r="383" s="12" customFormat="1">
      <c r="A383" s="12"/>
      <c r="B383" s="242"/>
      <c r="C383" s="243"/>
      <c r="D383" s="238" t="s">
        <v>140</v>
      </c>
      <c r="E383" s="244" t="s">
        <v>1022</v>
      </c>
      <c r="F383" s="245" t="s">
        <v>1023</v>
      </c>
      <c r="G383" s="243"/>
      <c r="H383" s="246">
        <v>7640.3339999999998</v>
      </c>
      <c r="I383" s="247"/>
      <c r="J383" s="243"/>
      <c r="K383" s="243"/>
      <c r="L383" s="248"/>
      <c r="M383" s="249"/>
      <c r="N383" s="250"/>
      <c r="O383" s="250"/>
      <c r="P383" s="250"/>
      <c r="Q383" s="250"/>
      <c r="R383" s="250"/>
      <c r="S383" s="250"/>
      <c r="T383" s="251"/>
      <c r="U383" s="12"/>
      <c r="V383" s="12"/>
      <c r="W383" s="12"/>
      <c r="X383" s="12"/>
      <c r="Y383" s="12"/>
      <c r="Z383" s="12"/>
      <c r="AA383" s="12"/>
      <c r="AB383" s="12"/>
      <c r="AC383" s="12"/>
      <c r="AD383" s="12"/>
      <c r="AE383" s="12"/>
      <c r="AT383" s="252" t="s">
        <v>140</v>
      </c>
      <c r="AU383" s="252" t="s">
        <v>81</v>
      </c>
      <c r="AV383" s="12" t="s">
        <v>103</v>
      </c>
      <c r="AW383" s="12" t="s">
        <v>30</v>
      </c>
      <c r="AX383" s="12" t="s">
        <v>73</v>
      </c>
      <c r="AY383" s="252" t="s">
        <v>133</v>
      </c>
    </row>
    <row r="384" s="12" customFormat="1">
      <c r="A384" s="12"/>
      <c r="B384" s="242"/>
      <c r="C384" s="243"/>
      <c r="D384" s="238" t="s">
        <v>140</v>
      </c>
      <c r="E384" s="244" t="s">
        <v>514</v>
      </c>
      <c r="F384" s="245" t="s">
        <v>1024</v>
      </c>
      <c r="G384" s="243"/>
      <c r="H384" s="246">
        <v>950.60000000000002</v>
      </c>
      <c r="I384" s="247"/>
      <c r="J384" s="243"/>
      <c r="K384" s="243"/>
      <c r="L384" s="248"/>
      <c r="M384" s="249"/>
      <c r="N384" s="250"/>
      <c r="O384" s="250"/>
      <c r="P384" s="250"/>
      <c r="Q384" s="250"/>
      <c r="R384" s="250"/>
      <c r="S384" s="250"/>
      <c r="T384" s="251"/>
      <c r="U384" s="12"/>
      <c r="V384" s="12"/>
      <c r="W384" s="12"/>
      <c r="X384" s="12"/>
      <c r="Y384" s="12"/>
      <c r="Z384" s="12"/>
      <c r="AA384" s="12"/>
      <c r="AB384" s="12"/>
      <c r="AC384" s="12"/>
      <c r="AD384" s="12"/>
      <c r="AE384" s="12"/>
      <c r="AT384" s="252" t="s">
        <v>140</v>
      </c>
      <c r="AU384" s="252" t="s">
        <v>81</v>
      </c>
      <c r="AV384" s="12" t="s">
        <v>103</v>
      </c>
      <c r="AW384" s="12" t="s">
        <v>30</v>
      </c>
      <c r="AX384" s="12" t="s">
        <v>73</v>
      </c>
      <c r="AY384" s="252" t="s">
        <v>133</v>
      </c>
    </row>
    <row r="385" s="12" customFormat="1">
      <c r="A385" s="12"/>
      <c r="B385" s="242"/>
      <c r="C385" s="243"/>
      <c r="D385" s="238" t="s">
        <v>140</v>
      </c>
      <c r="E385" s="244" t="s">
        <v>1025</v>
      </c>
      <c r="F385" s="245" t="s">
        <v>1026</v>
      </c>
      <c r="G385" s="243"/>
      <c r="H385" s="246">
        <v>8590.9339999999993</v>
      </c>
      <c r="I385" s="247"/>
      <c r="J385" s="243"/>
      <c r="K385" s="243"/>
      <c r="L385" s="248"/>
      <c r="M385" s="249"/>
      <c r="N385" s="250"/>
      <c r="O385" s="250"/>
      <c r="P385" s="250"/>
      <c r="Q385" s="250"/>
      <c r="R385" s="250"/>
      <c r="S385" s="250"/>
      <c r="T385" s="251"/>
      <c r="U385" s="12"/>
      <c r="V385" s="12"/>
      <c r="W385" s="12"/>
      <c r="X385" s="12"/>
      <c r="Y385" s="12"/>
      <c r="Z385" s="12"/>
      <c r="AA385" s="12"/>
      <c r="AB385" s="12"/>
      <c r="AC385" s="12"/>
      <c r="AD385" s="12"/>
      <c r="AE385" s="12"/>
      <c r="AT385" s="252" t="s">
        <v>140</v>
      </c>
      <c r="AU385" s="252" t="s">
        <v>81</v>
      </c>
      <c r="AV385" s="12" t="s">
        <v>103</v>
      </c>
      <c r="AW385" s="12" t="s">
        <v>30</v>
      </c>
      <c r="AX385" s="12" t="s">
        <v>81</v>
      </c>
      <c r="AY385" s="252" t="s">
        <v>133</v>
      </c>
    </row>
    <row r="386" s="2" customFormat="1" ht="21.75" customHeight="1">
      <c r="A386" s="36"/>
      <c r="B386" s="37"/>
      <c r="C386" s="225" t="s">
        <v>1027</v>
      </c>
      <c r="D386" s="225" t="s">
        <v>134</v>
      </c>
      <c r="E386" s="226" t="s">
        <v>1028</v>
      </c>
      <c r="F386" s="227" t="s">
        <v>1029</v>
      </c>
      <c r="G386" s="228" t="s">
        <v>478</v>
      </c>
      <c r="H386" s="229">
        <v>848.92600000000004</v>
      </c>
      <c r="I386" s="230"/>
      <c r="J386" s="231">
        <f>ROUND(I386*H386,2)</f>
        <v>0</v>
      </c>
      <c r="K386" s="227" t="s">
        <v>275</v>
      </c>
      <c r="L386" s="42"/>
      <c r="M386" s="232" t="s">
        <v>1</v>
      </c>
      <c r="N386" s="233" t="s">
        <v>38</v>
      </c>
      <c r="O386" s="89"/>
      <c r="P386" s="234">
        <f>O386*H386</f>
        <v>0</v>
      </c>
      <c r="Q386" s="234">
        <v>0</v>
      </c>
      <c r="R386" s="234">
        <f>Q386*H386</f>
        <v>0</v>
      </c>
      <c r="S386" s="234">
        <v>0</v>
      </c>
      <c r="T386" s="235">
        <f>S386*H386</f>
        <v>0</v>
      </c>
      <c r="U386" s="36"/>
      <c r="V386" s="36"/>
      <c r="W386" s="36"/>
      <c r="X386" s="36"/>
      <c r="Y386" s="36"/>
      <c r="Z386" s="36"/>
      <c r="AA386" s="36"/>
      <c r="AB386" s="36"/>
      <c r="AC386" s="36"/>
      <c r="AD386" s="36"/>
      <c r="AE386" s="36"/>
      <c r="AR386" s="236" t="s">
        <v>132</v>
      </c>
      <c r="AT386" s="236" t="s">
        <v>134</v>
      </c>
      <c r="AU386" s="236" t="s">
        <v>81</v>
      </c>
      <c r="AY386" s="15" t="s">
        <v>133</v>
      </c>
      <c r="BE386" s="237">
        <f>IF(N386="základní",J386,0)</f>
        <v>0</v>
      </c>
      <c r="BF386" s="237">
        <f>IF(N386="snížená",J386,0)</f>
        <v>0</v>
      </c>
      <c r="BG386" s="237">
        <f>IF(N386="zákl. přenesená",J386,0)</f>
        <v>0</v>
      </c>
      <c r="BH386" s="237">
        <f>IF(N386="sníž. přenesená",J386,0)</f>
        <v>0</v>
      </c>
      <c r="BI386" s="237">
        <f>IF(N386="nulová",J386,0)</f>
        <v>0</v>
      </c>
      <c r="BJ386" s="15" t="s">
        <v>81</v>
      </c>
      <c r="BK386" s="237">
        <f>ROUND(I386*H386,2)</f>
        <v>0</v>
      </c>
      <c r="BL386" s="15" t="s">
        <v>132</v>
      </c>
      <c r="BM386" s="236" t="s">
        <v>1030</v>
      </c>
    </row>
    <row r="387" s="2" customFormat="1">
      <c r="A387" s="36"/>
      <c r="B387" s="37"/>
      <c r="C387" s="38"/>
      <c r="D387" s="238" t="s">
        <v>139</v>
      </c>
      <c r="E387" s="38"/>
      <c r="F387" s="239" t="s">
        <v>1031</v>
      </c>
      <c r="G387" s="38"/>
      <c r="H387" s="38"/>
      <c r="I387" s="143"/>
      <c r="J387" s="38"/>
      <c r="K387" s="38"/>
      <c r="L387" s="42"/>
      <c r="M387" s="240"/>
      <c r="N387" s="241"/>
      <c r="O387" s="89"/>
      <c r="P387" s="89"/>
      <c r="Q387" s="89"/>
      <c r="R387" s="89"/>
      <c r="S387" s="89"/>
      <c r="T387" s="90"/>
      <c r="U387" s="36"/>
      <c r="V387" s="36"/>
      <c r="W387" s="36"/>
      <c r="X387" s="36"/>
      <c r="Y387" s="36"/>
      <c r="Z387" s="36"/>
      <c r="AA387" s="36"/>
      <c r="AB387" s="36"/>
      <c r="AC387" s="36"/>
      <c r="AD387" s="36"/>
      <c r="AE387" s="36"/>
      <c r="AT387" s="15" t="s">
        <v>139</v>
      </c>
      <c r="AU387" s="15" t="s">
        <v>81</v>
      </c>
    </row>
    <row r="388" s="12" customFormat="1">
      <c r="A388" s="12"/>
      <c r="B388" s="242"/>
      <c r="C388" s="243"/>
      <c r="D388" s="238" t="s">
        <v>140</v>
      </c>
      <c r="E388" s="244" t="s">
        <v>1032</v>
      </c>
      <c r="F388" s="245" t="s">
        <v>1033</v>
      </c>
      <c r="G388" s="243"/>
      <c r="H388" s="246">
        <v>848.92600000000004</v>
      </c>
      <c r="I388" s="247"/>
      <c r="J388" s="243"/>
      <c r="K388" s="243"/>
      <c r="L388" s="248"/>
      <c r="M388" s="249"/>
      <c r="N388" s="250"/>
      <c r="O388" s="250"/>
      <c r="P388" s="250"/>
      <c r="Q388" s="250"/>
      <c r="R388" s="250"/>
      <c r="S388" s="250"/>
      <c r="T388" s="251"/>
      <c r="U388" s="12"/>
      <c r="V388" s="12"/>
      <c r="W388" s="12"/>
      <c r="X388" s="12"/>
      <c r="Y388" s="12"/>
      <c r="Z388" s="12"/>
      <c r="AA388" s="12"/>
      <c r="AB388" s="12"/>
      <c r="AC388" s="12"/>
      <c r="AD388" s="12"/>
      <c r="AE388" s="12"/>
      <c r="AT388" s="252" t="s">
        <v>140</v>
      </c>
      <c r="AU388" s="252" t="s">
        <v>81</v>
      </c>
      <c r="AV388" s="12" t="s">
        <v>103</v>
      </c>
      <c r="AW388" s="12" t="s">
        <v>30</v>
      </c>
      <c r="AX388" s="12" t="s">
        <v>81</v>
      </c>
      <c r="AY388" s="252" t="s">
        <v>133</v>
      </c>
    </row>
    <row r="389" s="2" customFormat="1" ht="21.75" customHeight="1">
      <c r="A389" s="36"/>
      <c r="B389" s="37"/>
      <c r="C389" s="225" t="s">
        <v>1034</v>
      </c>
      <c r="D389" s="225" t="s">
        <v>134</v>
      </c>
      <c r="E389" s="226" t="s">
        <v>1035</v>
      </c>
      <c r="F389" s="227" t="s">
        <v>1036</v>
      </c>
      <c r="G389" s="228" t="s">
        <v>478</v>
      </c>
      <c r="H389" s="229">
        <v>67.900000000000006</v>
      </c>
      <c r="I389" s="230"/>
      <c r="J389" s="231">
        <f>ROUND(I389*H389,2)</f>
        <v>0</v>
      </c>
      <c r="K389" s="227" t="s">
        <v>275</v>
      </c>
      <c r="L389" s="42"/>
      <c r="M389" s="232" t="s">
        <v>1</v>
      </c>
      <c r="N389" s="233" t="s">
        <v>38</v>
      </c>
      <c r="O389" s="89"/>
      <c r="P389" s="234">
        <f>O389*H389</f>
        <v>0</v>
      </c>
      <c r="Q389" s="234">
        <v>0</v>
      </c>
      <c r="R389" s="234">
        <f>Q389*H389</f>
        <v>0</v>
      </c>
      <c r="S389" s="234">
        <v>0</v>
      </c>
      <c r="T389" s="235">
        <f>S389*H389</f>
        <v>0</v>
      </c>
      <c r="U389" s="36"/>
      <c r="V389" s="36"/>
      <c r="W389" s="36"/>
      <c r="X389" s="36"/>
      <c r="Y389" s="36"/>
      <c r="Z389" s="36"/>
      <c r="AA389" s="36"/>
      <c r="AB389" s="36"/>
      <c r="AC389" s="36"/>
      <c r="AD389" s="36"/>
      <c r="AE389" s="36"/>
      <c r="AR389" s="236" t="s">
        <v>132</v>
      </c>
      <c r="AT389" s="236" t="s">
        <v>134</v>
      </c>
      <c r="AU389" s="236" t="s">
        <v>81</v>
      </c>
      <c r="AY389" s="15" t="s">
        <v>133</v>
      </c>
      <c r="BE389" s="237">
        <f>IF(N389="základní",J389,0)</f>
        <v>0</v>
      </c>
      <c r="BF389" s="237">
        <f>IF(N389="snížená",J389,0)</f>
        <v>0</v>
      </c>
      <c r="BG389" s="237">
        <f>IF(N389="zákl. přenesená",J389,0)</f>
        <v>0</v>
      </c>
      <c r="BH389" s="237">
        <f>IF(N389="sníž. přenesená",J389,0)</f>
        <v>0</v>
      </c>
      <c r="BI389" s="237">
        <f>IF(N389="nulová",J389,0)</f>
        <v>0</v>
      </c>
      <c r="BJ389" s="15" t="s">
        <v>81</v>
      </c>
      <c r="BK389" s="237">
        <f>ROUND(I389*H389,2)</f>
        <v>0</v>
      </c>
      <c r="BL389" s="15" t="s">
        <v>132</v>
      </c>
      <c r="BM389" s="236" t="s">
        <v>1037</v>
      </c>
    </row>
    <row r="390" s="2" customFormat="1">
      <c r="A390" s="36"/>
      <c r="B390" s="37"/>
      <c r="C390" s="38"/>
      <c r="D390" s="238" t="s">
        <v>139</v>
      </c>
      <c r="E390" s="38"/>
      <c r="F390" s="239" t="s">
        <v>1038</v>
      </c>
      <c r="G390" s="38"/>
      <c r="H390" s="38"/>
      <c r="I390" s="143"/>
      <c r="J390" s="38"/>
      <c r="K390" s="38"/>
      <c r="L390" s="42"/>
      <c r="M390" s="240"/>
      <c r="N390" s="241"/>
      <c r="O390" s="89"/>
      <c r="P390" s="89"/>
      <c r="Q390" s="89"/>
      <c r="R390" s="89"/>
      <c r="S390" s="89"/>
      <c r="T390" s="90"/>
      <c r="U390" s="36"/>
      <c r="V390" s="36"/>
      <c r="W390" s="36"/>
      <c r="X390" s="36"/>
      <c r="Y390" s="36"/>
      <c r="Z390" s="36"/>
      <c r="AA390" s="36"/>
      <c r="AB390" s="36"/>
      <c r="AC390" s="36"/>
      <c r="AD390" s="36"/>
      <c r="AE390" s="36"/>
      <c r="AT390" s="15" t="s">
        <v>139</v>
      </c>
      <c r="AU390" s="15" t="s">
        <v>81</v>
      </c>
    </row>
    <row r="391" s="12" customFormat="1">
      <c r="A391" s="12"/>
      <c r="B391" s="242"/>
      <c r="C391" s="243"/>
      <c r="D391" s="238" t="s">
        <v>140</v>
      </c>
      <c r="E391" s="244" t="s">
        <v>1039</v>
      </c>
      <c r="F391" s="245" t="s">
        <v>1040</v>
      </c>
      <c r="G391" s="243"/>
      <c r="H391" s="246">
        <v>67.900000000000006</v>
      </c>
      <c r="I391" s="247"/>
      <c r="J391" s="243"/>
      <c r="K391" s="243"/>
      <c r="L391" s="248"/>
      <c r="M391" s="249"/>
      <c r="N391" s="250"/>
      <c r="O391" s="250"/>
      <c r="P391" s="250"/>
      <c r="Q391" s="250"/>
      <c r="R391" s="250"/>
      <c r="S391" s="250"/>
      <c r="T391" s="251"/>
      <c r="U391" s="12"/>
      <c r="V391" s="12"/>
      <c r="W391" s="12"/>
      <c r="X391" s="12"/>
      <c r="Y391" s="12"/>
      <c r="Z391" s="12"/>
      <c r="AA391" s="12"/>
      <c r="AB391" s="12"/>
      <c r="AC391" s="12"/>
      <c r="AD391" s="12"/>
      <c r="AE391" s="12"/>
      <c r="AT391" s="252" t="s">
        <v>140</v>
      </c>
      <c r="AU391" s="252" t="s">
        <v>81</v>
      </c>
      <c r="AV391" s="12" t="s">
        <v>103</v>
      </c>
      <c r="AW391" s="12" t="s">
        <v>30</v>
      </c>
      <c r="AX391" s="12" t="s">
        <v>81</v>
      </c>
      <c r="AY391" s="252" t="s">
        <v>133</v>
      </c>
    </row>
    <row r="392" s="11" customFormat="1" ht="25.92" customHeight="1">
      <c r="A392" s="11"/>
      <c r="B392" s="211"/>
      <c r="C392" s="212"/>
      <c r="D392" s="213" t="s">
        <v>72</v>
      </c>
      <c r="E392" s="214" t="s">
        <v>1041</v>
      </c>
      <c r="F392" s="214" t="s">
        <v>1042</v>
      </c>
      <c r="G392" s="212"/>
      <c r="H392" s="212"/>
      <c r="I392" s="215"/>
      <c r="J392" s="216">
        <f>BK392</f>
        <v>0</v>
      </c>
      <c r="K392" s="212"/>
      <c r="L392" s="217"/>
      <c r="M392" s="218"/>
      <c r="N392" s="219"/>
      <c r="O392" s="219"/>
      <c r="P392" s="220">
        <f>SUM(P393:P394)</f>
        <v>0</v>
      </c>
      <c r="Q392" s="219"/>
      <c r="R392" s="220">
        <f>SUM(R393:R394)</f>
        <v>0</v>
      </c>
      <c r="S392" s="219"/>
      <c r="T392" s="221">
        <f>SUM(T393:T394)</f>
        <v>0</v>
      </c>
      <c r="U392" s="11"/>
      <c r="V392" s="11"/>
      <c r="W392" s="11"/>
      <c r="X392" s="11"/>
      <c r="Y392" s="11"/>
      <c r="Z392" s="11"/>
      <c r="AA392" s="11"/>
      <c r="AB392" s="11"/>
      <c r="AC392" s="11"/>
      <c r="AD392" s="11"/>
      <c r="AE392" s="11"/>
      <c r="AR392" s="222" t="s">
        <v>132</v>
      </c>
      <c r="AT392" s="223" t="s">
        <v>72</v>
      </c>
      <c r="AU392" s="223" t="s">
        <v>73</v>
      </c>
      <c r="AY392" s="222" t="s">
        <v>133</v>
      </c>
      <c r="BK392" s="224">
        <f>SUM(BK393:BK394)</f>
        <v>0</v>
      </c>
    </row>
    <row r="393" s="2" customFormat="1" ht="21.75" customHeight="1">
      <c r="A393" s="36"/>
      <c r="B393" s="37"/>
      <c r="C393" s="225" t="s">
        <v>1043</v>
      </c>
      <c r="D393" s="225" t="s">
        <v>134</v>
      </c>
      <c r="E393" s="226" t="s">
        <v>1044</v>
      </c>
      <c r="F393" s="227" t="s">
        <v>1045</v>
      </c>
      <c r="G393" s="228" t="s">
        <v>478</v>
      </c>
      <c r="H393" s="229">
        <v>1632.297</v>
      </c>
      <c r="I393" s="230"/>
      <c r="J393" s="231">
        <f>ROUND(I393*H393,2)</f>
        <v>0</v>
      </c>
      <c r="K393" s="227" t="s">
        <v>275</v>
      </c>
      <c r="L393" s="42"/>
      <c r="M393" s="232" t="s">
        <v>1</v>
      </c>
      <c r="N393" s="233" t="s">
        <v>38</v>
      </c>
      <c r="O393" s="89"/>
      <c r="P393" s="234">
        <f>O393*H393</f>
        <v>0</v>
      </c>
      <c r="Q393" s="234">
        <v>0</v>
      </c>
      <c r="R393" s="234">
        <f>Q393*H393</f>
        <v>0</v>
      </c>
      <c r="S393" s="234">
        <v>0</v>
      </c>
      <c r="T393" s="235">
        <f>S393*H393</f>
        <v>0</v>
      </c>
      <c r="U393" s="36"/>
      <c r="V393" s="36"/>
      <c r="W393" s="36"/>
      <c r="X393" s="36"/>
      <c r="Y393" s="36"/>
      <c r="Z393" s="36"/>
      <c r="AA393" s="36"/>
      <c r="AB393" s="36"/>
      <c r="AC393" s="36"/>
      <c r="AD393" s="36"/>
      <c r="AE393" s="36"/>
      <c r="AR393" s="236" t="s">
        <v>132</v>
      </c>
      <c r="AT393" s="236" t="s">
        <v>134</v>
      </c>
      <c r="AU393" s="236" t="s">
        <v>81</v>
      </c>
      <c r="AY393" s="15" t="s">
        <v>133</v>
      </c>
      <c r="BE393" s="237">
        <f>IF(N393="základní",J393,0)</f>
        <v>0</v>
      </c>
      <c r="BF393" s="237">
        <f>IF(N393="snížená",J393,0)</f>
        <v>0</v>
      </c>
      <c r="BG393" s="237">
        <f>IF(N393="zákl. přenesená",J393,0)</f>
        <v>0</v>
      </c>
      <c r="BH393" s="237">
        <f>IF(N393="sníž. přenesená",J393,0)</f>
        <v>0</v>
      </c>
      <c r="BI393" s="237">
        <f>IF(N393="nulová",J393,0)</f>
        <v>0</v>
      </c>
      <c r="BJ393" s="15" t="s">
        <v>81</v>
      </c>
      <c r="BK393" s="237">
        <f>ROUND(I393*H393,2)</f>
        <v>0</v>
      </c>
      <c r="BL393" s="15" t="s">
        <v>132</v>
      </c>
      <c r="BM393" s="236" t="s">
        <v>1046</v>
      </c>
    </row>
    <row r="394" s="2" customFormat="1">
      <c r="A394" s="36"/>
      <c r="B394" s="37"/>
      <c r="C394" s="38"/>
      <c r="D394" s="238" t="s">
        <v>139</v>
      </c>
      <c r="E394" s="38"/>
      <c r="F394" s="239" t="s">
        <v>1047</v>
      </c>
      <c r="G394" s="38"/>
      <c r="H394" s="38"/>
      <c r="I394" s="143"/>
      <c r="J394" s="38"/>
      <c r="K394" s="38"/>
      <c r="L394" s="42"/>
      <c r="M394" s="263"/>
      <c r="N394" s="264"/>
      <c r="O394" s="265"/>
      <c r="P394" s="265"/>
      <c r="Q394" s="265"/>
      <c r="R394" s="265"/>
      <c r="S394" s="265"/>
      <c r="T394" s="266"/>
      <c r="U394" s="36"/>
      <c r="V394" s="36"/>
      <c r="W394" s="36"/>
      <c r="X394" s="36"/>
      <c r="Y394" s="36"/>
      <c r="Z394" s="36"/>
      <c r="AA394" s="36"/>
      <c r="AB394" s="36"/>
      <c r="AC394" s="36"/>
      <c r="AD394" s="36"/>
      <c r="AE394" s="36"/>
      <c r="AT394" s="15" t="s">
        <v>139</v>
      </c>
      <c r="AU394" s="15" t="s">
        <v>81</v>
      </c>
    </row>
    <row r="395" s="2" customFormat="1" ht="6.96" customHeight="1">
      <c r="A395" s="36"/>
      <c r="B395" s="64"/>
      <c r="C395" s="65"/>
      <c r="D395" s="65"/>
      <c r="E395" s="65"/>
      <c r="F395" s="65"/>
      <c r="G395" s="65"/>
      <c r="H395" s="65"/>
      <c r="I395" s="182"/>
      <c r="J395" s="65"/>
      <c r="K395" s="65"/>
      <c r="L395" s="42"/>
      <c r="M395" s="36"/>
      <c r="O395" s="36"/>
      <c r="P395" s="36"/>
      <c r="Q395" s="36"/>
      <c r="R395" s="36"/>
      <c r="S395" s="36"/>
      <c r="T395" s="36"/>
      <c r="U395" s="36"/>
      <c r="V395" s="36"/>
      <c r="W395" s="36"/>
      <c r="X395" s="36"/>
      <c r="Y395" s="36"/>
      <c r="Z395" s="36"/>
      <c r="AA395" s="36"/>
      <c r="AB395" s="36"/>
      <c r="AC395" s="36"/>
      <c r="AD395" s="36"/>
      <c r="AE395" s="36"/>
    </row>
  </sheetData>
  <sheetProtection sheet="1" autoFilter="0" formatColumns="0" formatRows="0" objects="1" scenarios="1" spinCount="100000" saltValue="F8jMzfqFAd2fzlxW1b/beDL1em+GgU3cxqGAeeLrYmId/tRSlRrFqPiSCngCGW1+UMrjkunx8rDFoMorfFcm8g==" hashValue="mraeVGmGw8r/abbI5hLBSjNK36IYEmYG5ofSa7tx0tX7EGw3Khg1O5YEE9HIWSjd+zNL/l9gdFKMBPwnOzLvWw==" algorithmName="SHA-512" password="CC35"/>
  <autoFilter ref="C123:K394"/>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4"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4"/>
      <c r="L2" s="1"/>
      <c r="M2" s="1"/>
      <c r="N2" s="1"/>
      <c r="O2" s="1"/>
      <c r="P2" s="1"/>
      <c r="Q2" s="1"/>
      <c r="R2" s="1"/>
      <c r="S2" s="1"/>
      <c r="T2" s="1"/>
      <c r="U2" s="1"/>
      <c r="V2" s="1"/>
      <c r="AT2" s="15" t="s">
        <v>92</v>
      </c>
      <c r="AZ2" s="135" t="s">
        <v>143</v>
      </c>
      <c r="BA2" s="135" t="s">
        <v>143</v>
      </c>
      <c r="BB2" s="135" t="s">
        <v>1</v>
      </c>
      <c r="BC2" s="135" t="s">
        <v>1048</v>
      </c>
      <c r="BD2" s="135" t="s">
        <v>103</v>
      </c>
    </row>
    <row r="3" s="1" customFormat="1" ht="6.96" customHeight="1">
      <c r="B3" s="136"/>
      <c r="C3" s="137"/>
      <c r="D3" s="137"/>
      <c r="E3" s="137"/>
      <c r="F3" s="137"/>
      <c r="G3" s="137"/>
      <c r="H3" s="137"/>
      <c r="I3" s="138"/>
      <c r="J3" s="137"/>
      <c r="K3" s="137"/>
      <c r="L3" s="18"/>
      <c r="AT3" s="15" t="s">
        <v>83</v>
      </c>
      <c r="AZ3" s="135" t="s">
        <v>1049</v>
      </c>
      <c r="BA3" s="135" t="s">
        <v>1049</v>
      </c>
      <c r="BB3" s="135" t="s">
        <v>1</v>
      </c>
      <c r="BC3" s="135" t="s">
        <v>1050</v>
      </c>
      <c r="BD3" s="135" t="s">
        <v>103</v>
      </c>
    </row>
    <row r="4" s="1" customFormat="1" ht="24.96" customHeight="1">
      <c r="B4" s="18"/>
      <c r="D4" s="139" t="s">
        <v>105</v>
      </c>
      <c r="I4" s="134"/>
      <c r="L4" s="18"/>
      <c r="M4" s="140" t="s">
        <v>10</v>
      </c>
      <c r="AT4" s="15" t="s">
        <v>4</v>
      </c>
      <c r="AZ4" s="135" t="s">
        <v>102</v>
      </c>
      <c r="BA4" s="135" t="s">
        <v>102</v>
      </c>
      <c r="BB4" s="135" t="s">
        <v>1</v>
      </c>
      <c r="BC4" s="135" t="s">
        <v>455</v>
      </c>
      <c r="BD4" s="135" t="s">
        <v>103</v>
      </c>
    </row>
    <row r="5" s="1" customFormat="1" ht="6.96" customHeight="1">
      <c r="B5" s="18"/>
      <c r="I5" s="134"/>
      <c r="L5" s="18"/>
      <c r="AZ5" s="135" t="s">
        <v>1051</v>
      </c>
      <c r="BA5" s="135" t="s">
        <v>1051</v>
      </c>
      <c r="BB5" s="135" t="s">
        <v>1</v>
      </c>
      <c r="BC5" s="135" t="s">
        <v>1048</v>
      </c>
      <c r="BD5" s="135" t="s">
        <v>103</v>
      </c>
    </row>
    <row r="6" s="1" customFormat="1" ht="12" customHeight="1">
      <c r="B6" s="18"/>
      <c r="D6" s="141" t="s">
        <v>16</v>
      </c>
      <c r="I6" s="134"/>
      <c r="L6" s="18"/>
      <c r="AZ6" s="135" t="s">
        <v>1052</v>
      </c>
      <c r="BA6" s="135" t="s">
        <v>1052</v>
      </c>
      <c r="BB6" s="135" t="s">
        <v>1</v>
      </c>
      <c r="BC6" s="135" t="s">
        <v>81</v>
      </c>
      <c r="BD6" s="135" t="s">
        <v>103</v>
      </c>
    </row>
    <row r="7" s="1" customFormat="1" ht="16.5" customHeight="1">
      <c r="B7" s="18"/>
      <c r="E7" s="142" t="str">
        <f>'Rekapitulace stavby'!K6</f>
        <v>Modernizace sil.II/315 Hrádek - Ústí nad Orlicí</v>
      </c>
      <c r="F7" s="141"/>
      <c r="G7" s="141"/>
      <c r="H7" s="141"/>
      <c r="I7" s="134"/>
      <c r="L7" s="18"/>
      <c r="AZ7" s="135" t="s">
        <v>1053</v>
      </c>
      <c r="BA7" s="135" t="s">
        <v>1053</v>
      </c>
      <c r="BB7" s="135" t="s">
        <v>1</v>
      </c>
      <c r="BC7" s="135" t="s">
        <v>1054</v>
      </c>
      <c r="BD7" s="135" t="s">
        <v>103</v>
      </c>
    </row>
    <row r="8" s="2" customFormat="1" ht="12" customHeight="1">
      <c r="A8" s="36"/>
      <c r="B8" s="42"/>
      <c r="C8" s="36"/>
      <c r="D8" s="141" t="s">
        <v>106</v>
      </c>
      <c r="E8" s="36"/>
      <c r="F8" s="36"/>
      <c r="G8" s="36"/>
      <c r="H8" s="36"/>
      <c r="I8" s="143"/>
      <c r="J8" s="36"/>
      <c r="K8" s="36"/>
      <c r="L8" s="61"/>
      <c r="S8" s="36"/>
      <c r="T8" s="36"/>
      <c r="U8" s="36"/>
      <c r="V8" s="36"/>
      <c r="W8" s="36"/>
      <c r="X8" s="36"/>
      <c r="Y8" s="36"/>
      <c r="Z8" s="36"/>
      <c r="AA8" s="36"/>
      <c r="AB8" s="36"/>
      <c r="AC8" s="36"/>
      <c r="AD8" s="36"/>
      <c r="AE8" s="36"/>
      <c r="AZ8" s="135" t="s">
        <v>1022</v>
      </c>
      <c r="BA8" s="135" t="s">
        <v>1022</v>
      </c>
      <c r="BB8" s="135" t="s">
        <v>1</v>
      </c>
      <c r="BC8" s="135" t="s">
        <v>165</v>
      </c>
      <c r="BD8" s="135" t="s">
        <v>103</v>
      </c>
    </row>
    <row r="9" s="2" customFormat="1" ht="16.5" customHeight="1">
      <c r="A9" s="36"/>
      <c r="B9" s="42"/>
      <c r="C9" s="36"/>
      <c r="D9" s="36"/>
      <c r="E9" s="144" t="s">
        <v>1055</v>
      </c>
      <c r="F9" s="36"/>
      <c r="G9" s="36"/>
      <c r="H9" s="36"/>
      <c r="I9" s="143"/>
      <c r="J9" s="36"/>
      <c r="K9" s="36"/>
      <c r="L9" s="61"/>
      <c r="S9" s="36"/>
      <c r="T9" s="36"/>
      <c r="U9" s="36"/>
      <c r="V9" s="36"/>
      <c r="W9" s="36"/>
      <c r="X9" s="36"/>
      <c r="Y9" s="36"/>
      <c r="Z9" s="36"/>
      <c r="AA9" s="36"/>
      <c r="AB9" s="36"/>
      <c r="AC9" s="36"/>
      <c r="AD9" s="36"/>
      <c r="AE9" s="36"/>
      <c r="AZ9" s="135" t="s">
        <v>1056</v>
      </c>
      <c r="BA9" s="135" t="s">
        <v>1056</v>
      </c>
      <c r="BB9" s="135" t="s">
        <v>1</v>
      </c>
      <c r="BC9" s="135" t="s">
        <v>1057</v>
      </c>
      <c r="BD9" s="135" t="s">
        <v>103</v>
      </c>
    </row>
    <row r="10" s="2" customFormat="1">
      <c r="A10" s="36"/>
      <c r="B10" s="42"/>
      <c r="C10" s="36"/>
      <c r="D10" s="36"/>
      <c r="E10" s="36"/>
      <c r="F10" s="36"/>
      <c r="G10" s="36"/>
      <c r="H10" s="36"/>
      <c r="I10" s="143"/>
      <c r="J10" s="36"/>
      <c r="K10" s="36"/>
      <c r="L10" s="61"/>
      <c r="S10" s="36"/>
      <c r="T10" s="36"/>
      <c r="U10" s="36"/>
      <c r="V10" s="36"/>
      <c r="W10" s="36"/>
      <c r="X10" s="36"/>
      <c r="Y10" s="36"/>
      <c r="Z10" s="36"/>
      <c r="AA10" s="36"/>
      <c r="AB10" s="36"/>
      <c r="AC10" s="36"/>
      <c r="AD10" s="36"/>
      <c r="AE10" s="36"/>
      <c r="AZ10" s="135" t="s">
        <v>1058</v>
      </c>
      <c r="BA10" s="135" t="s">
        <v>1058</v>
      </c>
      <c r="BB10" s="135" t="s">
        <v>1</v>
      </c>
      <c r="BC10" s="135" t="s">
        <v>1059</v>
      </c>
      <c r="BD10" s="135" t="s">
        <v>103</v>
      </c>
    </row>
    <row r="11" s="2" customFormat="1" ht="12" customHeight="1">
      <c r="A11" s="36"/>
      <c r="B11" s="42"/>
      <c r="C11" s="36"/>
      <c r="D11" s="141" t="s">
        <v>18</v>
      </c>
      <c r="E11" s="36"/>
      <c r="F11" s="145" t="s">
        <v>1</v>
      </c>
      <c r="G11" s="36"/>
      <c r="H11" s="36"/>
      <c r="I11" s="146" t="s">
        <v>19</v>
      </c>
      <c r="J11" s="145" t="s">
        <v>1</v>
      </c>
      <c r="K11" s="36"/>
      <c r="L11" s="61"/>
      <c r="S11" s="36"/>
      <c r="T11" s="36"/>
      <c r="U11" s="36"/>
      <c r="V11" s="36"/>
      <c r="W11" s="36"/>
      <c r="X11" s="36"/>
      <c r="Y11" s="36"/>
      <c r="Z11" s="36"/>
      <c r="AA11" s="36"/>
      <c r="AB11" s="36"/>
      <c r="AC11" s="36"/>
      <c r="AD11" s="36"/>
      <c r="AE11" s="36"/>
      <c r="AZ11" s="135" t="s">
        <v>516</v>
      </c>
      <c r="BA11" s="135" t="s">
        <v>516</v>
      </c>
      <c r="BB11" s="135" t="s">
        <v>1</v>
      </c>
      <c r="BC11" s="135" t="s">
        <v>887</v>
      </c>
      <c r="BD11" s="135" t="s">
        <v>103</v>
      </c>
    </row>
    <row r="12" s="2" customFormat="1" ht="12" customHeight="1">
      <c r="A12" s="36"/>
      <c r="B12" s="42"/>
      <c r="C12" s="36"/>
      <c r="D12" s="141" t="s">
        <v>20</v>
      </c>
      <c r="E12" s="36"/>
      <c r="F12" s="145" t="s">
        <v>21</v>
      </c>
      <c r="G12" s="36"/>
      <c r="H12" s="36"/>
      <c r="I12" s="146" t="s">
        <v>22</v>
      </c>
      <c r="J12" s="147" t="str">
        <f>'Rekapitulace stavby'!AN8</f>
        <v>28. 4. 2020</v>
      </c>
      <c r="K12" s="36"/>
      <c r="L12" s="61"/>
      <c r="S12" s="36"/>
      <c r="T12" s="36"/>
      <c r="U12" s="36"/>
      <c r="V12" s="36"/>
      <c r="W12" s="36"/>
      <c r="X12" s="36"/>
      <c r="Y12" s="36"/>
      <c r="Z12" s="36"/>
      <c r="AA12" s="36"/>
      <c r="AB12" s="36"/>
      <c r="AC12" s="36"/>
      <c r="AD12" s="36"/>
      <c r="AE12" s="36"/>
      <c r="AZ12" s="135" t="s">
        <v>1060</v>
      </c>
      <c r="BA12" s="135" t="s">
        <v>1060</v>
      </c>
      <c r="BB12" s="135" t="s">
        <v>1</v>
      </c>
      <c r="BC12" s="135" t="s">
        <v>1061</v>
      </c>
      <c r="BD12" s="135" t="s">
        <v>103</v>
      </c>
    </row>
    <row r="13" s="2" customFormat="1" ht="10.8" customHeight="1">
      <c r="A13" s="36"/>
      <c r="B13" s="42"/>
      <c r="C13" s="36"/>
      <c r="D13" s="36"/>
      <c r="E13" s="36"/>
      <c r="F13" s="36"/>
      <c r="G13" s="36"/>
      <c r="H13" s="36"/>
      <c r="I13" s="143"/>
      <c r="J13" s="36"/>
      <c r="K13" s="36"/>
      <c r="L13" s="61"/>
      <c r="S13" s="36"/>
      <c r="T13" s="36"/>
      <c r="U13" s="36"/>
      <c r="V13" s="36"/>
      <c r="W13" s="36"/>
      <c r="X13" s="36"/>
      <c r="Y13" s="36"/>
      <c r="Z13" s="36"/>
      <c r="AA13" s="36"/>
      <c r="AB13" s="36"/>
      <c r="AC13" s="36"/>
      <c r="AD13" s="36"/>
      <c r="AE13" s="36"/>
      <c r="AZ13" s="135" t="s">
        <v>1062</v>
      </c>
      <c r="BA13" s="135" t="s">
        <v>1062</v>
      </c>
      <c r="BB13" s="135" t="s">
        <v>1</v>
      </c>
      <c r="BC13" s="135" t="s">
        <v>1063</v>
      </c>
      <c r="BD13" s="135" t="s">
        <v>103</v>
      </c>
    </row>
    <row r="14" s="2" customFormat="1" ht="12" customHeight="1">
      <c r="A14" s="36"/>
      <c r="B14" s="42"/>
      <c r="C14" s="36"/>
      <c r="D14" s="141" t="s">
        <v>24</v>
      </c>
      <c r="E14" s="36"/>
      <c r="F14" s="36"/>
      <c r="G14" s="36"/>
      <c r="H14" s="36"/>
      <c r="I14" s="146" t="s">
        <v>25</v>
      </c>
      <c r="J14" s="145" t="str">
        <f>IF('Rekapitulace stavby'!AN10="","",'Rekapitulace stavby'!AN10)</f>
        <v/>
      </c>
      <c r="K14" s="36"/>
      <c r="L14" s="61"/>
      <c r="S14" s="36"/>
      <c r="T14" s="36"/>
      <c r="U14" s="36"/>
      <c r="V14" s="36"/>
      <c r="W14" s="36"/>
      <c r="X14" s="36"/>
      <c r="Y14" s="36"/>
      <c r="Z14" s="36"/>
      <c r="AA14" s="36"/>
      <c r="AB14" s="36"/>
      <c r="AC14" s="36"/>
      <c r="AD14" s="36"/>
      <c r="AE14" s="36"/>
    </row>
    <row r="15" s="2" customFormat="1" ht="18" customHeight="1">
      <c r="A15" s="36"/>
      <c r="B15" s="42"/>
      <c r="C15" s="36"/>
      <c r="D15" s="36"/>
      <c r="E15" s="145" t="str">
        <f>IF('Rekapitulace stavby'!E11="","",'Rekapitulace stavby'!E11)</f>
        <v xml:space="preserve"> </v>
      </c>
      <c r="F15" s="36"/>
      <c r="G15" s="36"/>
      <c r="H15" s="36"/>
      <c r="I15" s="146" t="s">
        <v>26</v>
      </c>
      <c r="J15" s="145" t="str">
        <f>IF('Rekapitulace stavby'!AN11="","",'Rekapitulace stavby'!AN11)</f>
        <v/>
      </c>
      <c r="K15" s="36"/>
      <c r="L15" s="61"/>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143"/>
      <c r="J16" s="36"/>
      <c r="K16" s="36"/>
      <c r="L16" s="61"/>
      <c r="S16" s="36"/>
      <c r="T16" s="36"/>
      <c r="U16" s="36"/>
      <c r="V16" s="36"/>
      <c r="W16" s="36"/>
      <c r="X16" s="36"/>
      <c r="Y16" s="36"/>
      <c r="Z16" s="36"/>
      <c r="AA16" s="36"/>
      <c r="AB16" s="36"/>
      <c r="AC16" s="36"/>
      <c r="AD16" s="36"/>
      <c r="AE16" s="36"/>
    </row>
    <row r="17" s="2" customFormat="1" ht="12" customHeight="1">
      <c r="A17" s="36"/>
      <c r="B17" s="42"/>
      <c r="C17" s="36"/>
      <c r="D17" s="141" t="s">
        <v>27</v>
      </c>
      <c r="E17" s="36"/>
      <c r="F17" s="36"/>
      <c r="G17" s="36"/>
      <c r="H17" s="36"/>
      <c r="I17" s="146" t="s">
        <v>25</v>
      </c>
      <c r="J17" s="31" t="str">
        <f>'Rekapitulace stavby'!AN13</f>
        <v>Vyplň údaj</v>
      </c>
      <c r="K17" s="36"/>
      <c r="L17" s="61"/>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45"/>
      <c r="G18" s="145"/>
      <c r="H18" s="145"/>
      <c r="I18" s="146" t="s">
        <v>26</v>
      </c>
      <c r="J18" s="31" t="str">
        <f>'Rekapitulace stavby'!AN14</f>
        <v>Vyplň údaj</v>
      </c>
      <c r="K18" s="36"/>
      <c r="L18" s="61"/>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143"/>
      <c r="J19" s="36"/>
      <c r="K19" s="36"/>
      <c r="L19" s="61"/>
      <c r="S19" s="36"/>
      <c r="T19" s="36"/>
      <c r="U19" s="36"/>
      <c r="V19" s="36"/>
      <c r="W19" s="36"/>
      <c r="X19" s="36"/>
      <c r="Y19" s="36"/>
      <c r="Z19" s="36"/>
      <c r="AA19" s="36"/>
      <c r="AB19" s="36"/>
      <c r="AC19" s="36"/>
      <c r="AD19" s="36"/>
      <c r="AE19" s="36"/>
    </row>
    <row r="20" s="2" customFormat="1" ht="12" customHeight="1">
      <c r="A20" s="36"/>
      <c r="B20" s="42"/>
      <c r="C20" s="36"/>
      <c r="D20" s="141" t="s">
        <v>29</v>
      </c>
      <c r="E20" s="36"/>
      <c r="F20" s="36"/>
      <c r="G20" s="36"/>
      <c r="H20" s="36"/>
      <c r="I20" s="146" t="s">
        <v>25</v>
      </c>
      <c r="J20" s="145" t="str">
        <f>IF('Rekapitulace stavby'!AN16="","",'Rekapitulace stavby'!AN16)</f>
        <v/>
      </c>
      <c r="K20" s="36"/>
      <c r="L20" s="61"/>
      <c r="S20" s="36"/>
      <c r="T20" s="36"/>
      <c r="U20" s="36"/>
      <c r="V20" s="36"/>
      <c r="W20" s="36"/>
      <c r="X20" s="36"/>
      <c r="Y20" s="36"/>
      <c r="Z20" s="36"/>
      <c r="AA20" s="36"/>
      <c r="AB20" s="36"/>
      <c r="AC20" s="36"/>
      <c r="AD20" s="36"/>
      <c r="AE20" s="36"/>
    </row>
    <row r="21" s="2" customFormat="1" ht="18" customHeight="1">
      <c r="A21" s="36"/>
      <c r="B21" s="42"/>
      <c r="C21" s="36"/>
      <c r="D21" s="36"/>
      <c r="E21" s="145" t="str">
        <f>IF('Rekapitulace stavby'!E17="","",'Rekapitulace stavby'!E17)</f>
        <v xml:space="preserve"> </v>
      </c>
      <c r="F21" s="36"/>
      <c r="G21" s="36"/>
      <c r="H21" s="36"/>
      <c r="I21" s="146" t="s">
        <v>26</v>
      </c>
      <c r="J21" s="145" t="str">
        <f>IF('Rekapitulace stavby'!AN17="","",'Rekapitulace stavby'!AN17)</f>
        <v/>
      </c>
      <c r="K21" s="36"/>
      <c r="L21" s="61"/>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143"/>
      <c r="J22" s="36"/>
      <c r="K22" s="36"/>
      <c r="L22" s="61"/>
      <c r="S22" s="36"/>
      <c r="T22" s="36"/>
      <c r="U22" s="36"/>
      <c r="V22" s="36"/>
      <c r="W22" s="36"/>
      <c r="X22" s="36"/>
      <c r="Y22" s="36"/>
      <c r="Z22" s="36"/>
      <c r="AA22" s="36"/>
      <c r="AB22" s="36"/>
      <c r="AC22" s="36"/>
      <c r="AD22" s="36"/>
      <c r="AE22" s="36"/>
    </row>
    <row r="23" s="2" customFormat="1" ht="12" customHeight="1">
      <c r="A23" s="36"/>
      <c r="B23" s="42"/>
      <c r="C23" s="36"/>
      <c r="D23" s="141" t="s">
        <v>31</v>
      </c>
      <c r="E23" s="36"/>
      <c r="F23" s="36"/>
      <c r="G23" s="36"/>
      <c r="H23" s="36"/>
      <c r="I23" s="146" t="s">
        <v>25</v>
      </c>
      <c r="J23" s="145" t="str">
        <f>IF('Rekapitulace stavby'!AN19="","",'Rekapitulace stavby'!AN19)</f>
        <v/>
      </c>
      <c r="K23" s="36"/>
      <c r="L23" s="61"/>
      <c r="S23" s="36"/>
      <c r="T23" s="36"/>
      <c r="U23" s="36"/>
      <c r="V23" s="36"/>
      <c r="W23" s="36"/>
      <c r="X23" s="36"/>
      <c r="Y23" s="36"/>
      <c r="Z23" s="36"/>
      <c r="AA23" s="36"/>
      <c r="AB23" s="36"/>
      <c r="AC23" s="36"/>
      <c r="AD23" s="36"/>
      <c r="AE23" s="36"/>
    </row>
    <row r="24" s="2" customFormat="1" ht="18" customHeight="1">
      <c r="A24" s="36"/>
      <c r="B24" s="42"/>
      <c r="C24" s="36"/>
      <c r="D24" s="36"/>
      <c r="E24" s="145" t="str">
        <f>IF('Rekapitulace stavby'!E20="","",'Rekapitulace stavby'!E20)</f>
        <v xml:space="preserve"> </v>
      </c>
      <c r="F24" s="36"/>
      <c r="G24" s="36"/>
      <c r="H24" s="36"/>
      <c r="I24" s="146" t="s">
        <v>26</v>
      </c>
      <c r="J24" s="145" t="str">
        <f>IF('Rekapitulace stavby'!AN20="","",'Rekapitulace stavby'!AN20)</f>
        <v/>
      </c>
      <c r="K24" s="36"/>
      <c r="L24" s="61"/>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143"/>
      <c r="J25" s="36"/>
      <c r="K25" s="36"/>
      <c r="L25" s="61"/>
      <c r="S25" s="36"/>
      <c r="T25" s="36"/>
      <c r="U25" s="36"/>
      <c r="V25" s="36"/>
      <c r="W25" s="36"/>
      <c r="X25" s="36"/>
      <c r="Y25" s="36"/>
      <c r="Z25" s="36"/>
      <c r="AA25" s="36"/>
      <c r="AB25" s="36"/>
      <c r="AC25" s="36"/>
      <c r="AD25" s="36"/>
      <c r="AE25" s="36"/>
    </row>
    <row r="26" s="2" customFormat="1" ht="12" customHeight="1">
      <c r="A26" s="36"/>
      <c r="B26" s="42"/>
      <c r="C26" s="36"/>
      <c r="D26" s="141" t="s">
        <v>32</v>
      </c>
      <c r="E26" s="36"/>
      <c r="F26" s="36"/>
      <c r="G26" s="36"/>
      <c r="H26" s="36"/>
      <c r="I26" s="143"/>
      <c r="J26" s="36"/>
      <c r="K26" s="36"/>
      <c r="L26" s="61"/>
      <c r="S26" s="36"/>
      <c r="T26" s="36"/>
      <c r="U26" s="36"/>
      <c r="V26" s="36"/>
      <c r="W26" s="36"/>
      <c r="X26" s="36"/>
      <c r="Y26" s="36"/>
      <c r="Z26" s="36"/>
      <c r="AA26" s="36"/>
      <c r="AB26" s="36"/>
      <c r="AC26" s="36"/>
      <c r="AD26" s="36"/>
      <c r="AE26" s="36"/>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6"/>
      <c r="B28" s="42"/>
      <c r="C28" s="36"/>
      <c r="D28" s="36"/>
      <c r="E28" s="36"/>
      <c r="F28" s="36"/>
      <c r="G28" s="36"/>
      <c r="H28" s="36"/>
      <c r="I28" s="143"/>
      <c r="J28" s="36"/>
      <c r="K28" s="36"/>
      <c r="L28" s="61"/>
      <c r="S28" s="36"/>
      <c r="T28" s="36"/>
      <c r="U28" s="36"/>
      <c r="V28" s="36"/>
      <c r="W28" s="36"/>
      <c r="X28" s="36"/>
      <c r="Y28" s="36"/>
      <c r="Z28" s="36"/>
      <c r="AA28" s="36"/>
      <c r="AB28" s="36"/>
      <c r="AC28" s="36"/>
      <c r="AD28" s="36"/>
      <c r="AE28" s="36"/>
    </row>
    <row r="29" s="2" customFormat="1" ht="6.96" customHeight="1">
      <c r="A29" s="36"/>
      <c r="B29" s="42"/>
      <c r="C29" s="36"/>
      <c r="D29" s="153"/>
      <c r="E29" s="153"/>
      <c r="F29" s="153"/>
      <c r="G29" s="153"/>
      <c r="H29" s="153"/>
      <c r="I29" s="154"/>
      <c r="J29" s="153"/>
      <c r="K29" s="153"/>
      <c r="L29" s="61"/>
      <c r="S29" s="36"/>
      <c r="T29" s="36"/>
      <c r="U29" s="36"/>
      <c r="V29" s="36"/>
      <c r="W29" s="36"/>
      <c r="X29" s="36"/>
      <c r="Y29" s="36"/>
      <c r="Z29" s="36"/>
      <c r="AA29" s="36"/>
      <c r="AB29" s="36"/>
      <c r="AC29" s="36"/>
      <c r="AD29" s="36"/>
      <c r="AE29" s="36"/>
    </row>
    <row r="30" s="2" customFormat="1" ht="25.44" customHeight="1">
      <c r="A30" s="36"/>
      <c r="B30" s="42"/>
      <c r="C30" s="36"/>
      <c r="D30" s="155" t="s">
        <v>33</v>
      </c>
      <c r="E30" s="36"/>
      <c r="F30" s="36"/>
      <c r="G30" s="36"/>
      <c r="H30" s="36"/>
      <c r="I30" s="143"/>
      <c r="J30" s="156">
        <f>ROUND(J126, 2)</f>
        <v>0</v>
      </c>
      <c r="K30" s="36"/>
      <c r="L30" s="61"/>
      <c r="S30" s="36"/>
      <c r="T30" s="36"/>
      <c r="U30" s="36"/>
      <c r="V30" s="36"/>
      <c r="W30" s="36"/>
      <c r="X30" s="36"/>
      <c r="Y30" s="36"/>
      <c r="Z30" s="36"/>
      <c r="AA30" s="36"/>
      <c r="AB30" s="36"/>
      <c r="AC30" s="36"/>
      <c r="AD30" s="36"/>
      <c r="AE30" s="36"/>
    </row>
    <row r="31" s="2" customFormat="1" ht="6.96" customHeight="1">
      <c r="A31" s="36"/>
      <c r="B31" s="42"/>
      <c r="C31" s="36"/>
      <c r="D31" s="153"/>
      <c r="E31" s="153"/>
      <c r="F31" s="153"/>
      <c r="G31" s="153"/>
      <c r="H31" s="153"/>
      <c r="I31" s="154"/>
      <c r="J31" s="153"/>
      <c r="K31" s="153"/>
      <c r="L31" s="61"/>
      <c r="S31" s="36"/>
      <c r="T31" s="36"/>
      <c r="U31" s="36"/>
      <c r="V31" s="36"/>
      <c r="W31" s="36"/>
      <c r="X31" s="36"/>
      <c r="Y31" s="36"/>
      <c r="Z31" s="36"/>
      <c r="AA31" s="36"/>
      <c r="AB31" s="36"/>
      <c r="AC31" s="36"/>
      <c r="AD31" s="36"/>
      <c r="AE31" s="36"/>
    </row>
    <row r="32" s="2" customFormat="1" ht="14.4" customHeight="1">
      <c r="A32" s="36"/>
      <c r="B32" s="42"/>
      <c r="C32" s="36"/>
      <c r="D32" s="36"/>
      <c r="E32" s="36"/>
      <c r="F32" s="157" t="s">
        <v>35</v>
      </c>
      <c r="G32" s="36"/>
      <c r="H32" s="36"/>
      <c r="I32" s="158" t="s">
        <v>34</v>
      </c>
      <c r="J32" s="157" t="s">
        <v>36</v>
      </c>
      <c r="K32" s="36"/>
      <c r="L32" s="61"/>
      <c r="S32" s="36"/>
      <c r="T32" s="36"/>
      <c r="U32" s="36"/>
      <c r="V32" s="36"/>
      <c r="W32" s="36"/>
      <c r="X32" s="36"/>
      <c r="Y32" s="36"/>
      <c r="Z32" s="36"/>
      <c r="AA32" s="36"/>
      <c r="AB32" s="36"/>
      <c r="AC32" s="36"/>
      <c r="AD32" s="36"/>
      <c r="AE32" s="36"/>
    </row>
    <row r="33" s="2" customFormat="1" ht="14.4" customHeight="1">
      <c r="A33" s="36"/>
      <c r="B33" s="42"/>
      <c r="C33" s="36"/>
      <c r="D33" s="159" t="s">
        <v>37</v>
      </c>
      <c r="E33" s="141" t="s">
        <v>38</v>
      </c>
      <c r="F33" s="160">
        <f>ROUND((SUM(BE126:BE424)),  2)</f>
        <v>0</v>
      </c>
      <c r="G33" s="36"/>
      <c r="H33" s="36"/>
      <c r="I33" s="161">
        <v>0.20999999999999999</v>
      </c>
      <c r="J33" s="160">
        <f>ROUND(((SUM(BE126:BE424))*I33),  2)</f>
        <v>0</v>
      </c>
      <c r="K33" s="36"/>
      <c r="L33" s="61"/>
      <c r="S33" s="36"/>
      <c r="T33" s="36"/>
      <c r="U33" s="36"/>
      <c r="V33" s="36"/>
      <c r="W33" s="36"/>
      <c r="X33" s="36"/>
      <c r="Y33" s="36"/>
      <c r="Z33" s="36"/>
      <c r="AA33" s="36"/>
      <c r="AB33" s="36"/>
      <c r="AC33" s="36"/>
      <c r="AD33" s="36"/>
      <c r="AE33" s="36"/>
    </row>
    <row r="34" s="2" customFormat="1" ht="14.4" customHeight="1">
      <c r="A34" s="36"/>
      <c r="B34" s="42"/>
      <c r="C34" s="36"/>
      <c r="D34" s="36"/>
      <c r="E34" s="141" t="s">
        <v>39</v>
      </c>
      <c r="F34" s="160">
        <f>ROUND((SUM(BF126:BF424)),  2)</f>
        <v>0</v>
      </c>
      <c r="G34" s="36"/>
      <c r="H34" s="36"/>
      <c r="I34" s="161">
        <v>0.14999999999999999</v>
      </c>
      <c r="J34" s="160">
        <f>ROUND(((SUM(BF126:BF424))*I34),  2)</f>
        <v>0</v>
      </c>
      <c r="K34" s="36"/>
      <c r="L34" s="61"/>
      <c r="S34" s="36"/>
      <c r="T34" s="36"/>
      <c r="U34" s="36"/>
      <c r="V34" s="36"/>
      <c r="W34" s="36"/>
      <c r="X34" s="36"/>
      <c r="Y34" s="36"/>
      <c r="Z34" s="36"/>
      <c r="AA34" s="36"/>
      <c r="AB34" s="36"/>
      <c r="AC34" s="36"/>
      <c r="AD34" s="36"/>
      <c r="AE34" s="36"/>
    </row>
    <row r="35" hidden="1" s="2" customFormat="1" ht="14.4" customHeight="1">
      <c r="A35" s="36"/>
      <c r="B35" s="42"/>
      <c r="C35" s="36"/>
      <c r="D35" s="36"/>
      <c r="E35" s="141" t="s">
        <v>40</v>
      </c>
      <c r="F35" s="160">
        <f>ROUND((SUM(BG126:BG424)),  2)</f>
        <v>0</v>
      </c>
      <c r="G35" s="36"/>
      <c r="H35" s="36"/>
      <c r="I35" s="161">
        <v>0.20999999999999999</v>
      </c>
      <c r="J35" s="160">
        <f>0</f>
        <v>0</v>
      </c>
      <c r="K35" s="36"/>
      <c r="L35" s="61"/>
      <c r="S35" s="36"/>
      <c r="T35" s="36"/>
      <c r="U35" s="36"/>
      <c r="V35" s="36"/>
      <c r="W35" s="36"/>
      <c r="X35" s="36"/>
      <c r="Y35" s="36"/>
      <c r="Z35" s="36"/>
      <c r="AA35" s="36"/>
      <c r="AB35" s="36"/>
      <c r="AC35" s="36"/>
      <c r="AD35" s="36"/>
      <c r="AE35" s="36"/>
    </row>
    <row r="36" hidden="1" s="2" customFormat="1" ht="14.4" customHeight="1">
      <c r="A36" s="36"/>
      <c r="B36" s="42"/>
      <c r="C36" s="36"/>
      <c r="D36" s="36"/>
      <c r="E36" s="141" t="s">
        <v>41</v>
      </c>
      <c r="F36" s="160">
        <f>ROUND((SUM(BH126:BH424)),  2)</f>
        <v>0</v>
      </c>
      <c r="G36" s="36"/>
      <c r="H36" s="36"/>
      <c r="I36" s="161">
        <v>0.14999999999999999</v>
      </c>
      <c r="J36" s="160">
        <f>0</f>
        <v>0</v>
      </c>
      <c r="K36" s="36"/>
      <c r="L36" s="61"/>
      <c r="S36" s="36"/>
      <c r="T36" s="36"/>
      <c r="U36" s="36"/>
      <c r="V36" s="36"/>
      <c r="W36" s="36"/>
      <c r="X36" s="36"/>
      <c r="Y36" s="36"/>
      <c r="Z36" s="36"/>
      <c r="AA36" s="36"/>
      <c r="AB36" s="36"/>
      <c r="AC36" s="36"/>
      <c r="AD36" s="36"/>
      <c r="AE36" s="36"/>
    </row>
    <row r="37" hidden="1" s="2" customFormat="1" ht="14.4" customHeight="1">
      <c r="A37" s="36"/>
      <c r="B37" s="42"/>
      <c r="C37" s="36"/>
      <c r="D37" s="36"/>
      <c r="E37" s="141" t="s">
        <v>42</v>
      </c>
      <c r="F37" s="160">
        <f>ROUND((SUM(BI126:BI424)),  2)</f>
        <v>0</v>
      </c>
      <c r="G37" s="36"/>
      <c r="H37" s="36"/>
      <c r="I37" s="161">
        <v>0</v>
      </c>
      <c r="J37" s="160">
        <f>0</f>
        <v>0</v>
      </c>
      <c r="K37" s="36"/>
      <c r="L37" s="61"/>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143"/>
      <c r="J38" s="36"/>
      <c r="K38" s="36"/>
      <c r="L38" s="61"/>
      <c r="S38" s="36"/>
      <c r="T38" s="36"/>
      <c r="U38" s="36"/>
      <c r="V38" s="36"/>
      <c r="W38" s="36"/>
      <c r="X38" s="36"/>
      <c r="Y38" s="36"/>
      <c r="Z38" s="36"/>
      <c r="AA38" s="36"/>
      <c r="AB38" s="36"/>
      <c r="AC38" s="36"/>
      <c r="AD38" s="36"/>
      <c r="AE38" s="36"/>
    </row>
    <row r="39" s="2" customFormat="1" ht="25.44" customHeight="1">
      <c r="A39" s="36"/>
      <c r="B39" s="42"/>
      <c r="C39" s="162"/>
      <c r="D39" s="163" t="s">
        <v>43</v>
      </c>
      <c r="E39" s="164"/>
      <c r="F39" s="164"/>
      <c r="G39" s="165" t="s">
        <v>44</v>
      </c>
      <c r="H39" s="166" t="s">
        <v>45</v>
      </c>
      <c r="I39" s="167"/>
      <c r="J39" s="168">
        <f>SUM(J30:J37)</f>
        <v>0</v>
      </c>
      <c r="K39" s="169"/>
      <c r="L39" s="61"/>
      <c r="S39" s="36"/>
      <c r="T39" s="36"/>
      <c r="U39" s="36"/>
      <c r="V39" s="36"/>
      <c r="W39" s="36"/>
      <c r="X39" s="36"/>
      <c r="Y39" s="36"/>
      <c r="Z39" s="36"/>
      <c r="AA39" s="36"/>
      <c r="AB39" s="36"/>
      <c r="AC39" s="36"/>
      <c r="AD39" s="36"/>
      <c r="AE39" s="36"/>
    </row>
    <row r="40" s="2" customFormat="1" ht="14.4" customHeight="1">
      <c r="A40" s="36"/>
      <c r="B40" s="42"/>
      <c r="C40" s="36"/>
      <c r="D40" s="36"/>
      <c r="E40" s="36"/>
      <c r="F40" s="36"/>
      <c r="G40" s="36"/>
      <c r="H40" s="36"/>
      <c r="I40" s="143"/>
      <c r="J40" s="36"/>
      <c r="K40" s="36"/>
      <c r="L40" s="61"/>
      <c r="S40" s="36"/>
      <c r="T40" s="36"/>
      <c r="U40" s="36"/>
      <c r="V40" s="36"/>
      <c r="W40" s="36"/>
      <c r="X40" s="36"/>
      <c r="Y40" s="36"/>
      <c r="Z40" s="36"/>
      <c r="AA40" s="36"/>
      <c r="AB40" s="36"/>
      <c r="AC40" s="36"/>
      <c r="AD40" s="36"/>
      <c r="AE40" s="36"/>
    </row>
    <row r="41" s="1" customFormat="1" ht="14.4" customHeight="1">
      <c r="B41" s="18"/>
      <c r="I41" s="134"/>
      <c r="L41" s="18"/>
    </row>
    <row r="42" s="1" customFormat="1" ht="14.4" customHeight="1">
      <c r="B42" s="18"/>
      <c r="I42" s="134"/>
      <c r="L42" s="18"/>
    </row>
    <row r="43" s="1" customFormat="1" ht="14.4" customHeight="1">
      <c r="B43" s="18"/>
      <c r="I43" s="134"/>
      <c r="L43" s="18"/>
    </row>
    <row r="44" s="1" customFormat="1" ht="14.4" customHeight="1">
      <c r="B44" s="18"/>
      <c r="I44" s="134"/>
      <c r="L44" s="18"/>
    </row>
    <row r="45" s="1" customFormat="1" ht="14.4" customHeight="1">
      <c r="B45" s="18"/>
      <c r="I45" s="134"/>
      <c r="L45" s="18"/>
    </row>
    <row r="46" s="1" customFormat="1" ht="14.4" customHeight="1">
      <c r="B46" s="18"/>
      <c r="I46" s="134"/>
      <c r="L46" s="18"/>
    </row>
    <row r="47" s="1" customFormat="1" ht="14.4" customHeight="1">
      <c r="B47" s="18"/>
      <c r="I47" s="134"/>
      <c r="L47" s="18"/>
    </row>
    <row r="48" s="1" customFormat="1" ht="14.4" customHeight="1">
      <c r="B48" s="18"/>
      <c r="I48" s="134"/>
      <c r="L48" s="18"/>
    </row>
    <row r="49" s="1" customFormat="1" ht="14.4" customHeight="1">
      <c r="B49" s="18"/>
      <c r="I49" s="134"/>
      <c r="L49" s="18"/>
    </row>
    <row r="50" s="2" customFormat="1" ht="14.4" customHeight="1">
      <c r="B50" s="61"/>
      <c r="D50" s="170" t="s">
        <v>46</v>
      </c>
      <c r="E50" s="171"/>
      <c r="F50" s="171"/>
      <c r="G50" s="170" t="s">
        <v>47</v>
      </c>
      <c r="H50" s="171"/>
      <c r="I50" s="172"/>
      <c r="J50" s="171"/>
      <c r="K50" s="171"/>
      <c r="L50" s="6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6"/>
      <c r="B61" s="42"/>
      <c r="C61" s="36"/>
      <c r="D61" s="173" t="s">
        <v>48</v>
      </c>
      <c r="E61" s="174"/>
      <c r="F61" s="175" t="s">
        <v>49</v>
      </c>
      <c r="G61" s="173" t="s">
        <v>48</v>
      </c>
      <c r="H61" s="174"/>
      <c r="I61" s="176"/>
      <c r="J61" s="177" t="s">
        <v>49</v>
      </c>
      <c r="K61" s="174"/>
      <c r="L61" s="61"/>
      <c r="S61" s="36"/>
      <c r="T61" s="36"/>
      <c r="U61" s="36"/>
      <c r="V61" s="36"/>
      <c r="W61" s="36"/>
      <c r="X61" s="36"/>
      <c r="Y61" s="36"/>
      <c r="Z61" s="36"/>
      <c r="AA61" s="36"/>
      <c r="AB61" s="36"/>
      <c r="AC61" s="36"/>
      <c r="AD61" s="36"/>
      <c r="AE61" s="36"/>
    </row>
    <row r="62">
      <c r="B62" s="18"/>
      <c r="L62" s="18"/>
    </row>
    <row r="63">
      <c r="B63" s="18"/>
      <c r="L63" s="18"/>
    </row>
    <row r="64">
      <c r="B64" s="18"/>
      <c r="L64" s="18"/>
    </row>
    <row r="65" s="2" customFormat="1">
      <c r="A65" s="36"/>
      <c r="B65" s="42"/>
      <c r="C65" s="36"/>
      <c r="D65" s="170" t="s">
        <v>50</v>
      </c>
      <c r="E65" s="178"/>
      <c r="F65" s="178"/>
      <c r="G65" s="170" t="s">
        <v>51</v>
      </c>
      <c r="H65" s="178"/>
      <c r="I65" s="179"/>
      <c r="J65" s="178"/>
      <c r="K65" s="178"/>
      <c r="L65" s="61"/>
      <c r="S65" s="36"/>
      <c r="T65" s="36"/>
      <c r="U65" s="36"/>
      <c r="V65" s="36"/>
      <c r="W65" s="36"/>
      <c r="X65" s="36"/>
      <c r="Y65" s="36"/>
      <c r="Z65" s="36"/>
      <c r="AA65" s="36"/>
      <c r="AB65" s="36"/>
      <c r="AC65" s="36"/>
      <c r="AD65" s="36"/>
      <c r="AE65" s="36"/>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6"/>
      <c r="B76" s="42"/>
      <c r="C76" s="36"/>
      <c r="D76" s="173" t="s">
        <v>48</v>
      </c>
      <c r="E76" s="174"/>
      <c r="F76" s="175" t="s">
        <v>49</v>
      </c>
      <c r="G76" s="173" t="s">
        <v>48</v>
      </c>
      <c r="H76" s="174"/>
      <c r="I76" s="176"/>
      <c r="J76" s="177" t="s">
        <v>49</v>
      </c>
      <c r="K76" s="174"/>
      <c r="L76" s="61"/>
      <c r="S76" s="36"/>
      <c r="T76" s="36"/>
      <c r="U76" s="36"/>
      <c r="V76" s="36"/>
      <c r="W76" s="36"/>
      <c r="X76" s="36"/>
      <c r="Y76" s="36"/>
      <c r="Z76" s="36"/>
      <c r="AA76" s="36"/>
      <c r="AB76" s="36"/>
      <c r="AC76" s="36"/>
      <c r="AD76" s="36"/>
      <c r="AE76" s="36"/>
    </row>
    <row r="77" s="2" customFormat="1" ht="14.4" customHeight="1">
      <c r="A77" s="36"/>
      <c r="B77" s="180"/>
      <c r="C77" s="181"/>
      <c r="D77" s="181"/>
      <c r="E77" s="181"/>
      <c r="F77" s="181"/>
      <c r="G77" s="181"/>
      <c r="H77" s="181"/>
      <c r="I77" s="182"/>
      <c r="J77" s="181"/>
      <c r="K77" s="181"/>
      <c r="L77" s="61"/>
      <c r="S77" s="36"/>
      <c r="T77" s="36"/>
      <c r="U77" s="36"/>
      <c r="V77" s="36"/>
      <c r="W77" s="36"/>
      <c r="X77" s="36"/>
      <c r="Y77" s="36"/>
      <c r="Z77" s="36"/>
      <c r="AA77" s="36"/>
      <c r="AB77" s="36"/>
      <c r="AC77" s="36"/>
      <c r="AD77" s="36"/>
      <c r="AE77" s="36"/>
    </row>
    <row r="81" s="2" customFormat="1" ht="6.96" customHeight="1">
      <c r="A81" s="36"/>
      <c r="B81" s="183"/>
      <c r="C81" s="184"/>
      <c r="D81" s="184"/>
      <c r="E81" s="184"/>
      <c r="F81" s="184"/>
      <c r="G81" s="184"/>
      <c r="H81" s="184"/>
      <c r="I81" s="185"/>
      <c r="J81" s="184"/>
      <c r="K81" s="184"/>
      <c r="L81" s="61"/>
      <c r="S81" s="36"/>
      <c r="T81" s="36"/>
      <c r="U81" s="36"/>
      <c r="V81" s="36"/>
      <c r="W81" s="36"/>
      <c r="X81" s="36"/>
      <c r="Y81" s="36"/>
      <c r="Z81" s="36"/>
      <c r="AA81" s="36"/>
      <c r="AB81" s="36"/>
      <c r="AC81" s="36"/>
      <c r="AD81" s="36"/>
      <c r="AE81" s="36"/>
    </row>
    <row r="82" s="2" customFormat="1" ht="24.96" customHeight="1">
      <c r="A82" s="36"/>
      <c r="B82" s="37"/>
      <c r="C82" s="21" t="s">
        <v>108</v>
      </c>
      <c r="D82" s="38"/>
      <c r="E82" s="38"/>
      <c r="F82" s="38"/>
      <c r="G82" s="38"/>
      <c r="H82" s="38"/>
      <c r="I82" s="143"/>
      <c r="J82" s="38"/>
      <c r="K82" s="38"/>
      <c r="L82" s="61"/>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143"/>
      <c r="J83" s="38"/>
      <c r="K83" s="38"/>
      <c r="L83" s="61"/>
      <c r="S83" s="36"/>
      <c r="T83" s="36"/>
      <c r="U83" s="36"/>
      <c r="V83" s="36"/>
      <c r="W83" s="36"/>
      <c r="X83" s="36"/>
      <c r="Y83" s="36"/>
      <c r="Z83" s="36"/>
      <c r="AA83" s="36"/>
      <c r="AB83" s="36"/>
      <c r="AC83" s="36"/>
      <c r="AD83" s="36"/>
      <c r="AE83" s="36"/>
    </row>
    <row r="84" s="2" customFormat="1" ht="12" customHeight="1">
      <c r="A84" s="36"/>
      <c r="B84" s="37"/>
      <c r="C84" s="30" t="s">
        <v>16</v>
      </c>
      <c r="D84" s="38"/>
      <c r="E84" s="38"/>
      <c r="F84" s="38"/>
      <c r="G84" s="38"/>
      <c r="H84" s="38"/>
      <c r="I84" s="143"/>
      <c r="J84" s="38"/>
      <c r="K84" s="38"/>
      <c r="L84" s="61"/>
      <c r="S84" s="36"/>
      <c r="T84" s="36"/>
      <c r="U84" s="36"/>
      <c r="V84" s="36"/>
      <c r="W84" s="36"/>
      <c r="X84" s="36"/>
      <c r="Y84" s="36"/>
      <c r="Z84" s="36"/>
      <c r="AA84" s="36"/>
      <c r="AB84" s="36"/>
      <c r="AC84" s="36"/>
      <c r="AD84" s="36"/>
      <c r="AE84" s="36"/>
    </row>
    <row r="85" s="2" customFormat="1" ht="16.5" customHeight="1">
      <c r="A85" s="36"/>
      <c r="B85" s="37"/>
      <c r="C85" s="38"/>
      <c r="D85" s="38"/>
      <c r="E85" s="186" t="str">
        <f>E7</f>
        <v>Modernizace sil.II/315 Hrádek - Ústí nad Orlicí</v>
      </c>
      <c r="F85" s="30"/>
      <c r="G85" s="30"/>
      <c r="H85" s="30"/>
      <c r="I85" s="143"/>
      <c r="J85" s="38"/>
      <c r="K85" s="38"/>
      <c r="L85" s="61"/>
      <c r="S85" s="36"/>
      <c r="T85" s="36"/>
      <c r="U85" s="36"/>
      <c r="V85" s="36"/>
      <c r="W85" s="36"/>
      <c r="X85" s="36"/>
      <c r="Y85" s="36"/>
      <c r="Z85" s="36"/>
      <c r="AA85" s="36"/>
      <c r="AB85" s="36"/>
      <c r="AC85" s="36"/>
      <c r="AD85" s="36"/>
      <c r="AE85" s="36"/>
    </row>
    <row r="86" s="2" customFormat="1" ht="12" customHeight="1">
      <c r="A86" s="36"/>
      <c r="B86" s="37"/>
      <c r="C86" s="30" t="s">
        <v>106</v>
      </c>
      <c r="D86" s="38"/>
      <c r="E86" s="38"/>
      <c r="F86" s="38"/>
      <c r="G86" s="38"/>
      <c r="H86" s="38"/>
      <c r="I86" s="143"/>
      <c r="J86" s="38"/>
      <c r="K86" s="38"/>
      <c r="L86" s="61"/>
      <c r="S86" s="36"/>
      <c r="T86" s="36"/>
      <c r="U86" s="36"/>
      <c r="V86" s="36"/>
      <c r="W86" s="36"/>
      <c r="X86" s="36"/>
      <c r="Y86" s="36"/>
      <c r="Z86" s="36"/>
      <c r="AA86" s="36"/>
      <c r="AB86" s="36"/>
      <c r="AC86" s="36"/>
      <c r="AD86" s="36"/>
      <c r="AE86" s="36"/>
    </row>
    <row r="87" s="2" customFormat="1" ht="16.5" customHeight="1">
      <c r="A87" s="36"/>
      <c r="B87" s="37"/>
      <c r="C87" s="38"/>
      <c r="D87" s="38"/>
      <c r="E87" s="74" t="str">
        <f>E9</f>
        <v>SO 102 - II/315 km 23,920-25,832, Kerhartice - Ústí n/O</v>
      </c>
      <c r="F87" s="38"/>
      <c r="G87" s="38"/>
      <c r="H87" s="38"/>
      <c r="I87" s="143"/>
      <c r="J87" s="38"/>
      <c r="K87" s="38"/>
      <c r="L87" s="61"/>
      <c r="S87" s="36"/>
      <c r="T87" s="36"/>
      <c r="U87" s="36"/>
      <c r="V87" s="36"/>
      <c r="W87" s="36"/>
      <c r="X87" s="36"/>
      <c r="Y87" s="36"/>
      <c r="Z87" s="36"/>
      <c r="AA87" s="36"/>
      <c r="AB87" s="36"/>
      <c r="AC87" s="36"/>
      <c r="AD87" s="36"/>
      <c r="AE87" s="36"/>
    </row>
    <row r="88" s="2" customFormat="1" ht="6.96" customHeight="1">
      <c r="A88" s="36"/>
      <c r="B88" s="37"/>
      <c r="C88" s="38"/>
      <c r="D88" s="38"/>
      <c r="E88" s="38"/>
      <c r="F88" s="38"/>
      <c r="G88" s="38"/>
      <c r="H88" s="38"/>
      <c r="I88" s="143"/>
      <c r="J88" s="38"/>
      <c r="K88" s="38"/>
      <c r="L88" s="61"/>
      <c r="S88" s="36"/>
      <c r="T88" s="36"/>
      <c r="U88" s="36"/>
      <c r="V88" s="36"/>
      <c r="W88" s="36"/>
      <c r="X88" s="36"/>
      <c r="Y88" s="36"/>
      <c r="Z88" s="36"/>
      <c r="AA88" s="36"/>
      <c r="AB88" s="36"/>
      <c r="AC88" s="36"/>
      <c r="AD88" s="36"/>
      <c r="AE88" s="36"/>
    </row>
    <row r="89" s="2" customFormat="1" ht="12" customHeight="1">
      <c r="A89" s="36"/>
      <c r="B89" s="37"/>
      <c r="C89" s="30" t="s">
        <v>20</v>
      </c>
      <c r="D89" s="38"/>
      <c r="E89" s="38"/>
      <c r="F89" s="25" t="str">
        <f>F12</f>
        <v xml:space="preserve"> </v>
      </c>
      <c r="G89" s="38"/>
      <c r="H89" s="38"/>
      <c r="I89" s="146" t="s">
        <v>22</v>
      </c>
      <c r="J89" s="77" t="str">
        <f>IF(J12="","",J12)</f>
        <v>28. 4. 2020</v>
      </c>
      <c r="K89" s="38"/>
      <c r="L89" s="61"/>
      <c r="S89" s="36"/>
      <c r="T89" s="36"/>
      <c r="U89" s="36"/>
      <c r="V89" s="36"/>
      <c r="W89" s="36"/>
      <c r="X89" s="36"/>
      <c r="Y89" s="36"/>
      <c r="Z89" s="36"/>
      <c r="AA89" s="36"/>
      <c r="AB89" s="36"/>
      <c r="AC89" s="36"/>
      <c r="AD89" s="36"/>
      <c r="AE89" s="36"/>
    </row>
    <row r="90" s="2" customFormat="1" ht="6.96" customHeight="1">
      <c r="A90" s="36"/>
      <c r="B90" s="37"/>
      <c r="C90" s="38"/>
      <c r="D90" s="38"/>
      <c r="E90" s="38"/>
      <c r="F90" s="38"/>
      <c r="G90" s="38"/>
      <c r="H90" s="38"/>
      <c r="I90" s="143"/>
      <c r="J90" s="38"/>
      <c r="K90" s="38"/>
      <c r="L90" s="61"/>
      <c r="S90" s="36"/>
      <c r="T90" s="36"/>
      <c r="U90" s="36"/>
      <c r="V90" s="36"/>
      <c r="W90" s="36"/>
      <c r="X90" s="36"/>
      <c r="Y90" s="36"/>
      <c r="Z90" s="36"/>
      <c r="AA90" s="36"/>
      <c r="AB90" s="36"/>
      <c r="AC90" s="36"/>
      <c r="AD90" s="36"/>
      <c r="AE90" s="36"/>
    </row>
    <row r="91" s="2" customFormat="1" ht="15.15" customHeight="1">
      <c r="A91" s="36"/>
      <c r="B91" s="37"/>
      <c r="C91" s="30" t="s">
        <v>24</v>
      </c>
      <c r="D91" s="38"/>
      <c r="E91" s="38"/>
      <c r="F91" s="25" t="str">
        <f>E15</f>
        <v xml:space="preserve"> </v>
      </c>
      <c r="G91" s="38"/>
      <c r="H91" s="38"/>
      <c r="I91" s="146" t="s">
        <v>29</v>
      </c>
      <c r="J91" s="34" t="str">
        <f>E21</f>
        <v xml:space="preserve"> </v>
      </c>
      <c r="K91" s="38"/>
      <c r="L91" s="61"/>
      <c r="S91" s="36"/>
      <c r="T91" s="36"/>
      <c r="U91" s="36"/>
      <c r="V91" s="36"/>
      <c r="W91" s="36"/>
      <c r="X91" s="36"/>
      <c r="Y91" s="36"/>
      <c r="Z91" s="36"/>
      <c r="AA91" s="36"/>
      <c r="AB91" s="36"/>
      <c r="AC91" s="36"/>
      <c r="AD91" s="36"/>
      <c r="AE91" s="36"/>
    </row>
    <row r="92" s="2" customFormat="1" ht="15.15" customHeight="1">
      <c r="A92" s="36"/>
      <c r="B92" s="37"/>
      <c r="C92" s="30" t="s">
        <v>27</v>
      </c>
      <c r="D92" s="38"/>
      <c r="E92" s="38"/>
      <c r="F92" s="25" t="str">
        <f>IF(E18="","",E18)</f>
        <v>Vyplň údaj</v>
      </c>
      <c r="G92" s="38"/>
      <c r="H92" s="38"/>
      <c r="I92" s="146" t="s">
        <v>31</v>
      </c>
      <c r="J92" s="34" t="str">
        <f>E24</f>
        <v xml:space="preserve"> </v>
      </c>
      <c r="K92" s="38"/>
      <c r="L92" s="61"/>
      <c r="S92" s="36"/>
      <c r="T92" s="36"/>
      <c r="U92" s="36"/>
      <c r="V92" s="36"/>
      <c r="W92" s="36"/>
      <c r="X92" s="36"/>
      <c r="Y92" s="36"/>
      <c r="Z92" s="36"/>
      <c r="AA92" s="36"/>
      <c r="AB92" s="36"/>
      <c r="AC92" s="36"/>
      <c r="AD92" s="36"/>
      <c r="AE92" s="36"/>
    </row>
    <row r="93" s="2" customFormat="1" ht="10.32" customHeight="1">
      <c r="A93" s="36"/>
      <c r="B93" s="37"/>
      <c r="C93" s="38"/>
      <c r="D93" s="38"/>
      <c r="E93" s="38"/>
      <c r="F93" s="38"/>
      <c r="G93" s="38"/>
      <c r="H93" s="38"/>
      <c r="I93" s="143"/>
      <c r="J93" s="38"/>
      <c r="K93" s="38"/>
      <c r="L93" s="61"/>
      <c r="S93" s="36"/>
      <c r="T93" s="36"/>
      <c r="U93" s="36"/>
      <c r="V93" s="36"/>
      <c r="W93" s="36"/>
      <c r="X93" s="36"/>
      <c r="Y93" s="36"/>
      <c r="Z93" s="36"/>
      <c r="AA93" s="36"/>
      <c r="AB93" s="36"/>
      <c r="AC93" s="36"/>
      <c r="AD93" s="36"/>
      <c r="AE93" s="36"/>
    </row>
    <row r="94" s="2" customFormat="1" ht="29.28" customHeight="1">
      <c r="A94" s="36"/>
      <c r="B94" s="37"/>
      <c r="C94" s="187" t="s">
        <v>109</v>
      </c>
      <c r="D94" s="188"/>
      <c r="E94" s="188"/>
      <c r="F94" s="188"/>
      <c r="G94" s="188"/>
      <c r="H94" s="188"/>
      <c r="I94" s="189"/>
      <c r="J94" s="190" t="s">
        <v>110</v>
      </c>
      <c r="K94" s="188"/>
      <c r="L94" s="61"/>
      <c r="S94" s="36"/>
      <c r="T94" s="36"/>
      <c r="U94" s="36"/>
      <c r="V94" s="36"/>
      <c r="W94" s="36"/>
      <c r="X94" s="36"/>
      <c r="Y94" s="36"/>
      <c r="Z94" s="36"/>
      <c r="AA94" s="36"/>
      <c r="AB94" s="36"/>
      <c r="AC94" s="36"/>
      <c r="AD94" s="36"/>
      <c r="AE94" s="36"/>
    </row>
    <row r="95" s="2" customFormat="1" ht="10.32" customHeight="1">
      <c r="A95" s="36"/>
      <c r="B95" s="37"/>
      <c r="C95" s="38"/>
      <c r="D95" s="38"/>
      <c r="E95" s="38"/>
      <c r="F95" s="38"/>
      <c r="G95" s="38"/>
      <c r="H95" s="38"/>
      <c r="I95" s="143"/>
      <c r="J95" s="38"/>
      <c r="K95" s="38"/>
      <c r="L95" s="61"/>
      <c r="S95" s="36"/>
      <c r="T95" s="36"/>
      <c r="U95" s="36"/>
      <c r="V95" s="36"/>
      <c r="W95" s="36"/>
      <c r="X95" s="36"/>
      <c r="Y95" s="36"/>
      <c r="Z95" s="36"/>
      <c r="AA95" s="36"/>
      <c r="AB95" s="36"/>
      <c r="AC95" s="36"/>
      <c r="AD95" s="36"/>
      <c r="AE95" s="36"/>
    </row>
    <row r="96" s="2" customFormat="1" ht="22.8" customHeight="1">
      <c r="A96" s="36"/>
      <c r="B96" s="37"/>
      <c r="C96" s="191" t="s">
        <v>111</v>
      </c>
      <c r="D96" s="38"/>
      <c r="E96" s="38"/>
      <c r="F96" s="38"/>
      <c r="G96" s="38"/>
      <c r="H96" s="38"/>
      <c r="I96" s="143"/>
      <c r="J96" s="108">
        <f>J126</f>
        <v>0</v>
      </c>
      <c r="K96" s="38"/>
      <c r="L96" s="61"/>
      <c r="S96" s="36"/>
      <c r="T96" s="36"/>
      <c r="U96" s="36"/>
      <c r="V96" s="36"/>
      <c r="W96" s="36"/>
      <c r="X96" s="36"/>
      <c r="Y96" s="36"/>
      <c r="Z96" s="36"/>
      <c r="AA96" s="36"/>
      <c r="AB96" s="36"/>
      <c r="AC96" s="36"/>
      <c r="AD96" s="36"/>
      <c r="AE96" s="36"/>
      <c r="AU96" s="15" t="s">
        <v>83</v>
      </c>
    </row>
    <row r="97" s="9" customFormat="1" ht="24.96" customHeight="1">
      <c r="A97" s="9"/>
      <c r="B97" s="192"/>
      <c r="C97" s="193"/>
      <c r="D97" s="194" t="s">
        <v>268</v>
      </c>
      <c r="E97" s="195"/>
      <c r="F97" s="195"/>
      <c r="G97" s="195"/>
      <c r="H97" s="195"/>
      <c r="I97" s="196"/>
      <c r="J97" s="197">
        <f>J127</f>
        <v>0</v>
      </c>
      <c r="K97" s="193"/>
      <c r="L97" s="198"/>
      <c r="S97" s="9"/>
      <c r="T97" s="9"/>
      <c r="U97" s="9"/>
      <c r="V97" s="9"/>
      <c r="W97" s="9"/>
      <c r="X97" s="9"/>
      <c r="Y97" s="9"/>
      <c r="Z97" s="9"/>
      <c r="AA97" s="9"/>
      <c r="AB97" s="9"/>
      <c r="AC97" s="9"/>
      <c r="AD97" s="9"/>
      <c r="AE97" s="9"/>
    </row>
    <row r="98" s="9" customFormat="1" ht="24.96" customHeight="1">
      <c r="A98" s="9"/>
      <c r="B98" s="192"/>
      <c r="C98" s="193"/>
      <c r="D98" s="194" t="s">
        <v>1064</v>
      </c>
      <c r="E98" s="195"/>
      <c r="F98" s="195"/>
      <c r="G98" s="195"/>
      <c r="H98" s="195"/>
      <c r="I98" s="196"/>
      <c r="J98" s="197">
        <f>J195</f>
        <v>0</v>
      </c>
      <c r="K98" s="193"/>
      <c r="L98" s="198"/>
      <c r="S98" s="9"/>
      <c r="T98" s="9"/>
      <c r="U98" s="9"/>
      <c r="V98" s="9"/>
      <c r="W98" s="9"/>
      <c r="X98" s="9"/>
      <c r="Y98" s="9"/>
      <c r="Z98" s="9"/>
      <c r="AA98" s="9"/>
      <c r="AB98" s="9"/>
      <c r="AC98" s="9"/>
      <c r="AD98" s="9"/>
      <c r="AE98" s="9"/>
    </row>
    <row r="99" s="9" customFormat="1" ht="24.96" customHeight="1">
      <c r="A99" s="9"/>
      <c r="B99" s="192"/>
      <c r="C99" s="193"/>
      <c r="D99" s="194" t="s">
        <v>1065</v>
      </c>
      <c r="E99" s="195"/>
      <c r="F99" s="195"/>
      <c r="G99" s="195"/>
      <c r="H99" s="195"/>
      <c r="I99" s="196"/>
      <c r="J99" s="197">
        <f>J198</f>
        <v>0</v>
      </c>
      <c r="K99" s="193"/>
      <c r="L99" s="198"/>
      <c r="S99" s="9"/>
      <c r="T99" s="9"/>
      <c r="U99" s="9"/>
      <c r="V99" s="9"/>
      <c r="W99" s="9"/>
      <c r="X99" s="9"/>
      <c r="Y99" s="9"/>
      <c r="Z99" s="9"/>
      <c r="AA99" s="9"/>
      <c r="AB99" s="9"/>
      <c r="AC99" s="9"/>
      <c r="AD99" s="9"/>
      <c r="AE99" s="9"/>
    </row>
    <row r="100" s="9" customFormat="1" ht="24.96" customHeight="1">
      <c r="A100" s="9"/>
      <c r="B100" s="192"/>
      <c r="C100" s="193"/>
      <c r="D100" s="194" t="s">
        <v>519</v>
      </c>
      <c r="E100" s="195"/>
      <c r="F100" s="195"/>
      <c r="G100" s="195"/>
      <c r="H100" s="195"/>
      <c r="I100" s="196"/>
      <c r="J100" s="197">
        <f>J201</f>
        <v>0</v>
      </c>
      <c r="K100" s="193"/>
      <c r="L100" s="198"/>
      <c r="S100" s="9"/>
      <c r="T100" s="9"/>
      <c r="U100" s="9"/>
      <c r="V100" s="9"/>
      <c r="W100" s="9"/>
      <c r="X100" s="9"/>
      <c r="Y100" s="9"/>
      <c r="Z100" s="9"/>
      <c r="AA100" s="9"/>
      <c r="AB100" s="9"/>
      <c r="AC100" s="9"/>
      <c r="AD100" s="9"/>
      <c r="AE100" s="9"/>
    </row>
    <row r="101" s="9" customFormat="1" ht="24.96" customHeight="1">
      <c r="A101" s="9"/>
      <c r="B101" s="192"/>
      <c r="C101" s="193"/>
      <c r="D101" s="194" t="s">
        <v>520</v>
      </c>
      <c r="E101" s="195"/>
      <c r="F101" s="195"/>
      <c r="G101" s="195"/>
      <c r="H101" s="195"/>
      <c r="I101" s="196"/>
      <c r="J101" s="197">
        <f>J225</f>
        <v>0</v>
      </c>
      <c r="K101" s="193"/>
      <c r="L101" s="198"/>
      <c r="S101" s="9"/>
      <c r="T101" s="9"/>
      <c r="U101" s="9"/>
      <c r="V101" s="9"/>
      <c r="W101" s="9"/>
      <c r="X101" s="9"/>
      <c r="Y101" s="9"/>
      <c r="Z101" s="9"/>
      <c r="AA101" s="9"/>
      <c r="AB101" s="9"/>
      <c r="AC101" s="9"/>
      <c r="AD101" s="9"/>
      <c r="AE101" s="9"/>
    </row>
    <row r="102" s="9" customFormat="1" ht="24.96" customHeight="1">
      <c r="A102" s="9"/>
      <c r="B102" s="192"/>
      <c r="C102" s="193"/>
      <c r="D102" s="194" t="s">
        <v>521</v>
      </c>
      <c r="E102" s="195"/>
      <c r="F102" s="195"/>
      <c r="G102" s="195"/>
      <c r="H102" s="195"/>
      <c r="I102" s="196"/>
      <c r="J102" s="197">
        <f>J266</f>
        <v>0</v>
      </c>
      <c r="K102" s="193"/>
      <c r="L102" s="198"/>
      <c r="S102" s="9"/>
      <c r="T102" s="9"/>
      <c r="U102" s="9"/>
      <c r="V102" s="9"/>
      <c r="W102" s="9"/>
      <c r="X102" s="9"/>
      <c r="Y102" s="9"/>
      <c r="Z102" s="9"/>
      <c r="AA102" s="9"/>
      <c r="AB102" s="9"/>
      <c r="AC102" s="9"/>
      <c r="AD102" s="9"/>
      <c r="AE102" s="9"/>
    </row>
    <row r="103" s="9" customFormat="1" ht="24.96" customHeight="1">
      <c r="A103" s="9"/>
      <c r="B103" s="192"/>
      <c r="C103" s="193"/>
      <c r="D103" s="194" t="s">
        <v>522</v>
      </c>
      <c r="E103" s="195"/>
      <c r="F103" s="195"/>
      <c r="G103" s="195"/>
      <c r="H103" s="195"/>
      <c r="I103" s="196"/>
      <c r="J103" s="197">
        <f>J277</f>
        <v>0</v>
      </c>
      <c r="K103" s="193"/>
      <c r="L103" s="198"/>
      <c r="S103" s="9"/>
      <c r="T103" s="9"/>
      <c r="U103" s="9"/>
      <c r="V103" s="9"/>
      <c r="W103" s="9"/>
      <c r="X103" s="9"/>
      <c r="Y103" s="9"/>
      <c r="Z103" s="9"/>
      <c r="AA103" s="9"/>
      <c r="AB103" s="9"/>
      <c r="AC103" s="9"/>
      <c r="AD103" s="9"/>
      <c r="AE103" s="9"/>
    </row>
    <row r="104" s="9" customFormat="1" ht="24.96" customHeight="1">
      <c r="A104" s="9"/>
      <c r="B104" s="192"/>
      <c r="C104" s="193"/>
      <c r="D104" s="194" t="s">
        <v>269</v>
      </c>
      <c r="E104" s="195"/>
      <c r="F104" s="195"/>
      <c r="G104" s="195"/>
      <c r="H104" s="195"/>
      <c r="I104" s="196"/>
      <c r="J104" s="197">
        <f>J293</f>
        <v>0</v>
      </c>
      <c r="K104" s="193"/>
      <c r="L104" s="198"/>
      <c r="S104" s="9"/>
      <c r="T104" s="9"/>
      <c r="U104" s="9"/>
      <c r="V104" s="9"/>
      <c r="W104" s="9"/>
      <c r="X104" s="9"/>
      <c r="Y104" s="9"/>
      <c r="Z104" s="9"/>
      <c r="AA104" s="9"/>
      <c r="AB104" s="9"/>
      <c r="AC104" s="9"/>
      <c r="AD104" s="9"/>
      <c r="AE104" s="9"/>
    </row>
    <row r="105" s="9" customFormat="1" ht="24.96" customHeight="1">
      <c r="A105" s="9"/>
      <c r="B105" s="192"/>
      <c r="C105" s="193"/>
      <c r="D105" s="194" t="s">
        <v>270</v>
      </c>
      <c r="E105" s="195"/>
      <c r="F105" s="195"/>
      <c r="G105" s="195"/>
      <c r="H105" s="195"/>
      <c r="I105" s="196"/>
      <c r="J105" s="197">
        <f>J405</f>
        <v>0</v>
      </c>
      <c r="K105" s="193"/>
      <c r="L105" s="198"/>
      <c r="S105" s="9"/>
      <c r="T105" s="9"/>
      <c r="U105" s="9"/>
      <c r="V105" s="9"/>
      <c r="W105" s="9"/>
      <c r="X105" s="9"/>
      <c r="Y105" s="9"/>
      <c r="Z105" s="9"/>
      <c r="AA105" s="9"/>
      <c r="AB105" s="9"/>
      <c r="AC105" s="9"/>
      <c r="AD105" s="9"/>
      <c r="AE105" s="9"/>
    </row>
    <row r="106" s="9" customFormat="1" ht="24.96" customHeight="1">
      <c r="A106" s="9"/>
      <c r="B106" s="192"/>
      <c r="C106" s="193"/>
      <c r="D106" s="194" t="s">
        <v>523</v>
      </c>
      <c r="E106" s="195"/>
      <c r="F106" s="195"/>
      <c r="G106" s="195"/>
      <c r="H106" s="195"/>
      <c r="I106" s="196"/>
      <c r="J106" s="197">
        <f>J422</f>
        <v>0</v>
      </c>
      <c r="K106" s="193"/>
      <c r="L106" s="198"/>
      <c r="S106" s="9"/>
      <c r="T106" s="9"/>
      <c r="U106" s="9"/>
      <c r="V106" s="9"/>
      <c r="W106" s="9"/>
      <c r="X106" s="9"/>
      <c r="Y106" s="9"/>
      <c r="Z106" s="9"/>
      <c r="AA106" s="9"/>
      <c r="AB106" s="9"/>
      <c r="AC106" s="9"/>
      <c r="AD106" s="9"/>
      <c r="AE106" s="9"/>
    </row>
    <row r="107" s="2" customFormat="1" ht="21.84" customHeight="1">
      <c r="A107" s="36"/>
      <c r="B107" s="37"/>
      <c r="C107" s="38"/>
      <c r="D107" s="38"/>
      <c r="E107" s="38"/>
      <c r="F107" s="38"/>
      <c r="G107" s="38"/>
      <c r="H107" s="38"/>
      <c r="I107" s="143"/>
      <c r="J107" s="38"/>
      <c r="K107" s="38"/>
      <c r="L107" s="61"/>
      <c r="S107" s="36"/>
      <c r="T107" s="36"/>
      <c r="U107" s="36"/>
      <c r="V107" s="36"/>
      <c r="W107" s="36"/>
      <c r="X107" s="36"/>
      <c r="Y107" s="36"/>
      <c r="Z107" s="36"/>
      <c r="AA107" s="36"/>
      <c r="AB107" s="36"/>
      <c r="AC107" s="36"/>
      <c r="AD107" s="36"/>
      <c r="AE107" s="36"/>
    </row>
    <row r="108" s="2" customFormat="1" ht="6.96" customHeight="1">
      <c r="A108" s="36"/>
      <c r="B108" s="64"/>
      <c r="C108" s="65"/>
      <c r="D108" s="65"/>
      <c r="E108" s="65"/>
      <c r="F108" s="65"/>
      <c r="G108" s="65"/>
      <c r="H108" s="65"/>
      <c r="I108" s="182"/>
      <c r="J108" s="65"/>
      <c r="K108" s="65"/>
      <c r="L108" s="61"/>
      <c r="S108" s="36"/>
      <c r="T108" s="36"/>
      <c r="U108" s="36"/>
      <c r="V108" s="36"/>
      <c r="W108" s="36"/>
      <c r="X108" s="36"/>
      <c r="Y108" s="36"/>
      <c r="Z108" s="36"/>
      <c r="AA108" s="36"/>
      <c r="AB108" s="36"/>
      <c r="AC108" s="36"/>
      <c r="AD108" s="36"/>
      <c r="AE108" s="36"/>
    </row>
    <row r="112" s="2" customFormat="1" ht="6.96" customHeight="1">
      <c r="A112" s="36"/>
      <c r="B112" s="66"/>
      <c r="C112" s="67"/>
      <c r="D112" s="67"/>
      <c r="E112" s="67"/>
      <c r="F112" s="67"/>
      <c r="G112" s="67"/>
      <c r="H112" s="67"/>
      <c r="I112" s="185"/>
      <c r="J112" s="67"/>
      <c r="K112" s="67"/>
      <c r="L112" s="61"/>
      <c r="S112" s="36"/>
      <c r="T112" s="36"/>
      <c r="U112" s="36"/>
      <c r="V112" s="36"/>
      <c r="W112" s="36"/>
      <c r="X112" s="36"/>
      <c r="Y112" s="36"/>
      <c r="Z112" s="36"/>
      <c r="AA112" s="36"/>
      <c r="AB112" s="36"/>
      <c r="AC112" s="36"/>
      <c r="AD112" s="36"/>
      <c r="AE112" s="36"/>
    </row>
    <row r="113" s="2" customFormat="1" ht="24.96" customHeight="1">
      <c r="A113" s="36"/>
      <c r="B113" s="37"/>
      <c r="C113" s="21" t="s">
        <v>117</v>
      </c>
      <c r="D113" s="38"/>
      <c r="E113" s="38"/>
      <c r="F113" s="38"/>
      <c r="G113" s="38"/>
      <c r="H113" s="38"/>
      <c r="I113" s="143"/>
      <c r="J113" s="38"/>
      <c r="K113" s="38"/>
      <c r="L113" s="61"/>
      <c r="S113" s="36"/>
      <c r="T113" s="36"/>
      <c r="U113" s="36"/>
      <c r="V113" s="36"/>
      <c r="W113" s="36"/>
      <c r="X113" s="36"/>
      <c r="Y113" s="36"/>
      <c r="Z113" s="36"/>
      <c r="AA113" s="36"/>
      <c r="AB113" s="36"/>
      <c r="AC113" s="36"/>
      <c r="AD113" s="36"/>
      <c r="AE113" s="36"/>
    </row>
    <row r="114" s="2" customFormat="1" ht="6.96" customHeight="1">
      <c r="A114" s="36"/>
      <c r="B114" s="37"/>
      <c r="C114" s="38"/>
      <c r="D114" s="38"/>
      <c r="E114" s="38"/>
      <c r="F114" s="38"/>
      <c r="G114" s="38"/>
      <c r="H114" s="38"/>
      <c r="I114" s="143"/>
      <c r="J114" s="38"/>
      <c r="K114" s="38"/>
      <c r="L114" s="61"/>
      <c r="S114" s="36"/>
      <c r="T114" s="36"/>
      <c r="U114" s="36"/>
      <c r="V114" s="36"/>
      <c r="W114" s="36"/>
      <c r="X114" s="36"/>
      <c r="Y114" s="36"/>
      <c r="Z114" s="36"/>
      <c r="AA114" s="36"/>
      <c r="AB114" s="36"/>
      <c r="AC114" s="36"/>
      <c r="AD114" s="36"/>
      <c r="AE114" s="36"/>
    </row>
    <row r="115" s="2" customFormat="1" ht="12" customHeight="1">
      <c r="A115" s="36"/>
      <c r="B115" s="37"/>
      <c r="C115" s="30" t="s">
        <v>16</v>
      </c>
      <c r="D115" s="38"/>
      <c r="E115" s="38"/>
      <c r="F115" s="38"/>
      <c r="G115" s="38"/>
      <c r="H115" s="38"/>
      <c r="I115" s="143"/>
      <c r="J115" s="38"/>
      <c r="K115" s="38"/>
      <c r="L115" s="61"/>
      <c r="S115" s="36"/>
      <c r="T115" s="36"/>
      <c r="U115" s="36"/>
      <c r="V115" s="36"/>
      <c r="W115" s="36"/>
      <c r="X115" s="36"/>
      <c r="Y115" s="36"/>
      <c r="Z115" s="36"/>
      <c r="AA115" s="36"/>
      <c r="AB115" s="36"/>
      <c r="AC115" s="36"/>
      <c r="AD115" s="36"/>
      <c r="AE115" s="36"/>
    </row>
    <row r="116" s="2" customFormat="1" ht="16.5" customHeight="1">
      <c r="A116" s="36"/>
      <c r="B116" s="37"/>
      <c r="C116" s="38"/>
      <c r="D116" s="38"/>
      <c r="E116" s="186" t="str">
        <f>E7</f>
        <v>Modernizace sil.II/315 Hrádek - Ústí nad Orlicí</v>
      </c>
      <c r="F116" s="30"/>
      <c r="G116" s="30"/>
      <c r="H116" s="30"/>
      <c r="I116" s="143"/>
      <c r="J116" s="38"/>
      <c r="K116" s="38"/>
      <c r="L116" s="61"/>
      <c r="S116" s="36"/>
      <c r="T116" s="36"/>
      <c r="U116" s="36"/>
      <c r="V116" s="36"/>
      <c r="W116" s="36"/>
      <c r="X116" s="36"/>
      <c r="Y116" s="36"/>
      <c r="Z116" s="36"/>
      <c r="AA116" s="36"/>
      <c r="AB116" s="36"/>
      <c r="AC116" s="36"/>
      <c r="AD116" s="36"/>
      <c r="AE116" s="36"/>
    </row>
    <row r="117" s="2" customFormat="1" ht="12" customHeight="1">
      <c r="A117" s="36"/>
      <c r="B117" s="37"/>
      <c r="C117" s="30" t="s">
        <v>106</v>
      </c>
      <c r="D117" s="38"/>
      <c r="E117" s="38"/>
      <c r="F117" s="38"/>
      <c r="G117" s="38"/>
      <c r="H117" s="38"/>
      <c r="I117" s="143"/>
      <c r="J117" s="38"/>
      <c r="K117" s="38"/>
      <c r="L117" s="61"/>
      <c r="S117" s="36"/>
      <c r="T117" s="36"/>
      <c r="U117" s="36"/>
      <c r="V117" s="36"/>
      <c r="W117" s="36"/>
      <c r="X117" s="36"/>
      <c r="Y117" s="36"/>
      <c r="Z117" s="36"/>
      <c r="AA117" s="36"/>
      <c r="AB117" s="36"/>
      <c r="AC117" s="36"/>
      <c r="AD117" s="36"/>
      <c r="AE117" s="36"/>
    </row>
    <row r="118" s="2" customFormat="1" ht="16.5" customHeight="1">
      <c r="A118" s="36"/>
      <c r="B118" s="37"/>
      <c r="C118" s="38"/>
      <c r="D118" s="38"/>
      <c r="E118" s="74" t="str">
        <f>E9</f>
        <v>SO 102 - II/315 km 23,920-25,832, Kerhartice - Ústí n/O</v>
      </c>
      <c r="F118" s="38"/>
      <c r="G118" s="38"/>
      <c r="H118" s="38"/>
      <c r="I118" s="143"/>
      <c r="J118" s="38"/>
      <c r="K118" s="38"/>
      <c r="L118" s="61"/>
      <c r="S118" s="36"/>
      <c r="T118" s="36"/>
      <c r="U118" s="36"/>
      <c r="V118" s="36"/>
      <c r="W118" s="36"/>
      <c r="X118" s="36"/>
      <c r="Y118" s="36"/>
      <c r="Z118" s="36"/>
      <c r="AA118" s="36"/>
      <c r="AB118" s="36"/>
      <c r="AC118" s="36"/>
      <c r="AD118" s="36"/>
      <c r="AE118" s="36"/>
    </row>
    <row r="119" s="2" customFormat="1" ht="6.96" customHeight="1">
      <c r="A119" s="36"/>
      <c r="B119" s="37"/>
      <c r="C119" s="38"/>
      <c r="D119" s="38"/>
      <c r="E119" s="38"/>
      <c r="F119" s="38"/>
      <c r="G119" s="38"/>
      <c r="H119" s="38"/>
      <c r="I119" s="143"/>
      <c r="J119" s="38"/>
      <c r="K119" s="38"/>
      <c r="L119" s="61"/>
      <c r="S119" s="36"/>
      <c r="T119" s="36"/>
      <c r="U119" s="36"/>
      <c r="V119" s="36"/>
      <c r="W119" s="36"/>
      <c r="X119" s="36"/>
      <c r="Y119" s="36"/>
      <c r="Z119" s="36"/>
      <c r="AA119" s="36"/>
      <c r="AB119" s="36"/>
      <c r="AC119" s="36"/>
      <c r="AD119" s="36"/>
      <c r="AE119" s="36"/>
    </row>
    <row r="120" s="2" customFormat="1" ht="12" customHeight="1">
      <c r="A120" s="36"/>
      <c r="B120" s="37"/>
      <c r="C120" s="30" t="s">
        <v>20</v>
      </c>
      <c r="D120" s="38"/>
      <c r="E120" s="38"/>
      <c r="F120" s="25" t="str">
        <f>F12</f>
        <v xml:space="preserve"> </v>
      </c>
      <c r="G120" s="38"/>
      <c r="H120" s="38"/>
      <c r="I120" s="146" t="s">
        <v>22</v>
      </c>
      <c r="J120" s="77" t="str">
        <f>IF(J12="","",J12)</f>
        <v>28. 4. 2020</v>
      </c>
      <c r="K120" s="38"/>
      <c r="L120" s="61"/>
      <c r="S120" s="36"/>
      <c r="T120" s="36"/>
      <c r="U120" s="36"/>
      <c r="V120" s="36"/>
      <c r="W120" s="36"/>
      <c r="X120" s="36"/>
      <c r="Y120" s="36"/>
      <c r="Z120" s="36"/>
      <c r="AA120" s="36"/>
      <c r="AB120" s="36"/>
      <c r="AC120" s="36"/>
      <c r="AD120" s="36"/>
      <c r="AE120" s="36"/>
    </row>
    <row r="121" s="2" customFormat="1" ht="6.96" customHeight="1">
      <c r="A121" s="36"/>
      <c r="B121" s="37"/>
      <c r="C121" s="38"/>
      <c r="D121" s="38"/>
      <c r="E121" s="38"/>
      <c r="F121" s="38"/>
      <c r="G121" s="38"/>
      <c r="H121" s="38"/>
      <c r="I121" s="143"/>
      <c r="J121" s="38"/>
      <c r="K121" s="38"/>
      <c r="L121" s="61"/>
      <c r="S121" s="36"/>
      <c r="T121" s="36"/>
      <c r="U121" s="36"/>
      <c r="V121" s="36"/>
      <c r="W121" s="36"/>
      <c r="X121" s="36"/>
      <c r="Y121" s="36"/>
      <c r="Z121" s="36"/>
      <c r="AA121" s="36"/>
      <c r="AB121" s="36"/>
      <c r="AC121" s="36"/>
      <c r="AD121" s="36"/>
      <c r="AE121" s="36"/>
    </row>
    <row r="122" s="2" customFormat="1" ht="15.15" customHeight="1">
      <c r="A122" s="36"/>
      <c r="B122" s="37"/>
      <c r="C122" s="30" t="s">
        <v>24</v>
      </c>
      <c r="D122" s="38"/>
      <c r="E122" s="38"/>
      <c r="F122" s="25" t="str">
        <f>E15</f>
        <v xml:space="preserve"> </v>
      </c>
      <c r="G122" s="38"/>
      <c r="H122" s="38"/>
      <c r="I122" s="146" t="s">
        <v>29</v>
      </c>
      <c r="J122" s="34" t="str">
        <f>E21</f>
        <v xml:space="preserve"> </v>
      </c>
      <c r="K122" s="38"/>
      <c r="L122" s="61"/>
      <c r="S122" s="36"/>
      <c r="T122" s="36"/>
      <c r="U122" s="36"/>
      <c r="V122" s="36"/>
      <c r="W122" s="36"/>
      <c r="X122" s="36"/>
      <c r="Y122" s="36"/>
      <c r="Z122" s="36"/>
      <c r="AA122" s="36"/>
      <c r="AB122" s="36"/>
      <c r="AC122" s="36"/>
      <c r="AD122" s="36"/>
      <c r="AE122" s="36"/>
    </row>
    <row r="123" s="2" customFormat="1" ht="15.15" customHeight="1">
      <c r="A123" s="36"/>
      <c r="B123" s="37"/>
      <c r="C123" s="30" t="s">
        <v>27</v>
      </c>
      <c r="D123" s="38"/>
      <c r="E123" s="38"/>
      <c r="F123" s="25" t="str">
        <f>IF(E18="","",E18)</f>
        <v>Vyplň údaj</v>
      </c>
      <c r="G123" s="38"/>
      <c r="H123" s="38"/>
      <c r="I123" s="146" t="s">
        <v>31</v>
      </c>
      <c r="J123" s="34" t="str">
        <f>E24</f>
        <v xml:space="preserve"> </v>
      </c>
      <c r="K123" s="38"/>
      <c r="L123" s="61"/>
      <c r="S123" s="36"/>
      <c r="T123" s="36"/>
      <c r="U123" s="36"/>
      <c r="V123" s="36"/>
      <c r="W123" s="36"/>
      <c r="X123" s="36"/>
      <c r="Y123" s="36"/>
      <c r="Z123" s="36"/>
      <c r="AA123" s="36"/>
      <c r="AB123" s="36"/>
      <c r="AC123" s="36"/>
      <c r="AD123" s="36"/>
      <c r="AE123" s="36"/>
    </row>
    <row r="124" s="2" customFormat="1" ht="10.32" customHeight="1">
      <c r="A124" s="36"/>
      <c r="B124" s="37"/>
      <c r="C124" s="38"/>
      <c r="D124" s="38"/>
      <c r="E124" s="38"/>
      <c r="F124" s="38"/>
      <c r="G124" s="38"/>
      <c r="H124" s="38"/>
      <c r="I124" s="143"/>
      <c r="J124" s="38"/>
      <c r="K124" s="38"/>
      <c r="L124" s="61"/>
      <c r="S124" s="36"/>
      <c r="T124" s="36"/>
      <c r="U124" s="36"/>
      <c r="V124" s="36"/>
      <c r="W124" s="36"/>
      <c r="X124" s="36"/>
      <c r="Y124" s="36"/>
      <c r="Z124" s="36"/>
      <c r="AA124" s="36"/>
      <c r="AB124" s="36"/>
      <c r="AC124" s="36"/>
      <c r="AD124" s="36"/>
      <c r="AE124" s="36"/>
    </row>
    <row r="125" s="10" customFormat="1" ht="29.28" customHeight="1">
      <c r="A125" s="199"/>
      <c r="B125" s="200"/>
      <c r="C125" s="201" t="s">
        <v>118</v>
      </c>
      <c r="D125" s="202" t="s">
        <v>58</v>
      </c>
      <c r="E125" s="202" t="s">
        <v>54</v>
      </c>
      <c r="F125" s="202" t="s">
        <v>55</v>
      </c>
      <c r="G125" s="202" t="s">
        <v>119</v>
      </c>
      <c r="H125" s="202" t="s">
        <v>120</v>
      </c>
      <c r="I125" s="203" t="s">
        <v>121</v>
      </c>
      <c r="J125" s="202" t="s">
        <v>110</v>
      </c>
      <c r="K125" s="204" t="s">
        <v>122</v>
      </c>
      <c r="L125" s="205"/>
      <c r="M125" s="98" t="s">
        <v>1</v>
      </c>
      <c r="N125" s="99" t="s">
        <v>37</v>
      </c>
      <c r="O125" s="99" t="s">
        <v>123</v>
      </c>
      <c r="P125" s="99" t="s">
        <v>124</v>
      </c>
      <c r="Q125" s="99" t="s">
        <v>125</v>
      </c>
      <c r="R125" s="99" t="s">
        <v>126</v>
      </c>
      <c r="S125" s="99" t="s">
        <v>127</v>
      </c>
      <c r="T125" s="100" t="s">
        <v>128</v>
      </c>
      <c r="U125" s="199"/>
      <c r="V125" s="199"/>
      <c r="W125" s="199"/>
      <c r="X125" s="199"/>
      <c r="Y125" s="199"/>
      <c r="Z125" s="199"/>
      <c r="AA125" s="199"/>
      <c r="AB125" s="199"/>
      <c r="AC125" s="199"/>
      <c r="AD125" s="199"/>
      <c r="AE125" s="199"/>
    </row>
    <row r="126" s="2" customFormat="1" ht="22.8" customHeight="1">
      <c r="A126" s="36"/>
      <c r="B126" s="37"/>
      <c r="C126" s="105" t="s">
        <v>129</v>
      </c>
      <c r="D126" s="38"/>
      <c r="E126" s="38"/>
      <c r="F126" s="38"/>
      <c r="G126" s="38"/>
      <c r="H126" s="38"/>
      <c r="I126" s="143"/>
      <c r="J126" s="206">
        <f>BK126</f>
        <v>0</v>
      </c>
      <c r="K126" s="38"/>
      <c r="L126" s="42"/>
      <c r="M126" s="101"/>
      <c r="N126" s="207"/>
      <c r="O126" s="102"/>
      <c r="P126" s="208">
        <f>P127+P195+P198+P201+P225+P266+P277+P293+P405+P422</f>
        <v>0</v>
      </c>
      <c r="Q126" s="102"/>
      <c r="R126" s="208">
        <f>R127+R195+R198+R201+R225+R266+R277+R293+R405+R422</f>
        <v>6445.8148283999999</v>
      </c>
      <c r="S126" s="102"/>
      <c r="T126" s="209">
        <f>T127+T195+T198+T201+T225+T266+T277+T293+T405+T422</f>
        <v>1404.9499999999998</v>
      </c>
      <c r="U126" s="36"/>
      <c r="V126" s="36"/>
      <c r="W126" s="36"/>
      <c r="X126" s="36"/>
      <c r="Y126" s="36"/>
      <c r="Z126" s="36"/>
      <c r="AA126" s="36"/>
      <c r="AB126" s="36"/>
      <c r="AC126" s="36"/>
      <c r="AD126" s="36"/>
      <c r="AE126" s="36"/>
      <c r="AT126" s="15" t="s">
        <v>72</v>
      </c>
      <c r="AU126" s="15" t="s">
        <v>83</v>
      </c>
      <c r="BK126" s="210">
        <f>BK127+BK195+BK198+BK201+BK225+BK266+BK277+BK293+BK405+BK422</f>
        <v>0</v>
      </c>
    </row>
    <row r="127" s="11" customFormat="1" ht="25.92" customHeight="1">
      <c r="A127" s="11"/>
      <c r="B127" s="211"/>
      <c r="C127" s="212"/>
      <c r="D127" s="213" t="s">
        <v>72</v>
      </c>
      <c r="E127" s="214" t="s">
        <v>81</v>
      </c>
      <c r="F127" s="214" t="s">
        <v>271</v>
      </c>
      <c r="G127" s="212"/>
      <c r="H127" s="212"/>
      <c r="I127" s="215"/>
      <c r="J127" s="216">
        <f>BK127</f>
        <v>0</v>
      </c>
      <c r="K127" s="212"/>
      <c r="L127" s="217"/>
      <c r="M127" s="218"/>
      <c r="N127" s="219"/>
      <c r="O127" s="219"/>
      <c r="P127" s="220">
        <f>SUM(P128:P194)</f>
        <v>0</v>
      </c>
      <c r="Q127" s="219"/>
      <c r="R127" s="220">
        <f>SUM(R128:R194)</f>
        <v>1954.673055</v>
      </c>
      <c r="S127" s="219"/>
      <c r="T127" s="221">
        <f>SUM(T128:T194)</f>
        <v>1299.1389999999999</v>
      </c>
      <c r="U127" s="11"/>
      <c r="V127" s="11"/>
      <c r="W127" s="11"/>
      <c r="X127" s="11"/>
      <c r="Y127" s="11"/>
      <c r="Z127" s="11"/>
      <c r="AA127" s="11"/>
      <c r="AB127" s="11"/>
      <c r="AC127" s="11"/>
      <c r="AD127" s="11"/>
      <c r="AE127" s="11"/>
      <c r="AR127" s="222" t="s">
        <v>132</v>
      </c>
      <c r="AT127" s="223" t="s">
        <v>72</v>
      </c>
      <c r="AU127" s="223" t="s">
        <v>73</v>
      </c>
      <c r="AY127" s="222" t="s">
        <v>133</v>
      </c>
      <c r="BK127" s="224">
        <f>SUM(BK128:BK194)</f>
        <v>0</v>
      </c>
    </row>
    <row r="128" s="2" customFormat="1" ht="21.75" customHeight="1">
      <c r="A128" s="36"/>
      <c r="B128" s="37"/>
      <c r="C128" s="225" t="s">
        <v>81</v>
      </c>
      <c r="D128" s="225" t="s">
        <v>134</v>
      </c>
      <c r="E128" s="226" t="s">
        <v>524</v>
      </c>
      <c r="F128" s="227" t="s">
        <v>525</v>
      </c>
      <c r="G128" s="228" t="s">
        <v>274</v>
      </c>
      <c r="H128" s="229">
        <v>12613</v>
      </c>
      <c r="I128" s="230"/>
      <c r="J128" s="231">
        <f>ROUND(I128*H128,2)</f>
        <v>0</v>
      </c>
      <c r="K128" s="227" t="s">
        <v>275</v>
      </c>
      <c r="L128" s="42"/>
      <c r="M128" s="232" t="s">
        <v>1</v>
      </c>
      <c r="N128" s="233" t="s">
        <v>38</v>
      </c>
      <c r="O128" s="89"/>
      <c r="P128" s="234">
        <f>O128*H128</f>
        <v>0</v>
      </c>
      <c r="Q128" s="234">
        <v>6.0000000000000002E-05</v>
      </c>
      <c r="R128" s="234">
        <f>Q128*H128</f>
        <v>0.75678000000000001</v>
      </c>
      <c r="S128" s="234">
        <v>0.10299999999999999</v>
      </c>
      <c r="T128" s="235">
        <f>S128*H128</f>
        <v>1299.1389999999999</v>
      </c>
      <c r="U128" s="36"/>
      <c r="V128" s="36"/>
      <c r="W128" s="36"/>
      <c r="X128" s="36"/>
      <c r="Y128" s="36"/>
      <c r="Z128" s="36"/>
      <c r="AA128" s="36"/>
      <c r="AB128" s="36"/>
      <c r="AC128" s="36"/>
      <c r="AD128" s="36"/>
      <c r="AE128" s="36"/>
      <c r="AR128" s="236" t="s">
        <v>132</v>
      </c>
      <c r="AT128" s="236" t="s">
        <v>134</v>
      </c>
      <c r="AU128" s="236" t="s">
        <v>81</v>
      </c>
      <c r="AY128" s="15" t="s">
        <v>133</v>
      </c>
      <c r="BE128" s="237">
        <f>IF(N128="základní",J128,0)</f>
        <v>0</v>
      </c>
      <c r="BF128" s="237">
        <f>IF(N128="snížená",J128,0)</f>
        <v>0</v>
      </c>
      <c r="BG128" s="237">
        <f>IF(N128="zákl. přenesená",J128,0)</f>
        <v>0</v>
      </c>
      <c r="BH128" s="237">
        <f>IF(N128="sníž. přenesená",J128,0)</f>
        <v>0</v>
      </c>
      <c r="BI128" s="237">
        <f>IF(N128="nulová",J128,0)</f>
        <v>0</v>
      </c>
      <c r="BJ128" s="15" t="s">
        <v>81</v>
      </c>
      <c r="BK128" s="237">
        <f>ROUND(I128*H128,2)</f>
        <v>0</v>
      </c>
      <c r="BL128" s="15" t="s">
        <v>132</v>
      </c>
      <c r="BM128" s="236" t="s">
        <v>1066</v>
      </c>
    </row>
    <row r="129" s="2" customFormat="1">
      <c r="A129" s="36"/>
      <c r="B129" s="37"/>
      <c r="C129" s="38"/>
      <c r="D129" s="238" t="s">
        <v>139</v>
      </c>
      <c r="E129" s="38"/>
      <c r="F129" s="239" t="s">
        <v>527</v>
      </c>
      <c r="G129" s="38"/>
      <c r="H129" s="38"/>
      <c r="I129" s="143"/>
      <c r="J129" s="38"/>
      <c r="K129" s="38"/>
      <c r="L129" s="42"/>
      <c r="M129" s="240"/>
      <c r="N129" s="241"/>
      <c r="O129" s="89"/>
      <c r="P129" s="89"/>
      <c r="Q129" s="89"/>
      <c r="R129" s="89"/>
      <c r="S129" s="89"/>
      <c r="T129" s="90"/>
      <c r="U129" s="36"/>
      <c r="V129" s="36"/>
      <c r="W129" s="36"/>
      <c r="X129" s="36"/>
      <c r="Y129" s="36"/>
      <c r="Z129" s="36"/>
      <c r="AA129" s="36"/>
      <c r="AB129" s="36"/>
      <c r="AC129" s="36"/>
      <c r="AD129" s="36"/>
      <c r="AE129" s="36"/>
      <c r="AT129" s="15" t="s">
        <v>139</v>
      </c>
      <c r="AU129" s="15" t="s">
        <v>81</v>
      </c>
    </row>
    <row r="130" s="12" customFormat="1">
      <c r="A130" s="12"/>
      <c r="B130" s="242"/>
      <c r="C130" s="243"/>
      <c r="D130" s="238" t="s">
        <v>140</v>
      </c>
      <c r="E130" s="244" t="s">
        <v>141</v>
      </c>
      <c r="F130" s="245" t="s">
        <v>1067</v>
      </c>
      <c r="G130" s="243"/>
      <c r="H130" s="246">
        <v>12428</v>
      </c>
      <c r="I130" s="247"/>
      <c r="J130" s="243"/>
      <c r="K130" s="243"/>
      <c r="L130" s="248"/>
      <c r="M130" s="249"/>
      <c r="N130" s="250"/>
      <c r="O130" s="250"/>
      <c r="P130" s="250"/>
      <c r="Q130" s="250"/>
      <c r="R130" s="250"/>
      <c r="S130" s="250"/>
      <c r="T130" s="251"/>
      <c r="U130" s="12"/>
      <c r="V130" s="12"/>
      <c r="W130" s="12"/>
      <c r="X130" s="12"/>
      <c r="Y130" s="12"/>
      <c r="Z130" s="12"/>
      <c r="AA130" s="12"/>
      <c r="AB130" s="12"/>
      <c r="AC130" s="12"/>
      <c r="AD130" s="12"/>
      <c r="AE130" s="12"/>
      <c r="AT130" s="252" t="s">
        <v>140</v>
      </c>
      <c r="AU130" s="252" t="s">
        <v>81</v>
      </c>
      <c r="AV130" s="12" t="s">
        <v>103</v>
      </c>
      <c r="AW130" s="12" t="s">
        <v>30</v>
      </c>
      <c r="AX130" s="12" t="s">
        <v>73</v>
      </c>
      <c r="AY130" s="252" t="s">
        <v>133</v>
      </c>
    </row>
    <row r="131" s="12" customFormat="1">
      <c r="A131" s="12"/>
      <c r="B131" s="242"/>
      <c r="C131" s="243"/>
      <c r="D131" s="238" t="s">
        <v>140</v>
      </c>
      <c r="E131" s="244" t="s">
        <v>143</v>
      </c>
      <c r="F131" s="245" t="s">
        <v>1068</v>
      </c>
      <c r="G131" s="243"/>
      <c r="H131" s="246">
        <v>185</v>
      </c>
      <c r="I131" s="247"/>
      <c r="J131" s="243"/>
      <c r="K131" s="243"/>
      <c r="L131" s="248"/>
      <c r="M131" s="249"/>
      <c r="N131" s="250"/>
      <c r="O131" s="250"/>
      <c r="P131" s="250"/>
      <c r="Q131" s="250"/>
      <c r="R131" s="250"/>
      <c r="S131" s="250"/>
      <c r="T131" s="251"/>
      <c r="U131" s="12"/>
      <c r="V131" s="12"/>
      <c r="W131" s="12"/>
      <c r="X131" s="12"/>
      <c r="Y131" s="12"/>
      <c r="Z131" s="12"/>
      <c r="AA131" s="12"/>
      <c r="AB131" s="12"/>
      <c r="AC131" s="12"/>
      <c r="AD131" s="12"/>
      <c r="AE131" s="12"/>
      <c r="AT131" s="252" t="s">
        <v>140</v>
      </c>
      <c r="AU131" s="252" t="s">
        <v>81</v>
      </c>
      <c r="AV131" s="12" t="s">
        <v>103</v>
      </c>
      <c r="AW131" s="12" t="s">
        <v>30</v>
      </c>
      <c r="AX131" s="12" t="s">
        <v>73</v>
      </c>
      <c r="AY131" s="252" t="s">
        <v>133</v>
      </c>
    </row>
    <row r="132" s="12" customFormat="1">
      <c r="A132" s="12"/>
      <c r="B132" s="242"/>
      <c r="C132" s="243"/>
      <c r="D132" s="238" t="s">
        <v>140</v>
      </c>
      <c r="E132" s="244" t="s">
        <v>531</v>
      </c>
      <c r="F132" s="245" t="s">
        <v>532</v>
      </c>
      <c r="G132" s="243"/>
      <c r="H132" s="246">
        <v>12613</v>
      </c>
      <c r="I132" s="247"/>
      <c r="J132" s="243"/>
      <c r="K132" s="243"/>
      <c r="L132" s="248"/>
      <c r="M132" s="249"/>
      <c r="N132" s="250"/>
      <c r="O132" s="250"/>
      <c r="P132" s="250"/>
      <c r="Q132" s="250"/>
      <c r="R132" s="250"/>
      <c r="S132" s="250"/>
      <c r="T132" s="251"/>
      <c r="U132" s="12"/>
      <c r="V132" s="12"/>
      <c r="W132" s="12"/>
      <c r="X132" s="12"/>
      <c r="Y132" s="12"/>
      <c r="Z132" s="12"/>
      <c r="AA132" s="12"/>
      <c r="AB132" s="12"/>
      <c r="AC132" s="12"/>
      <c r="AD132" s="12"/>
      <c r="AE132" s="12"/>
      <c r="AT132" s="252" t="s">
        <v>140</v>
      </c>
      <c r="AU132" s="252" t="s">
        <v>81</v>
      </c>
      <c r="AV132" s="12" t="s">
        <v>103</v>
      </c>
      <c r="AW132" s="12" t="s">
        <v>30</v>
      </c>
      <c r="AX132" s="12" t="s">
        <v>81</v>
      </c>
      <c r="AY132" s="252" t="s">
        <v>133</v>
      </c>
    </row>
    <row r="133" s="2" customFormat="1" ht="16.5" customHeight="1">
      <c r="A133" s="36"/>
      <c r="B133" s="37"/>
      <c r="C133" s="225" t="s">
        <v>103</v>
      </c>
      <c r="D133" s="225" t="s">
        <v>134</v>
      </c>
      <c r="E133" s="226" t="s">
        <v>1069</v>
      </c>
      <c r="F133" s="227" t="s">
        <v>1070</v>
      </c>
      <c r="G133" s="228" t="s">
        <v>535</v>
      </c>
      <c r="H133" s="229">
        <v>225</v>
      </c>
      <c r="I133" s="230"/>
      <c r="J133" s="231">
        <f>ROUND(I133*H133,2)</f>
        <v>0</v>
      </c>
      <c r="K133" s="227" t="s">
        <v>275</v>
      </c>
      <c r="L133" s="42"/>
      <c r="M133" s="232" t="s">
        <v>1</v>
      </c>
      <c r="N133" s="233" t="s">
        <v>38</v>
      </c>
      <c r="O133" s="89"/>
      <c r="P133" s="234">
        <f>O133*H133</f>
        <v>0</v>
      </c>
      <c r="Q133" s="234">
        <v>0</v>
      </c>
      <c r="R133" s="234">
        <f>Q133*H133</f>
        <v>0</v>
      </c>
      <c r="S133" s="234">
        <v>0</v>
      </c>
      <c r="T133" s="235">
        <f>S133*H133</f>
        <v>0</v>
      </c>
      <c r="U133" s="36"/>
      <c r="V133" s="36"/>
      <c r="W133" s="36"/>
      <c r="X133" s="36"/>
      <c r="Y133" s="36"/>
      <c r="Z133" s="36"/>
      <c r="AA133" s="36"/>
      <c r="AB133" s="36"/>
      <c r="AC133" s="36"/>
      <c r="AD133" s="36"/>
      <c r="AE133" s="36"/>
      <c r="AR133" s="236" t="s">
        <v>132</v>
      </c>
      <c r="AT133" s="236" t="s">
        <v>134</v>
      </c>
      <c r="AU133" s="236" t="s">
        <v>81</v>
      </c>
      <c r="AY133" s="15" t="s">
        <v>133</v>
      </c>
      <c r="BE133" s="237">
        <f>IF(N133="základní",J133,0)</f>
        <v>0</v>
      </c>
      <c r="BF133" s="237">
        <f>IF(N133="snížená",J133,0)</f>
        <v>0</v>
      </c>
      <c r="BG133" s="237">
        <f>IF(N133="zákl. přenesená",J133,0)</f>
        <v>0</v>
      </c>
      <c r="BH133" s="237">
        <f>IF(N133="sníž. přenesená",J133,0)</f>
        <v>0</v>
      </c>
      <c r="BI133" s="237">
        <f>IF(N133="nulová",J133,0)</f>
        <v>0</v>
      </c>
      <c r="BJ133" s="15" t="s">
        <v>81</v>
      </c>
      <c r="BK133" s="237">
        <f>ROUND(I133*H133,2)</f>
        <v>0</v>
      </c>
      <c r="BL133" s="15" t="s">
        <v>132</v>
      </c>
      <c r="BM133" s="236" t="s">
        <v>1071</v>
      </c>
    </row>
    <row r="134" s="2" customFormat="1">
      <c r="A134" s="36"/>
      <c r="B134" s="37"/>
      <c r="C134" s="38"/>
      <c r="D134" s="238" t="s">
        <v>139</v>
      </c>
      <c r="E134" s="38"/>
      <c r="F134" s="239" t="s">
        <v>1072</v>
      </c>
      <c r="G134" s="38"/>
      <c r="H134" s="38"/>
      <c r="I134" s="143"/>
      <c r="J134" s="38"/>
      <c r="K134" s="38"/>
      <c r="L134" s="42"/>
      <c r="M134" s="240"/>
      <c r="N134" s="241"/>
      <c r="O134" s="89"/>
      <c r="P134" s="89"/>
      <c r="Q134" s="89"/>
      <c r="R134" s="89"/>
      <c r="S134" s="89"/>
      <c r="T134" s="90"/>
      <c r="U134" s="36"/>
      <c r="V134" s="36"/>
      <c r="W134" s="36"/>
      <c r="X134" s="36"/>
      <c r="Y134" s="36"/>
      <c r="Z134" s="36"/>
      <c r="AA134" s="36"/>
      <c r="AB134" s="36"/>
      <c r="AC134" s="36"/>
      <c r="AD134" s="36"/>
      <c r="AE134" s="36"/>
      <c r="AT134" s="15" t="s">
        <v>139</v>
      </c>
      <c r="AU134" s="15" t="s">
        <v>81</v>
      </c>
    </row>
    <row r="135" s="12" customFormat="1">
      <c r="A135" s="12"/>
      <c r="B135" s="242"/>
      <c r="C135" s="243"/>
      <c r="D135" s="238" t="s">
        <v>140</v>
      </c>
      <c r="E135" s="244" t="s">
        <v>284</v>
      </c>
      <c r="F135" s="245" t="s">
        <v>1073</v>
      </c>
      <c r="G135" s="243"/>
      <c r="H135" s="246">
        <v>225</v>
      </c>
      <c r="I135" s="247"/>
      <c r="J135" s="243"/>
      <c r="K135" s="243"/>
      <c r="L135" s="248"/>
      <c r="M135" s="249"/>
      <c r="N135" s="250"/>
      <c r="O135" s="250"/>
      <c r="P135" s="250"/>
      <c r="Q135" s="250"/>
      <c r="R135" s="250"/>
      <c r="S135" s="250"/>
      <c r="T135" s="251"/>
      <c r="U135" s="12"/>
      <c r="V135" s="12"/>
      <c r="W135" s="12"/>
      <c r="X135" s="12"/>
      <c r="Y135" s="12"/>
      <c r="Z135" s="12"/>
      <c r="AA135" s="12"/>
      <c r="AB135" s="12"/>
      <c r="AC135" s="12"/>
      <c r="AD135" s="12"/>
      <c r="AE135" s="12"/>
      <c r="AT135" s="252" t="s">
        <v>140</v>
      </c>
      <c r="AU135" s="252" t="s">
        <v>81</v>
      </c>
      <c r="AV135" s="12" t="s">
        <v>103</v>
      </c>
      <c r="AW135" s="12" t="s">
        <v>30</v>
      </c>
      <c r="AX135" s="12" t="s">
        <v>81</v>
      </c>
      <c r="AY135" s="252" t="s">
        <v>133</v>
      </c>
    </row>
    <row r="136" s="2" customFormat="1" ht="21.75" customHeight="1">
      <c r="A136" s="36"/>
      <c r="B136" s="37"/>
      <c r="C136" s="225" t="s">
        <v>148</v>
      </c>
      <c r="D136" s="225" t="s">
        <v>134</v>
      </c>
      <c r="E136" s="226" t="s">
        <v>1074</v>
      </c>
      <c r="F136" s="227" t="s">
        <v>1075</v>
      </c>
      <c r="G136" s="228" t="s">
        <v>535</v>
      </c>
      <c r="H136" s="229">
        <v>1617</v>
      </c>
      <c r="I136" s="230"/>
      <c r="J136" s="231">
        <f>ROUND(I136*H136,2)</f>
        <v>0</v>
      </c>
      <c r="K136" s="227" t="s">
        <v>275</v>
      </c>
      <c r="L136" s="42"/>
      <c r="M136" s="232" t="s">
        <v>1</v>
      </c>
      <c r="N136" s="233" t="s">
        <v>38</v>
      </c>
      <c r="O136" s="89"/>
      <c r="P136" s="234">
        <f>O136*H136</f>
        <v>0</v>
      </c>
      <c r="Q136" s="234">
        <v>0</v>
      </c>
      <c r="R136" s="234">
        <f>Q136*H136</f>
        <v>0</v>
      </c>
      <c r="S136" s="234">
        <v>0</v>
      </c>
      <c r="T136" s="235">
        <f>S136*H136</f>
        <v>0</v>
      </c>
      <c r="U136" s="36"/>
      <c r="V136" s="36"/>
      <c r="W136" s="36"/>
      <c r="X136" s="36"/>
      <c r="Y136" s="36"/>
      <c r="Z136" s="36"/>
      <c r="AA136" s="36"/>
      <c r="AB136" s="36"/>
      <c r="AC136" s="36"/>
      <c r="AD136" s="36"/>
      <c r="AE136" s="36"/>
      <c r="AR136" s="236" t="s">
        <v>132</v>
      </c>
      <c r="AT136" s="236" t="s">
        <v>134</v>
      </c>
      <c r="AU136" s="236" t="s">
        <v>81</v>
      </c>
      <c r="AY136" s="15" t="s">
        <v>133</v>
      </c>
      <c r="BE136" s="237">
        <f>IF(N136="základní",J136,0)</f>
        <v>0</v>
      </c>
      <c r="BF136" s="237">
        <f>IF(N136="snížená",J136,0)</f>
        <v>0</v>
      </c>
      <c r="BG136" s="237">
        <f>IF(N136="zákl. přenesená",J136,0)</f>
        <v>0</v>
      </c>
      <c r="BH136" s="237">
        <f>IF(N136="sníž. přenesená",J136,0)</f>
        <v>0</v>
      </c>
      <c r="BI136" s="237">
        <f>IF(N136="nulová",J136,0)</f>
        <v>0</v>
      </c>
      <c r="BJ136" s="15" t="s">
        <v>81</v>
      </c>
      <c r="BK136" s="237">
        <f>ROUND(I136*H136,2)</f>
        <v>0</v>
      </c>
      <c r="BL136" s="15" t="s">
        <v>132</v>
      </c>
      <c r="BM136" s="236" t="s">
        <v>1076</v>
      </c>
    </row>
    <row r="137" s="2" customFormat="1">
      <c r="A137" s="36"/>
      <c r="B137" s="37"/>
      <c r="C137" s="38"/>
      <c r="D137" s="238" t="s">
        <v>139</v>
      </c>
      <c r="E137" s="38"/>
      <c r="F137" s="239" t="s">
        <v>1077</v>
      </c>
      <c r="G137" s="38"/>
      <c r="H137" s="38"/>
      <c r="I137" s="143"/>
      <c r="J137" s="38"/>
      <c r="K137" s="38"/>
      <c r="L137" s="42"/>
      <c r="M137" s="240"/>
      <c r="N137" s="241"/>
      <c r="O137" s="89"/>
      <c r="P137" s="89"/>
      <c r="Q137" s="89"/>
      <c r="R137" s="89"/>
      <c r="S137" s="89"/>
      <c r="T137" s="90"/>
      <c r="U137" s="36"/>
      <c r="V137" s="36"/>
      <c r="W137" s="36"/>
      <c r="X137" s="36"/>
      <c r="Y137" s="36"/>
      <c r="Z137" s="36"/>
      <c r="AA137" s="36"/>
      <c r="AB137" s="36"/>
      <c r="AC137" s="36"/>
      <c r="AD137" s="36"/>
      <c r="AE137" s="36"/>
      <c r="AT137" s="15" t="s">
        <v>139</v>
      </c>
      <c r="AU137" s="15" t="s">
        <v>81</v>
      </c>
    </row>
    <row r="138" s="12" customFormat="1">
      <c r="A138" s="12"/>
      <c r="B138" s="242"/>
      <c r="C138" s="243"/>
      <c r="D138" s="238" t="s">
        <v>140</v>
      </c>
      <c r="E138" s="244" t="s">
        <v>293</v>
      </c>
      <c r="F138" s="245" t="s">
        <v>1078</v>
      </c>
      <c r="G138" s="243"/>
      <c r="H138" s="246">
        <v>1617</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140</v>
      </c>
      <c r="AU138" s="252" t="s">
        <v>81</v>
      </c>
      <c r="AV138" s="12" t="s">
        <v>103</v>
      </c>
      <c r="AW138" s="12" t="s">
        <v>30</v>
      </c>
      <c r="AX138" s="12" t="s">
        <v>81</v>
      </c>
      <c r="AY138" s="252" t="s">
        <v>133</v>
      </c>
    </row>
    <row r="139" s="2" customFormat="1" ht="21.75" customHeight="1">
      <c r="A139" s="36"/>
      <c r="B139" s="37"/>
      <c r="C139" s="225" t="s">
        <v>132</v>
      </c>
      <c r="D139" s="225" t="s">
        <v>134</v>
      </c>
      <c r="E139" s="226" t="s">
        <v>539</v>
      </c>
      <c r="F139" s="227" t="s">
        <v>540</v>
      </c>
      <c r="G139" s="228" t="s">
        <v>535</v>
      </c>
      <c r="H139" s="229">
        <v>808.5</v>
      </c>
      <c r="I139" s="230"/>
      <c r="J139" s="231">
        <f>ROUND(I139*H139,2)</f>
        <v>0</v>
      </c>
      <c r="K139" s="227" t="s">
        <v>275</v>
      </c>
      <c r="L139" s="42"/>
      <c r="M139" s="232" t="s">
        <v>1</v>
      </c>
      <c r="N139" s="233" t="s">
        <v>38</v>
      </c>
      <c r="O139" s="89"/>
      <c r="P139" s="234">
        <f>O139*H139</f>
        <v>0</v>
      </c>
      <c r="Q139" s="234">
        <v>0</v>
      </c>
      <c r="R139" s="234">
        <f>Q139*H139</f>
        <v>0</v>
      </c>
      <c r="S139" s="234">
        <v>0</v>
      </c>
      <c r="T139" s="235">
        <f>S139*H139</f>
        <v>0</v>
      </c>
      <c r="U139" s="36"/>
      <c r="V139" s="36"/>
      <c r="W139" s="36"/>
      <c r="X139" s="36"/>
      <c r="Y139" s="36"/>
      <c r="Z139" s="36"/>
      <c r="AA139" s="36"/>
      <c r="AB139" s="36"/>
      <c r="AC139" s="36"/>
      <c r="AD139" s="36"/>
      <c r="AE139" s="36"/>
      <c r="AR139" s="236" t="s">
        <v>132</v>
      </c>
      <c r="AT139" s="236" t="s">
        <v>134</v>
      </c>
      <c r="AU139" s="236" t="s">
        <v>81</v>
      </c>
      <c r="AY139" s="15" t="s">
        <v>133</v>
      </c>
      <c r="BE139" s="237">
        <f>IF(N139="základní",J139,0)</f>
        <v>0</v>
      </c>
      <c r="BF139" s="237">
        <f>IF(N139="snížená",J139,0)</f>
        <v>0</v>
      </c>
      <c r="BG139" s="237">
        <f>IF(N139="zákl. přenesená",J139,0)</f>
        <v>0</v>
      </c>
      <c r="BH139" s="237">
        <f>IF(N139="sníž. přenesená",J139,0)</f>
        <v>0</v>
      </c>
      <c r="BI139" s="237">
        <f>IF(N139="nulová",J139,0)</f>
        <v>0</v>
      </c>
      <c r="BJ139" s="15" t="s">
        <v>81</v>
      </c>
      <c r="BK139" s="237">
        <f>ROUND(I139*H139,2)</f>
        <v>0</v>
      </c>
      <c r="BL139" s="15" t="s">
        <v>132</v>
      </c>
      <c r="BM139" s="236" t="s">
        <v>1079</v>
      </c>
    </row>
    <row r="140" s="2" customFormat="1">
      <c r="A140" s="36"/>
      <c r="B140" s="37"/>
      <c r="C140" s="38"/>
      <c r="D140" s="238" t="s">
        <v>139</v>
      </c>
      <c r="E140" s="38"/>
      <c r="F140" s="239" t="s">
        <v>542</v>
      </c>
      <c r="G140" s="38"/>
      <c r="H140" s="38"/>
      <c r="I140" s="143"/>
      <c r="J140" s="38"/>
      <c r="K140" s="38"/>
      <c r="L140" s="42"/>
      <c r="M140" s="240"/>
      <c r="N140" s="241"/>
      <c r="O140" s="89"/>
      <c r="P140" s="89"/>
      <c r="Q140" s="89"/>
      <c r="R140" s="89"/>
      <c r="S140" s="89"/>
      <c r="T140" s="90"/>
      <c r="U140" s="36"/>
      <c r="V140" s="36"/>
      <c r="W140" s="36"/>
      <c r="X140" s="36"/>
      <c r="Y140" s="36"/>
      <c r="Z140" s="36"/>
      <c r="AA140" s="36"/>
      <c r="AB140" s="36"/>
      <c r="AC140" s="36"/>
      <c r="AD140" s="36"/>
      <c r="AE140" s="36"/>
      <c r="AT140" s="15" t="s">
        <v>139</v>
      </c>
      <c r="AU140" s="15" t="s">
        <v>81</v>
      </c>
    </row>
    <row r="141" s="12" customFormat="1">
      <c r="A141" s="12"/>
      <c r="B141" s="242"/>
      <c r="C141" s="243"/>
      <c r="D141" s="238" t="s">
        <v>140</v>
      </c>
      <c r="E141" s="244" t="s">
        <v>155</v>
      </c>
      <c r="F141" s="245" t="s">
        <v>1080</v>
      </c>
      <c r="G141" s="243"/>
      <c r="H141" s="246">
        <v>808.5</v>
      </c>
      <c r="I141" s="247"/>
      <c r="J141" s="243"/>
      <c r="K141" s="243"/>
      <c r="L141" s="248"/>
      <c r="M141" s="249"/>
      <c r="N141" s="250"/>
      <c r="O141" s="250"/>
      <c r="P141" s="250"/>
      <c r="Q141" s="250"/>
      <c r="R141" s="250"/>
      <c r="S141" s="250"/>
      <c r="T141" s="251"/>
      <c r="U141" s="12"/>
      <c r="V141" s="12"/>
      <c r="W141" s="12"/>
      <c r="X141" s="12"/>
      <c r="Y141" s="12"/>
      <c r="Z141" s="12"/>
      <c r="AA141" s="12"/>
      <c r="AB141" s="12"/>
      <c r="AC141" s="12"/>
      <c r="AD141" s="12"/>
      <c r="AE141" s="12"/>
      <c r="AT141" s="252" t="s">
        <v>140</v>
      </c>
      <c r="AU141" s="252" t="s">
        <v>81</v>
      </c>
      <c r="AV141" s="12" t="s">
        <v>103</v>
      </c>
      <c r="AW141" s="12" t="s">
        <v>30</v>
      </c>
      <c r="AX141" s="12" t="s">
        <v>81</v>
      </c>
      <c r="AY141" s="252" t="s">
        <v>133</v>
      </c>
    </row>
    <row r="142" s="2" customFormat="1" ht="21.75" customHeight="1">
      <c r="A142" s="36"/>
      <c r="B142" s="37"/>
      <c r="C142" s="225" t="s">
        <v>158</v>
      </c>
      <c r="D142" s="225" t="s">
        <v>134</v>
      </c>
      <c r="E142" s="226" t="s">
        <v>1081</v>
      </c>
      <c r="F142" s="227" t="s">
        <v>1082</v>
      </c>
      <c r="G142" s="228" t="s">
        <v>535</v>
      </c>
      <c r="H142" s="229">
        <v>634</v>
      </c>
      <c r="I142" s="230"/>
      <c r="J142" s="231">
        <f>ROUND(I142*H142,2)</f>
        <v>0</v>
      </c>
      <c r="K142" s="227" t="s">
        <v>275</v>
      </c>
      <c r="L142" s="42"/>
      <c r="M142" s="232" t="s">
        <v>1</v>
      </c>
      <c r="N142" s="233" t="s">
        <v>38</v>
      </c>
      <c r="O142" s="89"/>
      <c r="P142" s="234">
        <f>O142*H142</f>
        <v>0</v>
      </c>
      <c r="Q142" s="234">
        <v>0</v>
      </c>
      <c r="R142" s="234">
        <f>Q142*H142</f>
        <v>0</v>
      </c>
      <c r="S142" s="234">
        <v>0</v>
      </c>
      <c r="T142" s="235">
        <f>S142*H142</f>
        <v>0</v>
      </c>
      <c r="U142" s="36"/>
      <c r="V142" s="36"/>
      <c r="W142" s="36"/>
      <c r="X142" s="36"/>
      <c r="Y142" s="36"/>
      <c r="Z142" s="36"/>
      <c r="AA142" s="36"/>
      <c r="AB142" s="36"/>
      <c r="AC142" s="36"/>
      <c r="AD142" s="36"/>
      <c r="AE142" s="36"/>
      <c r="AR142" s="236" t="s">
        <v>132</v>
      </c>
      <c r="AT142" s="236" t="s">
        <v>134</v>
      </c>
      <c r="AU142" s="236" t="s">
        <v>81</v>
      </c>
      <c r="AY142" s="15" t="s">
        <v>133</v>
      </c>
      <c r="BE142" s="237">
        <f>IF(N142="základní",J142,0)</f>
        <v>0</v>
      </c>
      <c r="BF142" s="237">
        <f>IF(N142="snížená",J142,0)</f>
        <v>0</v>
      </c>
      <c r="BG142" s="237">
        <f>IF(N142="zákl. přenesená",J142,0)</f>
        <v>0</v>
      </c>
      <c r="BH142" s="237">
        <f>IF(N142="sníž. přenesená",J142,0)</f>
        <v>0</v>
      </c>
      <c r="BI142" s="237">
        <f>IF(N142="nulová",J142,0)</f>
        <v>0</v>
      </c>
      <c r="BJ142" s="15" t="s">
        <v>81</v>
      </c>
      <c r="BK142" s="237">
        <f>ROUND(I142*H142,2)</f>
        <v>0</v>
      </c>
      <c r="BL142" s="15" t="s">
        <v>132</v>
      </c>
      <c r="BM142" s="236" t="s">
        <v>1083</v>
      </c>
    </row>
    <row r="143" s="2" customFormat="1">
      <c r="A143" s="36"/>
      <c r="B143" s="37"/>
      <c r="C143" s="38"/>
      <c r="D143" s="238" t="s">
        <v>139</v>
      </c>
      <c r="E143" s="38"/>
      <c r="F143" s="239" t="s">
        <v>1084</v>
      </c>
      <c r="G143" s="38"/>
      <c r="H143" s="38"/>
      <c r="I143" s="143"/>
      <c r="J143" s="38"/>
      <c r="K143" s="38"/>
      <c r="L143" s="42"/>
      <c r="M143" s="240"/>
      <c r="N143" s="241"/>
      <c r="O143" s="89"/>
      <c r="P143" s="89"/>
      <c r="Q143" s="89"/>
      <c r="R143" s="89"/>
      <c r="S143" s="89"/>
      <c r="T143" s="90"/>
      <c r="U143" s="36"/>
      <c r="V143" s="36"/>
      <c r="W143" s="36"/>
      <c r="X143" s="36"/>
      <c r="Y143" s="36"/>
      <c r="Z143" s="36"/>
      <c r="AA143" s="36"/>
      <c r="AB143" s="36"/>
      <c r="AC143" s="36"/>
      <c r="AD143" s="36"/>
      <c r="AE143" s="36"/>
      <c r="AT143" s="15" t="s">
        <v>139</v>
      </c>
      <c r="AU143" s="15" t="s">
        <v>81</v>
      </c>
    </row>
    <row r="144" s="12" customFormat="1">
      <c r="A144" s="12"/>
      <c r="B144" s="242"/>
      <c r="C144" s="243"/>
      <c r="D144" s="238" t="s">
        <v>140</v>
      </c>
      <c r="E144" s="244" t="s">
        <v>162</v>
      </c>
      <c r="F144" s="245" t="s">
        <v>1085</v>
      </c>
      <c r="G144" s="243"/>
      <c r="H144" s="246">
        <v>634</v>
      </c>
      <c r="I144" s="247"/>
      <c r="J144" s="243"/>
      <c r="K144" s="243"/>
      <c r="L144" s="248"/>
      <c r="M144" s="249"/>
      <c r="N144" s="250"/>
      <c r="O144" s="250"/>
      <c r="P144" s="250"/>
      <c r="Q144" s="250"/>
      <c r="R144" s="250"/>
      <c r="S144" s="250"/>
      <c r="T144" s="251"/>
      <c r="U144" s="12"/>
      <c r="V144" s="12"/>
      <c r="W144" s="12"/>
      <c r="X144" s="12"/>
      <c r="Y144" s="12"/>
      <c r="Z144" s="12"/>
      <c r="AA144" s="12"/>
      <c r="AB144" s="12"/>
      <c r="AC144" s="12"/>
      <c r="AD144" s="12"/>
      <c r="AE144" s="12"/>
      <c r="AT144" s="252" t="s">
        <v>140</v>
      </c>
      <c r="AU144" s="252" t="s">
        <v>81</v>
      </c>
      <c r="AV144" s="12" t="s">
        <v>103</v>
      </c>
      <c r="AW144" s="12" t="s">
        <v>30</v>
      </c>
      <c r="AX144" s="12" t="s">
        <v>81</v>
      </c>
      <c r="AY144" s="252" t="s">
        <v>133</v>
      </c>
    </row>
    <row r="145" s="2" customFormat="1" ht="21.75" customHeight="1">
      <c r="A145" s="36"/>
      <c r="B145" s="37"/>
      <c r="C145" s="225" t="s">
        <v>165</v>
      </c>
      <c r="D145" s="225" t="s">
        <v>134</v>
      </c>
      <c r="E145" s="226" t="s">
        <v>549</v>
      </c>
      <c r="F145" s="227" t="s">
        <v>550</v>
      </c>
      <c r="G145" s="228" t="s">
        <v>535</v>
      </c>
      <c r="H145" s="229">
        <v>317</v>
      </c>
      <c r="I145" s="230"/>
      <c r="J145" s="231">
        <f>ROUND(I145*H145,2)</f>
        <v>0</v>
      </c>
      <c r="K145" s="227" t="s">
        <v>275</v>
      </c>
      <c r="L145" s="42"/>
      <c r="M145" s="232" t="s">
        <v>1</v>
      </c>
      <c r="N145" s="233" t="s">
        <v>38</v>
      </c>
      <c r="O145" s="89"/>
      <c r="P145" s="234">
        <f>O145*H145</f>
        <v>0</v>
      </c>
      <c r="Q145" s="234">
        <v>0</v>
      </c>
      <c r="R145" s="234">
        <f>Q145*H145</f>
        <v>0</v>
      </c>
      <c r="S145" s="234">
        <v>0</v>
      </c>
      <c r="T145" s="235">
        <f>S145*H145</f>
        <v>0</v>
      </c>
      <c r="U145" s="36"/>
      <c r="V145" s="36"/>
      <c r="W145" s="36"/>
      <c r="X145" s="36"/>
      <c r="Y145" s="36"/>
      <c r="Z145" s="36"/>
      <c r="AA145" s="36"/>
      <c r="AB145" s="36"/>
      <c r="AC145" s="36"/>
      <c r="AD145" s="36"/>
      <c r="AE145" s="36"/>
      <c r="AR145" s="236" t="s">
        <v>132</v>
      </c>
      <c r="AT145" s="236" t="s">
        <v>134</v>
      </c>
      <c r="AU145" s="236" t="s">
        <v>81</v>
      </c>
      <c r="AY145" s="15" t="s">
        <v>133</v>
      </c>
      <c r="BE145" s="237">
        <f>IF(N145="základní",J145,0)</f>
        <v>0</v>
      </c>
      <c r="BF145" s="237">
        <f>IF(N145="snížená",J145,0)</f>
        <v>0</v>
      </c>
      <c r="BG145" s="237">
        <f>IF(N145="zákl. přenesená",J145,0)</f>
        <v>0</v>
      </c>
      <c r="BH145" s="237">
        <f>IF(N145="sníž. přenesená",J145,0)</f>
        <v>0</v>
      </c>
      <c r="BI145" s="237">
        <f>IF(N145="nulová",J145,0)</f>
        <v>0</v>
      </c>
      <c r="BJ145" s="15" t="s">
        <v>81</v>
      </c>
      <c r="BK145" s="237">
        <f>ROUND(I145*H145,2)</f>
        <v>0</v>
      </c>
      <c r="BL145" s="15" t="s">
        <v>132</v>
      </c>
      <c r="BM145" s="236" t="s">
        <v>1086</v>
      </c>
    </row>
    <row r="146" s="2" customFormat="1">
      <c r="A146" s="36"/>
      <c r="B146" s="37"/>
      <c r="C146" s="38"/>
      <c r="D146" s="238" t="s">
        <v>139</v>
      </c>
      <c r="E146" s="38"/>
      <c r="F146" s="239" t="s">
        <v>552</v>
      </c>
      <c r="G146" s="38"/>
      <c r="H146" s="38"/>
      <c r="I146" s="143"/>
      <c r="J146" s="38"/>
      <c r="K146" s="38"/>
      <c r="L146" s="42"/>
      <c r="M146" s="240"/>
      <c r="N146" s="241"/>
      <c r="O146" s="89"/>
      <c r="P146" s="89"/>
      <c r="Q146" s="89"/>
      <c r="R146" s="89"/>
      <c r="S146" s="89"/>
      <c r="T146" s="90"/>
      <c r="U146" s="36"/>
      <c r="V146" s="36"/>
      <c r="W146" s="36"/>
      <c r="X146" s="36"/>
      <c r="Y146" s="36"/>
      <c r="Z146" s="36"/>
      <c r="AA146" s="36"/>
      <c r="AB146" s="36"/>
      <c r="AC146" s="36"/>
      <c r="AD146" s="36"/>
      <c r="AE146" s="36"/>
      <c r="AT146" s="15" t="s">
        <v>139</v>
      </c>
      <c r="AU146" s="15" t="s">
        <v>81</v>
      </c>
    </row>
    <row r="147" s="12" customFormat="1">
      <c r="A147" s="12"/>
      <c r="B147" s="242"/>
      <c r="C147" s="243"/>
      <c r="D147" s="238" t="s">
        <v>140</v>
      </c>
      <c r="E147" s="244" t="s">
        <v>315</v>
      </c>
      <c r="F147" s="245" t="s">
        <v>1087</v>
      </c>
      <c r="G147" s="243"/>
      <c r="H147" s="246">
        <v>317</v>
      </c>
      <c r="I147" s="247"/>
      <c r="J147" s="243"/>
      <c r="K147" s="243"/>
      <c r="L147" s="248"/>
      <c r="M147" s="249"/>
      <c r="N147" s="250"/>
      <c r="O147" s="250"/>
      <c r="P147" s="250"/>
      <c r="Q147" s="250"/>
      <c r="R147" s="250"/>
      <c r="S147" s="250"/>
      <c r="T147" s="251"/>
      <c r="U147" s="12"/>
      <c r="V147" s="12"/>
      <c r="W147" s="12"/>
      <c r="X147" s="12"/>
      <c r="Y147" s="12"/>
      <c r="Z147" s="12"/>
      <c r="AA147" s="12"/>
      <c r="AB147" s="12"/>
      <c r="AC147" s="12"/>
      <c r="AD147" s="12"/>
      <c r="AE147" s="12"/>
      <c r="AT147" s="252" t="s">
        <v>140</v>
      </c>
      <c r="AU147" s="252" t="s">
        <v>81</v>
      </c>
      <c r="AV147" s="12" t="s">
        <v>103</v>
      </c>
      <c r="AW147" s="12" t="s">
        <v>30</v>
      </c>
      <c r="AX147" s="12" t="s">
        <v>81</v>
      </c>
      <c r="AY147" s="252" t="s">
        <v>133</v>
      </c>
    </row>
    <row r="148" s="2" customFormat="1" ht="21.75" customHeight="1">
      <c r="A148" s="36"/>
      <c r="B148" s="37"/>
      <c r="C148" s="225" t="s">
        <v>169</v>
      </c>
      <c r="D148" s="225" t="s">
        <v>134</v>
      </c>
      <c r="E148" s="226" t="s">
        <v>554</v>
      </c>
      <c r="F148" s="227" t="s">
        <v>555</v>
      </c>
      <c r="G148" s="228" t="s">
        <v>535</v>
      </c>
      <c r="H148" s="229">
        <v>2251</v>
      </c>
      <c r="I148" s="230"/>
      <c r="J148" s="231">
        <f>ROUND(I148*H148,2)</f>
        <v>0</v>
      </c>
      <c r="K148" s="227" t="s">
        <v>275</v>
      </c>
      <c r="L148" s="42"/>
      <c r="M148" s="232" t="s">
        <v>1</v>
      </c>
      <c r="N148" s="233" t="s">
        <v>38</v>
      </c>
      <c r="O148" s="89"/>
      <c r="P148" s="234">
        <f>O148*H148</f>
        <v>0</v>
      </c>
      <c r="Q148" s="234">
        <v>0</v>
      </c>
      <c r="R148" s="234">
        <f>Q148*H148</f>
        <v>0</v>
      </c>
      <c r="S148" s="234">
        <v>0</v>
      </c>
      <c r="T148" s="235">
        <f>S148*H148</f>
        <v>0</v>
      </c>
      <c r="U148" s="36"/>
      <c r="V148" s="36"/>
      <c r="W148" s="36"/>
      <c r="X148" s="36"/>
      <c r="Y148" s="36"/>
      <c r="Z148" s="36"/>
      <c r="AA148" s="36"/>
      <c r="AB148" s="36"/>
      <c r="AC148" s="36"/>
      <c r="AD148" s="36"/>
      <c r="AE148" s="36"/>
      <c r="AR148" s="236" t="s">
        <v>132</v>
      </c>
      <c r="AT148" s="236" t="s">
        <v>134</v>
      </c>
      <c r="AU148" s="236" t="s">
        <v>81</v>
      </c>
      <c r="AY148" s="15" t="s">
        <v>133</v>
      </c>
      <c r="BE148" s="237">
        <f>IF(N148="základní",J148,0)</f>
        <v>0</v>
      </c>
      <c r="BF148" s="237">
        <f>IF(N148="snížená",J148,0)</f>
        <v>0</v>
      </c>
      <c r="BG148" s="237">
        <f>IF(N148="zákl. přenesená",J148,0)</f>
        <v>0</v>
      </c>
      <c r="BH148" s="237">
        <f>IF(N148="sníž. přenesená",J148,0)</f>
        <v>0</v>
      </c>
      <c r="BI148" s="237">
        <f>IF(N148="nulová",J148,0)</f>
        <v>0</v>
      </c>
      <c r="BJ148" s="15" t="s">
        <v>81</v>
      </c>
      <c r="BK148" s="237">
        <f>ROUND(I148*H148,2)</f>
        <v>0</v>
      </c>
      <c r="BL148" s="15" t="s">
        <v>132</v>
      </c>
      <c r="BM148" s="236" t="s">
        <v>1088</v>
      </c>
    </row>
    <row r="149" s="2" customFormat="1">
      <c r="A149" s="36"/>
      <c r="B149" s="37"/>
      <c r="C149" s="38"/>
      <c r="D149" s="238" t="s">
        <v>139</v>
      </c>
      <c r="E149" s="38"/>
      <c r="F149" s="239" t="s">
        <v>557</v>
      </c>
      <c r="G149" s="38"/>
      <c r="H149" s="38"/>
      <c r="I149" s="143"/>
      <c r="J149" s="38"/>
      <c r="K149" s="38"/>
      <c r="L149" s="42"/>
      <c r="M149" s="240"/>
      <c r="N149" s="241"/>
      <c r="O149" s="89"/>
      <c r="P149" s="89"/>
      <c r="Q149" s="89"/>
      <c r="R149" s="89"/>
      <c r="S149" s="89"/>
      <c r="T149" s="90"/>
      <c r="U149" s="36"/>
      <c r="V149" s="36"/>
      <c r="W149" s="36"/>
      <c r="X149" s="36"/>
      <c r="Y149" s="36"/>
      <c r="Z149" s="36"/>
      <c r="AA149" s="36"/>
      <c r="AB149" s="36"/>
      <c r="AC149" s="36"/>
      <c r="AD149" s="36"/>
      <c r="AE149" s="36"/>
      <c r="AT149" s="15" t="s">
        <v>139</v>
      </c>
      <c r="AU149" s="15" t="s">
        <v>81</v>
      </c>
    </row>
    <row r="150" s="12" customFormat="1">
      <c r="A150" s="12"/>
      <c r="B150" s="242"/>
      <c r="C150" s="243"/>
      <c r="D150" s="238" t="s">
        <v>140</v>
      </c>
      <c r="E150" s="244" t="s">
        <v>321</v>
      </c>
      <c r="F150" s="245" t="s">
        <v>1089</v>
      </c>
      <c r="G150" s="243"/>
      <c r="H150" s="246">
        <v>1617</v>
      </c>
      <c r="I150" s="247"/>
      <c r="J150" s="243"/>
      <c r="K150" s="243"/>
      <c r="L150" s="248"/>
      <c r="M150" s="249"/>
      <c r="N150" s="250"/>
      <c r="O150" s="250"/>
      <c r="P150" s="250"/>
      <c r="Q150" s="250"/>
      <c r="R150" s="250"/>
      <c r="S150" s="250"/>
      <c r="T150" s="251"/>
      <c r="U150" s="12"/>
      <c r="V150" s="12"/>
      <c r="W150" s="12"/>
      <c r="X150" s="12"/>
      <c r="Y150" s="12"/>
      <c r="Z150" s="12"/>
      <c r="AA150" s="12"/>
      <c r="AB150" s="12"/>
      <c r="AC150" s="12"/>
      <c r="AD150" s="12"/>
      <c r="AE150" s="12"/>
      <c r="AT150" s="252" t="s">
        <v>140</v>
      </c>
      <c r="AU150" s="252" t="s">
        <v>81</v>
      </c>
      <c r="AV150" s="12" t="s">
        <v>103</v>
      </c>
      <c r="AW150" s="12" t="s">
        <v>30</v>
      </c>
      <c r="AX150" s="12" t="s">
        <v>73</v>
      </c>
      <c r="AY150" s="252" t="s">
        <v>133</v>
      </c>
    </row>
    <row r="151" s="12" customFormat="1">
      <c r="A151" s="12"/>
      <c r="B151" s="242"/>
      <c r="C151" s="243"/>
      <c r="D151" s="238" t="s">
        <v>140</v>
      </c>
      <c r="E151" s="244" t="s">
        <v>1049</v>
      </c>
      <c r="F151" s="245" t="s">
        <v>1090</v>
      </c>
      <c r="G151" s="243"/>
      <c r="H151" s="246">
        <v>634</v>
      </c>
      <c r="I151" s="247"/>
      <c r="J151" s="243"/>
      <c r="K151" s="243"/>
      <c r="L151" s="248"/>
      <c r="M151" s="249"/>
      <c r="N151" s="250"/>
      <c r="O151" s="250"/>
      <c r="P151" s="250"/>
      <c r="Q151" s="250"/>
      <c r="R151" s="250"/>
      <c r="S151" s="250"/>
      <c r="T151" s="251"/>
      <c r="U151" s="12"/>
      <c r="V151" s="12"/>
      <c r="W151" s="12"/>
      <c r="X151" s="12"/>
      <c r="Y151" s="12"/>
      <c r="Z151" s="12"/>
      <c r="AA151" s="12"/>
      <c r="AB151" s="12"/>
      <c r="AC151" s="12"/>
      <c r="AD151" s="12"/>
      <c r="AE151" s="12"/>
      <c r="AT151" s="252" t="s">
        <v>140</v>
      </c>
      <c r="AU151" s="252" t="s">
        <v>81</v>
      </c>
      <c r="AV151" s="12" t="s">
        <v>103</v>
      </c>
      <c r="AW151" s="12" t="s">
        <v>30</v>
      </c>
      <c r="AX151" s="12" t="s">
        <v>73</v>
      </c>
      <c r="AY151" s="252" t="s">
        <v>133</v>
      </c>
    </row>
    <row r="152" s="12" customFormat="1">
      <c r="A152" s="12"/>
      <c r="B152" s="242"/>
      <c r="C152" s="243"/>
      <c r="D152" s="238" t="s">
        <v>140</v>
      </c>
      <c r="E152" s="244" t="s">
        <v>1091</v>
      </c>
      <c r="F152" s="245" t="s">
        <v>1092</v>
      </c>
      <c r="G152" s="243"/>
      <c r="H152" s="246">
        <v>2251</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140</v>
      </c>
      <c r="AU152" s="252" t="s">
        <v>81</v>
      </c>
      <c r="AV152" s="12" t="s">
        <v>103</v>
      </c>
      <c r="AW152" s="12" t="s">
        <v>30</v>
      </c>
      <c r="AX152" s="12" t="s">
        <v>81</v>
      </c>
      <c r="AY152" s="252" t="s">
        <v>133</v>
      </c>
    </row>
    <row r="153" s="2" customFormat="1" ht="21.75" customHeight="1">
      <c r="A153" s="36"/>
      <c r="B153" s="37"/>
      <c r="C153" s="225" t="s">
        <v>173</v>
      </c>
      <c r="D153" s="225" t="s">
        <v>134</v>
      </c>
      <c r="E153" s="226" t="s">
        <v>562</v>
      </c>
      <c r="F153" s="227" t="s">
        <v>563</v>
      </c>
      <c r="G153" s="228" t="s">
        <v>535</v>
      </c>
      <c r="H153" s="229">
        <v>11255</v>
      </c>
      <c r="I153" s="230"/>
      <c r="J153" s="231">
        <f>ROUND(I153*H153,2)</f>
        <v>0</v>
      </c>
      <c r="K153" s="227" t="s">
        <v>275</v>
      </c>
      <c r="L153" s="42"/>
      <c r="M153" s="232" t="s">
        <v>1</v>
      </c>
      <c r="N153" s="233" t="s">
        <v>38</v>
      </c>
      <c r="O153" s="89"/>
      <c r="P153" s="234">
        <f>O153*H153</f>
        <v>0</v>
      </c>
      <c r="Q153" s="234">
        <v>0</v>
      </c>
      <c r="R153" s="234">
        <f>Q153*H153</f>
        <v>0</v>
      </c>
      <c r="S153" s="234">
        <v>0</v>
      </c>
      <c r="T153" s="235">
        <f>S153*H153</f>
        <v>0</v>
      </c>
      <c r="U153" s="36"/>
      <c r="V153" s="36"/>
      <c r="W153" s="36"/>
      <c r="X153" s="36"/>
      <c r="Y153" s="36"/>
      <c r="Z153" s="36"/>
      <c r="AA153" s="36"/>
      <c r="AB153" s="36"/>
      <c r="AC153" s="36"/>
      <c r="AD153" s="36"/>
      <c r="AE153" s="36"/>
      <c r="AR153" s="236" t="s">
        <v>132</v>
      </c>
      <c r="AT153" s="236" t="s">
        <v>134</v>
      </c>
      <c r="AU153" s="236" t="s">
        <v>81</v>
      </c>
      <c r="AY153" s="15" t="s">
        <v>133</v>
      </c>
      <c r="BE153" s="237">
        <f>IF(N153="základní",J153,0)</f>
        <v>0</v>
      </c>
      <c r="BF153" s="237">
        <f>IF(N153="snížená",J153,0)</f>
        <v>0</v>
      </c>
      <c r="BG153" s="237">
        <f>IF(N153="zákl. přenesená",J153,0)</f>
        <v>0</v>
      </c>
      <c r="BH153" s="237">
        <f>IF(N153="sníž. přenesená",J153,0)</f>
        <v>0</v>
      </c>
      <c r="BI153" s="237">
        <f>IF(N153="nulová",J153,0)</f>
        <v>0</v>
      </c>
      <c r="BJ153" s="15" t="s">
        <v>81</v>
      </c>
      <c r="BK153" s="237">
        <f>ROUND(I153*H153,2)</f>
        <v>0</v>
      </c>
      <c r="BL153" s="15" t="s">
        <v>132</v>
      </c>
      <c r="BM153" s="236" t="s">
        <v>1093</v>
      </c>
    </row>
    <row r="154" s="2" customFormat="1">
      <c r="A154" s="36"/>
      <c r="B154" s="37"/>
      <c r="C154" s="38"/>
      <c r="D154" s="238" t="s">
        <v>139</v>
      </c>
      <c r="E154" s="38"/>
      <c r="F154" s="239" t="s">
        <v>565</v>
      </c>
      <c r="G154" s="38"/>
      <c r="H154" s="38"/>
      <c r="I154" s="143"/>
      <c r="J154" s="38"/>
      <c r="K154" s="38"/>
      <c r="L154" s="42"/>
      <c r="M154" s="240"/>
      <c r="N154" s="241"/>
      <c r="O154" s="89"/>
      <c r="P154" s="89"/>
      <c r="Q154" s="89"/>
      <c r="R154" s="89"/>
      <c r="S154" s="89"/>
      <c r="T154" s="90"/>
      <c r="U154" s="36"/>
      <c r="V154" s="36"/>
      <c r="W154" s="36"/>
      <c r="X154" s="36"/>
      <c r="Y154" s="36"/>
      <c r="Z154" s="36"/>
      <c r="AA154" s="36"/>
      <c r="AB154" s="36"/>
      <c r="AC154" s="36"/>
      <c r="AD154" s="36"/>
      <c r="AE154" s="36"/>
      <c r="AT154" s="15" t="s">
        <v>139</v>
      </c>
      <c r="AU154" s="15" t="s">
        <v>81</v>
      </c>
    </row>
    <row r="155" s="12" customFormat="1">
      <c r="A155" s="12"/>
      <c r="B155" s="242"/>
      <c r="C155" s="243"/>
      <c r="D155" s="238" t="s">
        <v>140</v>
      </c>
      <c r="E155" s="244" t="s">
        <v>177</v>
      </c>
      <c r="F155" s="245" t="s">
        <v>1094</v>
      </c>
      <c r="G155" s="243"/>
      <c r="H155" s="246">
        <v>11255</v>
      </c>
      <c r="I155" s="247"/>
      <c r="J155" s="243"/>
      <c r="K155" s="243"/>
      <c r="L155" s="248"/>
      <c r="M155" s="249"/>
      <c r="N155" s="250"/>
      <c r="O155" s="250"/>
      <c r="P155" s="250"/>
      <c r="Q155" s="250"/>
      <c r="R155" s="250"/>
      <c r="S155" s="250"/>
      <c r="T155" s="251"/>
      <c r="U155" s="12"/>
      <c r="V155" s="12"/>
      <c r="W155" s="12"/>
      <c r="X155" s="12"/>
      <c r="Y155" s="12"/>
      <c r="Z155" s="12"/>
      <c r="AA155" s="12"/>
      <c r="AB155" s="12"/>
      <c r="AC155" s="12"/>
      <c r="AD155" s="12"/>
      <c r="AE155" s="12"/>
      <c r="AT155" s="252" t="s">
        <v>140</v>
      </c>
      <c r="AU155" s="252" t="s">
        <v>81</v>
      </c>
      <c r="AV155" s="12" t="s">
        <v>103</v>
      </c>
      <c r="AW155" s="12" t="s">
        <v>30</v>
      </c>
      <c r="AX155" s="12" t="s">
        <v>81</v>
      </c>
      <c r="AY155" s="252" t="s">
        <v>133</v>
      </c>
    </row>
    <row r="156" s="2" customFormat="1" ht="21.75" customHeight="1">
      <c r="A156" s="36"/>
      <c r="B156" s="37"/>
      <c r="C156" s="225" t="s">
        <v>180</v>
      </c>
      <c r="D156" s="225" t="s">
        <v>134</v>
      </c>
      <c r="E156" s="226" t="s">
        <v>567</v>
      </c>
      <c r="F156" s="227" t="s">
        <v>568</v>
      </c>
      <c r="G156" s="228" t="s">
        <v>535</v>
      </c>
      <c r="H156" s="229">
        <v>741</v>
      </c>
      <c r="I156" s="230"/>
      <c r="J156" s="231">
        <f>ROUND(I156*H156,2)</f>
        <v>0</v>
      </c>
      <c r="K156" s="227" t="s">
        <v>275</v>
      </c>
      <c r="L156" s="42"/>
      <c r="M156" s="232" t="s">
        <v>1</v>
      </c>
      <c r="N156" s="233" t="s">
        <v>38</v>
      </c>
      <c r="O156" s="89"/>
      <c r="P156" s="234">
        <f>O156*H156</f>
        <v>0</v>
      </c>
      <c r="Q156" s="234">
        <v>0</v>
      </c>
      <c r="R156" s="234">
        <f>Q156*H156</f>
        <v>0</v>
      </c>
      <c r="S156" s="234">
        <v>0</v>
      </c>
      <c r="T156" s="235">
        <f>S156*H156</f>
        <v>0</v>
      </c>
      <c r="U156" s="36"/>
      <c r="V156" s="36"/>
      <c r="W156" s="36"/>
      <c r="X156" s="36"/>
      <c r="Y156" s="36"/>
      <c r="Z156" s="36"/>
      <c r="AA156" s="36"/>
      <c r="AB156" s="36"/>
      <c r="AC156" s="36"/>
      <c r="AD156" s="36"/>
      <c r="AE156" s="36"/>
      <c r="AR156" s="236" t="s">
        <v>132</v>
      </c>
      <c r="AT156" s="236" t="s">
        <v>134</v>
      </c>
      <c r="AU156" s="236" t="s">
        <v>81</v>
      </c>
      <c r="AY156" s="15" t="s">
        <v>133</v>
      </c>
      <c r="BE156" s="237">
        <f>IF(N156="základní",J156,0)</f>
        <v>0</v>
      </c>
      <c r="BF156" s="237">
        <f>IF(N156="snížená",J156,0)</f>
        <v>0</v>
      </c>
      <c r="BG156" s="237">
        <f>IF(N156="zákl. přenesená",J156,0)</f>
        <v>0</v>
      </c>
      <c r="BH156" s="237">
        <f>IF(N156="sníž. přenesená",J156,0)</f>
        <v>0</v>
      </c>
      <c r="BI156" s="237">
        <f>IF(N156="nulová",J156,0)</f>
        <v>0</v>
      </c>
      <c r="BJ156" s="15" t="s">
        <v>81</v>
      </c>
      <c r="BK156" s="237">
        <f>ROUND(I156*H156,2)</f>
        <v>0</v>
      </c>
      <c r="BL156" s="15" t="s">
        <v>132</v>
      </c>
      <c r="BM156" s="236" t="s">
        <v>1095</v>
      </c>
    </row>
    <row r="157" s="2" customFormat="1">
      <c r="A157" s="36"/>
      <c r="B157" s="37"/>
      <c r="C157" s="38"/>
      <c r="D157" s="238" t="s">
        <v>139</v>
      </c>
      <c r="E157" s="38"/>
      <c r="F157" s="239" t="s">
        <v>570</v>
      </c>
      <c r="G157" s="38"/>
      <c r="H157" s="38"/>
      <c r="I157" s="143"/>
      <c r="J157" s="38"/>
      <c r="K157" s="38"/>
      <c r="L157" s="42"/>
      <c r="M157" s="240"/>
      <c r="N157" s="241"/>
      <c r="O157" s="89"/>
      <c r="P157" s="89"/>
      <c r="Q157" s="89"/>
      <c r="R157" s="89"/>
      <c r="S157" s="89"/>
      <c r="T157" s="90"/>
      <c r="U157" s="36"/>
      <c r="V157" s="36"/>
      <c r="W157" s="36"/>
      <c r="X157" s="36"/>
      <c r="Y157" s="36"/>
      <c r="Z157" s="36"/>
      <c r="AA157" s="36"/>
      <c r="AB157" s="36"/>
      <c r="AC157" s="36"/>
      <c r="AD157" s="36"/>
      <c r="AE157" s="36"/>
      <c r="AT157" s="15" t="s">
        <v>139</v>
      </c>
      <c r="AU157" s="15" t="s">
        <v>81</v>
      </c>
    </row>
    <row r="158" s="2" customFormat="1" ht="16.5" customHeight="1">
      <c r="A158" s="36"/>
      <c r="B158" s="37"/>
      <c r="C158" s="270" t="s">
        <v>188</v>
      </c>
      <c r="D158" s="270" t="s">
        <v>137</v>
      </c>
      <c r="E158" s="271" t="s">
        <v>572</v>
      </c>
      <c r="F158" s="272" t="s">
        <v>573</v>
      </c>
      <c r="G158" s="273" t="s">
        <v>478</v>
      </c>
      <c r="H158" s="274">
        <v>1630.2000000000001</v>
      </c>
      <c r="I158" s="275"/>
      <c r="J158" s="276">
        <f>ROUND(I158*H158,2)</f>
        <v>0</v>
      </c>
      <c r="K158" s="272" t="s">
        <v>275</v>
      </c>
      <c r="L158" s="277"/>
      <c r="M158" s="278" t="s">
        <v>1</v>
      </c>
      <c r="N158" s="279" t="s">
        <v>38</v>
      </c>
      <c r="O158" s="89"/>
      <c r="P158" s="234">
        <f>O158*H158</f>
        <v>0</v>
      </c>
      <c r="Q158" s="234">
        <v>1</v>
      </c>
      <c r="R158" s="234">
        <f>Q158*H158</f>
        <v>1630.2000000000001</v>
      </c>
      <c r="S158" s="234">
        <v>0</v>
      </c>
      <c r="T158" s="235">
        <f>S158*H158</f>
        <v>0</v>
      </c>
      <c r="U158" s="36"/>
      <c r="V158" s="36"/>
      <c r="W158" s="36"/>
      <c r="X158" s="36"/>
      <c r="Y158" s="36"/>
      <c r="Z158" s="36"/>
      <c r="AA158" s="36"/>
      <c r="AB158" s="36"/>
      <c r="AC158" s="36"/>
      <c r="AD158" s="36"/>
      <c r="AE158" s="36"/>
      <c r="AR158" s="236" t="s">
        <v>173</v>
      </c>
      <c r="AT158" s="236" t="s">
        <v>137</v>
      </c>
      <c r="AU158" s="236" t="s">
        <v>81</v>
      </c>
      <c r="AY158" s="15" t="s">
        <v>133</v>
      </c>
      <c r="BE158" s="237">
        <f>IF(N158="základní",J158,0)</f>
        <v>0</v>
      </c>
      <c r="BF158" s="237">
        <f>IF(N158="snížená",J158,0)</f>
        <v>0</v>
      </c>
      <c r="BG158" s="237">
        <f>IF(N158="zákl. přenesená",J158,0)</f>
        <v>0</v>
      </c>
      <c r="BH158" s="237">
        <f>IF(N158="sníž. přenesená",J158,0)</f>
        <v>0</v>
      </c>
      <c r="BI158" s="237">
        <f>IF(N158="nulová",J158,0)</f>
        <v>0</v>
      </c>
      <c r="BJ158" s="15" t="s">
        <v>81</v>
      </c>
      <c r="BK158" s="237">
        <f>ROUND(I158*H158,2)</f>
        <v>0</v>
      </c>
      <c r="BL158" s="15" t="s">
        <v>132</v>
      </c>
      <c r="BM158" s="236" t="s">
        <v>1096</v>
      </c>
    </row>
    <row r="159" s="2" customFormat="1">
      <c r="A159" s="36"/>
      <c r="B159" s="37"/>
      <c r="C159" s="38"/>
      <c r="D159" s="238" t="s">
        <v>139</v>
      </c>
      <c r="E159" s="38"/>
      <c r="F159" s="239" t="s">
        <v>575</v>
      </c>
      <c r="G159" s="38"/>
      <c r="H159" s="38"/>
      <c r="I159" s="143"/>
      <c r="J159" s="38"/>
      <c r="K159" s="38"/>
      <c r="L159" s="42"/>
      <c r="M159" s="240"/>
      <c r="N159" s="241"/>
      <c r="O159" s="89"/>
      <c r="P159" s="89"/>
      <c r="Q159" s="89"/>
      <c r="R159" s="89"/>
      <c r="S159" s="89"/>
      <c r="T159" s="90"/>
      <c r="U159" s="36"/>
      <c r="V159" s="36"/>
      <c r="W159" s="36"/>
      <c r="X159" s="36"/>
      <c r="Y159" s="36"/>
      <c r="Z159" s="36"/>
      <c r="AA159" s="36"/>
      <c r="AB159" s="36"/>
      <c r="AC159" s="36"/>
      <c r="AD159" s="36"/>
      <c r="AE159" s="36"/>
      <c r="AT159" s="15" t="s">
        <v>139</v>
      </c>
      <c r="AU159" s="15" t="s">
        <v>81</v>
      </c>
    </row>
    <row r="160" s="12" customFormat="1">
      <c r="A160" s="12"/>
      <c r="B160" s="242"/>
      <c r="C160" s="243"/>
      <c r="D160" s="238" t="s">
        <v>140</v>
      </c>
      <c r="E160" s="244" t="s">
        <v>1097</v>
      </c>
      <c r="F160" s="245" t="s">
        <v>1098</v>
      </c>
      <c r="G160" s="243"/>
      <c r="H160" s="246">
        <v>1630.2000000000001</v>
      </c>
      <c r="I160" s="247"/>
      <c r="J160" s="243"/>
      <c r="K160" s="243"/>
      <c r="L160" s="248"/>
      <c r="M160" s="249"/>
      <c r="N160" s="250"/>
      <c r="O160" s="250"/>
      <c r="P160" s="250"/>
      <c r="Q160" s="250"/>
      <c r="R160" s="250"/>
      <c r="S160" s="250"/>
      <c r="T160" s="251"/>
      <c r="U160" s="12"/>
      <c r="V160" s="12"/>
      <c r="W160" s="12"/>
      <c r="X160" s="12"/>
      <c r="Y160" s="12"/>
      <c r="Z160" s="12"/>
      <c r="AA160" s="12"/>
      <c r="AB160" s="12"/>
      <c r="AC160" s="12"/>
      <c r="AD160" s="12"/>
      <c r="AE160" s="12"/>
      <c r="AT160" s="252" t="s">
        <v>140</v>
      </c>
      <c r="AU160" s="252" t="s">
        <v>81</v>
      </c>
      <c r="AV160" s="12" t="s">
        <v>103</v>
      </c>
      <c r="AW160" s="12" t="s">
        <v>30</v>
      </c>
      <c r="AX160" s="12" t="s">
        <v>81</v>
      </c>
      <c r="AY160" s="252" t="s">
        <v>133</v>
      </c>
    </row>
    <row r="161" s="2" customFormat="1" ht="16.5" customHeight="1">
      <c r="A161" s="36"/>
      <c r="B161" s="37"/>
      <c r="C161" s="225" t="s">
        <v>195</v>
      </c>
      <c r="D161" s="225" t="s">
        <v>134</v>
      </c>
      <c r="E161" s="226" t="s">
        <v>577</v>
      </c>
      <c r="F161" s="227" t="s">
        <v>578</v>
      </c>
      <c r="G161" s="228" t="s">
        <v>535</v>
      </c>
      <c r="H161" s="229">
        <v>2251</v>
      </c>
      <c r="I161" s="230"/>
      <c r="J161" s="231">
        <f>ROUND(I161*H161,2)</f>
        <v>0</v>
      </c>
      <c r="K161" s="227" t="s">
        <v>275</v>
      </c>
      <c r="L161" s="42"/>
      <c r="M161" s="232" t="s">
        <v>1</v>
      </c>
      <c r="N161" s="233" t="s">
        <v>38</v>
      </c>
      <c r="O161" s="89"/>
      <c r="P161" s="234">
        <f>O161*H161</f>
        <v>0</v>
      </c>
      <c r="Q161" s="234">
        <v>0</v>
      </c>
      <c r="R161" s="234">
        <f>Q161*H161</f>
        <v>0</v>
      </c>
      <c r="S161" s="234">
        <v>0</v>
      </c>
      <c r="T161" s="235">
        <f>S161*H161</f>
        <v>0</v>
      </c>
      <c r="U161" s="36"/>
      <c r="V161" s="36"/>
      <c r="W161" s="36"/>
      <c r="X161" s="36"/>
      <c r="Y161" s="36"/>
      <c r="Z161" s="36"/>
      <c r="AA161" s="36"/>
      <c r="AB161" s="36"/>
      <c r="AC161" s="36"/>
      <c r="AD161" s="36"/>
      <c r="AE161" s="36"/>
      <c r="AR161" s="236" t="s">
        <v>132</v>
      </c>
      <c r="AT161" s="236" t="s">
        <v>134</v>
      </c>
      <c r="AU161" s="236" t="s">
        <v>81</v>
      </c>
      <c r="AY161" s="15" t="s">
        <v>133</v>
      </c>
      <c r="BE161" s="237">
        <f>IF(N161="základní",J161,0)</f>
        <v>0</v>
      </c>
      <c r="BF161" s="237">
        <f>IF(N161="snížená",J161,0)</f>
        <v>0</v>
      </c>
      <c r="BG161" s="237">
        <f>IF(N161="zákl. přenesená",J161,0)</f>
        <v>0</v>
      </c>
      <c r="BH161" s="237">
        <f>IF(N161="sníž. přenesená",J161,0)</f>
        <v>0</v>
      </c>
      <c r="BI161" s="237">
        <f>IF(N161="nulová",J161,0)</f>
        <v>0</v>
      </c>
      <c r="BJ161" s="15" t="s">
        <v>81</v>
      </c>
      <c r="BK161" s="237">
        <f>ROUND(I161*H161,2)</f>
        <v>0</v>
      </c>
      <c r="BL161" s="15" t="s">
        <v>132</v>
      </c>
      <c r="BM161" s="236" t="s">
        <v>1099</v>
      </c>
    </row>
    <row r="162" s="2" customFormat="1">
      <c r="A162" s="36"/>
      <c r="B162" s="37"/>
      <c r="C162" s="38"/>
      <c r="D162" s="238" t="s">
        <v>139</v>
      </c>
      <c r="E162" s="38"/>
      <c r="F162" s="239" t="s">
        <v>578</v>
      </c>
      <c r="G162" s="38"/>
      <c r="H162" s="38"/>
      <c r="I162" s="143"/>
      <c r="J162" s="38"/>
      <c r="K162" s="38"/>
      <c r="L162" s="42"/>
      <c r="M162" s="240"/>
      <c r="N162" s="241"/>
      <c r="O162" s="89"/>
      <c r="P162" s="89"/>
      <c r="Q162" s="89"/>
      <c r="R162" s="89"/>
      <c r="S162" s="89"/>
      <c r="T162" s="90"/>
      <c r="U162" s="36"/>
      <c r="V162" s="36"/>
      <c r="W162" s="36"/>
      <c r="X162" s="36"/>
      <c r="Y162" s="36"/>
      <c r="Z162" s="36"/>
      <c r="AA162" s="36"/>
      <c r="AB162" s="36"/>
      <c r="AC162" s="36"/>
      <c r="AD162" s="36"/>
      <c r="AE162" s="36"/>
      <c r="AT162" s="15" t="s">
        <v>139</v>
      </c>
      <c r="AU162" s="15" t="s">
        <v>81</v>
      </c>
    </row>
    <row r="163" s="2" customFormat="1" ht="21.75" customHeight="1">
      <c r="A163" s="36"/>
      <c r="B163" s="37"/>
      <c r="C163" s="225" t="s">
        <v>202</v>
      </c>
      <c r="D163" s="225" t="s">
        <v>134</v>
      </c>
      <c r="E163" s="226" t="s">
        <v>580</v>
      </c>
      <c r="F163" s="227" t="s">
        <v>581</v>
      </c>
      <c r="G163" s="228" t="s">
        <v>478</v>
      </c>
      <c r="H163" s="229">
        <v>4164.3500000000004</v>
      </c>
      <c r="I163" s="230"/>
      <c r="J163" s="231">
        <f>ROUND(I163*H163,2)</f>
        <v>0</v>
      </c>
      <c r="K163" s="227" t="s">
        <v>275</v>
      </c>
      <c r="L163" s="42"/>
      <c r="M163" s="232" t="s">
        <v>1</v>
      </c>
      <c r="N163" s="233" t="s">
        <v>38</v>
      </c>
      <c r="O163" s="89"/>
      <c r="P163" s="234">
        <f>O163*H163</f>
        <v>0</v>
      </c>
      <c r="Q163" s="234">
        <v>0</v>
      </c>
      <c r="R163" s="234">
        <f>Q163*H163</f>
        <v>0</v>
      </c>
      <c r="S163" s="234">
        <v>0</v>
      </c>
      <c r="T163" s="235">
        <f>S163*H163</f>
        <v>0</v>
      </c>
      <c r="U163" s="36"/>
      <c r="V163" s="36"/>
      <c r="W163" s="36"/>
      <c r="X163" s="36"/>
      <c r="Y163" s="36"/>
      <c r="Z163" s="36"/>
      <c r="AA163" s="36"/>
      <c r="AB163" s="36"/>
      <c r="AC163" s="36"/>
      <c r="AD163" s="36"/>
      <c r="AE163" s="36"/>
      <c r="AR163" s="236" t="s">
        <v>132</v>
      </c>
      <c r="AT163" s="236" t="s">
        <v>134</v>
      </c>
      <c r="AU163" s="236" t="s">
        <v>81</v>
      </c>
      <c r="AY163" s="15" t="s">
        <v>133</v>
      </c>
      <c r="BE163" s="237">
        <f>IF(N163="základní",J163,0)</f>
        <v>0</v>
      </c>
      <c r="BF163" s="237">
        <f>IF(N163="snížená",J163,0)</f>
        <v>0</v>
      </c>
      <c r="BG163" s="237">
        <f>IF(N163="zákl. přenesená",J163,0)</f>
        <v>0</v>
      </c>
      <c r="BH163" s="237">
        <f>IF(N163="sníž. přenesená",J163,0)</f>
        <v>0</v>
      </c>
      <c r="BI163" s="237">
        <f>IF(N163="nulová",J163,0)</f>
        <v>0</v>
      </c>
      <c r="BJ163" s="15" t="s">
        <v>81</v>
      </c>
      <c r="BK163" s="237">
        <f>ROUND(I163*H163,2)</f>
        <v>0</v>
      </c>
      <c r="BL163" s="15" t="s">
        <v>132</v>
      </c>
      <c r="BM163" s="236" t="s">
        <v>1100</v>
      </c>
    </row>
    <row r="164" s="2" customFormat="1">
      <c r="A164" s="36"/>
      <c r="B164" s="37"/>
      <c r="C164" s="38"/>
      <c r="D164" s="238" t="s">
        <v>139</v>
      </c>
      <c r="E164" s="38"/>
      <c r="F164" s="239" t="s">
        <v>583</v>
      </c>
      <c r="G164" s="38"/>
      <c r="H164" s="38"/>
      <c r="I164" s="143"/>
      <c r="J164" s="38"/>
      <c r="K164" s="38"/>
      <c r="L164" s="42"/>
      <c r="M164" s="240"/>
      <c r="N164" s="241"/>
      <c r="O164" s="89"/>
      <c r="P164" s="89"/>
      <c r="Q164" s="89"/>
      <c r="R164" s="89"/>
      <c r="S164" s="89"/>
      <c r="T164" s="90"/>
      <c r="U164" s="36"/>
      <c r="V164" s="36"/>
      <c r="W164" s="36"/>
      <c r="X164" s="36"/>
      <c r="Y164" s="36"/>
      <c r="Z164" s="36"/>
      <c r="AA164" s="36"/>
      <c r="AB164" s="36"/>
      <c r="AC164" s="36"/>
      <c r="AD164" s="36"/>
      <c r="AE164" s="36"/>
      <c r="AT164" s="15" t="s">
        <v>139</v>
      </c>
      <c r="AU164" s="15" t="s">
        <v>81</v>
      </c>
    </row>
    <row r="165" s="12" customFormat="1">
      <c r="A165" s="12"/>
      <c r="B165" s="242"/>
      <c r="C165" s="243"/>
      <c r="D165" s="238" t="s">
        <v>140</v>
      </c>
      <c r="E165" s="244" t="s">
        <v>206</v>
      </c>
      <c r="F165" s="245" t="s">
        <v>1101</v>
      </c>
      <c r="G165" s="243"/>
      <c r="H165" s="246">
        <v>4164.3500000000004</v>
      </c>
      <c r="I165" s="247"/>
      <c r="J165" s="243"/>
      <c r="K165" s="243"/>
      <c r="L165" s="248"/>
      <c r="M165" s="249"/>
      <c r="N165" s="250"/>
      <c r="O165" s="250"/>
      <c r="P165" s="250"/>
      <c r="Q165" s="250"/>
      <c r="R165" s="250"/>
      <c r="S165" s="250"/>
      <c r="T165" s="251"/>
      <c r="U165" s="12"/>
      <c r="V165" s="12"/>
      <c r="W165" s="12"/>
      <c r="X165" s="12"/>
      <c r="Y165" s="12"/>
      <c r="Z165" s="12"/>
      <c r="AA165" s="12"/>
      <c r="AB165" s="12"/>
      <c r="AC165" s="12"/>
      <c r="AD165" s="12"/>
      <c r="AE165" s="12"/>
      <c r="AT165" s="252" t="s">
        <v>140</v>
      </c>
      <c r="AU165" s="252" t="s">
        <v>81</v>
      </c>
      <c r="AV165" s="12" t="s">
        <v>103</v>
      </c>
      <c r="AW165" s="12" t="s">
        <v>30</v>
      </c>
      <c r="AX165" s="12" t="s">
        <v>81</v>
      </c>
      <c r="AY165" s="252" t="s">
        <v>133</v>
      </c>
    </row>
    <row r="166" s="2" customFormat="1" ht="21.75" customHeight="1">
      <c r="A166" s="36"/>
      <c r="B166" s="37"/>
      <c r="C166" s="225" t="s">
        <v>210</v>
      </c>
      <c r="D166" s="225" t="s">
        <v>134</v>
      </c>
      <c r="E166" s="226" t="s">
        <v>585</v>
      </c>
      <c r="F166" s="227" t="s">
        <v>586</v>
      </c>
      <c r="G166" s="228" t="s">
        <v>535</v>
      </c>
      <c r="H166" s="229">
        <v>36</v>
      </c>
      <c r="I166" s="230"/>
      <c r="J166" s="231">
        <f>ROUND(I166*H166,2)</f>
        <v>0</v>
      </c>
      <c r="K166" s="227" t="s">
        <v>275</v>
      </c>
      <c r="L166" s="42"/>
      <c r="M166" s="232" t="s">
        <v>1</v>
      </c>
      <c r="N166" s="233" t="s">
        <v>38</v>
      </c>
      <c r="O166" s="89"/>
      <c r="P166" s="234">
        <f>O166*H166</f>
        <v>0</v>
      </c>
      <c r="Q166" s="234">
        <v>0</v>
      </c>
      <c r="R166" s="234">
        <f>Q166*H166</f>
        <v>0</v>
      </c>
      <c r="S166" s="234">
        <v>0</v>
      </c>
      <c r="T166" s="235">
        <f>S166*H166</f>
        <v>0</v>
      </c>
      <c r="U166" s="36"/>
      <c r="V166" s="36"/>
      <c r="W166" s="36"/>
      <c r="X166" s="36"/>
      <c r="Y166" s="36"/>
      <c r="Z166" s="36"/>
      <c r="AA166" s="36"/>
      <c r="AB166" s="36"/>
      <c r="AC166" s="36"/>
      <c r="AD166" s="36"/>
      <c r="AE166" s="36"/>
      <c r="AR166" s="236" t="s">
        <v>132</v>
      </c>
      <c r="AT166" s="236" t="s">
        <v>134</v>
      </c>
      <c r="AU166" s="236" t="s">
        <v>81</v>
      </c>
      <c r="AY166" s="15" t="s">
        <v>133</v>
      </c>
      <c r="BE166" s="237">
        <f>IF(N166="základní",J166,0)</f>
        <v>0</v>
      </c>
      <c r="BF166" s="237">
        <f>IF(N166="snížená",J166,0)</f>
        <v>0</v>
      </c>
      <c r="BG166" s="237">
        <f>IF(N166="zákl. přenesená",J166,0)</f>
        <v>0</v>
      </c>
      <c r="BH166" s="237">
        <f>IF(N166="sníž. přenesená",J166,0)</f>
        <v>0</v>
      </c>
      <c r="BI166" s="237">
        <f>IF(N166="nulová",J166,0)</f>
        <v>0</v>
      </c>
      <c r="BJ166" s="15" t="s">
        <v>81</v>
      </c>
      <c r="BK166" s="237">
        <f>ROUND(I166*H166,2)</f>
        <v>0</v>
      </c>
      <c r="BL166" s="15" t="s">
        <v>132</v>
      </c>
      <c r="BM166" s="236" t="s">
        <v>1102</v>
      </c>
    </row>
    <row r="167" s="2" customFormat="1">
      <c r="A167" s="36"/>
      <c r="B167" s="37"/>
      <c r="C167" s="38"/>
      <c r="D167" s="238" t="s">
        <v>139</v>
      </c>
      <c r="E167" s="38"/>
      <c r="F167" s="239" t="s">
        <v>588</v>
      </c>
      <c r="G167" s="38"/>
      <c r="H167" s="38"/>
      <c r="I167" s="143"/>
      <c r="J167" s="38"/>
      <c r="K167" s="38"/>
      <c r="L167" s="42"/>
      <c r="M167" s="240"/>
      <c r="N167" s="241"/>
      <c r="O167" s="89"/>
      <c r="P167" s="89"/>
      <c r="Q167" s="89"/>
      <c r="R167" s="89"/>
      <c r="S167" s="89"/>
      <c r="T167" s="90"/>
      <c r="U167" s="36"/>
      <c r="V167" s="36"/>
      <c r="W167" s="36"/>
      <c r="X167" s="36"/>
      <c r="Y167" s="36"/>
      <c r="Z167" s="36"/>
      <c r="AA167" s="36"/>
      <c r="AB167" s="36"/>
      <c r="AC167" s="36"/>
      <c r="AD167" s="36"/>
      <c r="AE167" s="36"/>
      <c r="AT167" s="15" t="s">
        <v>139</v>
      </c>
      <c r="AU167" s="15" t="s">
        <v>81</v>
      </c>
    </row>
    <row r="168" s="12" customFormat="1">
      <c r="A168" s="12"/>
      <c r="B168" s="242"/>
      <c r="C168" s="243"/>
      <c r="D168" s="238" t="s">
        <v>140</v>
      </c>
      <c r="E168" s="244" t="s">
        <v>102</v>
      </c>
      <c r="F168" s="245" t="s">
        <v>1103</v>
      </c>
      <c r="G168" s="243"/>
      <c r="H168" s="246">
        <v>36</v>
      </c>
      <c r="I168" s="247"/>
      <c r="J168" s="243"/>
      <c r="K168" s="243"/>
      <c r="L168" s="248"/>
      <c r="M168" s="249"/>
      <c r="N168" s="250"/>
      <c r="O168" s="250"/>
      <c r="P168" s="250"/>
      <c r="Q168" s="250"/>
      <c r="R168" s="250"/>
      <c r="S168" s="250"/>
      <c r="T168" s="251"/>
      <c r="U168" s="12"/>
      <c r="V168" s="12"/>
      <c r="W168" s="12"/>
      <c r="X168" s="12"/>
      <c r="Y168" s="12"/>
      <c r="Z168" s="12"/>
      <c r="AA168" s="12"/>
      <c r="AB168" s="12"/>
      <c r="AC168" s="12"/>
      <c r="AD168" s="12"/>
      <c r="AE168" s="12"/>
      <c r="AT168" s="252" t="s">
        <v>140</v>
      </c>
      <c r="AU168" s="252" t="s">
        <v>81</v>
      </c>
      <c r="AV168" s="12" t="s">
        <v>103</v>
      </c>
      <c r="AW168" s="12" t="s">
        <v>30</v>
      </c>
      <c r="AX168" s="12" t="s">
        <v>81</v>
      </c>
      <c r="AY168" s="252" t="s">
        <v>133</v>
      </c>
    </row>
    <row r="169" s="2" customFormat="1" ht="16.5" customHeight="1">
      <c r="A169" s="36"/>
      <c r="B169" s="37"/>
      <c r="C169" s="270" t="s">
        <v>218</v>
      </c>
      <c r="D169" s="270" t="s">
        <v>137</v>
      </c>
      <c r="E169" s="271" t="s">
        <v>590</v>
      </c>
      <c r="F169" s="272" t="s">
        <v>591</v>
      </c>
      <c r="G169" s="273" t="s">
        <v>478</v>
      </c>
      <c r="H169" s="274">
        <v>68.400000000000006</v>
      </c>
      <c r="I169" s="275"/>
      <c r="J169" s="276">
        <f>ROUND(I169*H169,2)</f>
        <v>0</v>
      </c>
      <c r="K169" s="272" t="s">
        <v>275</v>
      </c>
      <c r="L169" s="277"/>
      <c r="M169" s="278" t="s">
        <v>1</v>
      </c>
      <c r="N169" s="279" t="s">
        <v>38</v>
      </c>
      <c r="O169" s="89"/>
      <c r="P169" s="234">
        <f>O169*H169</f>
        <v>0</v>
      </c>
      <c r="Q169" s="234">
        <v>1</v>
      </c>
      <c r="R169" s="234">
        <f>Q169*H169</f>
        <v>68.400000000000006</v>
      </c>
      <c r="S169" s="234">
        <v>0</v>
      </c>
      <c r="T169" s="235">
        <f>S169*H169</f>
        <v>0</v>
      </c>
      <c r="U169" s="36"/>
      <c r="V169" s="36"/>
      <c r="W169" s="36"/>
      <c r="X169" s="36"/>
      <c r="Y169" s="36"/>
      <c r="Z169" s="36"/>
      <c r="AA169" s="36"/>
      <c r="AB169" s="36"/>
      <c r="AC169" s="36"/>
      <c r="AD169" s="36"/>
      <c r="AE169" s="36"/>
      <c r="AR169" s="236" t="s">
        <v>173</v>
      </c>
      <c r="AT169" s="236" t="s">
        <v>137</v>
      </c>
      <c r="AU169" s="236" t="s">
        <v>81</v>
      </c>
      <c r="AY169" s="15" t="s">
        <v>133</v>
      </c>
      <c r="BE169" s="237">
        <f>IF(N169="základní",J169,0)</f>
        <v>0</v>
      </c>
      <c r="BF169" s="237">
        <f>IF(N169="snížená",J169,0)</f>
        <v>0</v>
      </c>
      <c r="BG169" s="237">
        <f>IF(N169="zákl. přenesená",J169,0)</f>
        <v>0</v>
      </c>
      <c r="BH169" s="237">
        <f>IF(N169="sníž. přenesená",J169,0)</f>
        <v>0</v>
      </c>
      <c r="BI169" s="237">
        <f>IF(N169="nulová",J169,0)</f>
        <v>0</v>
      </c>
      <c r="BJ169" s="15" t="s">
        <v>81</v>
      </c>
      <c r="BK169" s="237">
        <f>ROUND(I169*H169,2)</f>
        <v>0</v>
      </c>
      <c r="BL169" s="15" t="s">
        <v>132</v>
      </c>
      <c r="BM169" s="236" t="s">
        <v>1104</v>
      </c>
    </row>
    <row r="170" s="2" customFormat="1">
      <c r="A170" s="36"/>
      <c r="B170" s="37"/>
      <c r="C170" s="38"/>
      <c r="D170" s="238" t="s">
        <v>139</v>
      </c>
      <c r="E170" s="38"/>
      <c r="F170" s="239" t="s">
        <v>591</v>
      </c>
      <c r="G170" s="38"/>
      <c r="H170" s="38"/>
      <c r="I170" s="143"/>
      <c r="J170" s="38"/>
      <c r="K170" s="38"/>
      <c r="L170" s="42"/>
      <c r="M170" s="240"/>
      <c r="N170" s="241"/>
      <c r="O170" s="89"/>
      <c r="P170" s="89"/>
      <c r="Q170" s="89"/>
      <c r="R170" s="89"/>
      <c r="S170" s="89"/>
      <c r="T170" s="90"/>
      <c r="U170" s="36"/>
      <c r="V170" s="36"/>
      <c r="W170" s="36"/>
      <c r="X170" s="36"/>
      <c r="Y170" s="36"/>
      <c r="Z170" s="36"/>
      <c r="AA170" s="36"/>
      <c r="AB170" s="36"/>
      <c r="AC170" s="36"/>
      <c r="AD170" s="36"/>
      <c r="AE170" s="36"/>
      <c r="AT170" s="15" t="s">
        <v>139</v>
      </c>
      <c r="AU170" s="15" t="s">
        <v>81</v>
      </c>
    </row>
    <row r="171" s="12" customFormat="1">
      <c r="A171" s="12"/>
      <c r="B171" s="242"/>
      <c r="C171" s="243"/>
      <c r="D171" s="238" t="s">
        <v>140</v>
      </c>
      <c r="E171" s="244" t="s">
        <v>104</v>
      </c>
      <c r="F171" s="245" t="s">
        <v>1105</v>
      </c>
      <c r="G171" s="243"/>
      <c r="H171" s="246">
        <v>68.400000000000006</v>
      </c>
      <c r="I171" s="247"/>
      <c r="J171" s="243"/>
      <c r="K171" s="243"/>
      <c r="L171" s="248"/>
      <c r="M171" s="249"/>
      <c r="N171" s="250"/>
      <c r="O171" s="250"/>
      <c r="P171" s="250"/>
      <c r="Q171" s="250"/>
      <c r="R171" s="250"/>
      <c r="S171" s="250"/>
      <c r="T171" s="251"/>
      <c r="U171" s="12"/>
      <c r="V171" s="12"/>
      <c r="W171" s="12"/>
      <c r="X171" s="12"/>
      <c r="Y171" s="12"/>
      <c r="Z171" s="12"/>
      <c r="AA171" s="12"/>
      <c r="AB171" s="12"/>
      <c r="AC171" s="12"/>
      <c r="AD171" s="12"/>
      <c r="AE171" s="12"/>
      <c r="AT171" s="252" t="s">
        <v>140</v>
      </c>
      <c r="AU171" s="252" t="s">
        <v>81</v>
      </c>
      <c r="AV171" s="12" t="s">
        <v>103</v>
      </c>
      <c r="AW171" s="12" t="s">
        <v>30</v>
      </c>
      <c r="AX171" s="12" t="s">
        <v>81</v>
      </c>
      <c r="AY171" s="252" t="s">
        <v>133</v>
      </c>
    </row>
    <row r="172" s="2" customFormat="1" ht="21.75" customHeight="1">
      <c r="A172" s="36"/>
      <c r="B172" s="37"/>
      <c r="C172" s="225" t="s">
        <v>8</v>
      </c>
      <c r="D172" s="225" t="s">
        <v>134</v>
      </c>
      <c r="E172" s="226" t="s">
        <v>594</v>
      </c>
      <c r="F172" s="227" t="s">
        <v>595</v>
      </c>
      <c r="G172" s="228" t="s">
        <v>274</v>
      </c>
      <c r="H172" s="229">
        <v>2695</v>
      </c>
      <c r="I172" s="230"/>
      <c r="J172" s="231">
        <f>ROUND(I172*H172,2)</f>
        <v>0</v>
      </c>
      <c r="K172" s="227" t="s">
        <v>275</v>
      </c>
      <c r="L172" s="42"/>
      <c r="M172" s="232" t="s">
        <v>1</v>
      </c>
      <c r="N172" s="233" t="s">
        <v>38</v>
      </c>
      <c r="O172" s="89"/>
      <c r="P172" s="234">
        <f>O172*H172</f>
        <v>0</v>
      </c>
      <c r="Q172" s="234">
        <v>0</v>
      </c>
      <c r="R172" s="234">
        <f>Q172*H172</f>
        <v>0</v>
      </c>
      <c r="S172" s="234">
        <v>0</v>
      </c>
      <c r="T172" s="235">
        <f>S172*H172</f>
        <v>0</v>
      </c>
      <c r="U172" s="36"/>
      <c r="V172" s="36"/>
      <c r="W172" s="36"/>
      <c r="X172" s="36"/>
      <c r="Y172" s="36"/>
      <c r="Z172" s="36"/>
      <c r="AA172" s="36"/>
      <c r="AB172" s="36"/>
      <c r="AC172" s="36"/>
      <c r="AD172" s="36"/>
      <c r="AE172" s="36"/>
      <c r="AR172" s="236" t="s">
        <v>132</v>
      </c>
      <c r="AT172" s="236" t="s">
        <v>134</v>
      </c>
      <c r="AU172" s="236" t="s">
        <v>81</v>
      </c>
      <c r="AY172" s="15" t="s">
        <v>133</v>
      </c>
      <c r="BE172" s="237">
        <f>IF(N172="základní",J172,0)</f>
        <v>0</v>
      </c>
      <c r="BF172" s="237">
        <f>IF(N172="snížená",J172,0)</f>
        <v>0</v>
      </c>
      <c r="BG172" s="237">
        <f>IF(N172="zákl. přenesená",J172,0)</f>
        <v>0</v>
      </c>
      <c r="BH172" s="237">
        <f>IF(N172="sníž. přenesená",J172,0)</f>
        <v>0</v>
      </c>
      <c r="BI172" s="237">
        <f>IF(N172="nulová",J172,0)</f>
        <v>0</v>
      </c>
      <c r="BJ172" s="15" t="s">
        <v>81</v>
      </c>
      <c r="BK172" s="237">
        <f>ROUND(I172*H172,2)</f>
        <v>0</v>
      </c>
      <c r="BL172" s="15" t="s">
        <v>132</v>
      </c>
      <c r="BM172" s="236" t="s">
        <v>1106</v>
      </c>
    </row>
    <row r="173" s="2" customFormat="1">
      <c r="A173" s="36"/>
      <c r="B173" s="37"/>
      <c r="C173" s="38"/>
      <c r="D173" s="238" t="s">
        <v>139</v>
      </c>
      <c r="E173" s="38"/>
      <c r="F173" s="239" t="s">
        <v>597</v>
      </c>
      <c r="G173" s="38"/>
      <c r="H173" s="38"/>
      <c r="I173" s="143"/>
      <c r="J173" s="38"/>
      <c r="K173" s="38"/>
      <c r="L173" s="42"/>
      <c r="M173" s="240"/>
      <c r="N173" s="241"/>
      <c r="O173" s="89"/>
      <c r="P173" s="89"/>
      <c r="Q173" s="89"/>
      <c r="R173" s="89"/>
      <c r="S173" s="89"/>
      <c r="T173" s="90"/>
      <c r="U173" s="36"/>
      <c r="V173" s="36"/>
      <c r="W173" s="36"/>
      <c r="X173" s="36"/>
      <c r="Y173" s="36"/>
      <c r="Z173" s="36"/>
      <c r="AA173" s="36"/>
      <c r="AB173" s="36"/>
      <c r="AC173" s="36"/>
      <c r="AD173" s="36"/>
      <c r="AE173" s="36"/>
      <c r="AT173" s="15" t="s">
        <v>139</v>
      </c>
      <c r="AU173" s="15" t="s">
        <v>81</v>
      </c>
    </row>
    <row r="174" s="13" customFormat="1">
      <c r="A174" s="13"/>
      <c r="B174" s="253"/>
      <c r="C174" s="254"/>
      <c r="D174" s="238" t="s">
        <v>140</v>
      </c>
      <c r="E174" s="255" t="s">
        <v>1</v>
      </c>
      <c r="F174" s="256" t="s">
        <v>1107</v>
      </c>
      <c r="G174" s="254"/>
      <c r="H174" s="255" t="s">
        <v>1</v>
      </c>
      <c r="I174" s="257"/>
      <c r="J174" s="254"/>
      <c r="K174" s="254"/>
      <c r="L174" s="258"/>
      <c r="M174" s="259"/>
      <c r="N174" s="260"/>
      <c r="O174" s="260"/>
      <c r="P174" s="260"/>
      <c r="Q174" s="260"/>
      <c r="R174" s="260"/>
      <c r="S174" s="260"/>
      <c r="T174" s="261"/>
      <c r="U174" s="13"/>
      <c r="V174" s="13"/>
      <c r="W174" s="13"/>
      <c r="X174" s="13"/>
      <c r="Y174" s="13"/>
      <c r="Z174" s="13"/>
      <c r="AA174" s="13"/>
      <c r="AB174" s="13"/>
      <c r="AC174" s="13"/>
      <c r="AD174" s="13"/>
      <c r="AE174" s="13"/>
      <c r="AT174" s="262" t="s">
        <v>140</v>
      </c>
      <c r="AU174" s="262" t="s">
        <v>81</v>
      </c>
      <c r="AV174" s="13" t="s">
        <v>81</v>
      </c>
      <c r="AW174" s="13" t="s">
        <v>30</v>
      </c>
      <c r="AX174" s="13" t="s">
        <v>73</v>
      </c>
      <c r="AY174" s="262" t="s">
        <v>133</v>
      </c>
    </row>
    <row r="175" s="12" customFormat="1">
      <c r="A175" s="12"/>
      <c r="B175" s="242"/>
      <c r="C175" s="243"/>
      <c r="D175" s="238" t="s">
        <v>140</v>
      </c>
      <c r="E175" s="244" t="s">
        <v>603</v>
      </c>
      <c r="F175" s="245" t="s">
        <v>1108</v>
      </c>
      <c r="G175" s="243"/>
      <c r="H175" s="246">
        <v>2695</v>
      </c>
      <c r="I175" s="247"/>
      <c r="J175" s="243"/>
      <c r="K175" s="243"/>
      <c r="L175" s="248"/>
      <c r="M175" s="249"/>
      <c r="N175" s="250"/>
      <c r="O175" s="250"/>
      <c r="P175" s="250"/>
      <c r="Q175" s="250"/>
      <c r="R175" s="250"/>
      <c r="S175" s="250"/>
      <c r="T175" s="251"/>
      <c r="U175" s="12"/>
      <c r="V175" s="12"/>
      <c r="W175" s="12"/>
      <c r="X175" s="12"/>
      <c r="Y175" s="12"/>
      <c r="Z175" s="12"/>
      <c r="AA175" s="12"/>
      <c r="AB175" s="12"/>
      <c r="AC175" s="12"/>
      <c r="AD175" s="12"/>
      <c r="AE175" s="12"/>
      <c r="AT175" s="252" t="s">
        <v>140</v>
      </c>
      <c r="AU175" s="252" t="s">
        <v>81</v>
      </c>
      <c r="AV175" s="12" t="s">
        <v>103</v>
      </c>
      <c r="AW175" s="12" t="s">
        <v>30</v>
      </c>
      <c r="AX175" s="12" t="s">
        <v>81</v>
      </c>
      <c r="AY175" s="252" t="s">
        <v>133</v>
      </c>
    </row>
    <row r="176" s="2" customFormat="1" ht="16.5" customHeight="1">
      <c r="A176" s="36"/>
      <c r="B176" s="37"/>
      <c r="C176" s="270" t="s">
        <v>231</v>
      </c>
      <c r="D176" s="270" t="s">
        <v>137</v>
      </c>
      <c r="E176" s="271" t="s">
        <v>599</v>
      </c>
      <c r="F176" s="272" t="s">
        <v>600</v>
      </c>
      <c r="G176" s="273" t="s">
        <v>478</v>
      </c>
      <c r="H176" s="274">
        <v>255.30000000000001</v>
      </c>
      <c r="I176" s="275"/>
      <c r="J176" s="276">
        <f>ROUND(I176*H176,2)</f>
        <v>0</v>
      </c>
      <c r="K176" s="272" t="s">
        <v>275</v>
      </c>
      <c r="L176" s="277"/>
      <c r="M176" s="278" t="s">
        <v>1</v>
      </c>
      <c r="N176" s="279" t="s">
        <v>38</v>
      </c>
      <c r="O176" s="89"/>
      <c r="P176" s="234">
        <f>O176*H176</f>
        <v>0</v>
      </c>
      <c r="Q176" s="234">
        <v>1</v>
      </c>
      <c r="R176" s="234">
        <f>Q176*H176</f>
        <v>255.30000000000001</v>
      </c>
      <c r="S176" s="234">
        <v>0</v>
      </c>
      <c r="T176" s="235">
        <f>S176*H176</f>
        <v>0</v>
      </c>
      <c r="U176" s="36"/>
      <c r="V176" s="36"/>
      <c r="W176" s="36"/>
      <c r="X176" s="36"/>
      <c r="Y176" s="36"/>
      <c r="Z176" s="36"/>
      <c r="AA176" s="36"/>
      <c r="AB176" s="36"/>
      <c r="AC176" s="36"/>
      <c r="AD176" s="36"/>
      <c r="AE176" s="36"/>
      <c r="AR176" s="236" t="s">
        <v>173</v>
      </c>
      <c r="AT176" s="236" t="s">
        <v>137</v>
      </c>
      <c r="AU176" s="236" t="s">
        <v>81</v>
      </c>
      <c r="AY176" s="15" t="s">
        <v>133</v>
      </c>
      <c r="BE176" s="237">
        <f>IF(N176="základní",J176,0)</f>
        <v>0</v>
      </c>
      <c r="BF176" s="237">
        <f>IF(N176="snížená",J176,0)</f>
        <v>0</v>
      </c>
      <c r="BG176" s="237">
        <f>IF(N176="zákl. přenesená",J176,0)</f>
        <v>0</v>
      </c>
      <c r="BH176" s="237">
        <f>IF(N176="sníž. přenesená",J176,0)</f>
        <v>0</v>
      </c>
      <c r="BI176" s="237">
        <f>IF(N176="nulová",J176,0)</f>
        <v>0</v>
      </c>
      <c r="BJ176" s="15" t="s">
        <v>81</v>
      </c>
      <c r="BK176" s="237">
        <f>ROUND(I176*H176,2)</f>
        <v>0</v>
      </c>
      <c r="BL176" s="15" t="s">
        <v>132</v>
      </c>
      <c r="BM176" s="236" t="s">
        <v>1109</v>
      </c>
    </row>
    <row r="177" s="2" customFormat="1">
      <c r="A177" s="36"/>
      <c r="B177" s="37"/>
      <c r="C177" s="38"/>
      <c r="D177" s="238" t="s">
        <v>139</v>
      </c>
      <c r="E177" s="38"/>
      <c r="F177" s="239" t="s">
        <v>602</v>
      </c>
      <c r="G177" s="38"/>
      <c r="H177" s="38"/>
      <c r="I177" s="143"/>
      <c r="J177" s="38"/>
      <c r="K177" s="38"/>
      <c r="L177" s="42"/>
      <c r="M177" s="240"/>
      <c r="N177" s="241"/>
      <c r="O177" s="89"/>
      <c r="P177" s="89"/>
      <c r="Q177" s="89"/>
      <c r="R177" s="89"/>
      <c r="S177" s="89"/>
      <c r="T177" s="90"/>
      <c r="U177" s="36"/>
      <c r="V177" s="36"/>
      <c r="W177" s="36"/>
      <c r="X177" s="36"/>
      <c r="Y177" s="36"/>
      <c r="Z177" s="36"/>
      <c r="AA177" s="36"/>
      <c r="AB177" s="36"/>
      <c r="AC177" s="36"/>
      <c r="AD177" s="36"/>
      <c r="AE177" s="36"/>
      <c r="AT177" s="15" t="s">
        <v>139</v>
      </c>
      <c r="AU177" s="15" t="s">
        <v>81</v>
      </c>
    </row>
    <row r="178" s="12" customFormat="1">
      <c r="A178" s="12"/>
      <c r="B178" s="242"/>
      <c r="C178" s="243"/>
      <c r="D178" s="238" t="s">
        <v>140</v>
      </c>
      <c r="E178" s="244" t="s">
        <v>235</v>
      </c>
      <c r="F178" s="245" t="s">
        <v>1110</v>
      </c>
      <c r="G178" s="243"/>
      <c r="H178" s="246">
        <v>255.30000000000001</v>
      </c>
      <c r="I178" s="247"/>
      <c r="J178" s="243"/>
      <c r="K178" s="243"/>
      <c r="L178" s="248"/>
      <c r="M178" s="249"/>
      <c r="N178" s="250"/>
      <c r="O178" s="250"/>
      <c r="P178" s="250"/>
      <c r="Q178" s="250"/>
      <c r="R178" s="250"/>
      <c r="S178" s="250"/>
      <c r="T178" s="251"/>
      <c r="U178" s="12"/>
      <c r="V178" s="12"/>
      <c r="W178" s="12"/>
      <c r="X178" s="12"/>
      <c r="Y178" s="12"/>
      <c r="Z178" s="12"/>
      <c r="AA178" s="12"/>
      <c r="AB178" s="12"/>
      <c r="AC178" s="12"/>
      <c r="AD178" s="12"/>
      <c r="AE178" s="12"/>
      <c r="AT178" s="252" t="s">
        <v>140</v>
      </c>
      <c r="AU178" s="252" t="s">
        <v>81</v>
      </c>
      <c r="AV178" s="12" t="s">
        <v>103</v>
      </c>
      <c r="AW178" s="12" t="s">
        <v>30</v>
      </c>
      <c r="AX178" s="12" t="s">
        <v>81</v>
      </c>
      <c r="AY178" s="252" t="s">
        <v>133</v>
      </c>
    </row>
    <row r="179" s="2" customFormat="1" ht="21.75" customHeight="1">
      <c r="A179" s="36"/>
      <c r="B179" s="37"/>
      <c r="C179" s="225" t="s">
        <v>239</v>
      </c>
      <c r="D179" s="225" t="s">
        <v>134</v>
      </c>
      <c r="E179" s="226" t="s">
        <v>605</v>
      </c>
      <c r="F179" s="227" t="s">
        <v>606</v>
      </c>
      <c r="G179" s="228" t="s">
        <v>274</v>
      </c>
      <c r="H179" s="229">
        <v>1085</v>
      </c>
      <c r="I179" s="230"/>
      <c r="J179" s="231">
        <f>ROUND(I179*H179,2)</f>
        <v>0</v>
      </c>
      <c r="K179" s="227" t="s">
        <v>275</v>
      </c>
      <c r="L179" s="42"/>
      <c r="M179" s="232" t="s">
        <v>1</v>
      </c>
      <c r="N179" s="233" t="s">
        <v>38</v>
      </c>
      <c r="O179" s="89"/>
      <c r="P179" s="234">
        <f>O179*H179</f>
        <v>0</v>
      </c>
      <c r="Q179" s="234">
        <v>0</v>
      </c>
      <c r="R179" s="234">
        <f>Q179*H179</f>
        <v>0</v>
      </c>
      <c r="S179" s="234">
        <v>0</v>
      </c>
      <c r="T179" s="235">
        <f>S179*H179</f>
        <v>0</v>
      </c>
      <c r="U179" s="36"/>
      <c r="V179" s="36"/>
      <c r="W179" s="36"/>
      <c r="X179" s="36"/>
      <c r="Y179" s="36"/>
      <c r="Z179" s="36"/>
      <c r="AA179" s="36"/>
      <c r="AB179" s="36"/>
      <c r="AC179" s="36"/>
      <c r="AD179" s="36"/>
      <c r="AE179" s="36"/>
      <c r="AR179" s="236" t="s">
        <v>132</v>
      </c>
      <c r="AT179" s="236" t="s">
        <v>134</v>
      </c>
      <c r="AU179" s="236" t="s">
        <v>81</v>
      </c>
      <c r="AY179" s="15" t="s">
        <v>133</v>
      </c>
      <c r="BE179" s="237">
        <f>IF(N179="základní",J179,0)</f>
        <v>0</v>
      </c>
      <c r="BF179" s="237">
        <f>IF(N179="snížená",J179,0)</f>
        <v>0</v>
      </c>
      <c r="BG179" s="237">
        <f>IF(N179="zákl. přenesená",J179,0)</f>
        <v>0</v>
      </c>
      <c r="BH179" s="237">
        <f>IF(N179="sníž. přenesená",J179,0)</f>
        <v>0</v>
      </c>
      <c r="BI179" s="237">
        <f>IF(N179="nulová",J179,0)</f>
        <v>0</v>
      </c>
      <c r="BJ179" s="15" t="s">
        <v>81</v>
      </c>
      <c r="BK179" s="237">
        <f>ROUND(I179*H179,2)</f>
        <v>0</v>
      </c>
      <c r="BL179" s="15" t="s">
        <v>132</v>
      </c>
      <c r="BM179" s="236" t="s">
        <v>1111</v>
      </c>
    </row>
    <row r="180" s="2" customFormat="1">
      <c r="A180" s="36"/>
      <c r="B180" s="37"/>
      <c r="C180" s="38"/>
      <c r="D180" s="238" t="s">
        <v>139</v>
      </c>
      <c r="E180" s="38"/>
      <c r="F180" s="239" t="s">
        <v>608</v>
      </c>
      <c r="G180" s="38"/>
      <c r="H180" s="38"/>
      <c r="I180" s="143"/>
      <c r="J180" s="38"/>
      <c r="K180" s="38"/>
      <c r="L180" s="42"/>
      <c r="M180" s="240"/>
      <c r="N180" s="241"/>
      <c r="O180" s="89"/>
      <c r="P180" s="89"/>
      <c r="Q180" s="89"/>
      <c r="R180" s="89"/>
      <c r="S180" s="89"/>
      <c r="T180" s="90"/>
      <c r="U180" s="36"/>
      <c r="V180" s="36"/>
      <c r="W180" s="36"/>
      <c r="X180" s="36"/>
      <c r="Y180" s="36"/>
      <c r="Z180" s="36"/>
      <c r="AA180" s="36"/>
      <c r="AB180" s="36"/>
      <c r="AC180" s="36"/>
      <c r="AD180" s="36"/>
      <c r="AE180" s="36"/>
      <c r="AT180" s="15" t="s">
        <v>139</v>
      </c>
      <c r="AU180" s="15" t="s">
        <v>81</v>
      </c>
    </row>
    <row r="181" s="2" customFormat="1" ht="16.5" customHeight="1">
      <c r="A181" s="36"/>
      <c r="B181" s="37"/>
      <c r="C181" s="270" t="s">
        <v>247</v>
      </c>
      <c r="D181" s="270" t="s">
        <v>137</v>
      </c>
      <c r="E181" s="271" t="s">
        <v>609</v>
      </c>
      <c r="F181" s="272" t="s">
        <v>610</v>
      </c>
      <c r="G181" s="273" t="s">
        <v>611</v>
      </c>
      <c r="H181" s="274">
        <v>16.274999999999999</v>
      </c>
      <c r="I181" s="275"/>
      <c r="J181" s="276">
        <f>ROUND(I181*H181,2)</f>
        <v>0</v>
      </c>
      <c r="K181" s="272" t="s">
        <v>275</v>
      </c>
      <c r="L181" s="277"/>
      <c r="M181" s="278" t="s">
        <v>1</v>
      </c>
      <c r="N181" s="279" t="s">
        <v>38</v>
      </c>
      <c r="O181" s="89"/>
      <c r="P181" s="234">
        <f>O181*H181</f>
        <v>0</v>
      </c>
      <c r="Q181" s="234">
        <v>0.001</v>
      </c>
      <c r="R181" s="234">
        <f>Q181*H181</f>
        <v>0.016274999999999998</v>
      </c>
      <c r="S181" s="234">
        <v>0</v>
      </c>
      <c r="T181" s="235">
        <f>S181*H181</f>
        <v>0</v>
      </c>
      <c r="U181" s="36"/>
      <c r="V181" s="36"/>
      <c r="W181" s="36"/>
      <c r="X181" s="36"/>
      <c r="Y181" s="36"/>
      <c r="Z181" s="36"/>
      <c r="AA181" s="36"/>
      <c r="AB181" s="36"/>
      <c r="AC181" s="36"/>
      <c r="AD181" s="36"/>
      <c r="AE181" s="36"/>
      <c r="AR181" s="236" t="s">
        <v>173</v>
      </c>
      <c r="AT181" s="236" t="s">
        <v>137</v>
      </c>
      <c r="AU181" s="236" t="s">
        <v>81</v>
      </c>
      <c r="AY181" s="15" t="s">
        <v>133</v>
      </c>
      <c r="BE181" s="237">
        <f>IF(N181="základní",J181,0)</f>
        <v>0</v>
      </c>
      <c r="BF181" s="237">
        <f>IF(N181="snížená",J181,0)</f>
        <v>0</v>
      </c>
      <c r="BG181" s="237">
        <f>IF(N181="zákl. přenesená",J181,0)</f>
        <v>0</v>
      </c>
      <c r="BH181" s="237">
        <f>IF(N181="sníž. přenesená",J181,0)</f>
        <v>0</v>
      </c>
      <c r="BI181" s="237">
        <f>IF(N181="nulová",J181,0)</f>
        <v>0</v>
      </c>
      <c r="BJ181" s="15" t="s">
        <v>81</v>
      </c>
      <c r="BK181" s="237">
        <f>ROUND(I181*H181,2)</f>
        <v>0</v>
      </c>
      <c r="BL181" s="15" t="s">
        <v>132</v>
      </c>
      <c r="BM181" s="236" t="s">
        <v>1112</v>
      </c>
    </row>
    <row r="182" s="2" customFormat="1">
      <c r="A182" s="36"/>
      <c r="B182" s="37"/>
      <c r="C182" s="38"/>
      <c r="D182" s="238" t="s">
        <v>139</v>
      </c>
      <c r="E182" s="38"/>
      <c r="F182" s="239" t="s">
        <v>613</v>
      </c>
      <c r="G182" s="38"/>
      <c r="H182" s="38"/>
      <c r="I182" s="143"/>
      <c r="J182" s="38"/>
      <c r="K182" s="38"/>
      <c r="L182" s="42"/>
      <c r="M182" s="240"/>
      <c r="N182" s="241"/>
      <c r="O182" s="89"/>
      <c r="P182" s="89"/>
      <c r="Q182" s="89"/>
      <c r="R182" s="89"/>
      <c r="S182" s="89"/>
      <c r="T182" s="90"/>
      <c r="U182" s="36"/>
      <c r="V182" s="36"/>
      <c r="W182" s="36"/>
      <c r="X182" s="36"/>
      <c r="Y182" s="36"/>
      <c r="Z182" s="36"/>
      <c r="AA182" s="36"/>
      <c r="AB182" s="36"/>
      <c r="AC182" s="36"/>
      <c r="AD182" s="36"/>
      <c r="AE182" s="36"/>
      <c r="AT182" s="15" t="s">
        <v>139</v>
      </c>
      <c r="AU182" s="15" t="s">
        <v>81</v>
      </c>
    </row>
    <row r="183" s="12" customFormat="1">
      <c r="A183" s="12"/>
      <c r="B183" s="242"/>
      <c r="C183" s="243"/>
      <c r="D183" s="238" t="s">
        <v>140</v>
      </c>
      <c r="E183" s="244" t="s">
        <v>250</v>
      </c>
      <c r="F183" s="245" t="s">
        <v>1113</v>
      </c>
      <c r="G183" s="243"/>
      <c r="H183" s="246">
        <v>16.274999999999999</v>
      </c>
      <c r="I183" s="247"/>
      <c r="J183" s="243"/>
      <c r="K183" s="243"/>
      <c r="L183" s="248"/>
      <c r="M183" s="249"/>
      <c r="N183" s="250"/>
      <c r="O183" s="250"/>
      <c r="P183" s="250"/>
      <c r="Q183" s="250"/>
      <c r="R183" s="250"/>
      <c r="S183" s="250"/>
      <c r="T183" s="251"/>
      <c r="U183" s="12"/>
      <c r="V183" s="12"/>
      <c r="W183" s="12"/>
      <c r="X183" s="12"/>
      <c r="Y183" s="12"/>
      <c r="Z183" s="12"/>
      <c r="AA183" s="12"/>
      <c r="AB183" s="12"/>
      <c r="AC183" s="12"/>
      <c r="AD183" s="12"/>
      <c r="AE183" s="12"/>
      <c r="AT183" s="252" t="s">
        <v>140</v>
      </c>
      <c r="AU183" s="252" t="s">
        <v>81</v>
      </c>
      <c r="AV183" s="12" t="s">
        <v>103</v>
      </c>
      <c r="AW183" s="12" t="s">
        <v>30</v>
      </c>
      <c r="AX183" s="12" t="s">
        <v>81</v>
      </c>
      <c r="AY183" s="252" t="s">
        <v>133</v>
      </c>
    </row>
    <row r="184" s="2" customFormat="1" ht="16.5" customHeight="1">
      <c r="A184" s="36"/>
      <c r="B184" s="37"/>
      <c r="C184" s="225" t="s">
        <v>256</v>
      </c>
      <c r="D184" s="225" t="s">
        <v>134</v>
      </c>
      <c r="E184" s="226" t="s">
        <v>615</v>
      </c>
      <c r="F184" s="227" t="s">
        <v>616</v>
      </c>
      <c r="G184" s="228" t="s">
        <v>274</v>
      </c>
      <c r="H184" s="229">
        <v>2695</v>
      </c>
      <c r="I184" s="230"/>
      <c r="J184" s="231">
        <f>ROUND(I184*H184,2)</f>
        <v>0</v>
      </c>
      <c r="K184" s="227" t="s">
        <v>275</v>
      </c>
      <c r="L184" s="42"/>
      <c r="M184" s="232" t="s">
        <v>1</v>
      </c>
      <c r="N184" s="233" t="s">
        <v>38</v>
      </c>
      <c r="O184" s="89"/>
      <c r="P184" s="234">
        <f>O184*H184</f>
        <v>0</v>
      </c>
      <c r="Q184" s="234">
        <v>0</v>
      </c>
      <c r="R184" s="234">
        <f>Q184*H184</f>
        <v>0</v>
      </c>
      <c r="S184" s="234">
        <v>0</v>
      </c>
      <c r="T184" s="235">
        <f>S184*H184</f>
        <v>0</v>
      </c>
      <c r="U184" s="36"/>
      <c r="V184" s="36"/>
      <c r="W184" s="36"/>
      <c r="X184" s="36"/>
      <c r="Y184" s="36"/>
      <c r="Z184" s="36"/>
      <c r="AA184" s="36"/>
      <c r="AB184" s="36"/>
      <c r="AC184" s="36"/>
      <c r="AD184" s="36"/>
      <c r="AE184" s="36"/>
      <c r="AR184" s="236" t="s">
        <v>132</v>
      </c>
      <c r="AT184" s="236" t="s">
        <v>134</v>
      </c>
      <c r="AU184" s="236" t="s">
        <v>81</v>
      </c>
      <c r="AY184" s="15" t="s">
        <v>133</v>
      </c>
      <c r="BE184" s="237">
        <f>IF(N184="základní",J184,0)</f>
        <v>0</v>
      </c>
      <c r="BF184" s="237">
        <f>IF(N184="snížená",J184,0)</f>
        <v>0</v>
      </c>
      <c r="BG184" s="237">
        <f>IF(N184="zákl. přenesená",J184,0)</f>
        <v>0</v>
      </c>
      <c r="BH184" s="237">
        <f>IF(N184="sníž. přenesená",J184,0)</f>
        <v>0</v>
      </c>
      <c r="BI184" s="237">
        <f>IF(N184="nulová",J184,0)</f>
        <v>0</v>
      </c>
      <c r="BJ184" s="15" t="s">
        <v>81</v>
      </c>
      <c r="BK184" s="237">
        <f>ROUND(I184*H184,2)</f>
        <v>0</v>
      </c>
      <c r="BL184" s="15" t="s">
        <v>132</v>
      </c>
      <c r="BM184" s="236" t="s">
        <v>1114</v>
      </c>
    </row>
    <row r="185" s="2" customFormat="1">
      <c r="A185" s="36"/>
      <c r="B185" s="37"/>
      <c r="C185" s="38"/>
      <c r="D185" s="238" t="s">
        <v>139</v>
      </c>
      <c r="E185" s="38"/>
      <c r="F185" s="239" t="s">
        <v>618</v>
      </c>
      <c r="G185" s="38"/>
      <c r="H185" s="38"/>
      <c r="I185" s="143"/>
      <c r="J185" s="38"/>
      <c r="K185" s="38"/>
      <c r="L185" s="42"/>
      <c r="M185" s="240"/>
      <c r="N185" s="241"/>
      <c r="O185" s="89"/>
      <c r="P185" s="89"/>
      <c r="Q185" s="89"/>
      <c r="R185" s="89"/>
      <c r="S185" s="89"/>
      <c r="T185" s="90"/>
      <c r="U185" s="36"/>
      <c r="V185" s="36"/>
      <c r="W185" s="36"/>
      <c r="X185" s="36"/>
      <c r="Y185" s="36"/>
      <c r="Z185" s="36"/>
      <c r="AA185" s="36"/>
      <c r="AB185" s="36"/>
      <c r="AC185" s="36"/>
      <c r="AD185" s="36"/>
      <c r="AE185" s="36"/>
      <c r="AT185" s="15" t="s">
        <v>139</v>
      </c>
      <c r="AU185" s="15" t="s">
        <v>81</v>
      </c>
    </row>
    <row r="186" s="12" customFormat="1">
      <c r="A186" s="12"/>
      <c r="B186" s="242"/>
      <c r="C186" s="243"/>
      <c r="D186" s="238" t="s">
        <v>140</v>
      </c>
      <c r="E186" s="244" t="s">
        <v>623</v>
      </c>
      <c r="F186" s="245" t="s">
        <v>1115</v>
      </c>
      <c r="G186" s="243"/>
      <c r="H186" s="246">
        <v>2695</v>
      </c>
      <c r="I186" s="247"/>
      <c r="J186" s="243"/>
      <c r="K186" s="243"/>
      <c r="L186" s="248"/>
      <c r="M186" s="249"/>
      <c r="N186" s="250"/>
      <c r="O186" s="250"/>
      <c r="P186" s="250"/>
      <c r="Q186" s="250"/>
      <c r="R186" s="250"/>
      <c r="S186" s="250"/>
      <c r="T186" s="251"/>
      <c r="U186" s="12"/>
      <c r="V186" s="12"/>
      <c r="W186" s="12"/>
      <c r="X186" s="12"/>
      <c r="Y186" s="12"/>
      <c r="Z186" s="12"/>
      <c r="AA186" s="12"/>
      <c r="AB186" s="12"/>
      <c r="AC186" s="12"/>
      <c r="AD186" s="12"/>
      <c r="AE186" s="12"/>
      <c r="AT186" s="252" t="s">
        <v>140</v>
      </c>
      <c r="AU186" s="252" t="s">
        <v>81</v>
      </c>
      <c r="AV186" s="12" t="s">
        <v>103</v>
      </c>
      <c r="AW186" s="12" t="s">
        <v>30</v>
      </c>
      <c r="AX186" s="12" t="s">
        <v>81</v>
      </c>
      <c r="AY186" s="252" t="s">
        <v>133</v>
      </c>
    </row>
    <row r="187" s="2" customFormat="1" ht="16.5" customHeight="1">
      <c r="A187" s="36"/>
      <c r="B187" s="37"/>
      <c r="C187" s="225" t="s">
        <v>373</v>
      </c>
      <c r="D187" s="225" t="s">
        <v>134</v>
      </c>
      <c r="E187" s="226" t="s">
        <v>619</v>
      </c>
      <c r="F187" s="227" t="s">
        <v>620</v>
      </c>
      <c r="G187" s="228" t="s">
        <v>274</v>
      </c>
      <c r="H187" s="229">
        <v>1020</v>
      </c>
      <c r="I187" s="230"/>
      <c r="J187" s="231">
        <f>ROUND(I187*H187,2)</f>
        <v>0</v>
      </c>
      <c r="K187" s="227" t="s">
        <v>275</v>
      </c>
      <c r="L187" s="42"/>
      <c r="M187" s="232" t="s">
        <v>1</v>
      </c>
      <c r="N187" s="233" t="s">
        <v>38</v>
      </c>
      <c r="O187" s="89"/>
      <c r="P187" s="234">
        <f>O187*H187</f>
        <v>0</v>
      </c>
      <c r="Q187" s="234">
        <v>0</v>
      </c>
      <c r="R187" s="234">
        <f>Q187*H187</f>
        <v>0</v>
      </c>
      <c r="S187" s="234">
        <v>0</v>
      </c>
      <c r="T187" s="235">
        <f>S187*H187</f>
        <v>0</v>
      </c>
      <c r="U187" s="36"/>
      <c r="V187" s="36"/>
      <c r="W187" s="36"/>
      <c r="X187" s="36"/>
      <c r="Y187" s="36"/>
      <c r="Z187" s="36"/>
      <c r="AA187" s="36"/>
      <c r="AB187" s="36"/>
      <c r="AC187" s="36"/>
      <c r="AD187" s="36"/>
      <c r="AE187" s="36"/>
      <c r="AR187" s="236" t="s">
        <v>132</v>
      </c>
      <c r="AT187" s="236" t="s">
        <v>134</v>
      </c>
      <c r="AU187" s="236" t="s">
        <v>81</v>
      </c>
      <c r="AY187" s="15" t="s">
        <v>133</v>
      </c>
      <c r="BE187" s="237">
        <f>IF(N187="základní",J187,0)</f>
        <v>0</v>
      </c>
      <c r="BF187" s="237">
        <f>IF(N187="snížená",J187,0)</f>
        <v>0</v>
      </c>
      <c r="BG187" s="237">
        <f>IF(N187="zákl. přenesená",J187,0)</f>
        <v>0</v>
      </c>
      <c r="BH187" s="237">
        <f>IF(N187="sníž. přenesená",J187,0)</f>
        <v>0</v>
      </c>
      <c r="BI187" s="237">
        <f>IF(N187="nulová",J187,0)</f>
        <v>0</v>
      </c>
      <c r="BJ187" s="15" t="s">
        <v>81</v>
      </c>
      <c r="BK187" s="237">
        <f>ROUND(I187*H187,2)</f>
        <v>0</v>
      </c>
      <c r="BL187" s="15" t="s">
        <v>132</v>
      </c>
      <c r="BM187" s="236" t="s">
        <v>1116</v>
      </c>
    </row>
    <row r="188" s="2" customFormat="1">
      <c r="A188" s="36"/>
      <c r="B188" s="37"/>
      <c r="C188" s="38"/>
      <c r="D188" s="238" t="s">
        <v>139</v>
      </c>
      <c r="E188" s="38"/>
      <c r="F188" s="239" t="s">
        <v>622</v>
      </c>
      <c r="G188" s="38"/>
      <c r="H188" s="38"/>
      <c r="I188" s="143"/>
      <c r="J188" s="38"/>
      <c r="K188" s="38"/>
      <c r="L188" s="42"/>
      <c r="M188" s="240"/>
      <c r="N188" s="241"/>
      <c r="O188" s="89"/>
      <c r="P188" s="89"/>
      <c r="Q188" s="89"/>
      <c r="R188" s="89"/>
      <c r="S188" s="89"/>
      <c r="T188" s="90"/>
      <c r="U188" s="36"/>
      <c r="V188" s="36"/>
      <c r="W188" s="36"/>
      <c r="X188" s="36"/>
      <c r="Y188" s="36"/>
      <c r="Z188" s="36"/>
      <c r="AA188" s="36"/>
      <c r="AB188" s="36"/>
      <c r="AC188" s="36"/>
      <c r="AD188" s="36"/>
      <c r="AE188" s="36"/>
      <c r="AT188" s="15" t="s">
        <v>139</v>
      </c>
      <c r="AU188" s="15" t="s">
        <v>81</v>
      </c>
    </row>
    <row r="189" s="12" customFormat="1">
      <c r="A189" s="12"/>
      <c r="B189" s="242"/>
      <c r="C189" s="243"/>
      <c r="D189" s="238" t="s">
        <v>140</v>
      </c>
      <c r="E189" s="244" t="s">
        <v>378</v>
      </c>
      <c r="F189" s="245" t="s">
        <v>1117</v>
      </c>
      <c r="G189" s="243"/>
      <c r="H189" s="246">
        <v>1020</v>
      </c>
      <c r="I189" s="247"/>
      <c r="J189" s="243"/>
      <c r="K189" s="243"/>
      <c r="L189" s="248"/>
      <c r="M189" s="249"/>
      <c r="N189" s="250"/>
      <c r="O189" s="250"/>
      <c r="P189" s="250"/>
      <c r="Q189" s="250"/>
      <c r="R189" s="250"/>
      <c r="S189" s="250"/>
      <c r="T189" s="251"/>
      <c r="U189" s="12"/>
      <c r="V189" s="12"/>
      <c r="W189" s="12"/>
      <c r="X189" s="12"/>
      <c r="Y189" s="12"/>
      <c r="Z189" s="12"/>
      <c r="AA189" s="12"/>
      <c r="AB189" s="12"/>
      <c r="AC189" s="12"/>
      <c r="AD189" s="12"/>
      <c r="AE189" s="12"/>
      <c r="AT189" s="252" t="s">
        <v>140</v>
      </c>
      <c r="AU189" s="252" t="s">
        <v>81</v>
      </c>
      <c r="AV189" s="12" t="s">
        <v>103</v>
      </c>
      <c r="AW189" s="12" t="s">
        <v>30</v>
      </c>
      <c r="AX189" s="12" t="s">
        <v>81</v>
      </c>
      <c r="AY189" s="252" t="s">
        <v>133</v>
      </c>
    </row>
    <row r="190" s="2" customFormat="1" ht="16.5" customHeight="1">
      <c r="A190" s="36"/>
      <c r="B190" s="37"/>
      <c r="C190" s="225" t="s">
        <v>7</v>
      </c>
      <c r="D190" s="225" t="s">
        <v>134</v>
      </c>
      <c r="E190" s="226" t="s">
        <v>624</v>
      </c>
      <c r="F190" s="227" t="s">
        <v>625</v>
      </c>
      <c r="G190" s="228" t="s">
        <v>535</v>
      </c>
      <c r="H190" s="229">
        <v>48.825000000000003</v>
      </c>
      <c r="I190" s="230"/>
      <c r="J190" s="231">
        <f>ROUND(I190*H190,2)</f>
        <v>0</v>
      </c>
      <c r="K190" s="227" t="s">
        <v>275</v>
      </c>
      <c r="L190" s="42"/>
      <c r="M190" s="232" t="s">
        <v>1</v>
      </c>
      <c r="N190" s="233" t="s">
        <v>38</v>
      </c>
      <c r="O190" s="89"/>
      <c r="P190" s="234">
        <f>O190*H190</f>
        <v>0</v>
      </c>
      <c r="Q190" s="234">
        <v>0</v>
      </c>
      <c r="R190" s="234">
        <f>Q190*H190</f>
        <v>0</v>
      </c>
      <c r="S190" s="234">
        <v>0</v>
      </c>
      <c r="T190" s="235">
        <f>S190*H190</f>
        <v>0</v>
      </c>
      <c r="U190" s="36"/>
      <c r="V190" s="36"/>
      <c r="W190" s="36"/>
      <c r="X190" s="36"/>
      <c r="Y190" s="36"/>
      <c r="Z190" s="36"/>
      <c r="AA190" s="36"/>
      <c r="AB190" s="36"/>
      <c r="AC190" s="36"/>
      <c r="AD190" s="36"/>
      <c r="AE190" s="36"/>
      <c r="AR190" s="236" t="s">
        <v>132</v>
      </c>
      <c r="AT190" s="236" t="s">
        <v>134</v>
      </c>
      <c r="AU190" s="236" t="s">
        <v>81</v>
      </c>
      <c r="AY190" s="15" t="s">
        <v>133</v>
      </c>
      <c r="BE190" s="237">
        <f>IF(N190="základní",J190,0)</f>
        <v>0</v>
      </c>
      <c r="BF190" s="237">
        <f>IF(N190="snížená",J190,0)</f>
        <v>0</v>
      </c>
      <c r="BG190" s="237">
        <f>IF(N190="zákl. přenesená",J190,0)</f>
        <v>0</v>
      </c>
      <c r="BH190" s="237">
        <f>IF(N190="sníž. přenesená",J190,0)</f>
        <v>0</v>
      </c>
      <c r="BI190" s="237">
        <f>IF(N190="nulová",J190,0)</f>
        <v>0</v>
      </c>
      <c r="BJ190" s="15" t="s">
        <v>81</v>
      </c>
      <c r="BK190" s="237">
        <f>ROUND(I190*H190,2)</f>
        <v>0</v>
      </c>
      <c r="BL190" s="15" t="s">
        <v>132</v>
      </c>
      <c r="BM190" s="236" t="s">
        <v>1118</v>
      </c>
    </row>
    <row r="191" s="2" customFormat="1">
      <c r="A191" s="36"/>
      <c r="B191" s="37"/>
      <c r="C191" s="38"/>
      <c r="D191" s="238" t="s">
        <v>139</v>
      </c>
      <c r="E191" s="38"/>
      <c r="F191" s="239" t="s">
        <v>627</v>
      </c>
      <c r="G191" s="38"/>
      <c r="H191" s="38"/>
      <c r="I191" s="143"/>
      <c r="J191" s="38"/>
      <c r="K191" s="38"/>
      <c r="L191" s="42"/>
      <c r="M191" s="240"/>
      <c r="N191" s="241"/>
      <c r="O191" s="89"/>
      <c r="P191" s="89"/>
      <c r="Q191" s="89"/>
      <c r="R191" s="89"/>
      <c r="S191" s="89"/>
      <c r="T191" s="90"/>
      <c r="U191" s="36"/>
      <c r="V191" s="36"/>
      <c r="W191" s="36"/>
      <c r="X191" s="36"/>
      <c r="Y191" s="36"/>
      <c r="Z191" s="36"/>
      <c r="AA191" s="36"/>
      <c r="AB191" s="36"/>
      <c r="AC191" s="36"/>
      <c r="AD191" s="36"/>
      <c r="AE191" s="36"/>
      <c r="AT191" s="15" t="s">
        <v>139</v>
      </c>
      <c r="AU191" s="15" t="s">
        <v>81</v>
      </c>
    </row>
    <row r="192" s="12" customFormat="1">
      <c r="A192" s="12"/>
      <c r="B192" s="242"/>
      <c r="C192" s="243"/>
      <c r="D192" s="238" t="s">
        <v>140</v>
      </c>
      <c r="E192" s="244" t="s">
        <v>1119</v>
      </c>
      <c r="F192" s="245" t="s">
        <v>1120</v>
      </c>
      <c r="G192" s="243"/>
      <c r="H192" s="246">
        <v>48.825000000000003</v>
      </c>
      <c r="I192" s="247"/>
      <c r="J192" s="243"/>
      <c r="K192" s="243"/>
      <c r="L192" s="248"/>
      <c r="M192" s="249"/>
      <c r="N192" s="250"/>
      <c r="O192" s="250"/>
      <c r="P192" s="250"/>
      <c r="Q192" s="250"/>
      <c r="R192" s="250"/>
      <c r="S192" s="250"/>
      <c r="T192" s="251"/>
      <c r="U192" s="12"/>
      <c r="V192" s="12"/>
      <c r="W192" s="12"/>
      <c r="X192" s="12"/>
      <c r="Y192" s="12"/>
      <c r="Z192" s="12"/>
      <c r="AA192" s="12"/>
      <c r="AB192" s="12"/>
      <c r="AC192" s="12"/>
      <c r="AD192" s="12"/>
      <c r="AE192" s="12"/>
      <c r="AT192" s="252" t="s">
        <v>140</v>
      </c>
      <c r="AU192" s="252" t="s">
        <v>81</v>
      </c>
      <c r="AV192" s="12" t="s">
        <v>103</v>
      </c>
      <c r="AW192" s="12" t="s">
        <v>30</v>
      </c>
      <c r="AX192" s="12" t="s">
        <v>81</v>
      </c>
      <c r="AY192" s="252" t="s">
        <v>133</v>
      </c>
    </row>
    <row r="193" s="2" customFormat="1" ht="16.5" customHeight="1">
      <c r="A193" s="36"/>
      <c r="B193" s="37"/>
      <c r="C193" s="225" t="s">
        <v>383</v>
      </c>
      <c r="D193" s="225" t="s">
        <v>134</v>
      </c>
      <c r="E193" s="226" t="s">
        <v>629</v>
      </c>
      <c r="F193" s="227" t="s">
        <v>630</v>
      </c>
      <c r="G193" s="228" t="s">
        <v>535</v>
      </c>
      <c r="H193" s="229">
        <v>48.825000000000003</v>
      </c>
      <c r="I193" s="230"/>
      <c r="J193" s="231">
        <f>ROUND(I193*H193,2)</f>
        <v>0</v>
      </c>
      <c r="K193" s="227" t="s">
        <v>275</v>
      </c>
      <c r="L193" s="42"/>
      <c r="M193" s="232" t="s">
        <v>1</v>
      </c>
      <c r="N193" s="233" t="s">
        <v>38</v>
      </c>
      <c r="O193" s="89"/>
      <c r="P193" s="234">
        <f>O193*H193</f>
        <v>0</v>
      </c>
      <c r="Q193" s="234">
        <v>0</v>
      </c>
      <c r="R193" s="234">
        <f>Q193*H193</f>
        <v>0</v>
      </c>
      <c r="S193" s="234">
        <v>0</v>
      </c>
      <c r="T193" s="235">
        <f>S193*H193</f>
        <v>0</v>
      </c>
      <c r="U193" s="36"/>
      <c r="V193" s="36"/>
      <c r="W193" s="36"/>
      <c r="X193" s="36"/>
      <c r="Y193" s="36"/>
      <c r="Z193" s="36"/>
      <c r="AA193" s="36"/>
      <c r="AB193" s="36"/>
      <c r="AC193" s="36"/>
      <c r="AD193" s="36"/>
      <c r="AE193" s="36"/>
      <c r="AR193" s="236" t="s">
        <v>132</v>
      </c>
      <c r="AT193" s="236" t="s">
        <v>134</v>
      </c>
      <c r="AU193" s="236" t="s">
        <v>81</v>
      </c>
      <c r="AY193" s="15" t="s">
        <v>133</v>
      </c>
      <c r="BE193" s="237">
        <f>IF(N193="základní",J193,0)</f>
        <v>0</v>
      </c>
      <c r="BF193" s="237">
        <f>IF(N193="snížená",J193,0)</f>
        <v>0</v>
      </c>
      <c r="BG193" s="237">
        <f>IF(N193="zákl. přenesená",J193,0)</f>
        <v>0</v>
      </c>
      <c r="BH193" s="237">
        <f>IF(N193="sníž. přenesená",J193,0)</f>
        <v>0</v>
      </c>
      <c r="BI193" s="237">
        <f>IF(N193="nulová",J193,0)</f>
        <v>0</v>
      </c>
      <c r="BJ193" s="15" t="s">
        <v>81</v>
      </c>
      <c r="BK193" s="237">
        <f>ROUND(I193*H193,2)</f>
        <v>0</v>
      </c>
      <c r="BL193" s="15" t="s">
        <v>132</v>
      </c>
      <c r="BM193" s="236" t="s">
        <v>1121</v>
      </c>
    </row>
    <row r="194" s="2" customFormat="1">
      <c r="A194" s="36"/>
      <c r="B194" s="37"/>
      <c r="C194" s="38"/>
      <c r="D194" s="238" t="s">
        <v>139</v>
      </c>
      <c r="E194" s="38"/>
      <c r="F194" s="239" t="s">
        <v>632</v>
      </c>
      <c r="G194" s="38"/>
      <c r="H194" s="38"/>
      <c r="I194" s="143"/>
      <c r="J194" s="38"/>
      <c r="K194" s="38"/>
      <c r="L194" s="42"/>
      <c r="M194" s="240"/>
      <c r="N194" s="241"/>
      <c r="O194" s="89"/>
      <c r="P194" s="89"/>
      <c r="Q194" s="89"/>
      <c r="R194" s="89"/>
      <c r="S194" s="89"/>
      <c r="T194" s="90"/>
      <c r="U194" s="36"/>
      <c r="V194" s="36"/>
      <c r="W194" s="36"/>
      <c r="X194" s="36"/>
      <c r="Y194" s="36"/>
      <c r="Z194" s="36"/>
      <c r="AA194" s="36"/>
      <c r="AB194" s="36"/>
      <c r="AC194" s="36"/>
      <c r="AD194" s="36"/>
      <c r="AE194" s="36"/>
      <c r="AT194" s="15" t="s">
        <v>139</v>
      </c>
      <c r="AU194" s="15" t="s">
        <v>81</v>
      </c>
    </row>
    <row r="195" s="11" customFormat="1" ht="25.92" customHeight="1">
      <c r="A195" s="11"/>
      <c r="B195" s="211"/>
      <c r="C195" s="212"/>
      <c r="D195" s="213" t="s">
        <v>72</v>
      </c>
      <c r="E195" s="214" t="s">
        <v>103</v>
      </c>
      <c r="F195" s="214" t="s">
        <v>1122</v>
      </c>
      <c r="G195" s="212"/>
      <c r="H195" s="212"/>
      <c r="I195" s="215"/>
      <c r="J195" s="216">
        <f>BK195</f>
        <v>0</v>
      </c>
      <c r="K195" s="212"/>
      <c r="L195" s="217"/>
      <c r="M195" s="218"/>
      <c r="N195" s="219"/>
      <c r="O195" s="219"/>
      <c r="P195" s="220">
        <f>SUM(P196:P197)</f>
        <v>0</v>
      </c>
      <c r="Q195" s="219"/>
      <c r="R195" s="220">
        <f>SUM(R196:R197)</f>
        <v>602.27495999999996</v>
      </c>
      <c r="S195" s="219"/>
      <c r="T195" s="221">
        <f>SUM(T196:T197)</f>
        <v>0</v>
      </c>
      <c r="U195" s="11"/>
      <c r="V195" s="11"/>
      <c r="W195" s="11"/>
      <c r="X195" s="11"/>
      <c r="Y195" s="11"/>
      <c r="Z195" s="11"/>
      <c r="AA195" s="11"/>
      <c r="AB195" s="11"/>
      <c r="AC195" s="11"/>
      <c r="AD195" s="11"/>
      <c r="AE195" s="11"/>
      <c r="AR195" s="222" t="s">
        <v>132</v>
      </c>
      <c r="AT195" s="223" t="s">
        <v>72</v>
      </c>
      <c r="AU195" s="223" t="s">
        <v>73</v>
      </c>
      <c r="AY195" s="222" t="s">
        <v>133</v>
      </c>
      <c r="BK195" s="224">
        <f>SUM(BK196:BK197)</f>
        <v>0</v>
      </c>
    </row>
    <row r="196" s="2" customFormat="1" ht="21.75" customHeight="1">
      <c r="A196" s="36"/>
      <c r="B196" s="37"/>
      <c r="C196" s="225" t="s">
        <v>388</v>
      </c>
      <c r="D196" s="225" t="s">
        <v>134</v>
      </c>
      <c r="E196" s="226" t="s">
        <v>1123</v>
      </c>
      <c r="F196" s="227" t="s">
        <v>1124</v>
      </c>
      <c r="G196" s="228" t="s">
        <v>137</v>
      </c>
      <c r="H196" s="229">
        <v>2612</v>
      </c>
      <c r="I196" s="230"/>
      <c r="J196" s="231">
        <f>ROUND(I196*H196,2)</f>
        <v>0</v>
      </c>
      <c r="K196" s="227" t="s">
        <v>275</v>
      </c>
      <c r="L196" s="42"/>
      <c r="M196" s="232" t="s">
        <v>1</v>
      </c>
      <c r="N196" s="233" t="s">
        <v>38</v>
      </c>
      <c r="O196" s="89"/>
      <c r="P196" s="234">
        <f>O196*H196</f>
        <v>0</v>
      </c>
      <c r="Q196" s="234">
        <v>0.23058000000000001</v>
      </c>
      <c r="R196" s="234">
        <f>Q196*H196</f>
        <v>602.27495999999996</v>
      </c>
      <c r="S196" s="234">
        <v>0</v>
      </c>
      <c r="T196" s="235">
        <f>S196*H196</f>
        <v>0</v>
      </c>
      <c r="U196" s="36"/>
      <c r="V196" s="36"/>
      <c r="W196" s="36"/>
      <c r="X196" s="36"/>
      <c r="Y196" s="36"/>
      <c r="Z196" s="36"/>
      <c r="AA196" s="36"/>
      <c r="AB196" s="36"/>
      <c r="AC196" s="36"/>
      <c r="AD196" s="36"/>
      <c r="AE196" s="36"/>
      <c r="AR196" s="236" t="s">
        <v>132</v>
      </c>
      <c r="AT196" s="236" t="s">
        <v>134</v>
      </c>
      <c r="AU196" s="236" t="s">
        <v>81</v>
      </c>
      <c r="AY196" s="15" t="s">
        <v>133</v>
      </c>
      <c r="BE196" s="237">
        <f>IF(N196="základní",J196,0)</f>
        <v>0</v>
      </c>
      <c r="BF196" s="237">
        <f>IF(N196="snížená",J196,0)</f>
        <v>0</v>
      </c>
      <c r="BG196" s="237">
        <f>IF(N196="zákl. přenesená",J196,0)</f>
        <v>0</v>
      </c>
      <c r="BH196" s="237">
        <f>IF(N196="sníž. přenesená",J196,0)</f>
        <v>0</v>
      </c>
      <c r="BI196" s="237">
        <f>IF(N196="nulová",J196,0)</f>
        <v>0</v>
      </c>
      <c r="BJ196" s="15" t="s">
        <v>81</v>
      </c>
      <c r="BK196" s="237">
        <f>ROUND(I196*H196,2)</f>
        <v>0</v>
      </c>
      <c r="BL196" s="15" t="s">
        <v>132</v>
      </c>
      <c r="BM196" s="236" t="s">
        <v>1125</v>
      </c>
    </row>
    <row r="197" s="2" customFormat="1">
      <c r="A197" s="36"/>
      <c r="B197" s="37"/>
      <c r="C197" s="38"/>
      <c r="D197" s="238" t="s">
        <v>139</v>
      </c>
      <c r="E197" s="38"/>
      <c r="F197" s="239" t="s">
        <v>1126</v>
      </c>
      <c r="G197" s="38"/>
      <c r="H197" s="38"/>
      <c r="I197" s="143"/>
      <c r="J197" s="38"/>
      <c r="K197" s="38"/>
      <c r="L197" s="42"/>
      <c r="M197" s="240"/>
      <c r="N197" s="241"/>
      <c r="O197" s="89"/>
      <c r="P197" s="89"/>
      <c r="Q197" s="89"/>
      <c r="R197" s="89"/>
      <c r="S197" s="89"/>
      <c r="T197" s="90"/>
      <c r="U197" s="36"/>
      <c r="V197" s="36"/>
      <c r="W197" s="36"/>
      <c r="X197" s="36"/>
      <c r="Y197" s="36"/>
      <c r="Z197" s="36"/>
      <c r="AA197" s="36"/>
      <c r="AB197" s="36"/>
      <c r="AC197" s="36"/>
      <c r="AD197" s="36"/>
      <c r="AE197" s="36"/>
      <c r="AT197" s="15" t="s">
        <v>139</v>
      </c>
      <c r="AU197" s="15" t="s">
        <v>81</v>
      </c>
    </row>
    <row r="198" s="11" customFormat="1" ht="25.92" customHeight="1">
      <c r="A198" s="11"/>
      <c r="B198" s="211"/>
      <c r="C198" s="212"/>
      <c r="D198" s="213" t="s">
        <v>72</v>
      </c>
      <c r="E198" s="214" t="s">
        <v>148</v>
      </c>
      <c r="F198" s="214" t="s">
        <v>1127</v>
      </c>
      <c r="G198" s="212"/>
      <c r="H198" s="212"/>
      <c r="I198" s="215"/>
      <c r="J198" s="216">
        <f>BK198</f>
        <v>0</v>
      </c>
      <c r="K198" s="212"/>
      <c r="L198" s="217"/>
      <c r="M198" s="218"/>
      <c r="N198" s="219"/>
      <c r="O198" s="219"/>
      <c r="P198" s="220">
        <f>SUM(P199:P200)</f>
        <v>0</v>
      </c>
      <c r="Q198" s="219"/>
      <c r="R198" s="220">
        <f>SUM(R199:R200)</f>
        <v>2354.62896</v>
      </c>
      <c r="S198" s="219"/>
      <c r="T198" s="221">
        <f>SUM(T199:T200)</f>
        <v>0</v>
      </c>
      <c r="U198" s="11"/>
      <c r="V198" s="11"/>
      <c r="W198" s="11"/>
      <c r="X198" s="11"/>
      <c r="Y198" s="11"/>
      <c r="Z198" s="11"/>
      <c r="AA198" s="11"/>
      <c r="AB198" s="11"/>
      <c r="AC198" s="11"/>
      <c r="AD198" s="11"/>
      <c r="AE198" s="11"/>
      <c r="AR198" s="222" t="s">
        <v>132</v>
      </c>
      <c r="AT198" s="223" t="s">
        <v>72</v>
      </c>
      <c r="AU198" s="223" t="s">
        <v>73</v>
      </c>
      <c r="AY198" s="222" t="s">
        <v>133</v>
      </c>
      <c r="BK198" s="224">
        <f>SUM(BK199:BK200)</f>
        <v>0</v>
      </c>
    </row>
    <row r="199" s="2" customFormat="1" ht="21.75" customHeight="1">
      <c r="A199" s="36"/>
      <c r="B199" s="37"/>
      <c r="C199" s="225" t="s">
        <v>261</v>
      </c>
      <c r="D199" s="225" t="s">
        <v>134</v>
      </c>
      <c r="E199" s="226" t="s">
        <v>1128</v>
      </c>
      <c r="F199" s="227" t="s">
        <v>1129</v>
      </c>
      <c r="G199" s="228" t="s">
        <v>535</v>
      </c>
      <c r="H199" s="229">
        <v>1026</v>
      </c>
      <c r="I199" s="230"/>
      <c r="J199" s="231">
        <f>ROUND(I199*H199,2)</f>
        <v>0</v>
      </c>
      <c r="K199" s="227" t="s">
        <v>275</v>
      </c>
      <c r="L199" s="42"/>
      <c r="M199" s="232" t="s">
        <v>1</v>
      </c>
      <c r="N199" s="233" t="s">
        <v>38</v>
      </c>
      <c r="O199" s="89"/>
      <c r="P199" s="234">
        <f>O199*H199</f>
        <v>0</v>
      </c>
      <c r="Q199" s="234">
        <v>2.2949600000000001</v>
      </c>
      <c r="R199" s="234">
        <f>Q199*H199</f>
        <v>2354.62896</v>
      </c>
      <c r="S199" s="234">
        <v>0</v>
      </c>
      <c r="T199" s="235">
        <f>S199*H199</f>
        <v>0</v>
      </c>
      <c r="U199" s="36"/>
      <c r="V199" s="36"/>
      <c r="W199" s="36"/>
      <c r="X199" s="36"/>
      <c r="Y199" s="36"/>
      <c r="Z199" s="36"/>
      <c r="AA199" s="36"/>
      <c r="AB199" s="36"/>
      <c r="AC199" s="36"/>
      <c r="AD199" s="36"/>
      <c r="AE199" s="36"/>
      <c r="AR199" s="236" t="s">
        <v>132</v>
      </c>
      <c r="AT199" s="236" t="s">
        <v>134</v>
      </c>
      <c r="AU199" s="236" t="s">
        <v>81</v>
      </c>
      <c r="AY199" s="15" t="s">
        <v>133</v>
      </c>
      <c r="BE199" s="237">
        <f>IF(N199="základní",J199,0)</f>
        <v>0</v>
      </c>
      <c r="BF199" s="237">
        <f>IF(N199="snížená",J199,0)</f>
        <v>0</v>
      </c>
      <c r="BG199" s="237">
        <f>IF(N199="zákl. přenesená",J199,0)</f>
        <v>0</v>
      </c>
      <c r="BH199" s="237">
        <f>IF(N199="sníž. přenesená",J199,0)</f>
        <v>0</v>
      </c>
      <c r="BI199" s="237">
        <f>IF(N199="nulová",J199,0)</f>
        <v>0</v>
      </c>
      <c r="BJ199" s="15" t="s">
        <v>81</v>
      </c>
      <c r="BK199" s="237">
        <f>ROUND(I199*H199,2)</f>
        <v>0</v>
      </c>
      <c r="BL199" s="15" t="s">
        <v>132</v>
      </c>
      <c r="BM199" s="236" t="s">
        <v>1130</v>
      </c>
    </row>
    <row r="200" s="2" customFormat="1">
      <c r="A200" s="36"/>
      <c r="B200" s="37"/>
      <c r="C200" s="38"/>
      <c r="D200" s="238" t="s">
        <v>139</v>
      </c>
      <c r="E200" s="38"/>
      <c r="F200" s="239" t="s">
        <v>1131</v>
      </c>
      <c r="G200" s="38"/>
      <c r="H200" s="38"/>
      <c r="I200" s="143"/>
      <c r="J200" s="38"/>
      <c r="K200" s="38"/>
      <c r="L200" s="42"/>
      <c r="M200" s="240"/>
      <c r="N200" s="241"/>
      <c r="O200" s="89"/>
      <c r="P200" s="89"/>
      <c r="Q200" s="89"/>
      <c r="R200" s="89"/>
      <c r="S200" s="89"/>
      <c r="T200" s="90"/>
      <c r="U200" s="36"/>
      <c r="V200" s="36"/>
      <c r="W200" s="36"/>
      <c r="X200" s="36"/>
      <c r="Y200" s="36"/>
      <c r="Z200" s="36"/>
      <c r="AA200" s="36"/>
      <c r="AB200" s="36"/>
      <c r="AC200" s="36"/>
      <c r="AD200" s="36"/>
      <c r="AE200" s="36"/>
      <c r="AT200" s="15" t="s">
        <v>139</v>
      </c>
      <c r="AU200" s="15" t="s">
        <v>81</v>
      </c>
    </row>
    <row r="201" s="11" customFormat="1" ht="25.92" customHeight="1">
      <c r="A201" s="11"/>
      <c r="B201" s="211"/>
      <c r="C201" s="212"/>
      <c r="D201" s="213" t="s">
        <v>72</v>
      </c>
      <c r="E201" s="214" t="s">
        <v>132</v>
      </c>
      <c r="F201" s="214" t="s">
        <v>633</v>
      </c>
      <c r="G201" s="212"/>
      <c r="H201" s="212"/>
      <c r="I201" s="215"/>
      <c r="J201" s="216">
        <f>BK201</f>
        <v>0</v>
      </c>
      <c r="K201" s="212"/>
      <c r="L201" s="217"/>
      <c r="M201" s="218"/>
      <c r="N201" s="219"/>
      <c r="O201" s="219"/>
      <c r="P201" s="220">
        <f>SUM(P202:P224)</f>
        <v>0</v>
      </c>
      <c r="Q201" s="219"/>
      <c r="R201" s="220">
        <f>SUM(R202:R224)</f>
        <v>281.3654348</v>
      </c>
      <c r="S201" s="219"/>
      <c r="T201" s="221">
        <f>SUM(T202:T224)</f>
        <v>0</v>
      </c>
      <c r="U201" s="11"/>
      <c r="V201" s="11"/>
      <c r="W201" s="11"/>
      <c r="X201" s="11"/>
      <c r="Y201" s="11"/>
      <c r="Z201" s="11"/>
      <c r="AA201" s="11"/>
      <c r="AB201" s="11"/>
      <c r="AC201" s="11"/>
      <c r="AD201" s="11"/>
      <c r="AE201" s="11"/>
      <c r="AR201" s="222" t="s">
        <v>132</v>
      </c>
      <c r="AT201" s="223" t="s">
        <v>72</v>
      </c>
      <c r="AU201" s="223" t="s">
        <v>73</v>
      </c>
      <c r="AY201" s="222" t="s">
        <v>133</v>
      </c>
      <c r="BK201" s="224">
        <f>SUM(BK202:BK224)</f>
        <v>0</v>
      </c>
    </row>
    <row r="202" s="2" customFormat="1" ht="21.75" customHeight="1">
      <c r="A202" s="36"/>
      <c r="B202" s="37"/>
      <c r="C202" s="225" t="s">
        <v>398</v>
      </c>
      <c r="D202" s="225" t="s">
        <v>134</v>
      </c>
      <c r="E202" s="226" t="s">
        <v>1132</v>
      </c>
      <c r="F202" s="227" t="s">
        <v>1133</v>
      </c>
      <c r="G202" s="228" t="s">
        <v>1134</v>
      </c>
      <c r="H202" s="229">
        <v>732</v>
      </c>
      <c r="I202" s="230"/>
      <c r="J202" s="231">
        <f>ROUND(I202*H202,2)</f>
        <v>0</v>
      </c>
      <c r="K202" s="227" t="s">
        <v>817</v>
      </c>
      <c r="L202" s="42"/>
      <c r="M202" s="232" t="s">
        <v>1</v>
      </c>
      <c r="N202" s="233" t="s">
        <v>38</v>
      </c>
      <c r="O202" s="89"/>
      <c r="P202" s="234">
        <f>O202*H202</f>
        <v>0</v>
      </c>
      <c r="Q202" s="234">
        <v>0.37175000000000002</v>
      </c>
      <c r="R202" s="234">
        <f>Q202*H202</f>
        <v>272.12100000000004</v>
      </c>
      <c r="S202" s="234">
        <v>0</v>
      </c>
      <c r="T202" s="235">
        <f>S202*H202</f>
        <v>0</v>
      </c>
      <c r="U202" s="36"/>
      <c r="V202" s="36"/>
      <c r="W202" s="36"/>
      <c r="X202" s="36"/>
      <c r="Y202" s="36"/>
      <c r="Z202" s="36"/>
      <c r="AA202" s="36"/>
      <c r="AB202" s="36"/>
      <c r="AC202" s="36"/>
      <c r="AD202" s="36"/>
      <c r="AE202" s="36"/>
      <c r="AR202" s="236" t="s">
        <v>818</v>
      </c>
      <c r="AT202" s="236" t="s">
        <v>134</v>
      </c>
      <c r="AU202" s="236" t="s">
        <v>81</v>
      </c>
      <c r="AY202" s="15" t="s">
        <v>133</v>
      </c>
      <c r="BE202" s="237">
        <f>IF(N202="základní",J202,0)</f>
        <v>0</v>
      </c>
      <c r="BF202" s="237">
        <f>IF(N202="snížená",J202,0)</f>
        <v>0</v>
      </c>
      <c r="BG202" s="237">
        <f>IF(N202="zákl. přenesená",J202,0)</f>
        <v>0</v>
      </c>
      <c r="BH202" s="237">
        <f>IF(N202="sníž. přenesená",J202,0)</f>
        <v>0</v>
      </c>
      <c r="BI202" s="237">
        <f>IF(N202="nulová",J202,0)</f>
        <v>0</v>
      </c>
      <c r="BJ202" s="15" t="s">
        <v>81</v>
      </c>
      <c r="BK202" s="237">
        <f>ROUND(I202*H202,2)</f>
        <v>0</v>
      </c>
      <c r="BL202" s="15" t="s">
        <v>818</v>
      </c>
      <c r="BM202" s="236" t="s">
        <v>1135</v>
      </c>
    </row>
    <row r="203" s="2" customFormat="1">
      <c r="A203" s="36"/>
      <c r="B203" s="37"/>
      <c r="C203" s="38"/>
      <c r="D203" s="238" t="s">
        <v>139</v>
      </c>
      <c r="E203" s="38"/>
      <c r="F203" s="239" t="s">
        <v>1136</v>
      </c>
      <c r="G203" s="38"/>
      <c r="H203" s="38"/>
      <c r="I203" s="143"/>
      <c r="J203" s="38"/>
      <c r="K203" s="38"/>
      <c r="L203" s="42"/>
      <c r="M203" s="240"/>
      <c r="N203" s="241"/>
      <c r="O203" s="89"/>
      <c r="P203" s="89"/>
      <c r="Q203" s="89"/>
      <c r="R203" s="89"/>
      <c r="S203" s="89"/>
      <c r="T203" s="90"/>
      <c r="U203" s="36"/>
      <c r="V203" s="36"/>
      <c r="W203" s="36"/>
      <c r="X203" s="36"/>
      <c r="Y203" s="36"/>
      <c r="Z203" s="36"/>
      <c r="AA203" s="36"/>
      <c r="AB203" s="36"/>
      <c r="AC203" s="36"/>
      <c r="AD203" s="36"/>
      <c r="AE203" s="36"/>
      <c r="AT203" s="15" t="s">
        <v>139</v>
      </c>
      <c r="AU203" s="15" t="s">
        <v>81</v>
      </c>
    </row>
    <row r="204" s="12" customFormat="1">
      <c r="A204" s="12"/>
      <c r="B204" s="242"/>
      <c r="C204" s="243"/>
      <c r="D204" s="238" t="s">
        <v>140</v>
      </c>
      <c r="E204" s="244" t="s">
        <v>1</v>
      </c>
      <c r="F204" s="245" t="s">
        <v>1137</v>
      </c>
      <c r="G204" s="243"/>
      <c r="H204" s="246">
        <v>732</v>
      </c>
      <c r="I204" s="247"/>
      <c r="J204" s="243"/>
      <c r="K204" s="243"/>
      <c r="L204" s="248"/>
      <c r="M204" s="249"/>
      <c r="N204" s="250"/>
      <c r="O204" s="250"/>
      <c r="P204" s="250"/>
      <c r="Q204" s="250"/>
      <c r="R204" s="250"/>
      <c r="S204" s="250"/>
      <c r="T204" s="251"/>
      <c r="U204" s="12"/>
      <c r="V204" s="12"/>
      <c r="W204" s="12"/>
      <c r="X204" s="12"/>
      <c r="Y204" s="12"/>
      <c r="Z204" s="12"/>
      <c r="AA204" s="12"/>
      <c r="AB204" s="12"/>
      <c r="AC204" s="12"/>
      <c r="AD204" s="12"/>
      <c r="AE204" s="12"/>
      <c r="AT204" s="252" t="s">
        <v>140</v>
      </c>
      <c r="AU204" s="252" t="s">
        <v>81</v>
      </c>
      <c r="AV204" s="12" t="s">
        <v>103</v>
      </c>
      <c r="AW204" s="12" t="s">
        <v>30</v>
      </c>
      <c r="AX204" s="12" t="s">
        <v>81</v>
      </c>
      <c r="AY204" s="252" t="s">
        <v>133</v>
      </c>
    </row>
    <row r="205" s="2" customFormat="1" ht="16.5" customHeight="1">
      <c r="A205" s="36"/>
      <c r="B205" s="37"/>
      <c r="C205" s="225" t="s">
        <v>403</v>
      </c>
      <c r="D205" s="225" t="s">
        <v>134</v>
      </c>
      <c r="E205" s="226" t="s">
        <v>634</v>
      </c>
      <c r="F205" s="227" t="s">
        <v>635</v>
      </c>
      <c r="G205" s="228" t="s">
        <v>535</v>
      </c>
      <c r="H205" s="229">
        <v>10.57</v>
      </c>
      <c r="I205" s="230"/>
      <c r="J205" s="231">
        <f>ROUND(I205*H205,2)</f>
        <v>0</v>
      </c>
      <c r="K205" s="227" t="s">
        <v>275</v>
      </c>
      <c r="L205" s="42"/>
      <c r="M205" s="232" t="s">
        <v>1</v>
      </c>
      <c r="N205" s="233" t="s">
        <v>38</v>
      </c>
      <c r="O205" s="89"/>
      <c r="P205" s="234">
        <f>O205*H205</f>
        <v>0</v>
      </c>
      <c r="Q205" s="234">
        <v>0</v>
      </c>
      <c r="R205" s="234">
        <f>Q205*H205</f>
        <v>0</v>
      </c>
      <c r="S205" s="234">
        <v>0</v>
      </c>
      <c r="T205" s="235">
        <f>S205*H205</f>
        <v>0</v>
      </c>
      <c r="U205" s="36"/>
      <c r="V205" s="36"/>
      <c r="W205" s="36"/>
      <c r="X205" s="36"/>
      <c r="Y205" s="36"/>
      <c r="Z205" s="36"/>
      <c r="AA205" s="36"/>
      <c r="AB205" s="36"/>
      <c r="AC205" s="36"/>
      <c r="AD205" s="36"/>
      <c r="AE205" s="36"/>
      <c r="AR205" s="236" t="s">
        <v>132</v>
      </c>
      <c r="AT205" s="236" t="s">
        <v>134</v>
      </c>
      <c r="AU205" s="236" t="s">
        <v>81</v>
      </c>
      <c r="AY205" s="15" t="s">
        <v>133</v>
      </c>
      <c r="BE205" s="237">
        <f>IF(N205="základní",J205,0)</f>
        <v>0</v>
      </c>
      <c r="BF205" s="237">
        <f>IF(N205="snížená",J205,0)</f>
        <v>0</v>
      </c>
      <c r="BG205" s="237">
        <f>IF(N205="zákl. přenesená",J205,0)</f>
        <v>0</v>
      </c>
      <c r="BH205" s="237">
        <f>IF(N205="sníž. přenesená",J205,0)</f>
        <v>0</v>
      </c>
      <c r="BI205" s="237">
        <f>IF(N205="nulová",J205,0)</f>
        <v>0</v>
      </c>
      <c r="BJ205" s="15" t="s">
        <v>81</v>
      </c>
      <c r="BK205" s="237">
        <f>ROUND(I205*H205,2)</f>
        <v>0</v>
      </c>
      <c r="BL205" s="15" t="s">
        <v>132</v>
      </c>
      <c r="BM205" s="236" t="s">
        <v>1138</v>
      </c>
    </row>
    <row r="206" s="2" customFormat="1">
      <c r="A206" s="36"/>
      <c r="B206" s="37"/>
      <c r="C206" s="38"/>
      <c r="D206" s="238" t="s">
        <v>139</v>
      </c>
      <c r="E206" s="38"/>
      <c r="F206" s="239" t="s">
        <v>637</v>
      </c>
      <c r="G206" s="38"/>
      <c r="H206" s="38"/>
      <c r="I206" s="143"/>
      <c r="J206" s="38"/>
      <c r="K206" s="38"/>
      <c r="L206" s="42"/>
      <c r="M206" s="240"/>
      <c r="N206" s="241"/>
      <c r="O206" s="89"/>
      <c r="P206" s="89"/>
      <c r="Q206" s="89"/>
      <c r="R206" s="89"/>
      <c r="S206" s="89"/>
      <c r="T206" s="90"/>
      <c r="U206" s="36"/>
      <c r="V206" s="36"/>
      <c r="W206" s="36"/>
      <c r="X206" s="36"/>
      <c r="Y206" s="36"/>
      <c r="Z206" s="36"/>
      <c r="AA206" s="36"/>
      <c r="AB206" s="36"/>
      <c r="AC206" s="36"/>
      <c r="AD206" s="36"/>
      <c r="AE206" s="36"/>
      <c r="AT206" s="15" t="s">
        <v>139</v>
      </c>
      <c r="AU206" s="15" t="s">
        <v>81</v>
      </c>
    </row>
    <row r="207" s="12" customFormat="1">
      <c r="A207" s="12"/>
      <c r="B207" s="242"/>
      <c r="C207" s="243"/>
      <c r="D207" s="238" t="s">
        <v>140</v>
      </c>
      <c r="E207" s="244" t="s">
        <v>658</v>
      </c>
      <c r="F207" s="245" t="s">
        <v>1139</v>
      </c>
      <c r="G207" s="243"/>
      <c r="H207" s="246">
        <v>10.57</v>
      </c>
      <c r="I207" s="247"/>
      <c r="J207" s="243"/>
      <c r="K207" s="243"/>
      <c r="L207" s="248"/>
      <c r="M207" s="249"/>
      <c r="N207" s="250"/>
      <c r="O207" s="250"/>
      <c r="P207" s="250"/>
      <c r="Q207" s="250"/>
      <c r="R207" s="250"/>
      <c r="S207" s="250"/>
      <c r="T207" s="251"/>
      <c r="U207" s="12"/>
      <c r="V207" s="12"/>
      <c r="W207" s="12"/>
      <c r="X207" s="12"/>
      <c r="Y207" s="12"/>
      <c r="Z207" s="12"/>
      <c r="AA207" s="12"/>
      <c r="AB207" s="12"/>
      <c r="AC207" s="12"/>
      <c r="AD207" s="12"/>
      <c r="AE207" s="12"/>
      <c r="AT207" s="252" t="s">
        <v>140</v>
      </c>
      <c r="AU207" s="252" t="s">
        <v>81</v>
      </c>
      <c r="AV207" s="12" t="s">
        <v>103</v>
      </c>
      <c r="AW207" s="12" t="s">
        <v>30</v>
      </c>
      <c r="AX207" s="12" t="s">
        <v>81</v>
      </c>
      <c r="AY207" s="252" t="s">
        <v>133</v>
      </c>
    </row>
    <row r="208" s="2" customFormat="1" ht="21.75" customHeight="1">
      <c r="A208" s="36"/>
      <c r="B208" s="37"/>
      <c r="C208" s="225" t="s">
        <v>408</v>
      </c>
      <c r="D208" s="225" t="s">
        <v>134</v>
      </c>
      <c r="E208" s="226" t="s">
        <v>640</v>
      </c>
      <c r="F208" s="227" t="s">
        <v>641</v>
      </c>
      <c r="G208" s="228" t="s">
        <v>191</v>
      </c>
      <c r="H208" s="229">
        <v>32</v>
      </c>
      <c r="I208" s="230"/>
      <c r="J208" s="231">
        <f>ROUND(I208*H208,2)</f>
        <v>0</v>
      </c>
      <c r="K208" s="227" t="s">
        <v>275</v>
      </c>
      <c r="L208" s="42"/>
      <c r="M208" s="232" t="s">
        <v>1</v>
      </c>
      <c r="N208" s="233" t="s">
        <v>38</v>
      </c>
      <c r="O208" s="89"/>
      <c r="P208" s="234">
        <f>O208*H208</f>
        <v>0</v>
      </c>
      <c r="Q208" s="234">
        <v>0.00165</v>
      </c>
      <c r="R208" s="234">
        <f>Q208*H208</f>
        <v>0.0528</v>
      </c>
      <c r="S208" s="234">
        <v>0</v>
      </c>
      <c r="T208" s="235">
        <f>S208*H208</f>
        <v>0</v>
      </c>
      <c r="U208" s="36"/>
      <c r="V208" s="36"/>
      <c r="W208" s="36"/>
      <c r="X208" s="36"/>
      <c r="Y208" s="36"/>
      <c r="Z208" s="36"/>
      <c r="AA208" s="36"/>
      <c r="AB208" s="36"/>
      <c r="AC208" s="36"/>
      <c r="AD208" s="36"/>
      <c r="AE208" s="36"/>
      <c r="AR208" s="236" t="s">
        <v>132</v>
      </c>
      <c r="AT208" s="236" t="s">
        <v>134</v>
      </c>
      <c r="AU208" s="236" t="s">
        <v>81</v>
      </c>
      <c r="AY208" s="15" t="s">
        <v>133</v>
      </c>
      <c r="BE208" s="237">
        <f>IF(N208="základní",J208,0)</f>
        <v>0</v>
      </c>
      <c r="BF208" s="237">
        <f>IF(N208="snížená",J208,0)</f>
        <v>0</v>
      </c>
      <c r="BG208" s="237">
        <f>IF(N208="zákl. přenesená",J208,0)</f>
        <v>0</v>
      </c>
      <c r="BH208" s="237">
        <f>IF(N208="sníž. přenesená",J208,0)</f>
        <v>0</v>
      </c>
      <c r="BI208" s="237">
        <f>IF(N208="nulová",J208,0)</f>
        <v>0</v>
      </c>
      <c r="BJ208" s="15" t="s">
        <v>81</v>
      </c>
      <c r="BK208" s="237">
        <f>ROUND(I208*H208,2)</f>
        <v>0</v>
      </c>
      <c r="BL208" s="15" t="s">
        <v>132</v>
      </c>
      <c r="BM208" s="236" t="s">
        <v>1140</v>
      </c>
    </row>
    <row r="209" s="2" customFormat="1">
      <c r="A209" s="36"/>
      <c r="B209" s="37"/>
      <c r="C209" s="38"/>
      <c r="D209" s="238" t="s">
        <v>139</v>
      </c>
      <c r="E209" s="38"/>
      <c r="F209" s="239" t="s">
        <v>643</v>
      </c>
      <c r="G209" s="38"/>
      <c r="H209" s="38"/>
      <c r="I209" s="143"/>
      <c r="J209" s="38"/>
      <c r="K209" s="38"/>
      <c r="L209" s="42"/>
      <c r="M209" s="240"/>
      <c r="N209" s="241"/>
      <c r="O209" s="89"/>
      <c r="P209" s="89"/>
      <c r="Q209" s="89"/>
      <c r="R209" s="89"/>
      <c r="S209" s="89"/>
      <c r="T209" s="90"/>
      <c r="U209" s="36"/>
      <c r="V209" s="36"/>
      <c r="W209" s="36"/>
      <c r="X209" s="36"/>
      <c r="Y209" s="36"/>
      <c r="Z209" s="36"/>
      <c r="AA209" s="36"/>
      <c r="AB209" s="36"/>
      <c r="AC209" s="36"/>
      <c r="AD209" s="36"/>
      <c r="AE209" s="36"/>
      <c r="AT209" s="15" t="s">
        <v>139</v>
      </c>
      <c r="AU209" s="15" t="s">
        <v>81</v>
      </c>
    </row>
    <row r="210" s="12" customFormat="1">
      <c r="A210" s="12"/>
      <c r="B210" s="242"/>
      <c r="C210" s="243"/>
      <c r="D210" s="238" t="s">
        <v>140</v>
      </c>
      <c r="E210" s="244" t="s">
        <v>664</v>
      </c>
      <c r="F210" s="245" t="s">
        <v>1141</v>
      </c>
      <c r="G210" s="243"/>
      <c r="H210" s="246">
        <v>32</v>
      </c>
      <c r="I210" s="247"/>
      <c r="J210" s="243"/>
      <c r="K210" s="243"/>
      <c r="L210" s="248"/>
      <c r="M210" s="249"/>
      <c r="N210" s="250"/>
      <c r="O210" s="250"/>
      <c r="P210" s="250"/>
      <c r="Q210" s="250"/>
      <c r="R210" s="250"/>
      <c r="S210" s="250"/>
      <c r="T210" s="251"/>
      <c r="U210" s="12"/>
      <c r="V210" s="12"/>
      <c r="W210" s="12"/>
      <c r="X210" s="12"/>
      <c r="Y210" s="12"/>
      <c r="Z210" s="12"/>
      <c r="AA210" s="12"/>
      <c r="AB210" s="12"/>
      <c r="AC210" s="12"/>
      <c r="AD210" s="12"/>
      <c r="AE210" s="12"/>
      <c r="AT210" s="252" t="s">
        <v>140</v>
      </c>
      <c r="AU210" s="252" t="s">
        <v>81</v>
      </c>
      <c r="AV210" s="12" t="s">
        <v>103</v>
      </c>
      <c r="AW210" s="12" t="s">
        <v>30</v>
      </c>
      <c r="AX210" s="12" t="s">
        <v>81</v>
      </c>
      <c r="AY210" s="252" t="s">
        <v>133</v>
      </c>
    </row>
    <row r="211" s="2" customFormat="1" ht="21.75" customHeight="1">
      <c r="A211" s="36"/>
      <c r="B211" s="37"/>
      <c r="C211" s="270" t="s">
        <v>413</v>
      </c>
      <c r="D211" s="270" t="s">
        <v>137</v>
      </c>
      <c r="E211" s="271" t="s">
        <v>646</v>
      </c>
      <c r="F211" s="272" t="s">
        <v>647</v>
      </c>
      <c r="G211" s="273" t="s">
        <v>191</v>
      </c>
      <c r="H211" s="274">
        <v>32</v>
      </c>
      <c r="I211" s="275"/>
      <c r="J211" s="276">
        <f>ROUND(I211*H211,2)</f>
        <v>0</v>
      </c>
      <c r="K211" s="272" t="s">
        <v>275</v>
      </c>
      <c r="L211" s="277"/>
      <c r="M211" s="278" t="s">
        <v>1</v>
      </c>
      <c r="N211" s="279" t="s">
        <v>38</v>
      </c>
      <c r="O211" s="89"/>
      <c r="P211" s="234">
        <f>O211*H211</f>
        <v>0</v>
      </c>
      <c r="Q211" s="234">
        <v>0.044999999999999998</v>
      </c>
      <c r="R211" s="234">
        <f>Q211*H211</f>
        <v>1.44</v>
      </c>
      <c r="S211" s="234">
        <v>0</v>
      </c>
      <c r="T211" s="235">
        <f>S211*H211</f>
        <v>0</v>
      </c>
      <c r="U211" s="36"/>
      <c r="V211" s="36"/>
      <c r="W211" s="36"/>
      <c r="X211" s="36"/>
      <c r="Y211" s="36"/>
      <c r="Z211" s="36"/>
      <c r="AA211" s="36"/>
      <c r="AB211" s="36"/>
      <c r="AC211" s="36"/>
      <c r="AD211" s="36"/>
      <c r="AE211" s="36"/>
      <c r="AR211" s="236" t="s">
        <v>173</v>
      </c>
      <c r="AT211" s="236" t="s">
        <v>137</v>
      </c>
      <c r="AU211" s="236" t="s">
        <v>81</v>
      </c>
      <c r="AY211" s="15" t="s">
        <v>133</v>
      </c>
      <c r="BE211" s="237">
        <f>IF(N211="základní",J211,0)</f>
        <v>0</v>
      </c>
      <c r="BF211" s="237">
        <f>IF(N211="snížená",J211,0)</f>
        <v>0</v>
      </c>
      <c r="BG211" s="237">
        <f>IF(N211="zákl. přenesená",J211,0)</f>
        <v>0</v>
      </c>
      <c r="BH211" s="237">
        <f>IF(N211="sníž. přenesená",J211,0)</f>
        <v>0</v>
      </c>
      <c r="BI211" s="237">
        <f>IF(N211="nulová",J211,0)</f>
        <v>0</v>
      </c>
      <c r="BJ211" s="15" t="s">
        <v>81</v>
      </c>
      <c r="BK211" s="237">
        <f>ROUND(I211*H211,2)</f>
        <v>0</v>
      </c>
      <c r="BL211" s="15" t="s">
        <v>132</v>
      </c>
      <c r="BM211" s="236" t="s">
        <v>1142</v>
      </c>
    </row>
    <row r="212" s="2" customFormat="1">
      <c r="A212" s="36"/>
      <c r="B212" s="37"/>
      <c r="C212" s="38"/>
      <c r="D212" s="238" t="s">
        <v>139</v>
      </c>
      <c r="E212" s="38"/>
      <c r="F212" s="239" t="s">
        <v>647</v>
      </c>
      <c r="G212" s="38"/>
      <c r="H212" s="38"/>
      <c r="I212" s="143"/>
      <c r="J212" s="38"/>
      <c r="K212" s="38"/>
      <c r="L212" s="42"/>
      <c r="M212" s="240"/>
      <c r="N212" s="241"/>
      <c r="O212" s="89"/>
      <c r="P212" s="89"/>
      <c r="Q212" s="89"/>
      <c r="R212" s="89"/>
      <c r="S212" s="89"/>
      <c r="T212" s="90"/>
      <c r="U212" s="36"/>
      <c r="V212" s="36"/>
      <c r="W212" s="36"/>
      <c r="X212" s="36"/>
      <c r="Y212" s="36"/>
      <c r="Z212" s="36"/>
      <c r="AA212" s="36"/>
      <c r="AB212" s="36"/>
      <c r="AC212" s="36"/>
      <c r="AD212" s="36"/>
      <c r="AE212" s="36"/>
      <c r="AT212" s="15" t="s">
        <v>139</v>
      </c>
      <c r="AU212" s="15" t="s">
        <v>81</v>
      </c>
    </row>
    <row r="213" s="2" customFormat="1" ht="21.75" customHeight="1">
      <c r="A213" s="36"/>
      <c r="B213" s="37"/>
      <c r="C213" s="225" t="s">
        <v>419</v>
      </c>
      <c r="D213" s="225" t="s">
        <v>134</v>
      </c>
      <c r="E213" s="226" t="s">
        <v>649</v>
      </c>
      <c r="F213" s="227" t="s">
        <v>650</v>
      </c>
      <c r="G213" s="228" t="s">
        <v>535</v>
      </c>
      <c r="H213" s="229">
        <v>2.601</v>
      </c>
      <c r="I213" s="230"/>
      <c r="J213" s="231">
        <f>ROUND(I213*H213,2)</f>
        <v>0</v>
      </c>
      <c r="K213" s="227" t="s">
        <v>275</v>
      </c>
      <c r="L213" s="42"/>
      <c r="M213" s="232" t="s">
        <v>1</v>
      </c>
      <c r="N213" s="233" t="s">
        <v>38</v>
      </c>
      <c r="O213" s="89"/>
      <c r="P213" s="234">
        <f>O213*H213</f>
        <v>0</v>
      </c>
      <c r="Q213" s="234">
        <v>0</v>
      </c>
      <c r="R213" s="234">
        <f>Q213*H213</f>
        <v>0</v>
      </c>
      <c r="S213" s="234">
        <v>0</v>
      </c>
      <c r="T213" s="235">
        <f>S213*H213</f>
        <v>0</v>
      </c>
      <c r="U213" s="36"/>
      <c r="V213" s="36"/>
      <c r="W213" s="36"/>
      <c r="X213" s="36"/>
      <c r="Y213" s="36"/>
      <c r="Z213" s="36"/>
      <c r="AA213" s="36"/>
      <c r="AB213" s="36"/>
      <c r="AC213" s="36"/>
      <c r="AD213" s="36"/>
      <c r="AE213" s="36"/>
      <c r="AR213" s="236" t="s">
        <v>132</v>
      </c>
      <c r="AT213" s="236" t="s">
        <v>134</v>
      </c>
      <c r="AU213" s="236" t="s">
        <v>81</v>
      </c>
      <c r="AY213" s="15" t="s">
        <v>133</v>
      </c>
      <c r="BE213" s="237">
        <f>IF(N213="základní",J213,0)</f>
        <v>0</v>
      </c>
      <c r="BF213" s="237">
        <f>IF(N213="snížená",J213,0)</f>
        <v>0</v>
      </c>
      <c r="BG213" s="237">
        <f>IF(N213="zákl. přenesená",J213,0)</f>
        <v>0</v>
      </c>
      <c r="BH213" s="237">
        <f>IF(N213="sníž. přenesená",J213,0)</f>
        <v>0</v>
      </c>
      <c r="BI213" s="237">
        <f>IF(N213="nulová",J213,0)</f>
        <v>0</v>
      </c>
      <c r="BJ213" s="15" t="s">
        <v>81</v>
      </c>
      <c r="BK213" s="237">
        <f>ROUND(I213*H213,2)</f>
        <v>0</v>
      </c>
      <c r="BL213" s="15" t="s">
        <v>132</v>
      </c>
      <c r="BM213" s="236" t="s">
        <v>1143</v>
      </c>
    </row>
    <row r="214" s="2" customFormat="1">
      <c r="A214" s="36"/>
      <c r="B214" s="37"/>
      <c r="C214" s="38"/>
      <c r="D214" s="238" t="s">
        <v>139</v>
      </c>
      <c r="E214" s="38"/>
      <c r="F214" s="239" t="s">
        <v>652</v>
      </c>
      <c r="G214" s="38"/>
      <c r="H214" s="38"/>
      <c r="I214" s="143"/>
      <c r="J214" s="38"/>
      <c r="K214" s="38"/>
      <c r="L214" s="42"/>
      <c r="M214" s="240"/>
      <c r="N214" s="241"/>
      <c r="O214" s="89"/>
      <c r="P214" s="89"/>
      <c r="Q214" s="89"/>
      <c r="R214" s="89"/>
      <c r="S214" s="89"/>
      <c r="T214" s="90"/>
      <c r="U214" s="36"/>
      <c r="V214" s="36"/>
      <c r="W214" s="36"/>
      <c r="X214" s="36"/>
      <c r="Y214" s="36"/>
      <c r="Z214" s="36"/>
      <c r="AA214" s="36"/>
      <c r="AB214" s="36"/>
      <c r="AC214" s="36"/>
      <c r="AD214" s="36"/>
      <c r="AE214" s="36"/>
      <c r="AT214" s="15" t="s">
        <v>139</v>
      </c>
      <c r="AU214" s="15" t="s">
        <v>81</v>
      </c>
    </row>
    <row r="215" s="12" customFormat="1">
      <c r="A215" s="12"/>
      <c r="B215" s="242"/>
      <c r="C215" s="243"/>
      <c r="D215" s="238" t="s">
        <v>140</v>
      </c>
      <c r="E215" s="244" t="s">
        <v>676</v>
      </c>
      <c r="F215" s="245" t="s">
        <v>1144</v>
      </c>
      <c r="G215" s="243"/>
      <c r="H215" s="246">
        <v>2.601</v>
      </c>
      <c r="I215" s="247"/>
      <c r="J215" s="243"/>
      <c r="K215" s="243"/>
      <c r="L215" s="248"/>
      <c r="M215" s="249"/>
      <c r="N215" s="250"/>
      <c r="O215" s="250"/>
      <c r="P215" s="250"/>
      <c r="Q215" s="250"/>
      <c r="R215" s="250"/>
      <c r="S215" s="250"/>
      <c r="T215" s="251"/>
      <c r="U215" s="12"/>
      <c r="V215" s="12"/>
      <c r="W215" s="12"/>
      <c r="X215" s="12"/>
      <c r="Y215" s="12"/>
      <c r="Z215" s="12"/>
      <c r="AA215" s="12"/>
      <c r="AB215" s="12"/>
      <c r="AC215" s="12"/>
      <c r="AD215" s="12"/>
      <c r="AE215" s="12"/>
      <c r="AT215" s="252" t="s">
        <v>140</v>
      </c>
      <c r="AU215" s="252" t="s">
        <v>81</v>
      </c>
      <c r="AV215" s="12" t="s">
        <v>103</v>
      </c>
      <c r="AW215" s="12" t="s">
        <v>30</v>
      </c>
      <c r="AX215" s="12" t="s">
        <v>81</v>
      </c>
      <c r="AY215" s="252" t="s">
        <v>133</v>
      </c>
    </row>
    <row r="216" s="2" customFormat="1" ht="21.75" customHeight="1">
      <c r="A216" s="36"/>
      <c r="B216" s="37"/>
      <c r="C216" s="225" t="s">
        <v>424</v>
      </c>
      <c r="D216" s="225" t="s">
        <v>134</v>
      </c>
      <c r="E216" s="226" t="s">
        <v>654</v>
      </c>
      <c r="F216" s="227" t="s">
        <v>655</v>
      </c>
      <c r="G216" s="228" t="s">
        <v>535</v>
      </c>
      <c r="H216" s="229">
        <v>21.140000000000001</v>
      </c>
      <c r="I216" s="230"/>
      <c r="J216" s="231">
        <f>ROUND(I216*H216,2)</f>
        <v>0</v>
      </c>
      <c r="K216" s="227" t="s">
        <v>275</v>
      </c>
      <c r="L216" s="42"/>
      <c r="M216" s="232" t="s">
        <v>1</v>
      </c>
      <c r="N216" s="233" t="s">
        <v>38</v>
      </c>
      <c r="O216" s="89"/>
      <c r="P216" s="234">
        <f>O216*H216</f>
        <v>0</v>
      </c>
      <c r="Q216" s="234">
        <v>0</v>
      </c>
      <c r="R216" s="234">
        <f>Q216*H216</f>
        <v>0</v>
      </c>
      <c r="S216" s="234">
        <v>0</v>
      </c>
      <c r="T216" s="235">
        <f>S216*H216</f>
        <v>0</v>
      </c>
      <c r="U216" s="36"/>
      <c r="V216" s="36"/>
      <c r="W216" s="36"/>
      <c r="X216" s="36"/>
      <c r="Y216" s="36"/>
      <c r="Z216" s="36"/>
      <c r="AA216" s="36"/>
      <c r="AB216" s="36"/>
      <c r="AC216" s="36"/>
      <c r="AD216" s="36"/>
      <c r="AE216" s="36"/>
      <c r="AR216" s="236" t="s">
        <v>132</v>
      </c>
      <c r="AT216" s="236" t="s">
        <v>134</v>
      </c>
      <c r="AU216" s="236" t="s">
        <v>81</v>
      </c>
      <c r="AY216" s="15" t="s">
        <v>133</v>
      </c>
      <c r="BE216" s="237">
        <f>IF(N216="základní",J216,0)</f>
        <v>0</v>
      </c>
      <c r="BF216" s="237">
        <f>IF(N216="snížená",J216,0)</f>
        <v>0</v>
      </c>
      <c r="BG216" s="237">
        <f>IF(N216="zákl. přenesená",J216,0)</f>
        <v>0</v>
      </c>
      <c r="BH216" s="237">
        <f>IF(N216="sníž. přenesená",J216,0)</f>
        <v>0</v>
      </c>
      <c r="BI216" s="237">
        <f>IF(N216="nulová",J216,0)</f>
        <v>0</v>
      </c>
      <c r="BJ216" s="15" t="s">
        <v>81</v>
      </c>
      <c r="BK216" s="237">
        <f>ROUND(I216*H216,2)</f>
        <v>0</v>
      </c>
      <c r="BL216" s="15" t="s">
        <v>132</v>
      </c>
      <c r="BM216" s="236" t="s">
        <v>1145</v>
      </c>
    </row>
    <row r="217" s="2" customFormat="1">
      <c r="A217" s="36"/>
      <c r="B217" s="37"/>
      <c r="C217" s="38"/>
      <c r="D217" s="238" t="s">
        <v>139</v>
      </c>
      <c r="E217" s="38"/>
      <c r="F217" s="239" t="s">
        <v>657</v>
      </c>
      <c r="G217" s="38"/>
      <c r="H217" s="38"/>
      <c r="I217" s="143"/>
      <c r="J217" s="38"/>
      <c r="K217" s="38"/>
      <c r="L217" s="42"/>
      <c r="M217" s="240"/>
      <c r="N217" s="241"/>
      <c r="O217" s="89"/>
      <c r="P217" s="89"/>
      <c r="Q217" s="89"/>
      <c r="R217" s="89"/>
      <c r="S217" s="89"/>
      <c r="T217" s="90"/>
      <c r="U217" s="36"/>
      <c r="V217" s="36"/>
      <c r="W217" s="36"/>
      <c r="X217" s="36"/>
      <c r="Y217" s="36"/>
      <c r="Z217" s="36"/>
      <c r="AA217" s="36"/>
      <c r="AB217" s="36"/>
      <c r="AC217" s="36"/>
      <c r="AD217" s="36"/>
      <c r="AE217" s="36"/>
      <c r="AT217" s="15" t="s">
        <v>139</v>
      </c>
      <c r="AU217" s="15" t="s">
        <v>81</v>
      </c>
    </row>
    <row r="218" s="12" customFormat="1">
      <c r="A218" s="12"/>
      <c r="B218" s="242"/>
      <c r="C218" s="243"/>
      <c r="D218" s="238" t="s">
        <v>140</v>
      </c>
      <c r="E218" s="244" t="s">
        <v>682</v>
      </c>
      <c r="F218" s="245" t="s">
        <v>1146</v>
      </c>
      <c r="G218" s="243"/>
      <c r="H218" s="246">
        <v>21.140000000000001</v>
      </c>
      <c r="I218" s="247"/>
      <c r="J218" s="243"/>
      <c r="K218" s="243"/>
      <c r="L218" s="248"/>
      <c r="M218" s="249"/>
      <c r="N218" s="250"/>
      <c r="O218" s="250"/>
      <c r="P218" s="250"/>
      <c r="Q218" s="250"/>
      <c r="R218" s="250"/>
      <c r="S218" s="250"/>
      <c r="T218" s="251"/>
      <c r="U218" s="12"/>
      <c r="V218" s="12"/>
      <c r="W218" s="12"/>
      <c r="X218" s="12"/>
      <c r="Y218" s="12"/>
      <c r="Z218" s="12"/>
      <c r="AA218" s="12"/>
      <c r="AB218" s="12"/>
      <c r="AC218" s="12"/>
      <c r="AD218" s="12"/>
      <c r="AE218" s="12"/>
      <c r="AT218" s="252" t="s">
        <v>140</v>
      </c>
      <c r="AU218" s="252" t="s">
        <v>81</v>
      </c>
      <c r="AV218" s="12" t="s">
        <v>103</v>
      </c>
      <c r="AW218" s="12" t="s">
        <v>30</v>
      </c>
      <c r="AX218" s="12" t="s">
        <v>81</v>
      </c>
      <c r="AY218" s="252" t="s">
        <v>133</v>
      </c>
    </row>
    <row r="219" s="2" customFormat="1" ht="21.75" customHeight="1">
      <c r="A219" s="36"/>
      <c r="B219" s="37"/>
      <c r="C219" s="225" t="s">
        <v>429</v>
      </c>
      <c r="D219" s="225" t="s">
        <v>134</v>
      </c>
      <c r="E219" s="226" t="s">
        <v>660</v>
      </c>
      <c r="F219" s="227" t="s">
        <v>661</v>
      </c>
      <c r="G219" s="228" t="s">
        <v>535</v>
      </c>
      <c r="H219" s="229">
        <v>2.52</v>
      </c>
      <c r="I219" s="230"/>
      <c r="J219" s="231">
        <f>ROUND(I219*H219,2)</f>
        <v>0</v>
      </c>
      <c r="K219" s="227" t="s">
        <v>275</v>
      </c>
      <c r="L219" s="42"/>
      <c r="M219" s="232" t="s">
        <v>1</v>
      </c>
      <c r="N219" s="233" t="s">
        <v>38</v>
      </c>
      <c r="O219" s="89"/>
      <c r="P219" s="234">
        <f>O219*H219</f>
        <v>0</v>
      </c>
      <c r="Q219" s="234">
        <v>0</v>
      </c>
      <c r="R219" s="234">
        <f>Q219*H219</f>
        <v>0</v>
      </c>
      <c r="S219" s="234">
        <v>0</v>
      </c>
      <c r="T219" s="235">
        <f>S219*H219</f>
        <v>0</v>
      </c>
      <c r="U219" s="36"/>
      <c r="V219" s="36"/>
      <c r="W219" s="36"/>
      <c r="X219" s="36"/>
      <c r="Y219" s="36"/>
      <c r="Z219" s="36"/>
      <c r="AA219" s="36"/>
      <c r="AB219" s="36"/>
      <c r="AC219" s="36"/>
      <c r="AD219" s="36"/>
      <c r="AE219" s="36"/>
      <c r="AR219" s="236" t="s">
        <v>132</v>
      </c>
      <c r="AT219" s="236" t="s">
        <v>134</v>
      </c>
      <c r="AU219" s="236" t="s">
        <v>81</v>
      </c>
      <c r="AY219" s="15" t="s">
        <v>133</v>
      </c>
      <c r="BE219" s="237">
        <f>IF(N219="základní",J219,0)</f>
        <v>0</v>
      </c>
      <c r="BF219" s="237">
        <f>IF(N219="snížená",J219,0)</f>
        <v>0</v>
      </c>
      <c r="BG219" s="237">
        <f>IF(N219="zákl. přenesená",J219,0)</f>
        <v>0</v>
      </c>
      <c r="BH219" s="237">
        <f>IF(N219="sníž. přenesená",J219,0)</f>
        <v>0</v>
      </c>
      <c r="BI219" s="237">
        <f>IF(N219="nulová",J219,0)</f>
        <v>0</v>
      </c>
      <c r="BJ219" s="15" t="s">
        <v>81</v>
      </c>
      <c r="BK219" s="237">
        <f>ROUND(I219*H219,2)</f>
        <v>0</v>
      </c>
      <c r="BL219" s="15" t="s">
        <v>132</v>
      </c>
      <c r="BM219" s="236" t="s">
        <v>1147</v>
      </c>
    </row>
    <row r="220" s="2" customFormat="1">
      <c r="A220" s="36"/>
      <c r="B220" s="37"/>
      <c r="C220" s="38"/>
      <c r="D220" s="238" t="s">
        <v>139</v>
      </c>
      <c r="E220" s="38"/>
      <c r="F220" s="239" t="s">
        <v>663</v>
      </c>
      <c r="G220" s="38"/>
      <c r="H220" s="38"/>
      <c r="I220" s="143"/>
      <c r="J220" s="38"/>
      <c r="K220" s="38"/>
      <c r="L220" s="42"/>
      <c r="M220" s="240"/>
      <c r="N220" s="241"/>
      <c r="O220" s="89"/>
      <c r="P220" s="89"/>
      <c r="Q220" s="89"/>
      <c r="R220" s="89"/>
      <c r="S220" s="89"/>
      <c r="T220" s="90"/>
      <c r="U220" s="36"/>
      <c r="V220" s="36"/>
      <c r="W220" s="36"/>
      <c r="X220" s="36"/>
      <c r="Y220" s="36"/>
      <c r="Z220" s="36"/>
      <c r="AA220" s="36"/>
      <c r="AB220" s="36"/>
      <c r="AC220" s="36"/>
      <c r="AD220" s="36"/>
      <c r="AE220" s="36"/>
      <c r="AT220" s="15" t="s">
        <v>139</v>
      </c>
      <c r="AU220" s="15" t="s">
        <v>81</v>
      </c>
    </row>
    <row r="221" s="12" customFormat="1">
      <c r="A221" s="12"/>
      <c r="B221" s="242"/>
      <c r="C221" s="243"/>
      <c r="D221" s="238" t="s">
        <v>140</v>
      </c>
      <c r="E221" s="244" t="s">
        <v>688</v>
      </c>
      <c r="F221" s="245" t="s">
        <v>1148</v>
      </c>
      <c r="G221" s="243"/>
      <c r="H221" s="246">
        <v>2.52</v>
      </c>
      <c r="I221" s="247"/>
      <c r="J221" s="243"/>
      <c r="K221" s="243"/>
      <c r="L221" s="248"/>
      <c r="M221" s="249"/>
      <c r="N221" s="250"/>
      <c r="O221" s="250"/>
      <c r="P221" s="250"/>
      <c r="Q221" s="250"/>
      <c r="R221" s="250"/>
      <c r="S221" s="250"/>
      <c r="T221" s="251"/>
      <c r="U221" s="12"/>
      <c r="V221" s="12"/>
      <c r="W221" s="12"/>
      <c r="X221" s="12"/>
      <c r="Y221" s="12"/>
      <c r="Z221" s="12"/>
      <c r="AA221" s="12"/>
      <c r="AB221" s="12"/>
      <c r="AC221" s="12"/>
      <c r="AD221" s="12"/>
      <c r="AE221" s="12"/>
      <c r="AT221" s="252" t="s">
        <v>140</v>
      </c>
      <c r="AU221" s="252" t="s">
        <v>81</v>
      </c>
      <c r="AV221" s="12" t="s">
        <v>103</v>
      </c>
      <c r="AW221" s="12" t="s">
        <v>30</v>
      </c>
      <c r="AX221" s="12" t="s">
        <v>81</v>
      </c>
      <c r="AY221" s="252" t="s">
        <v>133</v>
      </c>
    </row>
    <row r="222" s="2" customFormat="1" ht="21.75" customHeight="1">
      <c r="A222" s="36"/>
      <c r="B222" s="37"/>
      <c r="C222" s="225" t="s">
        <v>434</v>
      </c>
      <c r="D222" s="225" t="s">
        <v>134</v>
      </c>
      <c r="E222" s="226" t="s">
        <v>1149</v>
      </c>
      <c r="F222" s="227" t="s">
        <v>1150</v>
      </c>
      <c r="G222" s="228" t="s">
        <v>1151</v>
      </c>
      <c r="H222" s="229">
        <v>9.0619999999999994</v>
      </c>
      <c r="I222" s="230"/>
      <c r="J222" s="231">
        <f>ROUND(I222*H222,2)</f>
        <v>0</v>
      </c>
      <c r="K222" s="227" t="s">
        <v>817</v>
      </c>
      <c r="L222" s="42"/>
      <c r="M222" s="232" t="s">
        <v>1</v>
      </c>
      <c r="N222" s="233" t="s">
        <v>38</v>
      </c>
      <c r="O222" s="89"/>
      <c r="P222" s="234">
        <f>O222*H222</f>
        <v>0</v>
      </c>
      <c r="Q222" s="234">
        <v>0.85540000000000005</v>
      </c>
      <c r="R222" s="234">
        <f>Q222*H222</f>
        <v>7.7516347999999997</v>
      </c>
      <c r="S222" s="234">
        <v>0</v>
      </c>
      <c r="T222" s="235">
        <f>S222*H222</f>
        <v>0</v>
      </c>
      <c r="U222" s="36"/>
      <c r="V222" s="36"/>
      <c r="W222" s="36"/>
      <c r="X222" s="36"/>
      <c r="Y222" s="36"/>
      <c r="Z222" s="36"/>
      <c r="AA222" s="36"/>
      <c r="AB222" s="36"/>
      <c r="AC222" s="36"/>
      <c r="AD222" s="36"/>
      <c r="AE222" s="36"/>
      <c r="AR222" s="236" t="s">
        <v>818</v>
      </c>
      <c r="AT222" s="236" t="s">
        <v>134</v>
      </c>
      <c r="AU222" s="236" t="s">
        <v>81</v>
      </c>
      <c r="AY222" s="15" t="s">
        <v>133</v>
      </c>
      <c r="BE222" s="237">
        <f>IF(N222="základní",J222,0)</f>
        <v>0</v>
      </c>
      <c r="BF222" s="237">
        <f>IF(N222="snížená",J222,0)</f>
        <v>0</v>
      </c>
      <c r="BG222" s="237">
        <f>IF(N222="zákl. přenesená",J222,0)</f>
        <v>0</v>
      </c>
      <c r="BH222" s="237">
        <f>IF(N222="sníž. přenesená",J222,0)</f>
        <v>0</v>
      </c>
      <c r="BI222" s="237">
        <f>IF(N222="nulová",J222,0)</f>
        <v>0</v>
      </c>
      <c r="BJ222" s="15" t="s">
        <v>81</v>
      </c>
      <c r="BK222" s="237">
        <f>ROUND(I222*H222,2)</f>
        <v>0</v>
      </c>
      <c r="BL222" s="15" t="s">
        <v>818</v>
      </c>
      <c r="BM222" s="236" t="s">
        <v>1152</v>
      </c>
    </row>
    <row r="223" s="2" customFormat="1">
      <c r="A223" s="36"/>
      <c r="B223" s="37"/>
      <c r="C223" s="38"/>
      <c r="D223" s="238" t="s">
        <v>139</v>
      </c>
      <c r="E223" s="38"/>
      <c r="F223" s="239" t="s">
        <v>1153</v>
      </c>
      <c r="G223" s="38"/>
      <c r="H223" s="38"/>
      <c r="I223" s="143"/>
      <c r="J223" s="38"/>
      <c r="K223" s="38"/>
      <c r="L223" s="42"/>
      <c r="M223" s="240"/>
      <c r="N223" s="241"/>
      <c r="O223" s="89"/>
      <c r="P223" s="89"/>
      <c r="Q223" s="89"/>
      <c r="R223" s="89"/>
      <c r="S223" s="89"/>
      <c r="T223" s="90"/>
      <c r="U223" s="36"/>
      <c r="V223" s="36"/>
      <c r="W223" s="36"/>
      <c r="X223" s="36"/>
      <c r="Y223" s="36"/>
      <c r="Z223" s="36"/>
      <c r="AA223" s="36"/>
      <c r="AB223" s="36"/>
      <c r="AC223" s="36"/>
      <c r="AD223" s="36"/>
      <c r="AE223" s="36"/>
      <c r="AT223" s="15" t="s">
        <v>139</v>
      </c>
      <c r="AU223" s="15" t="s">
        <v>81</v>
      </c>
    </row>
    <row r="224" s="12" customFormat="1">
      <c r="A224" s="12"/>
      <c r="B224" s="242"/>
      <c r="C224" s="243"/>
      <c r="D224" s="238" t="s">
        <v>140</v>
      </c>
      <c r="E224" s="244" t="s">
        <v>1</v>
      </c>
      <c r="F224" s="245" t="s">
        <v>1154</v>
      </c>
      <c r="G224" s="243"/>
      <c r="H224" s="246">
        <v>9.0619999999999994</v>
      </c>
      <c r="I224" s="247"/>
      <c r="J224" s="243"/>
      <c r="K224" s="243"/>
      <c r="L224" s="248"/>
      <c r="M224" s="249"/>
      <c r="N224" s="250"/>
      <c r="O224" s="250"/>
      <c r="P224" s="250"/>
      <c r="Q224" s="250"/>
      <c r="R224" s="250"/>
      <c r="S224" s="250"/>
      <c r="T224" s="251"/>
      <c r="U224" s="12"/>
      <c r="V224" s="12"/>
      <c r="W224" s="12"/>
      <c r="X224" s="12"/>
      <c r="Y224" s="12"/>
      <c r="Z224" s="12"/>
      <c r="AA224" s="12"/>
      <c r="AB224" s="12"/>
      <c r="AC224" s="12"/>
      <c r="AD224" s="12"/>
      <c r="AE224" s="12"/>
      <c r="AT224" s="252" t="s">
        <v>140</v>
      </c>
      <c r="AU224" s="252" t="s">
        <v>81</v>
      </c>
      <c r="AV224" s="12" t="s">
        <v>103</v>
      </c>
      <c r="AW224" s="12" t="s">
        <v>30</v>
      </c>
      <c r="AX224" s="12" t="s">
        <v>81</v>
      </c>
      <c r="AY224" s="252" t="s">
        <v>133</v>
      </c>
    </row>
    <row r="225" s="11" customFormat="1" ht="25.92" customHeight="1">
      <c r="A225" s="11"/>
      <c r="B225" s="211"/>
      <c r="C225" s="212"/>
      <c r="D225" s="213" t="s">
        <v>72</v>
      </c>
      <c r="E225" s="214" t="s">
        <v>158</v>
      </c>
      <c r="F225" s="214" t="s">
        <v>666</v>
      </c>
      <c r="G225" s="212"/>
      <c r="H225" s="212"/>
      <c r="I225" s="215"/>
      <c r="J225" s="216">
        <f>BK225</f>
        <v>0</v>
      </c>
      <c r="K225" s="212"/>
      <c r="L225" s="217"/>
      <c r="M225" s="218"/>
      <c r="N225" s="219"/>
      <c r="O225" s="219"/>
      <c r="P225" s="220">
        <f>SUM(P226:P265)</f>
        <v>0</v>
      </c>
      <c r="Q225" s="219"/>
      <c r="R225" s="220">
        <f>SUM(R226:R265)</f>
        <v>779.15967999999998</v>
      </c>
      <c r="S225" s="219"/>
      <c r="T225" s="221">
        <f>SUM(T226:T265)</f>
        <v>0</v>
      </c>
      <c r="U225" s="11"/>
      <c r="V225" s="11"/>
      <c r="W225" s="11"/>
      <c r="X225" s="11"/>
      <c r="Y225" s="11"/>
      <c r="Z225" s="11"/>
      <c r="AA225" s="11"/>
      <c r="AB225" s="11"/>
      <c r="AC225" s="11"/>
      <c r="AD225" s="11"/>
      <c r="AE225" s="11"/>
      <c r="AR225" s="222" t="s">
        <v>132</v>
      </c>
      <c r="AT225" s="223" t="s">
        <v>72</v>
      </c>
      <c r="AU225" s="223" t="s">
        <v>73</v>
      </c>
      <c r="AY225" s="222" t="s">
        <v>133</v>
      </c>
      <c r="BK225" s="224">
        <f>SUM(BK226:BK265)</f>
        <v>0</v>
      </c>
    </row>
    <row r="226" s="2" customFormat="1" ht="21.75" customHeight="1">
      <c r="A226" s="36"/>
      <c r="B226" s="37"/>
      <c r="C226" s="225" t="s">
        <v>440</v>
      </c>
      <c r="D226" s="225" t="s">
        <v>134</v>
      </c>
      <c r="E226" s="226" t="s">
        <v>1155</v>
      </c>
      <c r="F226" s="227" t="s">
        <v>1156</v>
      </c>
      <c r="G226" s="228" t="s">
        <v>274</v>
      </c>
      <c r="H226" s="229">
        <v>5208</v>
      </c>
      <c r="I226" s="230"/>
      <c r="J226" s="231">
        <f>ROUND(I226*H226,2)</f>
        <v>0</v>
      </c>
      <c r="K226" s="227" t="s">
        <v>275</v>
      </c>
      <c r="L226" s="42"/>
      <c r="M226" s="232" t="s">
        <v>1</v>
      </c>
      <c r="N226" s="233" t="s">
        <v>38</v>
      </c>
      <c r="O226" s="89"/>
      <c r="P226" s="234">
        <f>O226*H226</f>
        <v>0</v>
      </c>
      <c r="Q226" s="234">
        <v>0</v>
      </c>
      <c r="R226" s="234">
        <f>Q226*H226</f>
        <v>0</v>
      </c>
      <c r="S226" s="234">
        <v>0</v>
      </c>
      <c r="T226" s="235">
        <f>S226*H226</f>
        <v>0</v>
      </c>
      <c r="U226" s="36"/>
      <c r="V226" s="36"/>
      <c r="W226" s="36"/>
      <c r="X226" s="36"/>
      <c r="Y226" s="36"/>
      <c r="Z226" s="36"/>
      <c r="AA226" s="36"/>
      <c r="AB226" s="36"/>
      <c r="AC226" s="36"/>
      <c r="AD226" s="36"/>
      <c r="AE226" s="36"/>
      <c r="AR226" s="236" t="s">
        <v>132</v>
      </c>
      <c r="AT226" s="236" t="s">
        <v>134</v>
      </c>
      <c r="AU226" s="236" t="s">
        <v>81</v>
      </c>
      <c r="AY226" s="15" t="s">
        <v>133</v>
      </c>
      <c r="BE226" s="237">
        <f>IF(N226="základní",J226,0)</f>
        <v>0</v>
      </c>
      <c r="BF226" s="237">
        <f>IF(N226="snížená",J226,0)</f>
        <v>0</v>
      </c>
      <c r="BG226" s="237">
        <f>IF(N226="zákl. přenesená",J226,0)</f>
        <v>0</v>
      </c>
      <c r="BH226" s="237">
        <f>IF(N226="sníž. přenesená",J226,0)</f>
        <v>0</v>
      </c>
      <c r="BI226" s="237">
        <f>IF(N226="nulová",J226,0)</f>
        <v>0</v>
      </c>
      <c r="BJ226" s="15" t="s">
        <v>81</v>
      </c>
      <c r="BK226" s="237">
        <f>ROUND(I226*H226,2)</f>
        <v>0</v>
      </c>
      <c r="BL226" s="15" t="s">
        <v>132</v>
      </c>
      <c r="BM226" s="236" t="s">
        <v>1157</v>
      </c>
    </row>
    <row r="227" s="2" customFormat="1">
      <c r="A227" s="36"/>
      <c r="B227" s="37"/>
      <c r="C227" s="38"/>
      <c r="D227" s="238" t="s">
        <v>139</v>
      </c>
      <c r="E227" s="38"/>
      <c r="F227" s="239" t="s">
        <v>1158</v>
      </c>
      <c r="G227" s="38"/>
      <c r="H227" s="38"/>
      <c r="I227" s="143"/>
      <c r="J227" s="38"/>
      <c r="K227" s="38"/>
      <c r="L227" s="42"/>
      <c r="M227" s="240"/>
      <c r="N227" s="241"/>
      <c r="O227" s="89"/>
      <c r="P227" s="89"/>
      <c r="Q227" s="89"/>
      <c r="R227" s="89"/>
      <c r="S227" s="89"/>
      <c r="T227" s="90"/>
      <c r="U227" s="36"/>
      <c r="V227" s="36"/>
      <c r="W227" s="36"/>
      <c r="X227" s="36"/>
      <c r="Y227" s="36"/>
      <c r="Z227" s="36"/>
      <c r="AA227" s="36"/>
      <c r="AB227" s="36"/>
      <c r="AC227" s="36"/>
      <c r="AD227" s="36"/>
      <c r="AE227" s="36"/>
      <c r="AT227" s="15" t="s">
        <v>139</v>
      </c>
      <c r="AU227" s="15" t="s">
        <v>81</v>
      </c>
    </row>
    <row r="228" s="2" customFormat="1" ht="16.5" customHeight="1">
      <c r="A228" s="36"/>
      <c r="B228" s="37"/>
      <c r="C228" s="270" t="s">
        <v>445</v>
      </c>
      <c r="D228" s="270" t="s">
        <v>137</v>
      </c>
      <c r="E228" s="271" t="s">
        <v>1159</v>
      </c>
      <c r="F228" s="272" t="s">
        <v>1160</v>
      </c>
      <c r="G228" s="273" t="s">
        <v>478</v>
      </c>
      <c r="H228" s="274">
        <v>184.363</v>
      </c>
      <c r="I228" s="275"/>
      <c r="J228" s="276">
        <f>ROUND(I228*H228,2)</f>
        <v>0</v>
      </c>
      <c r="K228" s="272" t="s">
        <v>275</v>
      </c>
      <c r="L228" s="277"/>
      <c r="M228" s="278" t="s">
        <v>1</v>
      </c>
      <c r="N228" s="279" t="s">
        <v>38</v>
      </c>
      <c r="O228" s="89"/>
      <c r="P228" s="234">
        <f>O228*H228</f>
        <v>0</v>
      </c>
      <c r="Q228" s="234">
        <v>1</v>
      </c>
      <c r="R228" s="234">
        <f>Q228*H228</f>
        <v>184.363</v>
      </c>
      <c r="S228" s="234">
        <v>0</v>
      </c>
      <c r="T228" s="235">
        <f>S228*H228</f>
        <v>0</v>
      </c>
      <c r="U228" s="36"/>
      <c r="V228" s="36"/>
      <c r="W228" s="36"/>
      <c r="X228" s="36"/>
      <c r="Y228" s="36"/>
      <c r="Z228" s="36"/>
      <c r="AA228" s="36"/>
      <c r="AB228" s="36"/>
      <c r="AC228" s="36"/>
      <c r="AD228" s="36"/>
      <c r="AE228" s="36"/>
      <c r="AR228" s="236" t="s">
        <v>173</v>
      </c>
      <c r="AT228" s="236" t="s">
        <v>137</v>
      </c>
      <c r="AU228" s="236" t="s">
        <v>81</v>
      </c>
      <c r="AY228" s="15" t="s">
        <v>133</v>
      </c>
      <c r="BE228" s="237">
        <f>IF(N228="základní",J228,0)</f>
        <v>0</v>
      </c>
      <c r="BF228" s="237">
        <f>IF(N228="snížená",J228,0)</f>
        <v>0</v>
      </c>
      <c r="BG228" s="237">
        <f>IF(N228="zákl. přenesená",J228,0)</f>
        <v>0</v>
      </c>
      <c r="BH228" s="237">
        <f>IF(N228="sníž. přenesená",J228,0)</f>
        <v>0</v>
      </c>
      <c r="BI228" s="237">
        <f>IF(N228="nulová",J228,0)</f>
        <v>0</v>
      </c>
      <c r="BJ228" s="15" t="s">
        <v>81</v>
      </c>
      <c r="BK228" s="237">
        <f>ROUND(I228*H228,2)</f>
        <v>0</v>
      </c>
      <c r="BL228" s="15" t="s">
        <v>132</v>
      </c>
      <c r="BM228" s="236" t="s">
        <v>1161</v>
      </c>
    </row>
    <row r="229" s="2" customFormat="1">
      <c r="A229" s="36"/>
      <c r="B229" s="37"/>
      <c r="C229" s="38"/>
      <c r="D229" s="238" t="s">
        <v>139</v>
      </c>
      <c r="E229" s="38"/>
      <c r="F229" s="239" t="s">
        <v>1162</v>
      </c>
      <c r="G229" s="38"/>
      <c r="H229" s="38"/>
      <c r="I229" s="143"/>
      <c r="J229" s="38"/>
      <c r="K229" s="38"/>
      <c r="L229" s="42"/>
      <c r="M229" s="240"/>
      <c r="N229" s="241"/>
      <c r="O229" s="89"/>
      <c r="P229" s="89"/>
      <c r="Q229" s="89"/>
      <c r="R229" s="89"/>
      <c r="S229" s="89"/>
      <c r="T229" s="90"/>
      <c r="U229" s="36"/>
      <c r="V229" s="36"/>
      <c r="W229" s="36"/>
      <c r="X229" s="36"/>
      <c r="Y229" s="36"/>
      <c r="Z229" s="36"/>
      <c r="AA229" s="36"/>
      <c r="AB229" s="36"/>
      <c r="AC229" s="36"/>
      <c r="AD229" s="36"/>
      <c r="AE229" s="36"/>
      <c r="AT229" s="15" t="s">
        <v>139</v>
      </c>
      <c r="AU229" s="15" t="s">
        <v>81</v>
      </c>
    </row>
    <row r="230" s="12" customFormat="1">
      <c r="A230" s="12"/>
      <c r="B230" s="242"/>
      <c r="C230" s="243"/>
      <c r="D230" s="238" t="s">
        <v>140</v>
      </c>
      <c r="E230" s="244" t="s">
        <v>699</v>
      </c>
      <c r="F230" s="245" t="s">
        <v>1163</v>
      </c>
      <c r="G230" s="243"/>
      <c r="H230" s="246">
        <v>184.363</v>
      </c>
      <c r="I230" s="247"/>
      <c r="J230" s="243"/>
      <c r="K230" s="243"/>
      <c r="L230" s="248"/>
      <c r="M230" s="249"/>
      <c r="N230" s="250"/>
      <c r="O230" s="250"/>
      <c r="P230" s="250"/>
      <c r="Q230" s="250"/>
      <c r="R230" s="250"/>
      <c r="S230" s="250"/>
      <c r="T230" s="251"/>
      <c r="U230" s="12"/>
      <c r="V230" s="12"/>
      <c r="W230" s="12"/>
      <c r="X230" s="12"/>
      <c r="Y230" s="12"/>
      <c r="Z230" s="12"/>
      <c r="AA230" s="12"/>
      <c r="AB230" s="12"/>
      <c r="AC230" s="12"/>
      <c r="AD230" s="12"/>
      <c r="AE230" s="12"/>
      <c r="AT230" s="252" t="s">
        <v>140</v>
      </c>
      <c r="AU230" s="252" t="s">
        <v>81</v>
      </c>
      <c r="AV230" s="12" t="s">
        <v>103</v>
      </c>
      <c r="AW230" s="12" t="s">
        <v>30</v>
      </c>
      <c r="AX230" s="12" t="s">
        <v>81</v>
      </c>
      <c r="AY230" s="252" t="s">
        <v>133</v>
      </c>
    </row>
    <row r="231" s="2" customFormat="1" ht="16.5" customHeight="1">
      <c r="A231" s="36"/>
      <c r="B231" s="37"/>
      <c r="C231" s="225" t="s">
        <v>450</v>
      </c>
      <c r="D231" s="225" t="s">
        <v>134</v>
      </c>
      <c r="E231" s="226" t="s">
        <v>667</v>
      </c>
      <c r="F231" s="227" t="s">
        <v>668</v>
      </c>
      <c r="G231" s="228" t="s">
        <v>274</v>
      </c>
      <c r="H231" s="229">
        <v>5494</v>
      </c>
      <c r="I231" s="230"/>
      <c r="J231" s="231">
        <f>ROUND(I231*H231,2)</f>
        <v>0</v>
      </c>
      <c r="K231" s="227" t="s">
        <v>275</v>
      </c>
      <c r="L231" s="42"/>
      <c r="M231" s="232" t="s">
        <v>1</v>
      </c>
      <c r="N231" s="233" t="s">
        <v>38</v>
      </c>
      <c r="O231" s="89"/>
      <c r="P231" s="234">
        <f>O231*H231</f>
        <v>0</v>
      </c>
      <c r="Q231" s="234">
        <v>0</v>
      </c>
      <c r="R231" s="234">
        <f>Q231*H231</f>
        <v>0</v>
      </c>
      <c r="S231" s="234">
        <v>0</v>
      </c>
      <c r="T231" s="235">
        <f>S231*H231</f>
        <v>0</v>
      </c>
      <c r="U231" s="36"/>
      <c r="V231" s="36"/>
      <c r="W231" s="36"/>
      <c r="X231" s="36"/>
      <c r="Y231" s="36"/>
      <c r="Z231" s="36"/>
      <c r="AA231" s="36"/>
      <c r="AB231" s="36"/>
      <c r="AC231" s="36"/>
      <c r="AD231" s="36"/>
      <c r="AE231" s="36"/>
      <c r="AR231" s="236" t="s">
        <v>132</v>
      </c>
      <c r="AT231" s="236" t="s">
        <v>134</v>
      </c>
      <c r="AU231" s="236" t="s">
        <v>81</v>
      </c>
      <c r="AY231" s="15" t="s">
        <v>133</v>
      </c>
      <c r="BE231" s="237">
        <f>IF(N231="základní",J231,0)</f>
        <v>0</v>
      </c>
      <c r="BF231" s="237">
        <f>IF(N231="snížená",J231,0)</f>
        <v>0</v>
      </c>
      <c r="BG231" s="237">
        <f>IF(N231="zákl. přenesená",J231,0)</f>
        <v>0</v>
      </c>
      <c r="BH231" s="237">
        <f>IF(N231="sníž. přenesená",J231,0)</f>
        <v>0</v>
      </c>
      <c r="BI231" s="237">
        <f>IF(N231="nulová",J231,0)</f>
        <v>0</v>
      </c>
      <c r="BJ231" s="15" t="s">
        <v>81</v>
      </c>
      <c r="BK231" s="237">
        <f>ROUND(I231*H231,2)</f>
        <v>0</v>
      </c>
      <c r="BL231" s="15" t="s">
        <v>132</v>
      </c>
      <c r="BM231" s="236" t="s">
        <v>1164</v>
      </c>
    </row>
    <row r="232" s="2" customFormat="1">
      <c r="A232" s="36"/>
      <c r="B232" s="37"/>
      <c r="C232" s="38"/>
      <c r="D232" s="238" t="s">
        <v>139</v>
      </c>
      <c r="E232" s="38"/>
      <c r="F232" s="239" t="s">
        <v>670</v>
      </c>
      <c r="G232" s="38"/>
      <c r="H232" s="38"/>
      <c r="I232" s="143"/>
      <c r="J232" s="38"/>
      <c r="K232" s="38"/>
      <c r="L232" s="42"/>
      <c r="M232" s="240"/>
      <c r="N232" s="241"/>
      <c r="O232" s="89"/>
      <c r="P232" s="89"/>
      <c r="Q232" s="89"/>
      <c r="R232" s="89"/>
      <c r="S232" s="89"/>
      <c r="T232" s="90"/>
      <c r="U232" s="36"/>
      <c r="V232" s="36"/>
      <c r="W232" s="36"/>
      <c r="X232" s="36"/>
      <c r="Y232" s="36"/>
      <c r="Z232" s="36"/>
      <c r="AA232" s="36"/>
      <c r="AB232" s="36"/>
      <c r="AC232" s="36"/>
      <c r="AD232" s="36"/>
      <c r="AE232" s="36"/>
      <c r="AT232" s="15" t="s">
        <v>139</v>
      </c>
      <c r="AU232" s="15" t="s">
        <v>81</v>
      </c>
    </row>
    <row r="233" s="12" customFormat="1">
      <c r="A233" s="12"/>
      <c r="B233" s="242"/>
      <c r="C233" s="243"/>
      <c r="D233" s="238" t="s">
        <v>140</v>
      </c>
      <c r="E233" s="244" t="s">
        <v>705</v>
      </c>
      <c r="F233" s="245" t="s">
        <v>1165</v>
      </c>
      <c r="G233" s="243"/>
      <c r="H233" s="246">
        <v>5494</v>
      </c>
      <c r="I233" s="247"/>
      <c r="J233" s="243"/>
      <c r="K233" s="243"/>
      <c r="L233" s="248"/>
      <c r="M233" s="249"/>
      <c r="N233" s="250"/>
      <c r="O233" s="250"/>
      <c r="P233" s="250"/>
      <c r="Q233" s="250"/>
      <c r="R233" s="250"/>
      <c r="S233" s="250"/>
      <c r="T233" s="251"/>
      <c r="U233" s="12"/>
      <c r="V233" s="12"/>
      <c r="W233" s="12"/>
      <c r="X233" s="12"/>
      <c r="Y233" s="12"/>
      <c r="Z233" s="12"/>
      <c r="AA233" s="12"/>
      <c r="AB233" s="12"/>
      <c r="AC233" s="12"/>
      <c r="AD233" s="12"/>
      <c r="AE233" s="12"/>
      <c r="AT233" s="252" t="s">
        <v>140</v>
      </c>
      <c r="AU233" s="252" t="s">
        <v>81</v>
      </c>
      <c r="AV233" s="12" t="s">
        <v>103</v>
      </c>
      <c r="AW233" s="12" t="s">
        <v>30</v>
      </c>
      <c r="AX233" s="12" t="s">
        <v>81</v>
      </c>
      <c r="AY233" s="252" t="s">
        <v>133</v>
      </c>
    </row>
    <row r="234" s="2" customFormat="1" ht="16.5" customHeight="1">
      <c r="A234" s="36"/>
      <c r="B234" s="37"/>
      <c r="C234" s="225" t="s">
        <v>455</v>
      </c>
      <c r="D234" s="225" t="s">
        <v>134</v>
      </c>
      <c r="E234" s="226" t="s">
        <v>672</v>
      </c>
      <c r="F234" s="227" t="s">
        <v>673</v>
      </c>
      <c r="G234" s="228" t="s">
        <v>274</v>
      </c>
      <c r="H234" s="229">
        <v>5169</v>
      </c>
      <c r="I234" s="230"/>
      <c r="J234" s="231">
        <f>ROUND(I234*H234,2)</f>
        <v>0</v>
      </c>
      <c r="K234" s="227" t="s">
        <v>275</v>
      </c>
      <c r="L234" s="42"/>
      <c r="M234" s="232" t="s">
        <v>1</v>
      </c>
      <c r="N234" s="233" t="s">
        <v>38</v>
      </c>
      <c r="O234" s="89"/>
      <c r="P234" s="234">
        <f>O234*H234</f>
        <v>0</v>
      </c>
      <c r="Q234" s="234">
        <v>0</v>
      </c>
      <c r="R234" s="234">
        <f>Q234*H234</f>
        <v>0</v>
      </c>
      <c r="S234" s="234">
        <v>0</v>
      </c>
      <c r="T234" s="235">
        <f>S234*H234</f>
        <v>0</v>
      </c>
      <c r="U234" s="36"/>
      <c r="V234" s="36"/>
      <c r="W234" s="36"/>
      <c r="X234" s="36"/>
      <c r="Y234" s="36"/>
      <c r="Z234" s="36"/>
      <c r="AA234" s="36"/>
      <c r="AB234" s="36"/>
      <c r="AC234" s="36"/>
      <c r="AD234" s="36"/>
      <c r="AE234" s="36"/>
      <c r="AR234" s="236" t="s">
        <v>132</v>
      </c>
      <c r="AT234" s="236" t="s">
        <v>134</v>
      </c>
      <c r="AU234" s="236" t="s">
        <v>81</v>
      </c>
      <c r="AY234" s="15" t="s">
        <v>133</v>
      </c>
      <c r="BE234" s="237">
        <f>IF(N234="základní",J234,0)</f>
        <v>0</v>
      </c>
      <c r="BF234" s="237">
        <f>IF(N234="snížená",J234,0)</f>
        <v>0</v>
      </c>
      <c r="BG234" s="237">
        <f>IF(N234="zákl. přenesená",J234,0)</f>
        <v>0</v>
      </c>
      <c r="BH234" s="237">
        <f>IF(N234="sníž. přenesená",J234,0)</f>
        <v>0</v>
      </c>
      <c r="BI234" s="237">
        <f>IF(N234="nulová",J234,0)</f>
        <v>0</v>
      </c>
      <c r="BJ234" s="15" t="s">
        <v>81</v>
      </c>
      <c r="BK234" s="237">
        <f>ROUND(I234*H234,2)</f>
        <v>0</v>
      </c>
      <c r="BL234" s="15" t="s">
        <v>132</v>
      </c>
      <c r="BM234" s="236" t="s">
        <v>1166</v>
      </c>
    </row>
    <row r="235" s="2" customFormat="1">
      <c r="A235" s="36"/>
      <c r="B235" s="37"/>
      <c r="C235" s="38"/>
      <c r="D235" s="238" t="s">
        <v>139</v>
      </c>
      <c r="E235" s="38"/>
      <c r="F235" s="239" t="s">
        <v>675</v>
      </c>
      <c r="G235" s="38"/>
      <c r="H235" s="38"/>
      <c r="I235" s="143"/>
      <c r="J235" s="38"/>
      <c r="K235" s="38"/>
      <c r="L235" s="42"/>
      <c r="M235" s="240"/>
      <c r="N235" s="241"/>
      <c r="O235" s="89"/>
      <c r="P235" s="89"/>
      <c r="Q235" s="89"/>
      <c r="R235" s="89"/>
      <c r="S235" s="89"/>
      <c r="T235" s="90"/>
      <c r="U235" s="36"/>
      <c r="V235" s="36"/>
      <c r="W235" s="36"/>
      <c r="X235" s="36"/>
      <c r="Y235" s="36"/>
      <c r="Z235" s="36"/>
      <c r="AA235" s="36"/>
      <c r="AB235" s="36"/>
      <c r="AC235" s="36"/>
      <c r="AD235" s="36"/>
      <c r="AE235" s="36"/>
      <c r="AT235" s="15" t="s">
        <v>139</v>
      </c>
      <c r="AU235" s="15" t="s">
        <v>81</v>
      </c>
    </row>
    <row r="236" s="12" customFormat="1">
      <c r="A236" s="12"/>
      <c r="B236" s="242"/>
      <c r="C236" s="243"/>
      <c r="D236" s="238" t="s">
        <v>140</v>
      </c>
      <c r="E236" s="244" t="s">
        <v>711</v>
      </c>
      <c r="F236" s="245" t="s">
        <v>1167</v>
      </c>
      <c r="G236" s="243"/>
      <c r="H236" s="246">
        <v>5169</v>
      </c>
      <c r="I236" s="247"/>
      <c r="J236" s="243"/>
      <c r="K236" s="243"/>
      <c r="L236" s="248"/>
      <c r="M236" s="249"/>
      <c r="N236" s="250"/>
      <c r="O236" s="250"/>
      <c r="P236" s="250"/>
      <c r="Q236" s="250"/>
      <c r="R236" s="250"/>
      <c r="S236" s="250"/>
      <c r="T236" s="251"/>
      <c r="U236" s="12"/>
      <c r="V236" s="12"/>
      <c r="W236" s="12"/>
      <c r="X236" s="12"/>
      <c r="Y236" s="12"/>
      <c r="Z236" s="12"/>
      <c r="AA236" s="12"/>
      <c r="AB236" s="12"/>
      <c r="AC236" s="12"/>
      <c r="AD236" s="12"/>
      <c r="AE236" s="12"/>
      <c r="AT236" s="252" t="s">
        <v>140</v>
      </c>
      <c r="AU236" s="252" t="s">
        <v>81</v>
      </c>
      <c r="AV236" s="12" t="s">
        <v>103</v>
      </c>
      <c r="AW236" s="12" t="s">
        <v>30</v>
      </c>
      <c r="AX236" s="12" t="s">
        <v>81</v>
      </c>
      <c r="AY236" s="252" t="s">
        <v>133</v>
      </c>
    </row>
    <row r="237" s="2" customFormat="1" ht="21.75" customHeight="1">
      <c r="A237" s="36"/>
      <c r="B237" s="37"/>
      <c r="C237" s="225" t="s">
        <v>462</v>
      </c>
      <c r="D237" s="225" t="s">
        <v>134</v>
      </c>
      <c r="E237" s="226" t="s">
        <v>678</v>
      </c>
      <c r="F237" s="227" t="s">
        <v>1168</v>
      </c>
      <c r="G237" s="228" t="s">
        <v>274</v>
      </c>
      <c r="H237" s="229">
        <v>5359</v>
      </c>
      <c r="I237" s="230"/>
      <c r="J237" s="231">
        <f>ROUND(I237*H237,2)</f>
        <v>0</v>
      </c>
      <c r="K237" s="227" t="s">
        <v>275</v>
      </c>
      <c r="L237" s="42"/>
      <c r="M237" s="232" t="s">
        <v>1</v>
      </c>
      <c r="N237" s="233" t="s">
        <v>38</v>
      </c>
      <c r="O237" s="89"/>
      <c r="P237" s="234">
        <f>O237*H237</f>
        <v>0</v>
      </c>
      <c r="Q237" s="234">
        <v>0</v>
      </c>
      <c r="R237" s="234">
        <f>Q237*H237</f>
        <v>0</v>
      </c>
      <c r="S237" s="234">
        <v>0</v>
      </c>
      <c r="T237" s="235">
        <f>S237*H237</f>
        <v>0</v>
      </c>
      <c r="U237" s="36"/>
      <c r="V237" s="36"/>
      <c r="W237" s="36"/>
      <c r="X237" s="36"/>
      <c r="Y237" s="36"/>
      <c r="Z237" s="36"/>
      <c r="AA237" s="36"/>
      <c r="AB237" s="36"/>
      <c r="AC237" s="36"/>
      <c r="AD237" s="36"/>
      <c r="AE237" s="36"/>
      <c r="AR237" s="236" t="s">
        <v>132</v>
      </c>
      <c r="AT237" s="236" t="s">
        <v>134</v>
      </c>
      <c r="AU237" s="236" t="s">
        <v>81</v>
      </c>
      <c r="AY237" s="15" t="s">
        <v>133</v>
      </c>
      <c r="BE237" s="237">
        <f>IF(N237="základní",J237,0)</f>
        <v>0</v>
      </c>
      <c r="BF237" s="237">
        <f>IF(N237="snížená",J237,0)</f>
        <v>0</v>
      </c>
      <c r="BG237" s="237">
        <f>IF(N237="zákl. přenesená",J237,0)</f>
        <v>0</v>
      </c>
      <c r="BH237" s="237">
        <f>IF(N237="sníž. přenesená",J237,0)</f>
        <v>0</v>
      </c>
      <c r="BI237" s="237">
        <f>IF(N237="nulová",J237,0)</f>
        <v>0</v>
      </c>
      <c r="BJ237" s="15" t="s">
        <v>81</v>
      </c>
      <c r="BK237" s="237">
        <f>ROUND(I237*H237,2)</f>
        <v>0</v>
      </c>
      <c r="BL237" s="15" t="s">
        <v>132</v>
      </c>
      <c r="BM237" s="236" t="s">
        <v>1169</v>
      </c>
    </row>
    <row r="238" s="2" customFormat="1">
      <c r="A238" s="36"/>
      <c r="B238" s="37"/>
      <c r="C238" s="38"/>
      <c r="D238" s="238" t="s">
        <v>139</v>
      </c>
      <c r="E238" s="38"/>
      <c r="F238" s="239" t="s">
        <v>681</v>
      </c>
      <c r="G238" s="38"/>
      <c r="H238" s="38"/>
      <c r="I238" s="143"/>
      <c r="J238" s="38"/>
      <c r="K238" s="38"/>
      <c r="L238" s="42"/>
      <c r="M238" s="240"/>
      <c r="N238" s="241"/>
      <c r="O238" s="89"/>
      <c r="P238" s="89"/>
      <c r="Q238" s="89"/>
      <c r="R238" s="89"/>
      <c r="S238" s="89"/>
      <c r="T238" s="90"/>
      <c r="U238" s="36"/>
      <c r="V238" s="36"/>
      <c r="W238" s="36"/>
      <c r="X238" s="36"/>
      <c r="Y238" s="36"/>
      <c r="Z238" s="36"/>
      <c r="AA238" s="36"/>
      <c r="AB238" s="36"/>
      <c r="AC238" s="36"/>
      <c r="AD238" s="36"/>
      <c r="AE238" s="36"/>
      <c r="AT238" s="15" t="s">
        <v>139</v>
      </c>
      <c r="AU238" s="15" t="s">
        <v>81</v>
      </c>
    </row>
    <row r="239" s="12" customFormat="1">
      <c r="A239" s="12"/>
      <c r="B239" s="242"/>
      <c r="C239" s="243"/>
      <c r="D239" s="238" t="s">
        <v>140</v>
      </c>
      <c r="E239" s="244" t="s">
        <v>460</v>
      </c>
      <c r="F239" s="245" t="s">
        <v>1170</v>
      </c>
      <c r="G239" s="243"/>
      <c r="H239" s="246">
        <v>5359</v>
      </c>
      <c r="I239" s="247"/>
      <c r="J239" s="243"/>
      <c r="K239" s="243"/>
      <c r="L239" s="248"/>
      <c r="M239" s="249"/>
      <c r="N239" s="250"/>
      <c r="O239" s="250"/>
      <c r="P239" s="250"/>
      <c r="Q239" s="250"/>
      <c r="R239" s="250"/>
      <c r="S239" s="250"/>
      <c r="T239" s="251"/>
      <c r="U239" s="12"/>
      <c r="V239" s="12"/>
      <c r="W239" s="12"/>
      <c r="X239" s="12"/>
      <c r="Y239" s="12"/>
      <c r="Z239" s="12"/>
      <c r="AA239" s="12"/>
      <c r="AB239" s="12"/>
      <c r="AC239" s="12"/>
      <c r="AD239" s="12"/>
      <c r="AE239" s="12"/>
      <c r="AT239" s="252" t="s">
        <v>140</v>
      </c>
      <c r="AU239" s="252" t="s">
        <v>81</v>
      </c>
      <c r="AV239" s="12" t="s">
        <v>103</v>
      </c>
      <c r="AW239" s="12" t="s">
        <v>30</v>
      </c>
      <c r="AX239" s="12" t="s">
        <v>81</v>
      </c>
      <c r="AY239" s="252" t="s">
        <v>133</v>
      </c>
    </row>
    <row r="240" s="2" customFormat="1" ht="16.5" customHeight="1">
      <c r="A240" s="36"/>
      <c r="B240" s="37"/>
      <c r="C240" s="225" t="s">
        <v>726</v>
      </c>
      <c r="D240" s="225" t="s">
        <v>134</v>
      </c>
      <c r="E240" s="226" t="s">
        <v>684</v>
      </c>
      <c r="F240" s="227" t="s">
        <v>685</v>
      </c>
      <c r="G240" s="228" t="s">
        <v>274</v>
      </c>
      <c r="H240" s="229">
        <v>2709</v>
      </c>
      <c r="I240" s="230"/>
      <c r="J240" s="231">
        <f>ROUND(I240*H240,2)</f>
        <v>0</v>
      </c>
      <c r="K240" s="227" t="s">
        <v>275</v>
      </c>
      <c r="L240" s="42"/>
      <c r="M240" s="232" t="s">
        <v>1</v>
      </c>
      <c r="N240" s="233" t="s">
        <v>38</v>
      </c>
      <c r="O240" s="89"/>
      <c r="P240" s="234">
        <f>O240*H240</f>
        <v>0</v>
      </c>
      <c r="Q240" s="234">
        <v>0.18776000000000001</v>
      </c>
      <c r="R240" s="234">
        <f>Q240*H240</f>
        <v>508.64184</v>
      </c>
      <c r="S240" s="234">
        <v>0</v>
      </c>
      <c r="T240" s="235">
        <f>S240*H240</f>
        <v>0</v>
      </c>
      <c r="U240" s="36"/>
      <c r="V240" s="36"/>
      <c r="W240" s="36"/>
      <c r="X240" s="36"/>
      <c r="Y240" s="36"/>
      <c r="Z240" s="36"/>
      <c r="AA240" s="36"/>
      <c r="AB240" s="36"/>
      <c r="AC240" s="36"/>
      <c r="AD240" s="36"/>
      <c r="AE240" s="36"/>
      <c r="AR240" s="236" t="s">
        <v>132</v>
      </c>
      <c r="AT240" s="236" t="s">
        <v>134</v>
      </c>
      <c r="AU240" s="236" t="s">
        <v>81</v>
      </c>
      <c r="AY240" s="15" t="s">
        <v>133</v>
      </c>
      <c r="BE240" s="237">
        <f>IF(N240="základní",J240,0)</f>
        <v>0</v>
      </c>
      <c r="BF240" s="237">
        <f>IF(N240="snížená",J240,0)</f>
        <v>0</v>
      </c>
      <c r="BG240" s="237">
        <f>IF(N240="zákl. přenesená",J240,0)</f>
        <v>0</v>
      </c>
      <c r="BH240" s="237">
        <f>IF(N240="sníž. přenesená",J240,0)</f>
        <v>0</v>
      </c>
      <c r="BI240" s="237">
        <f>IF(N240="nulová",J240,0)</f>
        <v>0</v>
      </c>
      <c r="BJ240" s="15" t="s">
        <v>81</v>
      </c>
      <c r="BK240" s="237">
        <f>ROUND(I240*H240,2)</f>
        <v>0</v>
      </c>
      <c r="BL240" s="15" t="s">
        <v>132</v>
      </c>
      <c r="BM240" s="236" t="s">
        <v>1171</v>
      </c>
    </row>
    <row r="241" s="2" customFormat="1">
      <c r="A241" s="36"/>
      <c r="B241" s="37"/>
      <c r="C241" s="38"/>
      <c r="D241" s="238" t="s">
        <v>139</v>
      </c>
      <c r="E241" s="38"/>
      <c r="F241" s="239" t="s">
        <v>687</v>
      </c>
      <c r="G241" s="38"/>
      <c r="H241" s="38"/>
      <c r="I241" s="143"/>
      <c r="J241" s="38"/>
      <c r="K241" s="38"/>
      <c r="L241" s="42"/>
      <c r="M241" s="240"/>
      <c r="N241" s="241"/>
      <c r="O241" s="89"/>
      <c r="P241" s="89"/>
      <c r="Q241" s="89"/>
      <c r="R241" s="89"/>
      <c r="S241" s="89"/>
      <c r="T241" s="90"/>
      <c r="U241" s="36"/>
      <c r="V241" s="36"/>
      <c r="W241" s="36"/>
      <c r="X241" s="36"/>
      <c r="Y241" s="36"/>
      <c r="Z241" s="36"/>
      <c r="AA241" s="36"/>
      <c r="AB241" s="36"/>
      <c r="AC241" s="36"/>
      <c r="AD241" s="36"/>
      <c r="AE241" s="36"/>
      <c r="AT241" s="15" t="s">
        <v>139</v>
      </c>
      <c r="AU241" s="15" t="s">
        <v>81</v>
      </c>
    </row>
    <row r="242" s="12" customFormat="1">
      <c r="A242" s="12"/>
      <c r="B242" s="242"/>
      <c r="C242" s="243"/>
      <c r="D242" s="238" t="s">
        <v>140</v>
      </c>
      <c r="E242" s="244" t="s">
        <v>467</v>
      </c>
      <c r="F242" s="245" t="s">
        <v>1172</v>
      </c>
      <c r="G242" s="243"/>
      <c r="H242" s="246">
        <v>2709</v>
      </c>
      <c r="I242" s="247"/>
      <c r="J242" s="243"/>
      <c r="K242" s="243"/>
      <c r="L242" s="248"/>
      <c r="M242" s="249"/>
      <c r="N242" s="250"/>
      <c r="O242" s="250"/>
      <c r="P242" s="250"/>
      <c r="Q242" s="250"/>
      <c r="R242" s="250"/>
      <c r="S242" s="250"/>
      <c r="T242" s="251"/>
      <c r="U242" s="12"/>
      <c r="V242" s="12"/>
      <c r="W242" s="12"/>
      <c r="X242" s="12"/>
      <c r="Y242" s="12"/>
      <c r="Z242" s="12"/>
      <c r="AA242" s="12"/>
      <c r="AB242" s="12"/>
      <c r="AC242" s="12"/>
      <c r="AD242" s="12"/>
      <c r="AE242" s="12"/>
      <c r="AT242" s="252" t="s">
        <v>140</v>
      </c>
      <c r="AU242" s="252" t="s">
        <v>81</v>
      </c>
      <c r="AV242" s="12" t="s">
        <v>103</v>
      </c>
      <c r="AW242" s="12" t="s">
        <v>30</v>
      </c>
      <c r="AX242" s="12" t="s">
        <v>81</v>
      </c>
      <c r="AY242" s="252" t="s">
        <v>133</v>
      </c>
    </row>
    <row r="243" s="2" customFormat="1" ht="16.5" customHeight="1">
      <c r="A243" s="36"/>
      <c r="B243" s="37"/>
      <c r="C243" s="225" t="s">
        <v>475</v>
      </c>
      <c r="D243" s="225" t="s">
        <v>134</v>
      </c>
      <c r="E243" s="226" t="s">
        <v>690</v>
      </c>
      <c r="F243" s="227" t="s">
        <v>691</v>
      </c>
      <c r="G243" s="228" t="s">
        <v>137</v>
      </c>
      <c r="H243" s="229">
        <v>120</v>
      </c>
      <c r="I243" s="230"/>
      <c r="J243" s="231">
        <f>ROUND(I243*H243,2)</f>
        <v>0</v>
      </c>
      <c r="K243" s="227" t="s">
        <v>275</v>
      </c>
      <c r="L243" s="42"/>
      <c r="M243" s="232" t="s">
        <v>1</v>
      </c>
      <c r="N243" s="233" t="s">
        <v>38</v>
      </c>
      <c r="O243" s="89"/>
      <c r="P243" s="234">
        <f>O243*H243</f>
        <v>0</v>
      </c>
      <c r="Q243" s="234">
        <v>0.00282</v>
      </c>
      <c r="R243" s="234">
        <f>Q243*H243</f>
        <v>0.33839999999999998</v>
      </c>
      <c r="S243" s="234">
        <v>0</v>
      </c>
      <c r="T243" s="235">
        <f>S243*H243</f>
        <v>0</v>
      </c>
      <c r="U243" s="36"/>
      <c r="V243" s="36"/>
      <c r="W243" s="36"/>
      <c r="X243" s="36"/>
      <c r="Y243" s="36"/>
      <c r="Z243" s="36"/>
      <c r="AA243" s="36"/>
      <c r="AB243" s="36"/>
      <c r="AC243" s="36"/>
      <c r="AD243" s="36"/>
      <c r="AE243" s="36"/>
      <c r="AR243" s="236" t="s">
        <v>132</v>
      </c>
      <c r="AT243" s="236" t="s">
        <v>134</v>
      </c>
      <c r="AU243" s="236" t="s">
        <v>81</v>
      </c>
      <c r="AY243" s="15" t="s">
        <v>133</v>
      </c>
      <c r="BE243" s="237">
        <f>IF(N243="základní",J243,0)</f>
        <v>0</v>
      </c>
      <c r="BF243" s="237">
        <f>IF(N243="snížená",J243,0)</f>
        <v>0</v>
      </c>
      <c r="BG243" s="237">
        <f>IF(N243="zákl. přenesená",J243,0)</f>
        <v>0</v>
      </c>
      <c r="BH243" s="237">
        <f>IF(N243="sníž. přenesená",J243,0)</f>
        <v>0</v>
      </c>
      <c r="BI243" s="237">
        <f>IF(N243="nulová",J243,0)</f>
        <v>0</v>
      </c>
      <c r="BJ243" s="15" t="s">
        <v>81</v>
      </c>
      <c r="BK243" s="237">
        <f>ROUND(I243*H243,2)</f>
        <v>0</v>
      </c>
      <c r="BL243" s="15" t="s">
        <v>132</v>
      </c>
      <c r="BM243" s="236" t="s">
        <v>1173</v>
      </c>
    </row>
    <row r="244" s="2" customFormat="1">
      <c r="A244" s="36"/>
      <c r="B244" s="37"/>
      <c r="C244" s="38"/>
      <c r="D244" s="238" t="s">
        <v>139</v>
      </c>
      <c r="E244" s="38"/>
      <c r="F244" s="239" t="s">
        <v>693</v>
      </c>
      <c r="G244" s="38"/>
      <c r="H244" s="38"/>
      <c r="I244" s="143"/>
      <c r="J244" s="38"/>
      <c r="K244" s="38"/>
      <c r="L244" s="42"/>
      <c r="M244" s="240"/>
      <c r="N244" s="241"/>
      <c r="O244" s="89"/>
      <c r="P244" s="89"/>
      <c r="Q244" s="89"/>
      <c r="R244" s="89"/>
      <c r="S244" s="89"/>
      <c r="T244" s="90"/>
      <c r="U244" s="36"/>
      <c r="V244" s="36"/>
      <c r="W244" s="36"/>
      <c r="X244" s="36"/>
      <c r="Y244" s="36"/>
      <c r="Z244" s="36"/>
      <c r="AA244" s="36"/>
      <c r="AB244" s="36"/>
      <c r="AC244" s="36"/>
      <c r="AD244" s="36"/>
      <c r="AE244" s="36"/>
      <c r="AT244" s="15" t="s">
        <v>139</v>
      </c>
      <c r="AU244" s="15" t="s">
        <v>81</v>
      </c>
    </row>
    <row r="245" s="12" customFormat="1">
      <c r="A245" s="12"/>
      <c r="B245" s="242"/>
      <c r="C245" s="243"/>
      <c r="D245" s="238" t="s">
        <v>140</v>
      </c>
      <c r="E245" s="244" t="s">
        <v>731</v>
      </c>
      <c r="F245" s="245" t="s">
        <v>998</v>
      </c>
      <c r="G245" s="243"/>
      <c r="H245" s="246">
        <v>120</v>
      </c>
      <c r="I245" s="247"/>
      <c r="J245" s="243"/>
      <c r="K245" s="243"/>
      <c r="L245" s="248"/>
      <c r="M245" s="249"/>
      <c r="N245" s="250"/>
      <c r="O245" s="250"/>
      <c r="P245" s="250"/>
      <c r="Q245" s="250"/>
      <c r="R245" s="250"/>
      <c r="S245" s="250"/>
      <c r="T245" s="251"/>
      <c r="U245" s="12"/>
      <c r="V245" s="12"/>
      <c r="W245" s="12"/>
      <c r="X245" s="12"/>
      <c r="Y245" s="12"/>
      <c r="Z245" s="12"/>
      <c r="AA245" s="12"/>
      <c r="AB245" s="12"/>
      <c r="AC245" s="12"/>
      <c r="AD245" s="12"/>
      <c r="AE245" s="12"/>
      <c r="AT245" s="252" t="s">
        <v>140</v>
      </c>
      <c r="AU245" s="252" t="s">
        <v>81</v>
      </c>
      <c r="AV245" s="12" t="s">
        <v>103</v>
      </c>
      <c r="AW245" s="12" t="s">
        <v>30</v>
      </c>
      <c r="AX245" s="12" t="s">
        <v>81</v>
      </c>
      <c r="AY245" s="252" t="s">
        <v>133</v>
      </c>
    </row>
    <row r="246" s="2" customFormat="1" ht="21.75" customHeight="1">
      <c r="A246" s="36"/>
      <c r="B246" s="37"/>
      <c r="C246" s="225" t="s">
        <v>483</v>
      </c>
      <c r="D246" s="225" t="s">
        <v>134</v>
      </c>
      <c r="E246" s="226" t="s">
        <v>695</v>
      </c>
      <c r="F246" s="227" t="s">
        <v>696</v>
      </c>
      <c r="G246" s="228" t="s">
        <v>274</v>
      </c>
      <c r="H246" s="229">
        <v>5169</v>
      </c>
      <c r="I246" s="230"/>
      <c r="J246" s="231">
        <f>ROUND(I246*H246,2)</f>
        <v>0</v>
      </c>
      <c r="K246" s="227" t="s">
        <v>275</v>
      </c>
      <c r="L246" s="42"/>
      <c r="M246" s="232" t="s">
        <v>1</v>
      </c>
      <c r="N246" s="233" t="s">
        <v>38</v>
      </c>
      <c r="O246" s="89"/>
      <c r="P246" s="234">
        <f>O246*H246</f>
        <v>0</v>
      </c>
      <c r="Q246" s="234">
        <v>0.0056100000000000004</v>
      </c>
      <c r="R246" s="234">
        <f>Q246*H246</f>
        <v>28.998090000000001</v>
      </c>
      <c r="S246" s="234">
        <v>0</v>
      </c>
      <c r="T246" s="235">
        <f>S246*H246</f>
        <v>0</v>
      </c>
      <c r="U246" s="36"/>
      <c r="V246" s="36"/>
      <c r="W246" s="36"/>
      <c r="X246" s="36"/>
      <c r="Y246" s="36"/>
      <c r="Z246" s="36"/>
      <c r="AA246" s="36"/>
      <c r="AB246" s="36"/>
      <c r="AC246" s="36"/>
      <c r="AD246" s="36"/>
      <c r="AE246" s="36"/>
      <c r="AR246" s="236" t="s">
        <v>132</v>
      </c>
      <c r="AT246" s="236" t="s">
        <v>134</v>
      </c>
      <c r="AU246" s="236" t="s">
        <v>81</v>
      </c>
      <c r="AY246" s="15" t="s">
        <v>133</v>
      </c>
      <c r="BE246" s="237">
        <f>IF(N246="základní",J246,0)</f>
        <v>0</v>
      </c>
      <c r="BF246" s="237">
        <f>IF(N246="snížená",J246,0)</f>
        <v>0</v>
      </c>
      <c r="BG246" s="237">
        <f>IF(N246="zákl. přenesená",J246,0)</f>
        <v>0</v>
      </c>
      <c r="BH246" s="237">
        <f>IF(N246="sníž. přenesená",J246,0)</f>
        <v>0</v>
      </c>
      <c r="BI246" s="237">
        <f>IF(N246="nulová",J246,0)</f>
        <v>0</v>
      </c>
      <c r="BJ246" s="15" t="s">
        <v>81</v>
      </c>
      <c r="BK246" s="237">
        <f>ROUND(I246*H246,2)</f>
        <v>0</v>
      </c>
      <c r="BL246" s="15" t="s">
        <v>132</v>
      </c>
      <c r="BM246" s="236" t="s">
        <v>1174</v>
      </c>
    </row>
    <row r="247" s="2" customFormat="1">
      <c r="A247" s="36"/>
      <c r="B247" s="37"/>
      <c r="C247" s="38"/>
      <c r="D247" s="238" t="s">
        <v>139</v>
      </c>
      <c r="E247" s="38"/>
      <c r="F247" s="239" t="s">
        <v>698</v>
      </c>
      <c r="G247" s="38"/>
      <c r="H247" s="38"/>
      <c r="I247" s="143"/>
      <c r="J247" s="38"/>
      <c r="K247" s="38"/>
      <c r="L247" s="42"/>
      <c r="M247" s="240"/>
      <c r="N247" s="241"/>
      <c r="O247" s="89"/>
      <c r="P247" s="89"/>
      <c r="Q247" s="89"/>
      <c r="R247" s="89"/>
      <c r="S247" s="89"/>
      <c r="T247" s="90"/>
      <c r="U247" s="36"/>
      <c r="V247" s="36"/>
      <c r="W247" s="36"/>
      <c r="X247" s="36"/>
      <c r="Y247" s="36"/>
      <c r="Z247" s="36"/>
      <c r="AA247" s="36"/>
      <c r="AB247" s="36"/>
      <c r="AC247" s="36"/>
      <c r="AD247" s="36"/>
      <c r="AE247" s="36"/>
      <c r="AT247" s="15" t="s">
        <v>139</v>
      </c>
      <c r="AU247" s="15" t="s">
        <v>81</v>
      </c>
    </row>
    <row r="248" s="12" customFormat="1">
      <c r="A248" s="12"/>
      <c r="B248" s="242"/>
      <c r="C248" s="243"/>
      <c r="D248" s="238" t="s">
        <v>140</v>
      </c>
      <c r="E248" s="244" t="s">
        <v>481</v>
      </c>
      <c r="F248" s="245" t="s">
        <v>1175</v>
      </c>
      <c r="G248" s="243"/>
      <c r="H248" s="246">
        <v>5169</v>
      </c>
      <c r="I248" s="247"/>
      <c r="J248" s="243"/>
      <c r="K248" s="243"/>
      <c r="L248" s="248"/>
      <c r="M248" s="249"/>
      <c r="N248" s="250"/>
      <c r="O248" s="250"/>
      <c r="P248" s="250"/>
      <c r="Q248" s="250"/>
      <c r="R248" s="250"/>
      <c r="S248" s="250"/>
      <c r="T248" s="251"/>
      <c r="U248" s="12"/>
      <c r="V248" s="12"/>
      <c r="W248" s="12"/>
      <c r="X248" s="12"/>
      <c r="Y248" s="12"/>
      <c r="Z248" s="12"/>
      <c r="AA248" s="12"/>
      <c r="AB248" s="12"/>
      <c r="AC248" s="12"/>
      <c r="AD248" s="12"/>
      <c r="AE248" s="12"/>
      <c r="AT248" s="252" t="s">
        <v>140</v>
      </c>
      <c r="AU248" s="252" t="s">
        <v>81</v>
      </c>
      <c r="AV248" s="12" t="s">
        <v>103</v>
      </c>
      <c r="AW248" s="12" t="s">
        <v>30</v>
      </c>
      <c r="AX248" s="12" t="s">
        <v>81</v>
      </c>
      <c r="AY248" s="252" t="s">
        <v>133</v>
      </c>
    </row>
    <row r="249" s="2" customFormat="1" ht="21.75" customHeight="1">
      <c r="A249" s="36"/>
      <c r="B249" s="37"/>
      <c r="C249" s="225" t="s">
        <v>490</v>
      </c>
      <c r="D249" s="225" t="s">
        <v>134</v>
      </c>
      <c r="E249" s="226" t="s">
        <v>701</v>
      </c>
      <c r="F249" s="227" t="s">
        <v>702</v>
      </c>
      <c r="G249" s="228" t="s">
        <v>274</v>
      </c>
      <c r="H249" s="229">
        <v>17757</v>
      </c>
      <c r="I249" s="230"/>
      <c r="J249" s="231">
        <f>ROUND(I249*H249,2)</f>
        <v>0</v>
      </c>
      <c r="K249" s="227" t="s">
        <v>275</v>
      </c>
      <c r="L249" s="42"/>
      <c r="M249" s="232" t="s">
        <v>1</v>
      </c>
      <c r="N249" s="233" t="s">
        <v>38</v>
      </c>
      <c r="O249" s="89"/>
      <c r="P249" s="234">
        <f>O249*H249</f>
        <v>0</v>
      </c>
      <c r="Q249" s="234">
        <v>0.00071000000000000002</v>
      </c>
      <c r="R249" s="234">
        <f>Q249*H249</f>
        <v>12.607470000000001</v>
      </c>
      <c r="S249" s="234">
        <v>0</v>
      </c>
      <c r="T249" s="235">
        <f>S249*H249</f>
        <v>0</v>
      </c>
      <c r="U249" s="36"/>
      <c r="V249" s="36"/>
      <c r="W249" s="36"/>
      <c r="X249" s="36"/>
      <c r="Y249" s="36"/>
      <c r="Z249" s="36"/>
      <c r="AA249" s="36"/>
      <c r="AB249" s="36"/>
      <c r="AC249" s="36"/>
      <c r="AD249" s="36"/>
      <c r="AE249" s="36"/>
      <c r="AR249" s="236" t="s">
        <v>132</v>
      </c>
      <c r="AT249" s="236" t="s">
        <v>134</v>
      </c>
      <c r="AU249" s="236" t="s">
        <v>81</v>
      </c>
      <c r="AY249" s="15" t="s">
        <v>133</v>
      </c>
      <c r="BE249" s="237">
        <f>IF(N249="základní",J249,0)</f>
        <v>0</v>
      </c>
      <c r="BF249" s="237">
        <f>IF(N249="snížená",J249,0)</f>
        <v>0</v>
      </c>
      <c r="BG249" s="237">
        <f>IF(N249="zákl. přenesená",J249,0)</f>
        <v>0</v>
      </c>
      <c r="BH249" s="237">
        <f>IF(N249="sníž. přenesená",J249,0)</f>
        <v>0</v>
      </c>
      <c r="BI249" s="237">
        <f>IF(N249="nulová",J249,0)</f>
        <v>0</v>
      </c>
      <c r="BJ249" s="15" t="s">
        <v>81</v>
      </c>
      <c r="BK249" s="237">
        <f>ROUND(I249*H249,2)</f>
        <v>0</v>
      </c>
      <c r="BL249" s="15" t="s">
        <v>132</v>
      </c>
      <c r="BM249" s="236" t="s">
        <v>1176</v>
      </c>
    </row>
    <row r="250" s="2" customFormat="1">
      <c r="A250" s="36"/>
      <c r="B250" s="37"/>
      <c r="C250" s="38"/>
      <c r="D250" s="238" t="s">
        <v>139</v>
      </c>
      <c r="E250" s="38"/>
      <c r="F250" s="239" t="s">
        <v>704</v>
      </c>
      <c r="G250" s="38"/>
      <c r="H250" s="38"/>
      <c r="I250" s="143"/>
      <c r="J250" s="38"/>
      <c r="K250" s="38"/>
      <c r="L250" s="42"/>
      <c r="M250" s="240"/>
      <c r="N250" s="241"/>
      <c r="O250" s="89"/>
      <c r="P250" s="89"/>
      <c r="Q250" s="89"/>
      <c r="R250" s="89"/>
      <c r="S250" s="89"/>
      <c r="T250" s="90"/>
      <c r="U250" s="36"/>
      <c r="V250" s="36"/>
      <c r="W250" s="36"/>
      <c r="X250" s="36"/>
      <c r="Y250" s="36"/>
      <c r="Z250" s="36"/>
      <c r="AA250" s="36"/>
      <c r="AB250" s="36"/>
      <c r="AC250" s="36"/>
      <c r="AD250" s="36"/>
      <c r="AE250" s="36"/>
      <c r="AT250" s="15" t="s">
        <v>139</v>
      </c>
      <c r="AU250" s="15" t="s">
        <v>81</v>
      </c>
    </row>
    <row r="251" s="12" customFormat="1">
      <c r="A251" s="12"/>
      <c r="B251" s="242"/>
      <c r="C251" s="243"/>
      <c r="D251" s="238" t="s">
        <v>140</v>
      </c>
      <c r="E251" s="244" t="s">
        <v>488</v>
      </c>
      <c r="F251" s="245" t="s">
        <v>1177</v>
      </c>
      <c r="G251" s="243"/>
      <c r="H251" s="246">
        <v>17757</v>
      </c>
      <c r="I251" s="247"/>
      <c r="J251" s="243"/>
      <c r="K251" s="243"/>
      <c r="L251" s="248"/>
      <c r="M251" s="249"/>
      <c r="N251" s="250"/>
      <c r="O251" s="250"/>
      <c r="P251" s="250"/>
      <c r="Q251" s="250"/>
      <c r="R251" s="250"/>
      <c r="S251" s="250"/>
      <c r="T251" s="251"/>
      <c r="U251" s="12"/>
      <c r="V251" s="12"/>
      <c r="W251" s="12"/>
      <c r="X251" s="12"/>
      <c r="Y251" s="12"/>
      <c r="Z251" s="12"/>
      <c r="AA251" s="12"/>
      <c r="AB251" s="12"/>
      <c r="AC251" s="12"/>
      <c r="AD251" s="12"/>
      <c r="AE251" s="12"/>
      <c r="AT251" s="252" t="s">
        <v>140</v>
      </c>
      <c r="AU251" s="252" t="s">
        <v>81</v>
      </c>
      <c r="AV251" s="12" t="s">
        <v>103</v>
      </c>
      <c r="AW251" s="12" t="s">
        <v>30</v>
      </c>
      <c r="AX251" s="12" t="s">
        <v>81</v>
      </c>
      <c r="AY251" s="252" t="s">
        <v>133</v>
      </c>
    </row>
    <row r="252" s="2" customFormat="1" ht="16.5" customHeight="1">
      <c r="A252" s="36"/>
      <c r="B252" s="37"/>
      <c r="C252" s="225" t="s">
        <v>793</v>
      </c>
      <c r="D252" s="225" t="s">
        <v>134</v>
      </c>
      <c r="E252" s="226" t="s">
        <v>707</v>
      </c>
      <c r="F252" s="227" t="s">
        <v>1178</v>
      </c>
      <c r="G252" s="228" t="s">
        <v>274</v>
      </c>
      <c r="H252" s="229">
        <v>1000</v>
      </c>
      <c r="I252" s="230"/>
      <c r="J252" s="231">
        <f>ROUND(I252*H252,2)</f>
        <v>0</v>
      </c>
      <c r="K252" s="227" t="s">
        <v>275</v>
      </c>
      <c r="L252" s="42"/>
      <c r="M252" s="232" t="s">
        <v>1</v>
      </c>
      <c r="N252" s="233" t="s">
        <v>38</v>
      </c>
      <c r="O252" s="89"/>
      <c r="P252" s="234">
        <f>O252*H252</f>
        <v>0</v>
      </c>
      <c r="Q252" s="234">
        <v>0</v>
      </c>
      <c r="R252" s="234">
        <f>Q252*H252</f>
        <v>0</v>
      </c>
      <c r="S252" s="234">
        <v>0</v>
      </c>
      <c r="T252" s="235">
        <f>S252*H252</f>
        <v>0</v>
      </c>
      <c r="U252" s="36"/>
      <c r="V252" s="36"/>
      <c r="W252" s="36"/>
      <c r="X252" s="36"/>
      <c r="Y252" s="36"/>
      <c r="Z252" s="36"/>
      <c r="AA252" s="36"/>
      <c r="AB252" s="36"/>
      <c r="AC252" s="36"/>
      <c r="AD252" s="36"/>
      <c r="AE252" s="36"/>
      <c r="AR252" s="236" t="s">
        <v>132</v>
      </c>
      <c r="AT252" s="236" t="s">
        <v>134</v>
      </c>
      <c r="AU252" s="236" t="s">
        <v>81</v>
      </c>
      <c r="AY252" s="15" t="s">
        <v>133</v>
      </c>
      <c r="BE252" s="237">
        <f>IF(N252="základní",J252,0)</f>
        <v>0</v>
      </c>
      <c r="BF252" s="237">
        <f>IF(N252="snížená",J252,0)</f>
        <v>0</v>
      </c>
      <c r="BG252" s="237">
        <f>IF(N252="zákl. přenesená",J252,0)</f>
        <v>0</v>
      </c>
      <c r="BH252" s="237">
        <f>IF(N252="sníž. přenesená",J252,0)</f>
        <v>0</v>
      </c>
      <c r="BI252" s="237">
        <f>IF(N252="nulová",J252,0)</f>
        <v>0</v>
      </c>
      <c r="BJ252" s="15" t="s">
        <v>81</v>
      </c>
      <c r="BK252" s="237">
        <f>ROUND(I252*H252,2)</f>
        <v>0</v>
      </c>
      <c r="BL252" s="15" t="s">
        <v>132</v>
      </c>
      <c r="BM252" s="236" t="s">
        <v>1179</v>
      </c>
    </row>
    <row r="253" s="2" customFormat="1">
      <c r="A253" s="36"/>
      <c r="B253" s="37"/>
      <c r="C253" s="38"/>
      <c r="D253" s="238" t="s">
        <v>139</v>
      </c>
      <c r="E253" s="38"/>
      <c r="F253" s="239" t="s">
        <v>710</v>
      </c>
      <c r="G253" s="38"/>
      <c r="H253" s="38"/>
      <c r="I253" s="143"/>
      <c r="J253" s="38"/>
      <c r="K253" s="38"/>
      <c r="L253" s="42"/>
      <c r="M253" s="240"/>
      <c r="N253" s="241"/>
      <c r="O253" s="89"/>
      <c r="P253" s="89"/>
      <c r="Q253" s="89"/>
      <c r="R253" s="89"/>
      <c r="S253" s="89"/>
      <c r="T253" s="90"/>
      <c r="U253" s="36"/>
      <c r="V253" s="36"/>
      <c r="W253" s="36"/>
      <c r="X253" s="36"/>
      <c r="Y253" s="36"/>
      <c r="Z253" s="36"/>
      <c r="AA253" s="36"/>
      <c r="AB253" s="36"/>
      <c r="AC253" s="36"/>
      <c r="AD253" s="36"/>
      <c r="AE253" s="36"/>
      <c r="AT253" s="15" t="s">
        <v>139</v>
      </c>
      <c r="AU253" s="15" t="s">
        <v>81</v>
      </c>
    </row>
    <row r="254" s="12" customFormat="1">
      <c r="A254" s="12"/>
      <c r="B254" s="242"/>
      <c r="C254" s="243"/>
      <c r="D254" s="238" t="s">
        <v>140</v>
      </c>
      <c r="E254" s="244" t="s">
        <v>495</v>
      </c>
      <c r="F254" s="245" t="s">
        <v>1180</v>
      </c>
      <c r="G254" s="243"/>
      <c r="H254" s="246">
        <v>1000</v>
      </c>
      <c r="I254" s="247"/>
      <c r="J254" s="243"/>
      <c r="K254" s="243"/>
      <c r="L254" s="248"/>
      <c r="M254" s="249"/>
      <c r="N254" s="250"/>
      <c r="O254" s="250"/>
      <c r="P254" s="250"/>
      <c r="Q254" s="250"/>
      <c r="R254" s="250"/>
      <c r="S254" s="250"/>
      <c r="T254" s="251"/>
      <c r="U254" s="12"/>
      <c r="V254" s="12"/>
      <c r="W254" s="12"/>
      <c r="X254" s="12"/>
      <c r="Y254" s="12"/>
      <c r="Z254" s="12"/>
      <c r="AA254" s="12"/>
      <c r="AB254" s="12"/>
      <c r="AC254" s="12"/>
      <c r="AD254" s="12"/>
      <c r="AE254" s="12"/>
      <c r="AT254" s="252" t="s">
        <v>140</v>
      </c>
      <c r="AU254" s="252" t="s">
        <v>81</v>
      </c>
      <c r="AV254" s="12" t="s">
        <v>103</v>
      </c>
      <c r="AW254" s="12" t="s">
        <v>30</v>
      </c>
      <c r="AX254" s="12" t="s">
        <v>81</v>
      </c>
      <c r="AY254" s="252" t="s">
        <v>133</v>
      </c>
    </row>
    <row r="255" s="2" customFormat="1" ht="16.5" customHeight="1">
      <c r="A255" s="36"/>
      <c r="B255" s="37"/>
      <c r="C255" s="225" t="s">
        <v>797</v>
      </c>
      <c r="D255" s="225" t="s">
        <v>134</v>
      </c>
      <c r="E255" s="226" t="s">
        <v>713</v>
      </c>
      <c r="F255" s="227" t="s">
        <v>1181</v>
      </c>
      <c r="G255" s="228" t="s">
        <v>274</v>
      </c>
      <c r="H255" s="229">
        <v>12670</v>
      </c>
      <c r="I255" s="230"/>
      <c r="J255" s="231">
        <f>ROUND(I255*H255,2)</f>
        <v>0</v>
      </c>
      <c r="K255" s="227" t="s">
        <v>275</v>
      </c>
      <c r="L255" s="42"/>
      <c r="M255" s="232" t="s">
        <v>1</v>
      </c>
      <c r="N255" s="233" t="s">
        <v>38</v>
      </c>
      <c r="O255" s="89"/>
      <c r="P255" s="234">
        <f>O255*H255</f>
        <v>0</v>
      </c>
      <c r="Q255" s="234">
        <v>0</v>
      </c>
      <c r="R255" s="234">
        <f>Q255*H255</f>
        <v>0</v>
      </c>
      <c r="S255" s="234">
        <v>0</v>
      </c>
      <c r="T255" s="235">
        <f>S255*H255</f>
        <v>0</v>
      </c>
      <c r="U255" s="36"/>
      <c r="V255" s="36"/>
      <c r="W255" s="36"/>
      <c r="X255" s="36"/>
      <c r="Y255" s="36"/>
      <c r="Z255" s="36"/>
      <c r="AA255" s="36"/>
      <c r="AB255" s="36"/>
      <c r="AC255" s="36"/>
      <c r="AD255" s="36"/>
      <c r="AE255" s="36"/>
      <c r="AR255" s="236" t="s">
        <v>132</v>
      </c>
      <c r="AT255" s="236" t="s">
        <v>134</v>
      </c>
      <c r="AU255" s="236" t="s">
        <v>81</v>
      </c>
      <c r="AY255" s="15" t="s">
        <v>133</v>
      </c>
      <c r="BE255" s="237">
        <f>IF(N255="základní",J255,0)</f>
        <v>0</v>
      </c>
      <c r="BF255" s="237">
        <f>IF(N255="snížená",J255,0)</f>
        <v>0</v>
      </c>
      <c r="BG255" s="237">
        <f>IF(N255="zákl. přenesená",J255,0)</f>
        <v>0</v>
      </c>
      <c r="BH255" s="237">
        <f>IF(N255="sníž. přenesená",J255,0)</f>
        <v>0</v>
      </c>
      <c r="BI255" s="237">
        <f>IF(N255="nulová",J255,0)</f>
        <v>0</v>
      </c>
      <c r="BJ255" s="15" t="s">
        <v>81</v>
      </c>
      <c r="BK255" s="237">
        <f>ROUND(I255*H255,2)</f>
        <v>0</v>
      </c>
      <c r="BL255" s="15" t="s">
        <v>132</v>
      </c>
      <c r="BM255" s="236" t="s">
        <v>1182</v>
      </c>
    </row>
    <row r="256" s="2" customFormat="1">
      <c r="A256" s="36"/>
      <c r="B256" s="37"/>
      <c r="C256" s="38"/>
      <c r="D256" s="238" t="s">
        <v>139</v>
      </c>
      <c r="E256" s="38"/>
      <c r="F256" s="239" t="s">
        <v>716</v>
      </c>
      <c r="G256" s="38"/>
      <c r="H256" s="38"/>
      <c r="I256" s="143"/>
      <c r="J256" s="38"/>
      <c r="K256" s="38"/>
      <c r="L256" s="42"/>
      <c r="M256" s="240"/>
      <c r="N256" s="241"/>
      <c r="O256" s="89"/>
      <c r="P256" s="89"/>
      <c r="Q256" s="89"/>
      <c r="R256" s="89"/>
      <c r="S256" s="89"/>
      <c r="T256" s="90"/>
      <c r="U256" s="36"/>
      <c r="V256" s="36"/>
      <c r="W256" s="36"/>
      <c r="X256" s="36"/>
      <c r="Y256" s="36"/>
      <c r="Z256" s="36"/>
      <c r="AA256" s="36"/>
      <c r="AB256" s="36"/>
      <c r="AC256" s="36"/>
      <c r="AD256" s="36"/>
      <c r="AE256" s="36"/>
      <c r="AT256" s="15" t="s">
        <v>139</v>
      </c>
      <c r="AU256" s="15" t="s">
        <v>81</v>
      </c>
    </row>
    <row r="257" s="12" customFormat="1">
      <c r="A257" s="12"/>
      <c r="B257" s="242"/>
      <c r="C257" s="243"/>
      <c r="D257" s="238" t="s">
        <v>140</v>
      </c>
      <c r="E257" s="244" t="s">
        <v>1183</v>
      </c>
      <c r="F257" s="245" t="s">
        <v>1184</v>
      </c>
      <c r="G257" s="243"/>
      <c r="H257" s="246">
        <v>12485</v>
      </c>
      <c r="I257" s="247"/>
      <c r="J257" s="243"/>
      <c r="K257" s="243"/>
      <c r="L257" s="248"/>
      <c r="M257" s="249"/>
      <c r="N257" s="250"/>
      <c r="O257" s="250"/>
      <c r="P257" s="250"/>
      <c r="Q257" s="250"/>
      <c r="R257" s="250"/>
      <c r="S257" s="250"/>
      <c r="T257" s="251"/>
      <c r="U257" s="12"/>
      <c r="V257" s="12"/>
      <c r="W257" s="12"/>
      <c r="X257" s="12"/>
      <c r="Y257" s="12"/>
      <c r="Z257" s="12"/>
      <c r="AA257" s="12"/>
      <c r="AB257" s="12"/>
      <c r="AC257" s="12"/>
      <c r="AD257" s="12"/>
      <c r="AE257" s="12"/>
      <c r="AT257" s="252" t="s">
        <v>140</v>
      </c>
      <c r="AU257" s="252" t="s">
        <v>81</v>
      </c>
      <c r="AV257" s="12" t="s">
        <v>103</v>
      </c>
      <c r="AW257" s="12" t="s">
        <v>30</v>
      </c>
      <c r="AX257" s="12" t="s">
        <v>73</v>
      </c>
      <c r="AY257" s="252" t="s">
        <v>133</v>
      </c>
    </row>
    <row r="258" s="12" customFormat="1">
      <c r="A258" s="12"/>
      <c r="B258" s="242"/>
      <c r="C258" s="243"/>
      <c r="D258" s="238" t="s">
        <v>140</v>
      </c>
      <c r="E258" s="244" t="s">
        <v>1051</v>
      </c>
      <c r="F258" s="245" t="s">
        <v>1185</v>
      </c>
      <c r="G258" s="243"/>
      <c r="H258" s="246">
        <v>185</v>
      </c>
      <c r="I258" s="247"/>
      <c r="J258" s="243"/>
      <c r="K258" s="243"/>
      <c r="L258" s="248"/>
      <c r="M258" s="249"/>
      <c r="N258" s="250"/>
      <c r="O258" s="250"/>
      <c r="P258" s="250"/>
      <c r="Q258" s="250"/>
      <c r="R258" s="250"/>
      <c r="S258" s="250"/>
      <c r="T258" s="251"/>
      <c r="U258" s="12"/>
      <c r="V258" s="12"/>
      <c r="W258" s="12"/>
      <c r="X258" s="12"/>
      <c r="Y258" s="12"/>
      <c r="Z258" s="12"/>
      <c r="AA258" s="12"/>
      <c r="AB258" s="12"/>
      <c r="AC258" s="12"/>
      <c r="AD258" s="12"/>
      <c r="AE258" s="12"/>
      <c r="AT258" s="252" t="s">
        <v>140</v>
      </c>
      <c r="AU258" s="252" t="s">
        <v>81</v>
      </c>
      <c r="AV258" s="12" t="s">
        <v>103</v>
      </c>
      <c r="AW258" s="12" t="s">
        <v>30</v>
      </c>
      <c r="AX258" s="12" t="s">
        <v>73</v>
      </c>
      <c r="AY258" s="252" t="s">
        <v>133</v>
      </c>
    </row>
    <row r="259" s="12" customFormat="1">
      <c r="A259" s="12"/>
      <c r="B259" s="242"/>
      <c r="C259" s="243"/>
      <c r="D259" s="238" t="s">
        <v>140</v>
      </c>
      <c r="E259" s="244" t="s">
        <v>1186</v>
      </c>
      <c r="F259" s="245" t="s">
        <v>1187</v>
      </c>
      <c r="G259" s="243"/>
      <c r="H259" s="246">
        <v>12670</v>
      </c>
      <c r="I259" s="247"/>
      <c r="J259" s="243"/>
      <c r="K259" s="243"/>
      <c r="L259" s="248"/>
      <c r="M259" s="249"/>
      <c r="N259" s="250"/>
      <c r="O259" s="250"/>
      <c r="P259" s="250"/>
      <c r="Q259" s="250"/>
      <c r="R259" s="250"/>
      <c r="S259" s="250"/>
      <c r="T259" s="251"/>
      <c r="U259" s="12"/>
      <c r="V259" s="12"/>
      <c r="W259" s="12"/>
      <c r="X259" s="12"/>
      <c r="Y259" s="12"/>
      <c r="Z259" s="12"/>
      <c r="AA259" s="12"/>
      <c r="AB259" s="12"/>
      <c r="AC259" s="12"/>
      <c r="AD259" s="12"/>
      <c r="AE259" s="12"/>
      <c r="AT259" s="252" t="s">
        <v>140</v>
      </c>
      <c r="AU259" s="252" t="s">
        <v>81</v>
      </c>
      <c r="AV259" s="12" t="s">
        <v>103</v>
      </c>
      <c r="AW259" s="12" t="s">
        <v>30</v>
      </c>
      <c r="AX259" s="12" t="s">
        <v>81</v>
      </c>
      <c r="AY259" s="252" t="s">
        <v>133</v>
      </c>
    </row>
    <row r="260" s="2" customFormat="1" ht="16.5" customHeight="1">
      <c r="A260" s="36"/>
      <c r="B260" s="37"/>
      <c r="C260" s="225" t="s">
        <v>804</v>
      </c>
      <c r="D260" s="225" t="s">
        <v>134</v>
      </c>
      <c r="E260" s="226" t="s">
        <v>721</v>
      </c>
      <c r="F260" s="227" t="s">
        <v>1188</v>
      </c>
      <c r="G260" s="228" t="s">
        <v>274</v>
      </c>
      <c r="H260" s="229">
        <v>5087.25</v>
      </c>
      <c r="I260" s="230"/>
      <c r="J260" s="231">
        <f>ROUND(I260*H260,2)</f>
        <v>0</v>
      </c>
      <c r="K260" s="227" t="s">
        <v>275</v>
      </c>
      <c r="L260" s="42"/>
      <c r="M260" s="232" t="s">
        <v>1</v>
      </c>
      <c r="N260" s="233" t="s">
        <v>38</v>
      </c>
      <c r="O260" s="89"/>
      <c r="P260" s="234">
        <f>O260*H260</f>
        <v>0</v>
      </c>
      <c r="Q260" s="234">
        <v>0</v>
      </c>
      <c r="R260" s="234">
        <f>Q260*H260</f>
        <v>0</v>
      </c>
      <c r="S260" s="234">
        <v>0</v>
      </c>
      <c r="T260" s="235">
        <f>S260*H260</f>
        <v>0</v>
      </c>
      <c r="U260" s="36"/>
      <c r="V260" s="36"/>
      <c r="W260" s="36"/>
      <c r="X260" s="36"/>
      <c r="Y260" s="36"/>
      <c r="Z260" s="36"/>
      <c r="AA260" s="36"/>
      <c r="AB260" s="36"/>
      <c r="AC260" s="36"/>
      <c r="AD260" s="36"/>
      <c r="AE260" s="36"/>
      <c r="AR260" s="236" t="s">
        <v>132</v>
      </c>
      <c r="AT260" s="236" t="s">
        <v>134</v>
      </c>
      <c r="AU260" s="236" t="s">
        <v>81</v>
      </c>
      <c r="AY260" s="15" t="s">
        <v>133</v>
      </c>
      <c r="BE260" s="237">
        <f>IF(N260="základní",J260,0)</f>
        <v>0</v>
      </c>
      <c r="BF260" s="237">
        <f>IF(N260="snížená",J260,0)</f>
        <v>0</v>
      </c>
      <c r="BG260" s="237">
        <f>IF(N260="zákl. přenesená",J260,0)</f>
        <v>0</v>
      </c>
      <c r="BH260" s="237">
        <f>IF(N260="sníž. přenesená",J260,0)</f>
        <v>0</v>
      </c>
      <c r="BI260" s="237">
        <f>IF(N260="nulová",J260,0)</f>
        <v>0</v>
      </c>
      <c r="BJ260" s="15" t="s">
        <v>81</v>
      </c>
      <c r="BK260" s="237">
        <f>ROUND(I260*H260,2)</f>
        <v>0</v>
      </c>
      <c r="BL260" s="15" t="s">
        <v>132</v>
      </c>
      <c r="BM260" s="236" t="s">
        <v>1189</v>
      </c>
    </row>
    <row r="261" s="2" customFormat="1">
      <c r="A261" s="36"/>
      <c r="B261" s="37"/>
      <c r="C261" s="38"/>
      <c r="D261" s="238" t="s">
        <v>139</v>
      </c>
      <c r="E261" s="38"/>
      <c r="F261" s="239" t="s">
        <v>724</v>
      </c>
      <c r="G261" s="38"/>
      <c r="H261" s="38"/>
      <c r="I261" s="143"/>
      <c r="J261" s="38"/>
      <c r="K261" s="38"/>
      <c r="L261" s="42"/>
      <c r="M261" s="240"/>
      <c r="N261" s="241"/>
      <c r="O261" s="89"/>
      <c r="P261" s="89"/>
      <c r="Q261" s="89"/>
      <c r="R261" s="89"/>
      <c r="S261" s="89"/>
      <c r="T261" s="90"/>
      <c r="U261" s="36"/>
      <c r="V261" s="36"/>
      <c r="W261" s="36"/>
      <c r="X261" s="36"/>
      <c r="Y261" s="36"/>
      <c r="Z261" s="36"/>
      <c r="AA261" s="36"/>
      <c r="AB261" s="36"/>
      <c r="AC261" s="36"/>
      <c r="AD261" s="36"/>
      <c r="AE261" s="36"/>
      <c r="AT261" s="15" t="s">
        <v>139</v>
      </c>
      <c r="AU261" s="15" t="s">
        <v>81</v>
      </c>
    </row>
    <row r="262" s="12" customFormat="1">
      <c r="A262" s="12"/>
      <c r="B262" s="242"/>
      <c r="C262" s="243"/>
      <c r="D262" s="238" t="s">
        <v>140</v>
      </c>
      <c r="E262" s="244" t="s">
        <v>802</v>
      </c>
      <c r="F262" s="245" t="s">
        <v>1190</v>
      </c>
      <c r="G262" s="243"/>
      <c r="H262" s="246">
        <v>5087.25</v>
      </c>
      <c r="I262" s="247"/>
      <c r="J262" s="243"/>
      <c r="K262" s="243"/>
      <c r="L262" s="248"/>
      <c r="M262" s="249"/>
      <c r="N262" s="250"/>
      <c r="O262" s="250"/>
      <c r="P262" s="250"/>
      <c r="Q262" s="250"/>
      <c r="R262" s="250"/>
      <c r="S262" s="250"/>
      <c r="T262" s="251"/>
      <c r="U262" s="12"/>
      <c r="V262" s="12"/>
      <c r="W262" s="12"/>
      <c r="X262" s="12"/>
      <c r="Y262" s="12"/>
      <c r="Z262" s="12"/>
      <c r="AA262" s="12"/>
      <c r="AB262" s="12"/>
      <c r="AC262" s="12"/>
      <c r="AD262" s="12"/>
      <c r="AE262" s="12"/>
      <c r="AT262" s="252" t="s">
        <v>140</v>
      </c>
      <c r="AU262" s="252" t="s">
        <v>81</v>
      </c>
      <c r="AV262" s="12" t="s">
        <v>103</v>
      </c>
      <c r="AW262" s="12" t="s">
        <v>30</v>
      </c>
      <c r="AX262" s="12" t="s">
        <v>81</v>
      </c>
      <c r="AY262" s="252" t="s">
        <v>133</v>
      </c>
    </row>
    <row r="263" s="2" customFormat="1" ht="21.75" customHeight="1">
      <c r="A263" s="36"/>
      <c r="B263" s="37"/>
      <c r="C263" s="225" t="s">
        <v>142</v>
      </c>
      <c r="D263" s="225" t="s">
        <v>134</v>
      </c>
      <c r="E263" s="226" t="s">
        <v>727</v>
      </c>
      <c r="F263" s="227" t="s">
        <v>728</v>
      </c>
      <c r="G263" s="228" t="s">
        <v>274</v>
      </c>
      <c r="H263" s="229">
        <v>72</v>
      </c>
      <c r="I263" s="230"/>
      <c r="J263" s="231">
        <f>ROUND(I263*H263,2)</f>
        <v>0</v>
      </c>
      <c r="K263" s="227" t="s">
        <v>275</v>
      </c>
      <c r="L263" s="42"/>
      <c r="M263" s="232" t="s">
        <v>1</v>
      </c>
      <c r="N263" s="233" t="s">
        <v>38</v>
      </c>
      <c r="O263" s="89"/>
      <c r="P263" s="234">
        <f>O263*H263</f>
        <v>0</v>
      </c>
      <c r="Q263" s="234">
        <v>0.61404000000000003</v>
      </c>
      <c r="R263" s="234">
        <f>Q263*H263</f>
        <v>44.210880000000003</v>
      </c>
      <c r="S263" s="234">
        <v>0</v>
      </c>
      <c r="T263" s="235">
        <f>S263*H263</f>
        <v>0</v>
      </c>
      <c r="U263" s="36"/>
      <c r="V263" s="36"/>
      <c r="W263" s="36"/>
      <c r="X263" s="36"/>
      <c r="Y263" s="36"/>
      <c r="Z263" s="36"/>
      <c r="AA263" s="36"/>
      <c r="AB263" s="36"/>
      <c r="AC263" s="36"/>
      <c r="AD263" s="36"/>
      <c r="AE263" s="36"/>
      <c r="AR263" s="236" t="s">
        <v>132</v>
      </c>
      <c r="AT263" s="236" t="s">
        <v>134</v>
      </c>
      <c r="AU263" s="236" t="s">
        <v>81</v>
      </c>
      <c r="AY263" s="15" t="s">
        <v>133</v>
      </c>
      <c r="BE263" s="237">
        <f>IF(N263="základní",J263,0)</f>
        <v>0</v>
      </c>
      <c r="BF263" s="237">
        <f>IF(N263="snížená",J263,0)</f>
        <v>0</v>
      </c>
      <c r="BG263" s="237">
        <f>IF(N263="zákl. přenesená",J263,0)</f>
        <v>0</v>
      </c>
      <c r="BH263" s="237">
        <f>IF(N263="sníž. přenesená",J263,0)</f>
        <v>0</v>
      </c>
      <c r="BI263" s="237">
        <f>IF(N263="nulová",J263,0)</f>
        <v>0</v>
      </c>
      <c r="BJ263" s="15" t="s">
        <v>81</v>
      </c>
      <c r="BK263" s="237">
        <f>ROUND(I263*H263,2)</f>
        <v>0</v>
      </c>
      <c r="BL263" s="15" t="s">
        <v>132</v>
      </c>
      <c r="BM263" s="236" t="s">
        <v>1191</v>
      </c>
    </row>
    <row r="264" s="2" customFormat="1">
      <c r="A264" s="36"/>
      <c r="B264" s="37"/>
      <c r="C264" s="38"/>
      <c r="D264" s="238" t="s">
        <v>139</v>
      </c>
      <c r="E264" s="38"/>
      <c r="F264" s="239" t="s">
        <v>730</v>
      </c>
      <c r="G264" s="38"/>
      <c r="H264" s="38"/>
      <c r="I264" s="143"/>
      <c r="J264" s="38"/>
      <c r="K264" s="38"/>
      <c r="L264" s="42"/>
      <c r="M264" s="240"/>
      <c r="N264" s="241"/>
      <c r="O264" s="89"/>
      <c r="P264" s="89"/>
      <c r="Q264" s="89"/>
      <c r="R264" s="89"/>
      <c r="S264" s="89"/>
      <c r="T264" s="90"/>
      <c r="U264" s="36"/>
      <c r="V264" s="36"/>
      <c r="W264" s="36"/>
      <c r="X264" s="36"/>
      <c r="Y264" s="36"/>
      <c r="Z264" s="36"/>
      <c r="AA264" s="36"/>
      <c r="AB264" s="36"/>
      <c r="AC264" s="36"/>
      <c r="AD264" s="36"/>
      <c r="AE264" s="36"/>
      <c r="AT264" s="15" t="s">
        <v>139</v>
      </c>
      <c r="AU264" s="15" t="s">
        <v>81</v>
      </c>
    </row>
    <row r="265" s="12" customFormat="1">
      <c r="A265" s="12"/>
      <c r="B265" s="242"/>
      <c r="C265" s="243"/>
      <c r="D265" s="238" t="s">
        <v>140</v>
      </c>
      <c r="E265" s="244" t="s">
        <v>808</v>
      </c>
      <c r="F265" s="245" t="s">
        <v>671</v>
      </c>
      <c r="G265" s="243"/>
      <c r="H265" s="246">
        <v>72</v>
      </c>
      <c r="I265" s="247"/>
      <c r="J265" s="243"/>
      <c r="K265" s="243"/>
      <c r="L265" s="248"/>
      <c r="M265" s="249"/>
      <c r="N265" s="250"/>
      <c r="O265" s="250"/>
      <c r="P265" s="250"/>
      <c r="Q265" s="250"/>
      <c r="R265" s="250"/>
      <c r="S265" s="250"/>
      <c r="T265" s="251"/>
      <c r="U265" s="12"/>
      <c r="V265" s="12"/>
      <c r="W265" s="12"/>
      <c r="X265" s="12"/>
      <c r="Y265" s="12"/>
      <c r="Z265" s="12"/>
      <c r="AA265" s="12"/>
      <c r="AB265" s="12"/>
      <c r="AC265" s="12"/>
      <c r="AD265" s="12"/>
      <c r="AE265" s="12"/>
      <c r="AT265" s="252" t="s">
        <v>140</v>
      </c>
      <c r="AU265" s="252" t="s">
        <v>81</v>
      </c>
      <c r="AV265" s="12" t="s">
        <v>103</v>
      </c>
      <c r="AW265" s="12" t="s">
        <v>30</v>
      </c>
      <c r="AX265" s="12" t="s">
        <v>81</v>
      </c>
      <c r="AY265" s="252" t="s">
        <v>133</v>
      </c>
    </row>
    <row r="266" s="11" customFormat="1" ht="25.92" customHeight="1">
      <c r="A266" s="11"/>
      <c r="B266" s="211"/>
      <c r="C266" s="212"/>
      <c r="D266" s="213" t="s">
        <v>72</v>
      </c>
      <c r="E266" s="214" t="s">
        <v>733</v>
      </c>
      <c r="F266" s="214" t="s">
        <v>734</v>
      </c>
      <c r="G266" s="212"/>
      <c r="H266" s="212"/>
      <c r="I266" s="215"/>
      <c r="J266" s="216">
        <f>BK266</f>
        <v>0</v>
      </c>
      <c r="K266" s="212"/>
      <c r="L266" s="217"/>
      <c r="M266" s="218"/>
      <c r="N266" s="219"/>
      <c r="O266" s="219"/>
      <c r="P266" s="220">
        <f>SUM(P267:P276)</f>
        <v>0</v>
      </c>
      <c r="Q266" s="219"/>
      <c r="R266" s="220">
        <f>SUM(R267:R276)</f>
        <v>0.17524300000000001</v>
      </c>
      <c r="S266" s="219"/>
      <c r="T266" s="221">
        <f>SUM(T267:T276)</f>
        <v>0</v>
      </c>
      <c r="U266" s="11"/>
      <c r="V266" s="11"/>
      <c r="W266" s="11"/>
      <c r="X266" s="11"/>
      <c r="Y266" s="11"/>
      <c r="Z266" s="11"/>
      <c r="AA266" s="11"/>
      <c r="AB266" s="11"/>
      <c r="AC266" s="11"/>
      <c r="AD266" s="11"/>
      <c r="AE266" s="11"/>
      <c r="AR266" s="222" t="s">
        <v>132</v>
      </c>
      <c r="AT266" s="223" t="s">
        <v>72</v>
      </c>
      <c r="AU266" s="223" t="s">
        <v>73</v>
      </c>
      <c r="AY266" s="222" t="s">
        <v>133</v>
      </c>
      <c r="BK266" s="224">
        <f>SUM(BK267:BK276)</f>
        <v>0</v>
      </c>
    </row>
    <row r="267" s="2" customFormat="1" ht="21.75" customHeight="1">
      <c r="A267" s="36"/>
      <c r="B267" s="37"/>
      <c r="C267" s="225" t="s">
        <v>1192</v>
      </c>
      <c r="D267" s="225" t="s">
        <v>134</v>
      </c>
      <c r="E267" s="226" t="s">
        <v>758</v>
      </c>
      <c r="F267" s="227" t="s">
        <v>759</v>
      </c>
      <c r="G267" s="228" t="s">
        <v>274</v>
      </c>
      <c r="H267" s="229">
        <v>87.420000000000002</v>
      </c>
      <c r="I267" s="230"/>
      <c r="J267" s="231">
        <f>ROUND(I267*H267,2)</f>
        <v>0</v>
      </c>
      <c r="K267" s="227" t="s">
        <v>275</v>
      </c>
      <c r="L267" s="42"/>
      <c r="M267" s="232" t="s">
        <v>1</v>
      </c>
      <c r="N267" s="233" t="s">
        <v>38</v>
      </c>
      <c r="O267" s="89"/>
      <c r="P267" s="234">
        <f>O267*H267</f>
        <v>0</v>
      </c>
      <c r="Q267" s="234">
        <v>0</v>
      </c>
      <c r="R267" s="234">
        <f>Q267*H267</f>
        <v>0</v>
      </c>
      <c r="S267" s="234">
        <v>0</v>
      </c>
      <c r="T267" s="235">
        <f>S267*H267</f>
        <v>0</v>
      </c>
      <c r="U267" s="36"/>
      <c r="V267" s="36"/>
      <c r="W267" s="36"/>
      <c r="X267" s="36"/>
      <c r="Y267" s="36"/>
      <c r="Z267" s="36"/>
      <c r="AA267" s="36"/>
      <c r="AB267" s="36"/>
      <c r="AC267" s="36"/>
      <c r="AD267" s="36"/>
      <c r="AE267" s="36"/>
      <c r="AR267" s="236" t="s">
        <v>132</v>
      </c>
      <c r="AT267" s="236" t="s">
        <v>134</v>
      </c>
      <c r="AU267" s="236" t="s">
        <v>81</v>
      </c>
      <c r="AY267" s="15" t="s">
        <v>133</v>
      </c>
      <c r="BE267" s="237">
        <f>IF(N267="základní",J267,0)</f>
        <v>0</v>
      </c>
      <c r="BF267" s="237">
        <f>IF(N267="snížená",J267,0)</f>
        <v>0</v>
      </c>
      <c r="BG267" s="237">
        <f>IF(N267="zákl. přenesená",J267,0)</f>
        <v>0</v>
      </c>
      <c r="BH267" s="237">
        <f>IF(N267="sníž. přenesená",J267,0)</f>
        <v>0</v>
      </c>
      <c r="BI267" s="237">
        <f>IF(N267="nulová",J267,0)</f>
        <v>0</v>
      </c>
      <c r="BJ267" s="15" t="s">
        <v>81</v>
      </c>
      <c r="BK267" s="237">
        <f>ROUND(I267*H267,2)</f>
        <v>0</v>
      </c>
      <c r="BL267" s="15" t="s">
        <v>132</v>
      </c>
      <c r="BM267" s="236" t="s">
        <v>1193</v>
      </c>
    </row>
    <row r="268" s="2" customFormat="1">
      <c r="A268" s="36"/>
      <c r="B268" s="37"/>
      <c r="C268" s="38"/>
      <c r="D268" s="238" t="s">
        <v>139</v>
      </c>
      <c r="E268" s="38"/>
      <c r="F268" s="239" t="s">
        <v>761</v>
      </c>
      <c r="G268" s="38"/>
      <c r="H268" s="38"/>
      <c r="I268" s="143"/>
      <c r="J268" s="38"/>
      <c r="K268" s="38"/>
      <c r="L268" s="42"/>
      <c r="M268" s="240"/>
      <c r="N268" s="241"/>
      <c r="O268" s="89"/>
      <c r="P268" s="89"/>
      <c r="Q268" s="89"/>
      <c r="R268" s="89"/>
      <c r="S268" s="89"/>
      <c r="T268" s="90"/>
      <c r="U268" s="36"/>
      <c r="V268" s="36"/>
      <c r="W268" s="36"/>
      <c r="X268" s="36"/>
      <c r="Y268" s="36"/>
      <c r="Z268" s="36"/>
      <c r="AA268" s="36"/>
      <c r="AB268" s="36"/>
      <c r="AC268" s="36"/>
      <c r="AD268" s="36"/>
      <c r="AE268" s="36"/>
      <c r="AT268" s="15" t="s">
        <v>139</v>
      </c>
      <c r="AU268" s="15" t="s">
        <v>81</v>
      </c>
    </row>
    <row r="269" s="12" customFormat="1">
      <c r="A269" s="12"/>
      <c r="B269" s="242"/>
      <c r="C269" s="243"/>
      <c r="D269" s="238" t="s">
        <v>140</v>
      </c>
      <c r="E269" s="244" t="s">
        <v>1194</v>
      </c>
      <c r="F269" s="245" t="s">
        <v>1195</v>
      </c>
      <c r="G269" s="243"/>
      <c r="H269" s="246">
        <v>87.420000000000002</v>
      </c>
      <c r="I269" s="247"/>
      <c r="J269" s="243"/>
      <c r="K269" s="243"/>
      <c r="L269" s="248"/>
      <c r="M269" s="249"/>
      <c r="N269" s="250"/>
      <c r="O269" s="250"/>
      <c r="P269" s="250"/>
      <c r="Q269" s="250"/>
      <c r="R269" s="250"/>
      <c r="S269" s="250"/>
      <c r="T269" s="251"/>
      <c r="U269" s="12"/>
      <c r="V269" s="12"/>
      <c r="W269" s="12"/>
      <c r="X269" s="12"/>
      <c r="Y269" s="12"/>
      <c r="Z269" s="12"/>
      <c r="AA269" s="12"/>
      <c r="AB269" s="12"/>
      <c r="AC269" s="12"/>
      <c r="AD269" s="12"/>
      <c r="AE269" s="12"/>
      <c r="AT269" s="252" t="s">
        <v>140</v>
      </c>
      <c r="AU269" s="252" t="s">
        <v>81</v>
      </c>
      <c r="AV269" s="12" t="s">
        <v>103</v>
      </c>
      <c r="AW269" s="12" t="s">
        <v>30</v>
      </c>
      <c r="AX269" s="12" t="s">
        <v>81</v>
      </c>
      <c r="AY269" s="252" t="s">
        <v>133</v>
      </c>
    </row>
    <row r="270" s="2" customFormat="1" ht="16.5" customHeight="1">
      <c r="A270" s="36"/>
      <c r="B270" s="37"/>
      <c r="C270" s="270" t="s">
        <v>821</v>
      </c>
      <c r="D270" s="270" t="s">
        <v>137</v>
      </c>
      <c r="E270" s="271" t="s">
        <v>743</v>
      </c>
      <c r="F270" s="272" t="s">
        <v>744</v>
      </c>
      <c r="G270" s="273" t="s">
        <v>478</v>
      </c>
      <c r="H270" s="274">
        <v>0.031</v>
      </c>
      <c r="I270" s="275"/>
      <c r="J270" s="276">
        <f>ROUND(I270*H270,2)</f>
        <v>0</v>
      </c>
      <c r="K270" s="272" t="s">
        <v>275</v>
      </c>
      <c r="L270" s="277"/>
      <c r="M270" s="278" t="s">
        <v>1</v>
      </c>
      <c r="N270" s="279" t="s">
        <v>38</v>
      </c>
      <c r="O270" s="89"/>
      <c r="P270" s="234">
        <f>O270*H270</f>
        <v>0</v>
      </c>
      <c r="Q270" s="234">
        <v>1</v>
      </c>
      <c r="R270" s="234">
        <f>Q270*H270</f>
        <v>0.031</v>
      </c>
      <c r="S270" s="234">
        <v>0</v>
      </c>
      <c r="T270" s="235">
        <f>S270*H270</f>
        <v>0</v>
      </c>
      <c r="U270" s="36"/>
      <c r="V270" s="36"/>
      <c r="W270" s="36"/>
      <c r="X270" s="36"/>
      <c r="Y270" s="36"/>
      <c r="Z270" s="36"/>
      <c r="AA270" s="36"/>
      <c r="AB270" s="36"/>
      <c r="AC270" s="36"/>
      <c r="AD270" s="36"/>
      <c r="AE270" s="36"/>
      <c r="AR270" s="236" t="s">
        <v>173</v>
      </c>
      <c r="AT270" s="236" t="s">
        <v>137</v>
      </c>
      <c r="AU270" s="236" t="s">
        <v>81</v>
      </c>
      <c r="AY270" s="15" t="s">
        <v>133</v>
      </c>
      <c r="BE270" s="237">
        <f>IF(N270="základní",J270,0)</f>
        <v>0</v>
      </c>
      <c r="BF270" s="237">
        <f>IF(N270="snížená",J270,0)</f>
        <v>0</v>
      </c>
      <c r="BG270" s="237">
        <f>IF(N270="zákl. přenesená",J270,0)</f>
        <v>0</v>
      </c>
      <c r="BH270" s="237">
        <f>IF(N270="sníž. přenesená",J270,0)</f>
        <v>0</v>
      </c>
      <c r="BI270" s="237">
        <f>IF(N270="nulová",J270,0)</f>
        <v>0</v>
      </c>
      <c r="BJ270" s="15" t="s">
        <v>81</v>
      </c>
      <c r="BK270" s="237">
        <f>ROUND(I270*H270,2)</f>
        <v>0</v>
      </c>
      <c r="BL270" s="15" t="s">
        <v>132</v>
      </c>
      <c r="BM270" s="236" t="s">
        <v>1196</v>
      </c>
    </row>
    <row r="271" s="2" customFormat="1">
      <c r="A271" s="36"/>
      <c r="B271" s="37"/>
      <c r="C271" s="38"/>
      <c r="D271" s="238" t="s">
        <v>139</v>
      </c>
      <c r="E271" s="38"/>
      <c r="F271" s="239" t="s">
        <v>744</v>
      </c>
      <c r="G271" s="38"/>
      <c r="H271" s="38"/>
      <c r="I271" s="143"/>
      <c r="J271" s="38"/>
      <c r="K271" s="38"/>
      <c r="L271" s="42"/>
      <c r="M271" s="240"/>
      <c r="N271" s="241"/>
      <c r="O271" s="89"/>
      <c r="P271" s="89"/>
      <c r="Q271" s="89"/>
      <c r="R271" s="89"/>
      <c r="S271" s="89"/>
      <c r="T271" s="90"/>
      <c r="U271" s="36"/>
      <c r="V271" s="36"/>
      <c r="W271" s="36"/>
      <c r="X271" s="36"/>
      <c r="Y271" s="36"/>
      <c r="Z271" s="36"/>
      <c r="AA271" s="36"/>
      <c r="AB271" s="36"/>
      <c r="AC271" s="36"/>
      <c r="AD271" s="36"/>
      <c r="AE271" s="36"/>
      <c r="AT271" s="15" t="s">
        <v>139</v>
      </c>
      <c r="AU271" s="15" t="s">
        <v>81</v>
      </c>
    </row>
    <row r="272" s="2" customFormat="1" ht="21.75" customHeight="1">
      <c r="A272" s="36"/>
      <c r="B272" s="37"/>
      <c r="C272" s="225" t="s">
        <v>826</v>
      </c>
      <c r="D272" s="225" t="s">
        <v>134</v>
      </c>
      <c r="E272" s="226" t="s">
        <v>771</v>
      </c>
      <c r="F272" s="227" t="s">
        <v>772</v>
      </c>
      <c r="G272" s="228" t="s">
        <v>274</v>
      </c>
      <c r="H272" s="229">
        <v>87.420000000000002</v>
      </c>
      <c r="I272" s="230"/>
      <c r="J272" s="231">
        <f>ROUND(I272*H272,2)</f>
        <v>0</v>
      </c>
      <c r="K272" s="227" t="s">
        <v>275</v>
      </c>
      <c r="L272" s="42"/>
      <c r="M272" s="232" t="s">
        <v>1</v>
      </c>
      <c r="N272" s="233" t="s">
        <v>38</v>
      </c>
      <c r="O272" s="89"/>
      <c r="P272" s="234">
        <f>O272*H272</f>
        <v>0</v>
      </c>
      <c r="Q272" s="234">
        <v>0</v>
      </c>
      <c r="R272" s="234">
        <f>Q272*H272</f>
        <v>0</v>
      </c>
      <c r="S272" s="234">
        <v>0</v>
      </c>
      <c r="T272" s="235">
        <f>S272*H272</f>
        <v>0</v>
      </c>
      <c r="U272" s="36"/>
      <c r="V272" s="36"/>
      <c r="W272" s="36"/>
      <c r="X272" s="36"/>
      <c r="Y272" s="36"/>
      <c r="Z272" s="36"/>
      <c r="AA272" s="36"/>
      <c r="AB272" s="36"/>
      <c r="AC272" s="36"/>
      <c r="AD272" s="36"/>
      <c r="AE272" s="36"/>
      <c r="AR272" s="236" t="s">
        <v>132</v>
      </c>
      <c r="AT272" s="236" t="s">
        <v>134</v>
      </c>
      <c r="AU272" s="236" t="s">
        <v>81</v>
      </c>
      <c r="AY272" s="15" t="s">
        <v>133</v>
      </c>
      <c r="BE272" s="237">
        <f>IF(N272="základní",J272,0)</f>
        <v>0</v>
      </c>
      <c r="BF272" s="237">
        <f>IF(N272="snížená",J272,0)</f>
        <v>0</v>
      </c>
      <c r="BG272" s="237">
        <f>IF(N272="zákl. přenesená",J272,0)</f>
        <v>0</v>
      </c>
      <c r="BH272" s="237">
        <f>IF(N272="sníž. přenesená",J272,0)</f>
        <v>0</v>
      </c>
      <c r="BI272" s="237">
        <f>IF(N272="nulová",J272,0)</f>
        <v>0</v>
      </c>
      <c r="BJ272" s="15" t="s">
        <v>81</v>
      </c>
      <c r="BK272" s="237">
        <f>ROUND(I272*H272,2)</f>
        <v>0</v>
      </c>
      <c r="BL272" s="15" t="s">
        <v>132</v>
      </c>
      <c r="BM272" s="236" t="s">
        <v>1197</v>
      </c>
    </row>
    <row r="273" s="2" customFormat="1">
      <c r="A273" s="36"/>
      <c r="B273" s="37"/>
      <c r="C273" s="38"/>
      <c r="D273" s="238" t="s">
        <v>139</v>
      </c>
      <c r="E273" s="38"/>
      <c r="F273" s="239" t="s">
        <v>774</v>
      </c>
      <c r="G273" s="38"/>
      <c r="H273" s="38"/>
      <c r="I273" s="143"/>
      <c r="J273" s="38"/>
      <c r="K273" s="38"/>
      <c r="L273" s="42"/>
      <c r="M273" s="240"/>
      <c r="N273" s="241"/>
      <c r="O273" s="89"/>
      <c r="P273" s="89"/>
      <c r="Q273" s="89"/>
      <c r="R273" s="89"/>
      <c r="S273" s="89"/>
      <c r="T273" s="90"/>
      <c r="U273" s="36"/>
      <c r="V273" s="36"/>
      <c r="W273" s="36"/>
      <c r="X273" s="36"/>
      <c r="Y273" s="36"/>
      <c r="Z273" s="36"/>
      <c r="AA273" s="36"/>
      <c r="AB273" s="36"/>
      <c r="AC273" s="36"/>
      <c r="AD273" s="36"/>
      <c r="AE273" s="36"/>
      <c r="AT273" s="15" t="s">
        <v>139</v>
      </c>
      <c r="AU273" s="15" t="s">
        <v>81</v>
      </c>
    </row>
    <row r="274" s="12" customFormat="1">
      <c r="A274" s="12"/>
      <c r="B274" s="242"/>
      <c r="C274" s="243"/>
      <c r="D274" s="238" t="s">
        <v>140</v>
      </c>
      <c r="E274" s="244" t="s">
        <v>1198</v>
      </c>
      <c r="F274" s="245" t="s">
        <v>1195</v>
      </c>
      <c r="G274" s="243"/>
      <c r="H274" s="246">
        <v>87.420000000000002</v>
      </c>
      <c r="I274" s="247"/>
      <c r="J274" s="243"/>
      <c r="K274" s="243"/>
      <c r="L274" s="248"/>
      <c r="M274" s="249"/>
      <c r="N274" s="250"/>
      <c r="O274" s="250"/>
      <c r="P274" s="250"/>
      <c r="Q274" s="250"/>
      <c r="R274" s="250"/>
      <c r="S274" s="250"/>
      <c r="T274" s="251"/>
      <c r="U274" s="12"/>
      <c r="V274" s="12"/>
      <c r="W274" s="12"/>
      <c r="X274" s="12"/>
      <c r="Y274" s="12"/>
      <c r="Z274" s="12"/>
      <c r="AA274" s="12"/>
      <c r="AB274" s="12"/>
      <c r="AC274" s="12"/>
      <c r="AD274" s="12"/>
      <c r="AE274" s="12"/>
      <c r="AT274" s="252" t="s">
        <v>140</v>
      </c>
      <c r="AU274" s="252" t="s">
        <v>81</v>
      </c>
      <c r="AV274" s="12" t="s">
        <v>103</v>
      </c>
      <c r="AW274" s="12" t="s">
        <v>30</v>
      </c>
      <c r="AX274" s="12" t="s">
        <v>81</v>
      </c>
      <c r="AY274" s="252" t="s">
        <v>133</v>
      </c>
    </row>
    <row r="275" s="2" customFormat="1" ht="16.5" customHeight="1">
      <c r="A275" s="36"/>
      <c r="B275" s="37"/>
      <c r="C275" s="270" t="s">
        <v>830</v>
      </c>
      <c r="D275" s="270" t="s">
        <v>137</v>
      </c>
      <c r="E275" s="271" t="s">
        <v>754</v>
      </c>
      <c r="F275" s="272" t="s">
        <v>755</v>
      </c>
      <c r="G275" s="273" t="s">
        <v>611</v>
      </c>
      <c r="H275" s="274">
        <v>144.243</v>
      </c>
      <c r="I275" s="275"/>
      <c r="J275" s="276">
        <f>ROUND(I275*H275,2)</f>
        <v>0</v>
      </c>
      <c r="K275" s="272" t="s">
        <v>275</v>
      </c>
      <c r="L275" s="277"/>
      <c r="M275" s="278" t="s">
        <v>1</v>
      </c>
      <c r="N275" s="279" t="s">
        <v>38</v>
      </c>
      <c r="O275" s="89"/>
      <c r="P275" s="234">
        <f>O275*H275</f>
        <v>0</v>
      </c>
      <c r="Q275" s="234">
        <v>0.001</v>
      </c>
      <c r="R275" s="234">
        <f>Q275*H275</f>
        <v>0.14424300000000001</v>
      </c>
      <c r="S275" s="234">
        <v>0</v>
      </c>
      <c r="T275" s="235">
        <f>S275*H275</f>
        <v>0</v>
      </c>
      <c r="U275" s="36"/>
      <c r="V275" s="36"/>
      <c r="W275" s="36"/>
      <c r="X275" s="36"/>
      <c r="Y275" s="36"/>
      <c r="Z275" s="36"/>
      <c r="AA275" s="36"/>
      <c r="AB275" s="36"/>
      <c r="AC275" s="36"/>
      <c r="AD275" s="36"/>
      <c r="AE275" s="36"/>
      <c r="AR275" s="236" t="s">
        <v>173</v>
      </c>
      <c r="AT275" s="236" t="s">
        <v>137</v>
      </c>
      <c r="AU275" s="236" t="s">
        <v>81</v>
      </c>
      <c r="AY275" s="15" t="s">
        <v>133</v>
      </c>
      <c r="BE275" s="237">
        <f>IF(N275="základní",J275,0)</f>
        <v>0</v>
      </c>
      <c r="BF275" s="237">
        <f>IF(N275="snížená",J275,0)</f>
        <v>0</v>
      </c>
      <c r="BG275" s="237">
        <f>IF(N275="zákl. přenesená",J275,0)</f>
        <v>0</v>
      </c>
      <c r="BH275" s="237">
        <f>IF(N275="sníž. přenesená",J275,0)</f>
        <v>0</v>
      </c>
      <c r="BI275" s="237">
        <f>IF(N275="nulová",J275,0)</f>
        <v>0</v>
      </c>
      <c r="BJ275" s="15" t="s">
        <v>81</v>
      </c>
      <c r="BK275" s="237">
        <f>ROUND(I275*H275,2)</f>
        <v>0</v>
      </c>
      <c r="BL275" s="15" t="s">
        <v>132</v>
      </c>
      <c r="BM275" s="236" t="s">
        <v>1199</v>
      </c>
    </row>
    <row r="276" s="2" customFormat="1">
      <c r="A276" s="36"/>
      <c r="B276" s="37"/>
      <c r="C276" s="38"/>
      <c r="D276" s="238" t="s">
        <v>139</v>
      </c>
      <c r="E276" s="38"/>
      <c r="F276" s="239" t="s">
        <v>755</v>
      </c>
      <c r="G276" s="38"/>
      <c r="H276" s="38"/>
      <c r="I276" s="143"/>
      <c r="J276" s="38"/>
      <c r="K276" s="38"/>
      <c r="L276" s="42"/>
      <c r="M276" s="240"/>
      <c r="N276" s="241"/>
      <c r="O276" s="89"/>
      <c r="P276" s="89"/>
      <c r="Q276" s="89"/>
      <c r="R276" s="89"/>
      <c r="S276" s="89"/>
      <c r="T276" s="90"/>
      <c r="U276" s="36"/>
      <c r="V276" s="36"/>
      <c r="W276" s="36"/>
      <c r="X276" s="36"/>
      <c r="Y276" s="36"/>
      <c r="Z276" s="36"/>
      <c r="AA276" s="36"/>
      <c r="AB276" s="36"/>
      <c r="AC276" s="36"/>
      <c r="AD276" s="36"/>
      <c r="AE276" s="36"/>
      <c r="AT276" s="15" t="s">
        <v>139</v>
      </c>
      <c r="AU276" s="15" t="s">
        <v>81</v>
      </c>
    </row>
    <row r="277" s="11" customFormat="1" ht="25.92" customHeight="1">
      <c r="A277" s="11"/>
      <c r="B277" s="211"/>
      <c r="C277" s="212"/>
      <c r="D277" s="213" t="s">
        <v>72</v>
      </c>
      <c r="E277" s="214" t="s">
        <v>173</v>
      </c>
      <c r="F277" s="214" t="s">
        <v>782</v>
      </c>
      <c r="G277" s="212"/>
      <c r="H277" s="212"/>
      <c r="I277" s="215"/>
      <c r="J277" s="216">
        <f>BK277</f>
        <v>0</v>
      </c>
      <c r="K277" s="212"/>
      <c r="L277" s="217"/>
      <c r="M277" s="218"/>
      <c r="N277" s="219"/>
      <c r="O277" s="219"/>
      <c r="P277" s="220">
        <f>SUM(P278:P292)</f>
        <v>0</v>
      </c>
      <c r="Q277" s="219"/>
      <c r="R277" s="220">
        <f>SUM(R278:R292)</f>
        <v>5.5947499999999994</v>
      </c>
      <c r="S277" s="219"/>
      <c r="T277" s="221">
        <f>SUM(T278:T292)</f>
        <v>0.096000000000000002</v>
      </c>
      <c r="U277" s="11"/>
      <c r="V277" s="11"/>
      <c r="W277" s="11"/>
      <c r="X277" s="11"/>
      <c r="Y277" s="11"/>
      <c r="Z277" s="11"/>
      <c r="AA277" s="11"/>
      <c r="AB277" s="11"/>
      <c r="AC277" s="11"/>
      <c r="AD277" s="11"/>
      <c r="AE277" s="11"/>
      <c r="AR277" s="222" t="s">
        <v>132</v>
      </c>
      <c r="AT277" s="223" t="s">
        <v>72</v>
      </c>
      <c r="AU277" s="223" t="s">
        <v>73</v>
      </c>
      <c r="AY277" s="222" t="s">
        <v>133</v>
      </c>
      <c r="BK277" s="224">
        <f>SUM(BK278:BK292)</f>
        <v>0</v>
      </c>
    </row>
    <row r="278" s="2" customFormat="1" ht="21.75" customHeight="1">
      <c r="A278" s="36"/>
      <c r="B278" s="37"/>
      <c r="C278" s="225" t="s">
        <v>839</v>
      </c>
      <c r="D278" s="225" t="s">
        <v>134</v>
      </c>
      <c r="E278" s="226" t="s">
        <v>1200</v>
      </c>
      <c r="F278" s="227" t="s">
        <v>1201</v>
      </c>
      <c r="G278" s="228" t="s">
        <v>191</v>
      </c>
      <c r="H278" s="229">
        <v>1</v>
      </c>
      <c r="I278" s="230"/>
      <c r="J278" s="231">
        <f>ROUND(I278*H278,2)</f>
        <v>0</v>
      </c>
      <c r="K278" s="227" t="s">
        <v>275</v>
      </c>
      <c r="L278" s="42"/>
      <c r="M278" s="232" t="s">
        <v>1</v>
      </c>
      <c r="N278" s="233" t="s">
        <v>38</v>
      </c>
      <c r="O278" s="89"/>
      <c r="P278" s="234">
        <f>O278*H278</f>
        <v>0</v>
      </c>
      <c r="Q278" s="234">
        <v>1.6857899999999999</v>
      </c>
      <c r="R278" s="234">
        <f>Q278*H278</f>
        <v>1.6857899999999999</v>
      </c>
      <c r="S278" s="234">
        <v>0</v>
      </c>
      <c r="T278" s="235">
        <f>S278*H278</f>
        <v>0</v>
      </c>
      <c r="U278" s="36"/>
      <c r="V278" s="36"/>
      <c r="W278" s="36"/>
      <c r="X278" s="36"/>
      <c r="Y278" s="36"/>
      <c r="Z278" s="36"/>
      <c r="AA278" s="36"/>
      <c r="AB278" s="36"/>
      <c r="AC278" s="36"/>
      <c r="AD278" s="36"/>
      <c r="AE278" s="36"/>
      <c r="AR278" s="236" t="s">
        <v>132</v>
      </c>
      <c r="AT278" s="236" t="s">
        <v>134</v>
      </c>
      <c r="AU278" s="236" t="s">
        <v>81</v>
      </c>
      <c r="AY278" s="15" t="s">
        <v>133</v>
      </c>
      <c r="BE278" s="237">
        <f>IF(N278="základní",J278,0)</f>
        <v>0</v>
      </c>
      <c r="BF278" s="237">
        <f>IF(N278="snížená",J278,0)</f>
        <v>0</v>
      </c>
      <c r="BG278" s="237">
        <f>IF(N278="zákl. přenesená",J278,0)</f>
        <v>0</v>
      </c>
      <c r="BH278" s="237">
        <f>IF(N278="sníž. přenesená",J278,0)</f>
        <v>0</v>
      </c>
      <c r="BI278" s="237">
        <f>IF(N278="nulová",J278,0)</f>
        <v>0</v>
      </c>
      <c r="BJ278" s="15" t="s">
        <v>81</v>
      </c>
      <c r="BK278" s="237">
        <f>ROUND(I278*H278,2)</f>
        <v>0</v>
      </c>
      <c r="BL278" s="15" t="s">
        <v>132</v>
      </c>
      <c r="BM278" s="236" t="s">
        <v>1202</v>
      </c>
    </row>
    <row r="279" s="2" customFormat="1">
      <c r="A279" s="36"/>
      <c r="B279" s="37"/>
      <c r="C279" s="38"/>
      <c r="D279" s="238" t="s">
        <v>139</v>
      </c>
      <c r="E279" s="38"/>
      <c r="F279" s="239" t="s">
        <v>1203</v>
      </c>
      <c r="G279" s="38"/>
      <c r="H279" s="38"/>
      <c r="I279" s="143"/>
      <c r="J279" s="38"/>
      <c r="K279" s="38"/>
      <c r="L279" s="42"/>
      <c r="M279" s="240"/>
      <c r="N279" s="241"/>
      <c r="O279" s="89"/>
      <c r="P279" s="89"/>
      <c r="Q279" s="89"/>
      <c r="R279" s="89"/>
      <c r="S279" s="89"/>
      <c r="T279" s="90"/>
      <c r="U279" s="36"/>
      <c r="V279" s="36"/>
      <c r="W279" s="36"/>
      <c r="X279" s="36"/>
      <c r="Y279" s="36"/>
      <c r="Z279" s="36"/>
      <c r="AA279" s="36"/>
      <c r="AB279" s="36"/>
      <c r="AC279" s="36"/>
      <c r="AD279" s="36"/>
      <c r="AE279" s="36"/>
      <c r="AT279" s="15" t="s">
        <v>139</v>
      </c>
      <c r="AU279" s="15" t="s">
        <v>81</v>
      </c>
    </row>
    <row r="280" s="12" customFormat="1">
      <c r="A280" s="12"/>
      <c r="B280" s="242"/>
      <c r="C280" s="243"/>
      <c r="D280" s="238" t="s">
        <v>140</v>
      </c>
      <c r="E280" s="244" t="s">
        <v>1052</v>
      </c>
      <c r="F280" s="245" t="s">
        <v>1204</v>
      </c>
      <c r="G280" s="243"/>
      <c r="H280" s="246">
        <v>1</v>
      </c>
      <c r="I280" s="247"/>
      <c r="J280" s="243"/>
      <c r="K280" s="243"/>
      <c r="L280" s="248"/>
      <c r="M280" s="249"/>
      <c r="N280" s="250"/>
      <c r="O280" s="250"/>
      <c r="P280" s="250"/>
      <c r="Q280" s="250"/>
      <c r="R280" s="250"/>
      <c r="S280" s="250"/>
      <c r="T280" s="251"/>
      <c r="U280" s="12"/>
      <c r="V280" s="12"/>
      <c r="W280" s="12"/>
      <c r="X280" s="12"/>
      <c r="Y280" s="12"/>
      <c r="Z280" s="12"/>
      <c r="AA280" s="12"/>
      <c r="AB280" s="12"/>
      <c r="AC280" s="12"/>
      <c r="AD280" s="12"/>
      <c r="AE280" s="12"/>
      <c r="AT280" s="252" t="s">
        <v>140</v>
      </c>
      <c r="AU280" s="252" t="s">
        <v>81</v>
      </c>
      <c r="AV280" s="12" t="s">
        <v>103</v>
      </c>
      <c r="AW280" s="12" t="s">
        <v>30</v>
      </c>
      <c r="AX280" s="12" t="s">
        <v>81</v>
      </c>
      <c r="AY280" s="252" t="s">
        <v>133</v>
      </c>
    </row>
    <row r="281" s="2" customFormat="1" ht="21.75" customHeight="1">
      <c r="A281" s="36"/>
      <c r="B281" s="37"/>
      <c r="C281" s="225" t="s">
        <v>844</v>
      </c>
      <c r="D281" s="225" t="s">
        <v>134</v>
      </c>
      <c r="E281" s="226" t="s">
        <v>783</v>
      </c>
      <c r="F281" s="227" t="s">
        <v>784</v>
      </c>
      <c r="G281" s="228" t="s">
        <v>191</v>
      </c>
      <c r="H281" s="229">
        <v>7</v>
      </c>
      <c r="I281" s="230"/>
      <c r="J281" s="231">
        <f>ROUND(I281*H281,2)</f>
        <v>0</v>
      </c>
      <c r="K281" s="227" t="s">
        <v>275</v>
      </c>
      <c r="L281" s="42"/>
      <c r="M281" s="232" t="s">
        <v>1</v>
      </c>
      <c r="N281" s="233" t="s">
        <v>38</v>
      </c>
      <c r="O281" s="89"/>
      <c r="P281" s="234">
        <f>O281*H281</f>
        <v>0</v>
      </c>
      <c r="Q281" s="234">
        <v>0.21734000000000001</v>
      </c>
      <c r="R281" s="234">
        <f>Q281*H281</f>
        <v>1.52138</v>
      </c>
      <c r="S281" s="234">
        <v>0</v>
      </c>
      <c r="T281" s="235">
        <f>S281*H281</f>
        <v>0</v>
      </c>
      <c r="U281" s="36"/>
      <c r="V281" s="36"/>
      <c r="W281" s="36"/>
      <c r="X281" s="36"/>
      <c r="Y281" s="36"/>
      <c r="Z281" s="36"/>
      <c r="AA281" s="36"/>
      <c r="AB281" s="36"/>
      <c r="AC281" s="36"/>
      <c r="AD281" s="36"/>
      <c r="AE281" s="36"/>
      <c r="AR281" s="236" t="s">
        <v>132</v>
      </c>
      <c r="AT281" s="236" t="s">
        <v>134</v>
      </c>
      <c r="AU281" s="236" t="s">
        <v>81</v>
      </c>
      <c r="AY281" s="15" t="s">
        <v>133</v>
      </c>
      <c r="BE281" s="237">
        <f>IF(N281="základní",J281,0)</f>
        <v>0</v>
      </c>
      <c r="BF281" s="237">
        <f>IF(N281="snížená",J281,0)</f>
        <v>0</v>
      </c>
      <c r="BG281" s="237">
        <f>IF(N281="zákl. přenesená",J281,0)</f>
        <v>0</v>
      </c>
      <c r="BH281" s="237">
        <f>IF(N281="sníž. přenesená",J281,0)</f>
        <v>0</v>
      </c>
      <c r="BI281" s="237">
        <f>IF(N281="nulová",J281,0)</f>
        <v>0</v>
      </c>
      <c r="BJ281" s="15" t="s">
        <v>81</v>
      </c>
      <c r="BK281" s="237">
        <f>ROUND(I281*H281,2)</f>
        <v>0</v>
      </c>
      <c r="BL281" s="15" t="s">
        <v>132</v>
      </c>
      <c r="BM281" s="236" t="s">
        <v>1205</v>
      </c>
    </row>
    <row r="282" s="2" customFormat="1">
      <c r="A282" s="36"/>
      <c r="B282" s="37"/>
      <c r="C282" s="38"/>
      <c r="D282" s="238" t="s">
        <v>139</v>
      </c>
      <c r="E282" s="38"/>
      <c r="F282" s="239" t="s">
        <v>784</v>
      </c>
      <c r="G282" s="38"/>
      <c r="H282" s="38"/>
      <c r="I282" s="143"/>
      <c r="J282" s="38"/>
      <c r="K282" s="38"/>
      <c r="L282" s="42"/>
      <c r="M282" s="240"/>
      <c r="N282" s="241"/>
      <c r="O282" s="89"/>
      <c r="P282" s="89"/>
      <c r="Q282" s="89"/>
      <c r="R282" s="89"/>
      <c r="S282" s="89"/>
      <c r="T282" s="90"/>
      <c r="U282" s="36"/>
      <c r="V282" s="36"/>
      <c r="W282" s="36"/>
      <c r="X282" s="36"/>
      <c r="Y282" s="36"/>
      <c r="Z282" s="36"/>
      <c r="AA282" s="36"/>
      <c r="AB282" s="36"/>
      <c r="AC282" s="36"/>
      <c r="AD282" s="36"/>
      <c r="AE282" s="36"/>
      <c r="AT282" s="15" t="s">
        <v>139</v>
      </c>
      <c r="AU282" s="15" t="s">
        <v>81</v>
      </c>
    </row>
    <row r="283" s="12" customFormat="1">
      <c r="A283" s="12"/>
      <c r="B283" s="242"/>
      <c r="C283" s="243"/>
      <c r="D283" s="238" t="s">
        <v>140</v>
      </c>
      <c r="E283" s="244" t="s">
        <v>1206</v>
      </c>
      <c r="F283" s="245" t="s">
        <v>1207</v>
      </c>
      <c r="G283" s="243"/>
      <c r="H283" s="246">
        <v>7</v>
      </c>
      <c r="I283" s="247"/>
      <c r="J283" s="243"/>
      <c r="K283" s="243"/>
      <c r="L283" s="248"/>
      <c r="M283" s="249"/>
      <c r="N283" s="250"/>
      <c r="O283" s="250"/>
      <c r="P283" s="250"/>
      <c r="Q283" s="250"/>
      <c r="R283" s="250"/>
      <c r="S283" s="250"/>
      <c r="T283" s="251"/>
      <c r="U283" s="12"/>
      <c r="V283" s="12"/>
      <c r="W283" s="12"/>
      <c r="X283" s="12"/>
      <c r="Y283" s="12"/>
      <c r="Z283" s="12"/>
      <c r="AA283" s="12"/>
      <c r="AB283" s="12"/>
      <c r="AC283" s="12"/>
      <c r="AD283" s="12"/>
      <c r="AE283" s="12"/>
      <c r="AT283" s="252" t="s">
        <v>140</v>
      </c>
      <c r="AU283" s="252" t="s">
        <v>81</v>
      </c>
      <c r="AV283" s="12" t="s">
        <v>103</v>
      </c>
      <c r="AW283" s="12" t="s">
        <v>30</v>
      </c>
      <c r="AX283" s="12" t="s">
        <v>81</v>
      </c>
      <c r="AY283" s="252" t="s">
        <v>133</v>
      </c>
    </row>
    <row r="284" s="2" customFormat="1" ht="16.5" customHeight="1">
      <c r="A284" s="36"/>
      <c r="B284" s="37"/>
      <c r="C284" s="270" t="s">
        <v>849</v>
      </c>
      <c r="D284" s="270" t="s">
        <v>137</v>
      </c>
      <c r="E284" s="271" t="s">
        <v>787</v>
      </c>
      <c r="F284" s="272" t="s">
        <v>788</v>
      </c>
      <c r="G284" s="273" t="s">
        <v>191</v>
      </c>
      <c r="H284" s="274">
        <v>7</v>
      </c>
      <c r="I284" s="275"/>
      <c r="J284" s="276">
        <f>ROUND(I284*H284,2)</f>
        <v>0</v>
      </c>
      <c r="K284" s="272" t="s">
        <v>275</v>
      </c>
      <c r="L284" s="277"/>
      <c r="M284" s="278" t="s">
        <v>1</v>
      </c>
      <c r="N284" s="279" t="s">
        <v>38</v>
      </c>
      <c r="O284" s="89"/>
      <c r="P284" s="234">
        <f>O284*H284</f>
        <v>0</v>
      </c>
      <c r="Q284" s="234">
        <v>0.055300000000000002</v>
      </c>
      <c r="R284" s="234">
        <f>Q284*H284</f>
        <v>0.3871</v>
      </c>
      <c r="S284" s="234">
        <v>0</v>
      </c>
      <c r="T284" s="235">
        <f>S284*H284</f>
        <v>0</v>
      </c>
      <c r="U284" s="36"/>
      <c r="V284" s="36"/>
      <c r="W284" s="36"/>
      <c r="X284" s="36"/>
      <c r="Y284" s="36"/>
      <c r="Z284" s="36"/>
      <c r="AA284" s="36"/>
      <c r="AB284" s="36"/>
      <c r="AC284" s="36"/>
      <c r="AD284" s="36"/>
      <c r="AE284" s="36"/>
      <c r="AR284" s="236" t="s">
        <v>173</v>
      </c>
      <c r="AT284" s="236" t="s">
        <v>137</v>
      </c>
      <c r="AU284" s="236" t="s">
        <v>81</v>
      </c>
      <c r="AY284" s="15" t="s">
        <v>133</v>
      </c>
      <c r="BE284" s="237">
        <f>IF(N284="základní",J284,0)</f>
        <v>0</v>
      </c>
      <c r="BF284" s="237">
        <f>IF(N284="snížená",J284,0)</f>
        <v>0</v>
      </c>
      <c r="BG284" s="237">
        <f>IF(N284="zákl. přenesená",J284,0)</f>
        <v>0</v>
      </c>
      <c r="BH284" s="237">
        <f>IF(N284="sníž. přenesená",J284,0)</f>
        <v>0</v>
      </c>
      <c r="BI284" s="237">
        <f>IF(N284="nulová",J284,0)</f>
        <v>0</v>
      </c>
      <c r="BJ284" s="15" t="s">
        <v>81</v>
      </c>
      <c r="BK284" s="237">
        <f>ROUND(I284*H284,2)</f>
        <v>0</v>
      </c>
      <c r="BL284" s="15" t="s">
        <v>132</v>
      </c>
      <c r="BM284" s="236" t="s">
        <v>1208</v>
      </c>
    </row>
    <row r="285" s="2" customFormat="1">
      <c r="A285" s="36"/>
      <c r="B285" s="37"/>
      <c r="C285" s="38"/>
      <c r="D285" s="238" t="s">
        <v>139</v>
      </c>
      <c r="E285" s="38"/>
      <c r="F285" s="239" t="s">
        <v>788</v>
      </c>
      <c r="G285" s="38"/>
      <c r="H285" s="38"/>
      <c r="I285" s="143"/>
      <c r="J285" s="38"/>
      <c r="K285" s="38"/>
      <c r="L285" s="42"/>
      <c r="M285" s="240"/>
      <c r="N285" s="241"/>
      <c r="O285" s="89"/>
      <c r="P285" s="89"/>
      <c r="Q285" s="89"/>
      <c r="R285" s="89"/>
      <c r="S285" s="89"/>
      <c r="T285" s="90"/>
      <c r="U285" s="36"/>
      <c r="V285" s="36"/>
      <c r="W285" s="36"/>
      <c r="X285" s="36"/>
      <c r="Y285" s="36"/>
      <c r="Z285" s="36"/>
      <c r="AA285" s="36"/>
      <c r="AB285" s="36"/>
      <c r="AC285" s="36"/>
      <c r="AD285" s="36"/>
      <c r="AE285" s="36"/>
      <c r="AT285" s="15" t="s">
        <v>139</v>
      </c>
      <c r="AU285" s="15" t="s">
        <v>81</v>
      </c>
    </row>
    <row r="286" s="2" customFormat="1" ht="21.75" customHeight="1">
      <c r="A286" s="36"/>
      <c r="B286" s="37"/>
      <c r="C286" s="225" t="s">
        <v>854</v>
      </c>
      <c r="D286" s="225" t="s">
        <v>134</v>
      </c>
      <c r="E286" s="226" t="s">
        <v>790</v>
      </c>
      <c r="F286" s="227" t="s">
        <v>791</v>
      </c>
      <c r="G286" s="228" t="s">
        <v>191</v>
      </c>
      <c r="H286" s="229">
        <v>2</v>
      </c>
      <c r="I286" s="230"/>
      <c r="J286" s="231">
        <f>ROUND(I286*H286,2)</f>
        <v>0</v>
      </c>
      <c r="K286" s="227" t="s">
        <v>275</v>
      </c>
      <c r="L286" s="42"/>
      <c r="M286" s="232" t="s">
        <v>1</v>
      </c>
      <c r="N286" s="233" t="s">
        <v>38</v>
      </c>
      <c r="O286" s="89"/>
      <c r="P286" s="234">
        <f>O286*H286</f>
        <v>0</v>
      </c>
      <c r="Q286" s="234">
        <v>0.42368</v>
      </c>
      <c r="R286" s="234">
        <f>Q286*H286</f>
        <v>0.84736</v>
      </c>
      <c r="S286" s="234">
        <v>0</v>
      </c>
      <c r="T286" s="235">
        <f>S286*H286</f>
        <v>0</v>
      </c>
      <c r="U286" s="36"/>
      <c r="V286" s="36"/>
      <c r="W286" s="36"/>
      <c r="X286" s="36"/>
      <c r="Y286" s="36"/>
      <c r="Z286" s="36"/>
      <c r="AA286" s="36"/>
      <c r="AB286" s="36"/>
      <c r="AC286" s="36"/>
      <c r="AD286" s="36"/>
      <c r="AE286" s="36"/>
      <c r="AR286" s="236" t="s">
        <v>132</v>
      </c>
      <c r="AT286" s="236" t="s">
        <v>134</v>
      </c>
      <c r="AU286" s="236" t="s">
        <v>81</v>
      </c>
      <c r="AY286" s="15" t="s">
        <v>133</v>
      </c>
      <c r="BE286" s="237">
        <f>IF(N286="základní",J286,0)</f>
        <v>0</v>
      </c>
      <c r="BF286" s="237">
        <f>IF(N286="snížená",J286,0)</f>
        <v>0</v>
      </c>
      <c r="BG286" s="237">
        <f>IF(N286="zákl. přenesená",J286,0)</f>
        <v>0</v>
      </c>
      <c r="BH286" s="237">
        <f>IF(N286="sníž. přenesená",J286,0)</f>
        <v>0</v>
      </c>
      <c r="BI286" s="237">
        <f>IF(N286="nulová",J286,0)</f>
        <v>0</v>
      </c>
      <c r="BJ286" s="15" t="s">
        <v>81</v>
      </c>
      <c r="BK286" s="237">
        <f>ROUND(I286*H286,2)</f>
        <v>0</v>
      </c>
      <c r="BL286" s="15" t="s">
        <v>132</v>
      </c>
      <c r="BM286" s="236" t="s">
        <v>1209</v>
      </c>
    </row>
    <row r="287" s="2" customFormat="1">
      <c r="A287" s="36"/>
      <c r="B287" s="37"/>
      <c r="C287" s="38"/>
      <c r="D287" s="238" t="s">
        <v>139</v>
      </c>
      <c r="E287" s="38"/>
      <c r="F287" s="239" t="s">
        <v>791</v>
      </c>
      <c r="G287" s="38"/>
      <c r="H287" s="38"/>
      <c r="I287" s="143"/>
      <c r="J287" s="38"/>
      <c r="K287" s="38"/>
      <c r="L287" s="42"/>
      <c r="M287" s="240"/>
      <c r="N287" s="241"/>
      <c r="O287" s="89"/>
      <c r="P287" s="89"/>
      <c r="Q287" s="89"/>
      <c r="R287" s="89"/>
      <c r="S287" s="89"/>
      <c r="T287" s="90"/>
      <c r="U287" s="36"/>
      <c r="V287" s="36"/>
      <c r="W287" s="36"/>
      <c r="X287" s="36"/>
      <c r="Y287" s="36"/>
      <c r="Z287" s="36"/>
      <c r="AA287" s="36"/>
      <c r="AB287" s="36"/>
      <c r="AC287" s="36"/>
      <c r="AD287" s="36"/>
      <c r="AE287" s="36"/>
      <c r="AT287" s="15" t="s">
        <v>139</v>
      </c>
      <c r="AU287" s="15" t="s">
        <v>81</v>
      </c>
    </row>
    <row r="288" s="2" customFormat="1" ht="21.75" customHeight="1">
      <c r="A288" s="36"/>
      <c r="B288" s="37"/>
      <c r="C288" s="225" t="s">
        <v>857</v>
      </c>
      <c r="D288" s="225" t="s">
        <v>134</v>
      </c>
      <c r="E288" s="226" t="s">
        <v>794</v>
      </c>
      <c r="F288" s="227" t="s">
        <v>795</v>
      </c>
      <c r="G288" s="228" t="s">
        <v>191</v>
      </c>
      <c r="H288" s="229">
        <v>2</v>
      </c>
      <c r="I288" s="230"/>
      <c r="J288" s="231">
        <f>ROUND(I288*H288,2)</f>
        <v>0</v>
      </c>
      <c r="K288" s="227" t="s">
        <v>275</v>
      </c>
      <c r="L288" s="42"/>
      <c r="M288" s="232" t="s">
        <v>1</v>
      </c>
      <c r="N288" s="233" t="s">
        <v>38</v>
      </c>
      <c r="O288" s="89"/>
      <c r="P288" s="234">
        <f>O288*H288</f>
        <v>0</v>
      </c>
      <c r="Q288" s="234">
        <v>0.42080000000000001</v>
      </c>
      <c r="R288" s="234">
        <f>Q288*H288</f>
        <v>0.84160000000000001</v>
      </c>
      <c r="S288" s="234">
        <v>0</v>
      </c>
      <c r="T288" s="235">
        <f>S288*H288</f>
        <v>0</v>
      </c>
      <c r="U288" s="36"/>
      <c r="V288" s="36"/>
      <c r="W288" s="36"/>
      <c r="X288" s="36"/>
      <c r="Y288" s="36"/>
      <c r="Z288" s="36"/>
      <c r="AA288" s="36"/>
      <c r="AB288" s="36"/>
      <c r="AC288" s="36"/>
      <c r="AD288" s="36"/>
      <c r="AE288" s="36"/>
      <c r="AR288" s="236" t="s">
        <v>132</v>
      </c>
      <c r="AT288" s="236" t="s">
        <v>134</v>
      </c>
      <c r="AU288" s="236" t="s">
        <v>81</v>
      </c>
      <c r="AY288" s="15" t="s">
        <v>133</v>
      </c>
      <c r="BE288" s="237">
        <f>IF(N288="základní",J288,0)</f>
        <v>0</v>
      </c>
      <c r="BF288" s="237">
        <f>IF(N288="snížená",J288,0)</f>
        <v>0</v>
      </c>
      <c r="BG288" s="237">
        <f>IF(N288="zákl. přenesená",J288,0)</f>
        <v>0</v>
      </c>
      <c r="BH288" s="237">
        <f>IF(N288="sníž. přenesená",J288,0)</f>
        <v>0</v>
      </c>
      <c r="BI288" s="237">
        <f>IF(N288="nulová",J288,0)</f>
        <v>0</v>
      </c>
      <c r="BJ288" s="15" t="s">
        <v>81</v>
      </c>
      <c r="BK288" s="237">
        <f>ROUND(I288*H288,2)</f>
        <v>0</v>
      </c>
      <c r="BL288" s="15" t="s">
        <v>132</v>
      </c>
      <c r="BM288" s="236" t="s">
        <v>1210</v>
      </c>
    </row>
    <row r="289" s="2" customFormat="1">
      <c r="A289" s="36"/>
      <c r="B289" s="37"/>
      <c r="C289" s="38"/>
      <c r="D289" s="238" t="s">
        <v>139</v>
      </c>
      <c r="E289" s="38"/>
      <c r="F289" s="239" t="s">
        <v>795</v>
      </c>
      <c r="G289" s="38"/>
      <c r="H289" s="38"/>
      <c r="I289" s="143"/>
      <c r="J289" s="38"/>
      <c r="K289" s="38"/>
      <c r="L289" s="42"/>
      <c r="M289" s="240"/>
      <c r="N289" s="241"/>
      <c r="O289" s="89"/>
      <c r="P289" s="89"/>
      <c r="Q289" s="89"/>
      <c r="R289" s="89"/>
      <c r="S289" s="89"/>
      <c r="T289" s="90"/>
      <c r="U289" s="36"/>
      <c r="V289" s="36"/>
      <c r="W289" s="36"/>
      <c r="X289" s="36"/>
      <c r="Y289" s="36"/>
      <c r="Z289" s="36"/>
      <c r="AA289" s="36"/>
      <c r="AB289" s="36"/>
      <c r="AC289" s="36"/>
      <c r="AD289" s="36"/>
      <c r="AE289" s="36"/>
      <c r="AT289" s="15" t="s">
        <v>139</v>
      </c>
      <c r="AU289" s="15" t="s">
        <v>81</v>
      </c>
    </row>
    <row r="290" s="2" customFormat="1" ht="21.75" customHeight="1">
      <c r="A290" s="36"/>
      <c r="B290" s="37"/>
      <c r="C290" s="225" t="s">
        <v>862</v>
      </c>
      <c r="D290" s="225" t="s">
        <v>134</v>
      </c>
      <c r="E290" s="226" t="s">
        <v>798</v>
      </c>
      <c r="F290" s="227" t="s">
        <v>799</v>
      </c>
      <c r="G290" s="228" t="s">
        <v>191</v>
      </c>
      <c r="H290" s="229">
        <v>24</v>
      </c>
      <c r="I290" s="230"/>
      <c r="J290" s="231">
        <f>ROUND(I290*H290,2)</f>
        <v>0</v>
      </c>
      <c r="K290" s="227" t="s">
        <v>275</v>
      </c>
      <c r="L290" s="42"/>
      <c r="M290" s="232" t="s">
        <v>1</v>
      </c>
      <c r="N290" s="233" t="s">
        <v>38</v>
      </c>
      <c r="O290" s="89"/>
      <c r="P290" s="234">
        <f>O290*H290</f>
        <v>0</v>
      </c>
      <c r="Q290" s="234">
        <v>0.01298</v>
      </c>
      <c r="R290" s="234">
        <f>Q290*H290</f>
        <v>0.31152000000000002</v>
      </c>
      <c r="S290" s="234">
        <v>0.0040000000000000001</v>
      </c>
      <c r="T290" s="235">
        <f>S290*H290</f>
        <v>0.096000000000000002</v>
      </c>
      <c r="U290" s="36"/>
      <c r="V290" s="36"/>
      <c r="W290" s="36"/>
      <c r="X290" s="36"/>
      <c r="Y290" s="36"/>
      <c r="Z290" s="36"/>
      <c r="AA290" s="36"/>
      <c r="AB290" s="36"/>
      <c r="AC290" s="36"/>
      <c r="AD290" s="36"/>
      <c r="AE290" s="36"/>
      <c r="AR290" s="236" t="s">
        <v>132</v>
      </c>
      <c r="AT290" s="236" t="s">
        <v>134</v>
      </c>
      <c r="AU290" s="236" t="s">
        <v>81</v>
      </c>
      <c r="AY290" s="15" t="s">
        <v>133</v>
      </c>
      <c r="BE290" s="237">
        <f>IF(N290="základní",J290,0)</f>
        <v>0</v>
      </c>
      <c r="BF290" s="237">
        <f>IF(N290="snížená",J290,0)</f>
        <v>0</v>
      </c>
      <c r="BG290" s="237">
        <f>IF(N290="zákl. přenesená",J290,0)</f>
        <v>0</v>
      </c>
      <c r="BH290" s="237">
        <f>IF(N290="sníž. přenesená",J290,0)</f>
        <v>0</v>
      </c>
      <c r="BI290" s="237">
        <f>IF(N290="nulová",J290,0)</f>
        <v>0</v>
      </c>
      <c r="BJ290" s="15" t="s">
        <v>81</v>
      </c>
      <c r="BK290" s="237">
        <f>ROUND(I290*H290,2)</f>
        <v>0</v>
      </c>
      <c r="BL290" s="15" t="s">
        <v>132</v>
      </c>
      <c r="BM290" s="236" t="s">
        <v>1211</v>
      </c>
    </row>
    <row r="291" s="2" customFormat="1">
      <c r="A291" s="36"/>
      <c r="B291" s="37"/>
      <c r="C291" s="38"/>
      <c r="D291" s="238" t="s">
        <v>139</v>
      </c>
      <c r="E291" s="38"/>
      <c r="F291" s="239" t="s">
        <v>801</v>
      </c>
      <c r="G291" s="38"/>
      <c r="H291" s="38"/>
      <c r="I291" s="143"/>
      <c r="J291" s="38"/>
      <c r="K291" s="38"/>
      <c r="L291" s="42"/>
      <c r="M291" s="240"/>
      <c r="N291" s="241"/>
      <c r="O291" s="89"/>
      <c r="P291" s="89"/>
      <c r="Q291" s="89"/>
      <c r="R291" s="89"/>
      <c r="S291" s="89"/>
      <c r="T291" s="90"/>
      <c r="U291" s="36"/>
      <c r="V291" s="36"/>
      <c r="W291" s="36"/>
      <c r="X291" s="36"/>
      <c r="Y291" s="36"/>
      <c r="Z291" s="36"/>
      <c r="AA291" s="36"/>
      <c r="AB291" s="36"/>
      <c r="AC291" s="36"/>
      <c r="AD291" s="36"/>
      <c r="AE291" s="36"/>
      <c r="AT291" s="15" t="s">
        <v>139</v>
      </c>
      <c r="AU291" s="15" t="s">
        <v>81</v>
      </c>
    </row>
    <row r="292" s="12" customFormat="1">
      <c r="A292" s="12"/>
      <c r="B292" s="242"/>
      <c r="C292" s="243"/>
      <c r="D292" s="238" t="s">
        <v>140</v>
      </c>
      <c r="E292" s="244" t="s">
        <v>1212</v>
      </c>
      <c r="F292" s="245" t="s">
        <v>1213</v>
      </c>
      <c r="G292" s="243"/>
      <c r="H292" s="246">
        <v>24</v>
      </c>
      <c r="I292" s="247"/>
      <c r="J292" s="243"/>
      <c r="K292" s="243"/>
      <c r="L292" s="248"/>
      <c r="M292" s="249"/>
      <c r="N292" s="250"/>
      <c r="O292" s="250"/>
      <c r="P292" s="250"/>
      <c r="Q292" s="250"/>
      <c r="R292" s="250"/>
      <c r="S292" s="250"/>
      <c r="T292" s="251"/>
      <c r="U292" s="12"/>
      <c r="V292" s="12"/>
      <c r="W292" s="12"/>
      <c r="X292" s="12"/>
      <c r="Y292" s="12"/>
      <c r="Z292" s="12"/>
      <c r="AA292" s="12"/>
      <c r="AB292" s="12"/>
      <c r="AC292" s="12"/>
      <c r="AD292" s="12"/>
      <c r="AE292" s="12"/>
      <c r="AT292" s="252" t="s">
        <v>140</v>
      </c>
      <c r="AU292" s="252" t="s">
        <v>81</v>
      </c>
      <c r="AV292" s="12" t="s">
        <v>103</v>
      </c>
      <c r="AW292" s="12" t="s">
        <v>30</v>
      </c>
      <c r="AX292" s="12" t="s">
        <v>81</v>
      </c>
      <c r="AY292" s="252" t="s">
        <v>133</v>
      </c>
    </row>
    <row r="293" s="11" customFormat="1" ht="25.92" customHeight="1">
      <c r="A293" s="11"/>
      <c r="B293" s="211"/>
      <c r="C293" s="212"/>
      <c r="D293" s="213" t="s">
        <v>72</v>
      </c>
      <c r="E293" s="214" t="s">
        <v>180</v>
      </c>
      <c r="F293" s="214" t="s">
        <v>461</v>
      </c>
      <c r="G293" s="212"/>
      <c r="H293" s="212"/>
      <c r="I293" s="215"/>
      <c r="J293" s="216">
        <f>BK293</f>
        <v>0</v>
      </c>
      <c r="K293" s="212"/>
      <c r="L293" s="217"/>
      <c r="M293" s="218"/>
      <c r="N293" s="219"/>
      <c r="O293" s="219"/>
      <c r="P293" s="220">
        <f>SUM(P294:P404)</f>
        <v>0</v>
      </c>
      <c r="Q293" s="219"/>
      <c r="R293" s="220">
        <f>SUM(R294:R404)</f>
        <v>467.94274559999997</v>
      </c>
      <c r="S293" s="219"/>
      <c r="T293" s="221">
        <f>SUM(T294:T404)</f>
        <v>105.715</v>
      </c>
      <c r="U293" s="11"/>
      <c r="V293" s="11"/>
      <c r="W293" s="11"/>
      <c r="X293" s="11"/>
      <c r="Y293" s="11"/>
      <c r="Z293" s="11"/>
      <c r="AA293" s="11"/>
      <c r="AB293" s="11"/>
      <c r="AC293" s="11"/>
      <c r="AD293" s="11"/>
      <c r="AE293" s="11"/>
      <c r="AR293" s="222" t="s">
        <v>132</v>
      </c>
      <c r="AT293" s="223" t="s">
        <v>72</v>
      </c>
      <c r="AU293" s="223" t="s">
        <v>73</v>
      </c>
      <c r="AY293" s="222" t="s">
        <v>133</v>
      </c>
      <c r="BK293" s="224">
        <f>SUM(BK294:BK404)</f>
        <v>0</v>
      </c>
    </row>
    <row r="294" s="2" customFormat="1" ht="21.75" customHeight="1">
      <c r="A294" s="36"/>
      <c r="B294" s="37"/>
      <c r="C294" s="225" t="s">
        <v>867</v>
      </c>
      <c r="D294" s="225" t="s">
        <v>134</v>
      </c>
      <c r="E294" s="226" t="s">
        <v>805</v>
      </c>
      <c r="F294" s="227" t="s">
        <v>806</v>
      </c>
      <c r="G294" s="228" t="s">
        <v>137</v>
      </c>
      <c r="H294" s="229">
        <v>10</v>
      </c>
      <c r="I294" s="230"/>
      <c r="J294" s="231">
        <f>ROUND(I294*H294,2)</f>
        <v>0</v>
      </c>
      <c r="K294" s="227" t="s">
        <v>275</v>
      </c>
      <c r="L294" s="42"/>
      <c r="M294" s="232" t="s">
        <v>1</v>
      </c>
      <c r="N294" s="233" t="s">
        <v>38</v>
      </c>
      <c r="O294" s="89"/>
      <c r="P294" s="234">
        <f>O294*H294</f>
        <v>0</v>
      </c>
      <c r="Q294" s="234">
        <v>0.00084000000000000003</v>
      </c>
      <c r="R294" s="234">
        <f>Q294*H294</f>
        <v>0.0084000000000000012</v>
      </c>
      <c r="S294" s="234">
        <v>0</v>
      </c>
      <c r="T294" s="235">
        <f>S294*H294</f>
        <v>0</v>
      </c>
      <c r="U294" s="36"/>
      <c r="V294" s="36"/>
      <c r="W294" s="36"/>
      <c r="X294" s="36"/>
      <c r="Y294" s="36"/>
      <c r="Z294" s="36"/>
      <c r="AA294" s="36"/>
      <c r="AB294" s="36"/>
      <c r="AC294" s="36"/>
      <c r="AD294" s="36"/>
      <c r="AE294" s="36"/>
      <c r="AR294" s="236" t="s">
        <v>132</v>
      </c>
      <c r="AT294" s="236" t="s">
        <v>134</v>
      </c>
      <c r="AU294" s="236" t="s">
        <v>81</v>
      </c>
      <c r="AY294" s="15" t="s">
        <v>133</v>
      </c>
      <c r="BE294" s="237">
        <f>IF(N294="základní",J294,0)</f>
        <v>0</v>
      </c>
      <c r="BF294" s="237">
        <f>IF(N294="snížená",J294,0)</f>
        <v>0</v>
      </c>
      <c r="BG294" s="237">
        <f>IF(N294="zákl. přenesená",J294,0)</f>
        <v>0</v>
      </c>
      <c r="BH294" s="237">
        <f>IF(N294="sníž. přenesená",J294,0)</f>
        <v>0</v>
      </c>
      <c r="BI294" s="237">
        <f>IF(N294="nulová",J294,0)</f>
        <v>0</v>
      </c>
      <c r="BJ294" s="15" t="s">
        <v>81</v>
      </c>
      <c r="BK294" s="237">
        <f>ROUND(I294*H294,2)</f>
        <v>0</v>
      </c>
      <c r="BL294" s="15" t="s">
        <v>132</v>
      </c>
      <c r="BM294" s="236" t="s">
        <v>1214</v>
      </c>
    </row>
    <row r="295" s="2" customFormat="1">
      <c r="A295" s="36"/>
      <c r="B295" s="37"/>
      <c r="C295" s="38"/>
      <c r="D295" s="238" t="s">
        <v>139</v>
      </c>
      <c r="E295" s="38"/>
      <c r="F295" s="239" t="s">
        <v>806</v>
      </c>
      <c r="G295" s="38"/>
      <c r="H295" s="38"/>
      <c r="I295" s="143"/>
      <c r="J295" s="38"/>
      <c r="K295" s="38"/>
      <c r="L295" s="42"/>
      <c r="M295" s="240"/>
      <c r="N295" s="241"/>
      <c r="O295" s="89"/>
      <c r="P295" s="89"/>
      <c r="Q295" s="89"/>
      <c r="R295" s="89"/>
      <c r="S295" s="89"/>
      <c r="T295" s="90"/>
      <c r="U295" s="36"/>
      <c r="V295" s="36"/>
      <c r="W295" s="36"/>
      <c r="X295" s="36"/>
      <c r="Y295" s="36"/>
      <c r="Z295" s="36"/>
      <c r="AA295" s="36"/>
      <c r="AB295" s="36"/>
      <c r="AC295" s="36"/>
      <c r="AD295" s="36"/>
      <c r="AE295" s="36"/>
      <c r="AT295" s="15" t="s">
        <v>139</v>
      </c>
      <c r="AU295" s="15" t="s">
        <v>81</v>
      </c>
    </row>
    <row r="296" s="12" customFormat="1">
      <c r="A296" s="12"/>
      <c r="B296" s="242"/>
      <c r="C296" s="243"/>
      <c r="D296" s="238" t="s">
        <v>140</v>
      </c>
      <c r="E296" s="244" t="s">
        <v>1215</v>
      </c>
      <c r="F296" s="245" t="s">
        <v>1216</v>
      </c>
      <c r="G296" s="243"/>
      <c r="H296" s="246">
        <v>10</v>
      </c>
      <c r="I296" s="247"/>
      <c r="J296" s="243"/>
      <c r="K296" s="243"/>
      <c r="L296" s="248"/>
      <c r="M296" s="249"/>
      <c r="N296" s="250"/>
      <c r="O296" s="250"/>
      <c r="P296" s="250"/>
      <c r="Q296" s="250"/>
      <c r="R296" s="250"/>
      <c r="S296" s="250"/>
      <c r="T296" s="251"/>
      <c r="U296" s="12"/>
      <c r="V296" s="12"/>
      <c r="W296" s="12"/>
      <c r="X296" s="12"/>
      <c r="Y296" s="12"/>
      <c r="Z296" s="12"/>
      <c r="AA296" s="12"/>
      <c r="AB296" s="12"/>
      <c r="AC296" s="12"/>
      <c r="AD296" s="12"/>
      <c r="AE296" s="12"/>
      <c r="AT296" s="252" t="s">
        <v>140</v>
      </c>
      <c r="AU296" s="252" t="s">
        <v>81</v>
      </c>
      <c r="AV296" s="12" t="s">
        <v>103</v>
      </c>
      <c r="AW296" s="12" t="s">
        <v>30</v>
      </c>
      <c r="AX296" s="12" t="s">
        <v>81</v>
      </c>
      <c r="AY296" s="252" t="s">
        <v>133</v>
      </c>
    </row>
    <row r="297" s="2" customFormat="1" ht="16.5" customHeight="1">
      <c r="A297" s="36"/>
      <c r="B297" s="37"/>
      <c r="C297" s="270" t="s">
        <v>872</v>
      </c>
      <c r="D297" s="270" t="s">
        <v>137</v>
      </c>
      <c r="E297" s="271" t="s">
        <v>810</v>
      </c>
      <c r="F297" s="272" t="s">
        <v>1217</v>
      </c>
      <c r="G297" s="273" t="s">
        <v>137</v>
      </c>
      <c r="H297" s="274">
        <v>10</v>
      </c>
      <c r="I297" s="275"/>
      <c r="J297" s="276">
        <f>ROUND(I297*H297,2)</f>
        <v>0</v>
      </c>
      <c r="K297" s="272" t="s">
        <v>275</v>
      </c>
      <c r="L297" s="277"/>
      <c r="M297" s="278" t="s">
        <v>1</v>
      </c>
      <c r="N297" s="279" t="s">
        <v>38</v>
      </c>
      <c r="O297" s="89"/>
      <c r="P297" s="234">
        <f>O297*H297</f>
        <v>0</v>
      </c>
      <c r="Q297" s="234">
        <v>0.044999999999999998</v>
      </c>
      <c r="R297" s="234">
        <f>Q297*H297</f>
        <v>0.44999999999999996</v>
      </c>
      <c r="S297" s="234">
        <v>0</v>
      </c>
      <c r="T297" s="235">
        <f>S297*H297</f>
        <v>0</v>
      </c>
      <c r="U297" s="36"/>
      <c r="V297" s="36"/>
      <c r="W297" s="36"/>
      <c r="X297" s="36"/>
      <c r="Y297" s="36"/>
      <c r="Z297" s="36"/>
      <c r="AA297" s="36"/>
      <c r="AB297" s="36"/>
      <c r="AC297" s="36"/>
      <c r="AD297" s="36"/>
      <c r="AE297" s="36"/>
      <c r="AR297" s="236" t="s">
        <v>173</v>
      </c>
      <c r="AT297" s="236" t="s">
        <v>137</v>
      </c>
      <c r="AU297" s="236" t="s">
        <v>81</v>
      </c>
      <c r="AY297" s="15" t="s">
        <v>133</v>
      </c>
      <c r="BE297" s="237">
        <f>IF(N297="základní",J297,0)</f>
        <v>0</v>
      </c>
      <c r="BF297" s="237">
        <f>IF(N297="snížená",J297,0)</f>
        <v>0</v>
      </c>
      <c r="BG297" s="237">
        <f>IF(N297="zákl. přenesená",J297,0)</f>
        <v>0</v>
      </c>
      <c r="BH297" s="237">
        <f>IF(N297="sníž. přenesená",J297,0)</f>
        <v>0</v>
      </c>
      <c r="BI297" s="237">
        <f>IF(N297="nulová",J297,0)</f>
        <v>0</v>
      </c>
      <c r="BJ297" s="15" t="s">
        <v>81</v>
      </c>
      <c r="BK297" s="237">
        <f>ROUND(I297*H297,2)</f>
        <v>0</v>
      </c>
      <c r="BL297" s="15" t="s">
        <v>132</v>
      </c>
      <c r="BM297" s="236" t="s">
        <v>1218</v>
      </c>
    </row>
    <row r="298" s="2" customFormat="1">
      <c r="A298" s="36"/>
      <c r="B298" s="37"/>
      <c r="C298" s="38"/>
      <c r="D298" s="238" t="s">
        <v>139</v>
      </c>
      <c r="E298" s="38"/>
      <c r="F298" s="239" t="s">
        <v>1217</v>
      </c>
      <c r="G298" s="38"/>
      <c r="H298" s="38"/>
      <c r="I298" s="143"/>
      <c r="J298" s="38"/>
      <c r="K298" s="38"/>
      <c r="L298" s="42"/>
      <c r="M298" s="240"/>
      <c r="N298" s="241"/>
      <c r="O298" s="89"/>
      <c r="P298" s="89"/>
      <c r="Q298" s="89"/>
      <c r="R298" s="89"/>
      <c r="S298" s="89"/>
      <c r="T298" s="90"/>
      <c r="U298" s="36"/>
      <c r="V298" s="36"/>
      <c r="W298" s="36"/>
      <c r="X298" s="36"/>
      <c r="Y298" s="36"/>
      <c r="Z298" s="36"/>
      <c r="AA298" s="36"/>
      <c r="AB298" s="36"/>
      <c r="AC298" s="36"/>
      <c r="AD298" s="36"/>
      <c r="AE298" s="36"/>
      <c r="AT298" s="15" t="s">
        <v>139</v>
      </c>
      <c r="AU298" s="15" t="s">
        <v>81</v>
      </c>
    </row>
    <row r="299" s="2" customFormat="1" ht="21.75" customHeight="1">
      <c r="A299" s="36"/>
      <c r="B299" s="37"/>
      <c r="C299" s="225" t="s">
        <v>877</v>
      </c>
      <c r="D299" s="225" t="s">
        <v>134</v>
      </c>
      <c r="E299" s="226" t="s">
        <v>814</v>
      </c>
      <c r="F299" s="227" t="s">
        <v>815</v>
      </c>
      <c r="G299" s="228" t="s">
        <v>816</v>
      </c>
      <c r="H299" s="229">
        <v>316</v>
      </c>
      <c r="I299" s="230"/>
      <c r="J299" s="231">
        <f>ROUND(I299*H299,2)</f>
        <v>0</v>
      </c>
      <c r="K299" s="227" t="s">
        <v>817</v>
      </c>
      <c r="L299" s="42"/>
      <c r="M299" s="232" t="s">
        <v>1</v>
      </c>
      <c r="N299" s="233" t="s">
        <v>38</v>
      </c>
      <c r="O299" s="89"/>
      <c r="P299" s="234">
        <f>O299*H299</f>
        <v>0</v>
      </c>
      <c r="Q299" s="234">
        <v>0.028299999999999999</v>
      </c>
      <c r="R299" s="234">
        <f>Q299*H299</f>
        <v>8.9428000000000001</v>
      </c>
      <c r="S299" s="234">
        <v>0</v>
      </c>
      <c r="T299" s="235">
        <f>S299*H299</f>
        <v>0</v>
      </c>
      <c r="U299" s="36"/>
      <c r="V299" s="36"/>
      <c r="W299" s="36"/>
      <c r="X299" s="36"/>
      <c r="Y299" s="36"/>
      <c r="Z299" s="36"/>
      <c r="AA299" s="36"/>
      <c r="AB299" s="36"/>
      <c r="AC299" s="36"/>
      <c r="AD299" s="36"/>
      <c r="AE299" s="36"/>
      <c r="AR299" s="236" t="s">
        <v>818</v>
      </c>
      <c r="AT299" s="236" t="s">
        <v>134</v>
      </c>
      <c r="AU299" s="236" t="s">
        <v>81</v>
      </c>
      <c r="AY299" s="15" t="s">
        <v>133</v>
      </c>
      <c r="BE299" s="237">
        <f>IF(N299="základní",J299,0)</f>
        <v>0</v>
      </c>
      <c r="BF299" s="237">
        <f>IF(N299="snížená",J299,0)</f>
        <v>0</v>
      </c>
      <c r="BG299" s="237">
        <f>IF(N299="zákl. přenesená",J299,0)</f>
        <v>0</v>
      </c>
      <c r="BH299" s="237">
        <f>IF(N299="sníž. přenesená",J299,0)</f>
        <v>0</v>
      </c>
      <c r="BI299" s="237">
        <f>IF(N299="nulová",J299,0)</f>
        <v>0</v>
      </c>
      <c r="BJ299" s="15" t="s">
        <v>81</v>
      </c>
      <c r="BK299" s="237">
        <f>ROUND(I299*H299,2)</f>
        <v>0</v>
      </c>
      <c r="BL299" s="15" t="s">
        <v>818</v>
      </c>
      <c r="BM299" s="236" t="s">
        <v>1219</v>
      </c>
    </row>
    <row r="300" s="2" customFormat="1">
      <c r="A300" s="36"/>
      <c r="B300" s="37"/>
      <c r="C300" s="38"/>
      <c r="D300" s="238" t="s">
        <v>139</v>
      </c>
      <c r="E300" s="38"/>
      <c r="F300" s="239" t="s">
        <v>820</v>
      </c>
      <c r="G300" s="38"/>
      <c r="H300" s="38"/>
      <c r="I300" s="143"/>
      <c r="J300" s="38"/>
      <c r="K300" s="38"/>
      <c r="L300" s="42"/>
      <c r="M300" s="240"/>
      <c r="N300" s="241"/>
      <c r="O300" s="89"/>
      <c r="P300" s="89"/>
      <c r="Q300" s="89"/>
      <c r="R300" s="89"/>
      <c r="S300" s="89"/>
      <c r="T300" s="90"/>
      <c r="U300" s="36"/>
      <c r="V300" s="36"/>
      <c r="W300" s="36"/>
      <c r="X300" s="36"/>
      <c r="Y300" s="36"/>
      <c r="Z300" s="36"/>
      <c r="AA300" s="36"/>
      <c r="AB300" s="36"/>
      <c r="AC300" s="36"/>
      <c r="AD300" s="36"/>
      <c r="AE300" s="36"/>
      <c r="AT300" s="15" t="s">
        <v>139</v>
      </c>
      <c r="AU300" s="15" t="s">
        <v>81</v>
      </c>
    </row>
    <row r="301" s="2" customFormat="1" ht="21.75" customHeight="1">
      <c r="A301" s="36"/>
      <c r="B301" s="37"/>
      <c r="C301" s="225" t="s">
        <v>882</v>
      </c>
      <c r="D301" s="225" t="s">
        <v>134</v>
      </c>
      <c r="E301" s="226" t="s">
        <v>1220</v>
      </c>
      <c r="F301" s="227" t="s">
        <v>1221</v>
      </c>
      <c r="G301" s="228" t="s">
        <v>137</v>
      </c>
      <c r="H301" s="229">
        <v>744</v>
      </c>
      <c r="I301" s="230"/>
      <c r="J301" s="231">
        <f>ROUND(I301*H301,2)</f>
        <v>0</v>
      </c>
      <c r="K301" s="227" t="s">
        <v>275</v>
      </c>
      <c r="L301" s="42"/>
      <c r="M301" s="232" t="s">
        <v>1</v>
      </c>
      <c r="N301" s="233" t="s">
        <v>38</v>
      </c>
      <c r="O301" s="89"/>
      <c r="P301" s="234">
        <f>O301*H301</f>
        <v>0</v>
      </c>
      <c r="Q301" s="234">
        <v>0.050999999999999997</v>
      </c>
      <c r="R301" s="234">
        <f>Q301*H301</f>
        <v>37.943999999999996</v>
      </c>
      <c r="S301" s="234">
        <v>0</v>
      </c>
      <c r="T301" s="235">
        <f>S301*H301</f>
        <v>0</v>
      </c>
      <c r="U301" s="36"/>
      <c r="V301" s="36"/>
      <c r="W301" s="36"/>
      <c r="X301" s="36"/>
      <c r="Y301" s="36"/>
      <c r="Z301" s="36"/>
      <c r="AA301" s="36"/>
      <c r="AB301" s="36"/>
      <c r="AC301" s="36"/>
      <c r="AD301" s="36"/>
      <c r="AE301" s="36"/>
      <c r="AR301" s="236" t="s">
        <v>132</v>
      </c>
      <c r="AT301" s="236" t="s">
        <v>134</v>
      </c>
      <c r="AU301" s="236" t="s">
        <v>81</v>
      </c>
      <c r="AY301" s="15" t="s">
        <v>133</v>
      </c>
      <c r="BE301" s="237">
        <f>IF(N301="základní",J301,0)</f>
        <v>0</v>
      </c>
      <c r="BF301" s="237">
        <f>IF(N301="snížená",J301,0)</f>
        <v>0</v>
      </c>
      <c r="BG301" s="237">
        <f>IF(N301="zákl. přenesená",J301,0)</f>
        <v>0</v>
      </c>
      <c r="BH301" s="237">
        <f>IF(N301="sníž. přenesená",J301,0)</f>
        <v>0</v>
      </c>
      <c r="BI301" s="237">
        <f>IF(N301="nulová",J301,0)</f>
        <v>0</v>
      </c>
      <c r="BJ301" s="15" t="s">
        <v>81</v>
      </c>
      <c r="BK301" s="237">
        <f>ROUND(I301*H301,2)</f>
        <v>0</v>
      </c>
      <c r="BL301" s="15" t="s">
        <v>132</v>
      </c>
      <c r="BM301" s="236" t="s">
        <v>1222</v>
      </c>
    </row>
    <row r="302" s="2" customFormat="1">
      <c r="A302" s="36"/>
      <c r="B302" s="37"/>
      <c r="C302" s="38"/>
      <c r="D302" s="238" t="s">
        <v>139</v>
      </c>
      <c r="E302" s="38"/>
      <c r="F302" s="239" t="s">
        <v>1223</v>
      </c>
      <c r="G302" s="38"/>
      <c r="H302" s="38"/>
      <c r="I302" s="143"/>
      <c r="J302" s="38"/>
      <c r="K302" s="38"/>
      <c r="L302" s="42"/>
      <c r="M302" s="240"/>
      <c r="N302" s="241"/>
      <c r="O302" s="89"/>
      <c r="P302" s="89"/>
      <c r="Q302" s="89"/>
      <c r="R302" s="89"/>
      <c r="S302" s="89"/>
      <c r="T302" s="90"/>
      <c r="U302" s="36"/>
      <c r="V302" s="36"/>
      <c r="W302" s="36"/>
      <c r="X302" s="36"/>
      <c r="Y302" s="36"/>
      <c r="Z302" s="36"/>
      <c r="AA302" s="36"/>
      <c r="AB302" s="36"/>
      <c r="AC302" s="36"/>
      <c r="AD302" s="36"/>
      <c r="AE302" s="36"/>
      <c r="AT302" s="15" t="s">
        <v>139</v>
      </c>
      <c r="AU302" s="15" t="s">
        <v>81</v>
      </c>
    </row>
    <row r="303" s="2" customFormat="1" ht="21.75" customHeight="1">
      <c r="A303" s="36"/>
      <c r="B303" s="37"/>
      <c r="C303" s="225" t="s">
        <v>887</v>
      </c>
      <c r="D303" s="225" t="s">
        <v>134</v>
      </c>
      <c r="E303" s="226" t="s">
        <v>822</v>
      </c>
      <c r="F303" s="227" t="s">
        <v>823</v>
      </c>
      <c r="G303" s="228" t="s">
        <v>191</v>
      </c>
      <c r="H303" s="229">
        <v>50</v>
      </c>
      <c r="I303" s="230"/>
      <c r="J303" s="231">
        <f>ROUND(I303*H303,2)</f>
        <v>0</v>
      </c>
      <c r="K303" s="227" t="s">
        <v>275</v>
      </c>
      <c r="L303" s="42"/>
      <c r="M303" s="232" t="s">
        <v>1</v>
      </c>
      <c r="N303" s="233" t="s">
        <v>38</v>
      </c>
      <c r="O303" s="89"/>
      <c r="P303" s="234">
        <f>O303*H303</f>
        <v>0</v>
      </c>
      <c r="Q303" s="234">
        <v>0.00036000000000000002</v>
      </c>
      <c r="R303" s="234">
        <f>Q303*H303</f>
        <v>0.018000000000000002</v>
      </c>
      <c r="S303" s="234">
        <v>0</v>
      </c>
      <c r="T303" s="235">
        <f>S303*H303</f>
        <v>0</v>
      </c>
      <c r="U303" s="36"/>
      <c r="V303" s="36"/>
      <c r="W303" s="36"/>
      <c r="X303" s="36"/>
      <c r="Y303" s="36"/>
      <c r="Z303" s="36"/>
      <c r="AA303" s="36"/>
      <c r="AB303" s="36"/>
      <c r="AC303" s="36"/>
      <c r="AD303" s="36"/>
      <c r="AE303" s="36"/>
      <c r="AR303" s="236" t="s">
        <v>132</v>
      </c>
      <c r="AT303" s="236" t="s">
        <v>134</v>
      </c>
      <c r="AU303" s="236" t="s">
        <v>81</v>
      </c>
      <c r="AY303" s="15" t="s">
        <v>133</v>
      </c>
      <c r="BE303" s="237">
        <f>IF(N303="základní",J303,0)</f>
        <v>0</v>
      </c>
      <c r="BF303" s="237">
        <f>IF(N303="snížená",J303,0)</f>
        <v>0</v>
      </c>
      <c r="BG303" s="237">
        <f>IF(N303="zákl. přenesená",J303,0)</f>
        <v>0</v>
      </c>
      <c r="BH303" s="237">
        <f>IF(N303="sníž. přenesená",J303,0)</f>
        <v>0</v>
      </c>
      <c r="BI303" s="237">
        <f>IF(N303="nulová",J303,0)</f>
        <v>0</v>
      </c>
      <c r="BJ303" s="15" t="s">
        <v>81</v>
      </c>
      <c r="BK303" s="237">
        <f>ROUND(I303*H303,2)</f>
        <v>0</v>
      </c>
      <c r="BL303" s="15" t="s">
        <v>132</v>
      </c>
      <c r="BM303" s="236" t="s">
        <v>1224</v>
      </c>
    </row>
    <row r="304" s="2" customFormat="1">
      <c r="A304" s="36"/>
      <c r="B304" s="37"/>
      <c r="C304" s="38"/>
      <c r="D304" s="238" t="s">
        <v>139</v>
      </c>
      <c r="E304" s="38"/>
      <c r="F304" s="239" t="s">
        <v>825</v>
      </c>
      <c r="G304" s="38"/>
      <c r="H304" s="38"/>
      <c r="I304" s="143"/>
      <c r="J304" s="38"/>
      <c r="K304" s="38"/>
      <c r="L304" s="42"/>
      <c r="M304" s="240"/>
      <c r="N304" s="241"/>
      <c r="O304" s="89"/>
      <c r="P304" s="89"/>
      <c r="Q304" s="89"/>
      <c r="R304" s="89"/>
      <c r="S304" s="89"/>
      <c r="T304" s="90"/>
      <c r="U304" s="36"/>
      <c r="V304" s="36"/>
      <c r="W304" s="36"/>
      <c r="X304" s="36"/>
      <c r="Y304" s="36"/>
      <c r="Z304" s="36"/>
      <c r="AA304" s="36"/>
      <c r="AB304" s="36"/>
      <c r="AC304" s="36"/>
      <c r="AD304" s="36"/>
      <c r="AE304" s="36"/>
      <c r="AT304" s="15" t="s">
        <v>139</v>
      </c>
      <c r="AU304" s="15" t="s">
        <v>81</v>
      </c>
    </row>
    <row r="305" s="12" customFormat="1">
      <c r="A305" s="12"/>
      <c r="B305" s="242"/>
      <c r="C305" s="243"/>
      <c r="D305" s="238" t="s">
        <v>140</v>
      </c>
      <c r="E305" s="244" t="s">
        <v>1225</v>
      </c>
      <c r="F305" s="245" t="s">
        <v>839</v>
      </c>
      <c r="G305" s="243"/>
      <c r="H305" s="246">
        <v>50</v>
      </c>
      <c r="I305" s="247"/>
      <c r="J305" s="243"/>
      <c r="K305" s="243"/>
      <c r="L305" s="248"/>
      <c r="M305" s="249"/>
      <c r="N305" s="250"/>
      <c r="O305" s="250"/>
      <c r="P305" s="250"/>
      <c r="Q305" s="250"/>
      <c r="R305" s="250"/>
      <c r="S305" s="250"/>
      <c r="T305" s="251"/>
      <c r="U305" s="12"/>
      <c r="V305" s="12"/>
      <c r="W305" s="12"/>
      <c r="X305" s="12"/>
      <c r="Y305" s="12"/>
      <c r="Z305" s="12"/>
      <c r="AA305" s="12"/>
      <c r="AB305" s="12"/>
      <c r="AC305" s="12"/>
      <c r="AD305" s="12"/>
      <c r="AE305" s="12"/>
      <c r="AT305" s="252" t="s">
        <v>140</v>
      </c>
      <c r="AU305" s="252" t="s">
        <v>81</v>
      </c>
      <c r="AV305" s="12" t="s">
        <v>103</v>
      </c>
      <c r="AW305" s="12" t="s">
        <v>30</v>
      </c>
      <c r="AX305" s="12" t="s">
        <v>81</v>
      </c>
      <c r="AY305" s="252" t="s">
        <v>133</v>
      </c>
    </row>
    <row r="306" s="2" customFormat="1" ht="16.5" customHeight="1">
      <c r="A306" s="36"/>
      <c r="B306" s="37"/>
      <c r="C306" s="270" t="s">
        <v>892</v>
      </c>
      <c r="D306" s="270" t="s">
        <v>137</v>
      </c>
      <c r="E306" s="271" t="s">
        <v>827</v>
      </c>
      <c r="F306" s="272" t="s">
        <v>828</v>
      </c>
      <c r="G306" s="273" t="s">
        <v>191</v>
      </c>
      <c r="H306" s="274">
        <v>50</v>
      </c>
      <c r="I306" s="275"/>
      <c r="J306" s="276">
        <f>ROUND(I306*H306,2)</f>
        <v>0</v>
      </c>
      <c r="K306" s="272" t="s">
        <v>275</v>
      </c>
      <c r="L306" s="277"/>
      <c r="M306" s="278" t="s">
        <v>1</v>
      </c>
      <c r="N306" s="279" t="s">
        <v>38</v>
      </c>
      <c r="O306" s="89"/>
      <c r="P306" s="234">
        <f>O306*H306</f>
        <v>0</v>
      </c>
      <c r="Q306" s="234">
        <v>0.0020999999999999999</v>
      </c>
      <c r="R306" s="234">
        <f>Q306*H306</f>
        <v>0.105</v>
      </c>
      <c r="S306" s="234">
        <v>0</v>
      </c>
      <c r="T306" s="235">
        <f>S306*H306</f>
        <v>0</v>
      </c>
      <c r="U306" s="36"/>
      <c r="V306" s="36"/>
      <c r="W306" s="36"/>
      <c r="X306" s="36"/>
      <c r="Y306" s="36"/>
      <c r="Z306" s="36"/>
      <c r="AA306" s="36"/>
      <c r="AB306" s="36"/>
      <c r="AC306" s="36"/>
      <c r="AD306" s="36"/>
      <c r="AE306" s="36"/>
      <c r="AR306" s="236" t="s">
        <v>173</v>
      </c>
      <c r="AT306" s="236" t="s">
        <v>137</v>
      </c>
      <c r="AU306" s="236" t="s">
        <v>81</v>
      </c>
      <c r="AY306" s="15" t="s">
        <v>133</v>
      </c>
      <c r="BE306" s="237">
        <f>IF(N306="základní",J306,0)</f>
        <v>0</v>
      </c>
      <c r="BF306" s="237">
        <f>IF(N306="snížená",J306,0)</f>
        <v>0</v>
      </c>
      <c r="BG306" s="237">
        <f>IF(N306="zákl. přenesená",J306,0)</f>
        <v>0</v>
      </c>
      <c r="BH306" s="237">
        <f>IF(N306="sníž. přenesená",J306,0)</f>
        <v>0</v>
      </c>
      <c r="BI306" s="237">
        <f>IF(N306="nulová",J306,0)</f>
        <v>0</v>
      </c>
      <c r="BJ306" s="15" t="s">
        <v>81</v>
      </c>
      <c r="BK306" s="237">
        <f>ROUND(I306*H306,2)</f>
        <v>0</v>
      </c>
      <c r="BL306" s="15" t="s">
        <v>132</v>
      </c>
      <c r="BM306" s="236" t="s">
        <v>1226</v>
      </c>
    </row>
    <row r="307" s="2" customFormat="1">
      <c r="A307" s="36"/>
      <c r="B307" s="37"/>
      <c r="C307" s="38"/>
      <c r="D307" s="238" t="s">
        <v>139</v>
      </c>
      <c r="E307" s="38"/>
      <c r="F307" s="239" t="s">
        <v>828</v>
      </c>
      <c r="G307" s="38"/>
      <c r="H307" s="38"/>
      <c r="I307" s="143"/>
      <c r="J307" s="38"/>
      <c r="K307" s="38"/>
      <c r="L307" s="42"/>
      <c r="M307" s="240"/>
      <c r="N307" s="241"/>
      <c r="O307" s="89"/>
      <c r="P307" s="89"/>
      <c r="Q307" s="89"/>
      <c r="R307" s="89"/>
      <c r="S307" s="89"/>
      <c r="T307" s="90"/>
      <c r="U307" s="36"/>
      <c r="V307" s="36"/>
      <c r="W307" s="36"/>
      <c r="X307" s="36"/>
      <c r="Y307" s="36"/>
      <c r="Z307" s="36"/>
      <c r="AA307" s="36"/>
      <c r="AB307" s="36"/>
      <c r="AC307" s="36"/>
      <c r="AD307" s="36"/>
      <c r="AE307" s="36"/>
      <c r="AT307" s="15" t="s">
        <v>139</v>
      </c>
      <c r="AU307" s="15" t="s">
        <v>81</v>
      </c>
    </row>
    <row r="308" s="2" customFormat="1" ht="21.75" customHeight="1">
      <c r="A308" s="36"/>
      <c r="B308" s="37"/>
      <c r="C308" s="225" t="s">
        <v>897</v>
      </c>
      <c r="D308" s="225" t="s">
        <v>134</v>
      </c>
      <c r="E308" s="226" t="s">
        <v>831</v>
      </c>
      <c r="F308" s="227" t="s">
        <v>832</v>
      </c>
      <c r="G308" s="228" t="s">
        <v>191</v>
      </c>
      <c r="H308" s="229">
        <v>18</v>
      </c>
      <c r="I308" s="230"/>
      <c r="J308" s="231">
        <f>ROUND(I308*H308,2)</f>
        <v>0</v>
      </c>
      <c r="K308" s="227" t="s">
        <v>275</v>
      </c>
      <c r="L308" s="42"/>
      <c r="M308" s="232" t="s">
        <v>1</v>
      </c>
      <c r="N308" s="233" t="s">
        <v>38</v>
      </c>
      <c r="O308" s="89"/>
      <c r="P308" s="234">
        <f>O308*H308</f>
        <v>0</v>
      </c>
      <c r="Q308" s="234">
        <v>0.00069999999999999999</v>
      </c>
      <c r="R308" s="234">
        <f>Q308*H308</f>
        <v>0.0126</v>
      </c>
      <c r="S308" s="234">
        <v>0</v>
      </c>
      <c r="T308" s="235">
        <f>S308*H308</f>
        <v>0</v>
      </c>
      <c r="U308" s="36"/>
      <c r="V308" s="36"/>
      <c r="W308" s="36"/>
      <c r="X308" s="36"/>
      <c r="Y308" s="36"/>
      <c r="Z308" s="36"/>
      <c r="AA308" s="36"/>
      <c r="AB308" s="36"/>
      <c r="AC308" s="36"/>
      <c r="AD308" s="36"/>
      <c r="AE308" s="36"/>
      <c r="AR308" s="236" t="s">
        <v>132</v>
      </c>
      <c r="AT308" s="236" t="s">
        <v>134</v>
      </c>
      <c r="AU308" s="236" t="s">
        <v>81</v>
      </c>
      <c r="AY308" s="15" t="s">
        <v>133</v>
      </c>
      <c r="BE308" s="237">
        <f>IF(N308="základní",J308,0)</f>
        <v>0</v>
      </c>
      <c r="BF308" s="237">
        <f>IF(N308="snížená",J308,0)</f>
        <v>0</v>
      </c>
      <c r="BG308" s="237">
        <f>IF(N308="zákl. přenesená",J308,0)</f>
        <v>0</v>
      </c>
      <c r="BH308" s="237">
        <f>IF(N308="sníž. přenesená",J308,0)</f>
        <v>0</v>
      </c>
      <c r="BI308" s="237">
        <f>IF(N308="nulová",J308,0)</f>
        <v>0</v>
      </c>
      <c r="BJ308" s="15" t="s">
        <v>81</v>
      </c>
      <c r="BK308" s="237">
        <f>ROUND(I308*H308,2)</f>
        <v>0</v>
      </c>
      <c r="BL308" s="15" t="s">
        <v>132</v>
      </c>
      <c r="BM308" s="236" t="s">
        <v>1227</v>
      </c>
    </row>
    <row r="309" s="2" customFormat="1">
      <c r="A309" s="36"/>
      <c r="B309" s="37"/>
      <c r="C309" s="38"/>
      <c r="D309" s="238" t="s">
        <v>139</v>
      </c>
      <c r="E309" s="38"/>
      <c r="F309" s="239" t="s">
        <v>834</v>
      </c>
      <c r="G309" s="38"/>
      <c r="H309" s="38"/>
      <c r="I309" s="143"/>
      <c r="J309" s="38"/>
      <c r="K309" s="38"/>
      <c r="L309" s="42"/>
      <c r="M309" s="240"/>
      <c r="N309" s="241"/>
      <c r="O309" s="89"/>
      <c r="P309" s="89"/>
      <c r="Q309" s="89"/>
      <c r="R309" s="89"/>
      <c r="S309" s="89"/>
      <c r="T309" s="90"/>
      <c r="U309" s="36"/>
      <c r="V309" s="36"/>
      <c r="W309" s="36"/>
      <c r="X309" s="36"/>
      <c r="Y309" s="36"/>
      <c r="Z309" s="36"/>
      <c r="AA309" s="36"/>
      <c r="AB309" s="36"/>
      <c r="AC309" s="36"/>
      <c r="AD309" s="36"/>
      <c r="AE309" s="36"/>
      <c r="AT309" s="15" t="s">
        <v>139</v>
      </c>
      <c r="AU309" s="15" t="s">
        <v>81</v>
      </c>
    </row>
    <row r="310" s="12" customFormat="1">
      <c r="A310" s="12"/>
      <c r="B310" s="242"/>
      <c r="C310" s="243"/>
      <c r="D310" s="238" t="s">
        <v>140</v>
      </c>
      <c r="E310" s="244" t="s">
        <v>1228</v>
      </c>
      <c r="F310" s="245" t="s">
        <v>1229</v>
      </c>
      <c r="G310" s="243"/>
      <c r="H310" s="246">
        <v>18</v>
      </c>
      <c r="I310" s="247"/>
      <c r="J310" s="243"/>
      <c r="K310" s="243"/>
      <c r="L310" s="248"/>
      <c r="M310" s="249"/>
      <c r="N310" s="250"/>
      <c r="O310" s="250"/>
      <c r="P310" s="250"/>
      <c r="Q310" s="250"/>
      <c r="R310" s="250"/>
      <c r="S310" s="250"/>
      <c r="T310" s="251"/>
      <c r="U310" s="12"/>
      <c r="V310" s="12"/>
      <c r="W310" s="12"/>
      <c r="X310" s="12"/>
      <c r="Y310" s="12"/>
      <c r="Z310" s="12"/>
      <c r="AA310" s="12"/>
      <c r="AB310" s="12"/>
      <c r="AC310" s="12"/>
      <c r="AD310" s="12"/>
      <c r="AE310" s="12"/>
      <c r="AT310" s="252" t="s">
        <v>140</v>
      </c>
      <c r="AU310" s="252" t="s">
        <v>81</v>
      </c>
      <c r="AV310" s="12" t="s">
        <v>103</v>
      </c>
      <c r="AW310" s="12" t="s">
        <v>30</v>
      </c>
      <c r="AX310" s="12" t="s">
        <v>73</v>
      </c>
      <c r="AY310" s="252" t="s">
        <v>133</v>
      </c>
    </row>
    <row r="311" s="12" customFormat="1">
      <c r="A311" s="12"/>
      <c r="B311" s="242"/>
      <c r="C311" s="243"/>
      <c r="D311" s="238" t="s">
        <v>140</v>
      </c>
      <c r="E311" s="244" t="s">
        <v>1230</v>
      </c>
      <c r="F311" s="245" t="s">
        <v>1231</v>
      </c>
      <c r="G311" s="243"/>
      <c r="H311" s="246">
        <v>18</v>
      </c>
      <c r="I311" s="247"/>
      <c r="J311" s="243"/>
      <c r="K311" s="243"/>
      <c r="L311" s="248"/>
      <c r="M311" s="249"/>
      <c r="N311" s="250"/>
      <c r="O311" s="250"/>
      <c r="P311" s="250"/>
      <c r="Q311" s="250"/>
      <c r="R311" s="250"/>
      <c r="S311" s="250"/>
      <c r="T311" s="251"/>
      <c r="U311" s="12"/>
      <c r="V311" s="12"/>
      <c r="W311" s="12"/>
      <c r="X311" s="12"/>
      <c r="Y311" s="12"/>
      <c r="Z311" s="12"/>
      <c r="AA311" s="12"/>
      <c r="AB311" s="12"/>
      <c r="AC311" s="12"/>
      <c r="AD311" s="12"/>
      <c r="AE311" s="12"/>
      <c r="AT311" s="252" t="s">
        <v>140</v>
      </c>
      <c r="AU311" s="252" t="s">
        <v>81</v>
      </c>
      <c r="AV311" s="12" t="s">
        <v>103</v>
      </c>
      <c r="AW311" s="12" t="s">
        <v>30</v>
      </c>
      <c r="AX311" s="12" t="s">
        <v>81</v>
      </c>
      <c r="AY311" s="252" t="s">
        <v>133</v>
      </c>
    </row>
    <row r="312" s="2" customFormat="1" ht="16.5" customHeight="1">
      <c r="A312" s="36"/>
      <c r="B312" s="37"/>
      <c r="C312" s="270" t="s">
        <v>902</v>
      </c>
      <c r="D312" s="270" t="s">
        <v>137</v>
      </c>
      <c r="E312" s="271" t="s">
        <v>845</v>
      </c>
      <c r="F312" s="272" t="s">
        <v>1232</v>
      </c>
      <c r="G312" s="273" t="s">
        <v>191</v>
      </c>
      <c r="H312" s="274">
        <v>1</v>
      </c>
      <c r="I312" s="275"/>
      <c r="J312" s="276">
        <f>ROUND(I312*H312,2)</f>
        <v>0</v>
      </c>
      <c r="K312" s="272" t="s">
        <v>275</v>
      </c>
      <c r="L312" s="277"/>
      <c r="M312" s="278" t="s">
        <v>1</v>
      </c>
      <c r="N312" s="279" t="s">
        <v>38</v>
      </c>
      <c r="O312" s="89"/>
      <c r="P312" s="234">
        <f>O312*H312</f>
        <v>0</v>
      </c>
      <c r="Q312" s="234">
        <v>0.0040000000000000001</v>
      </c>
      <c r="R312" s="234">
        <f>Q312*H312</f>
        <v>0.0040000000000000001</v>
      </c>
      <c r="S312" s="234">
        <v>0</v>
      </c>
      <c r="T312" s="235">
        <f>S312*H312</f>
        <v>0</v>
      </c>
      <c r="U312" s="36"/>
      <c r="V312" s="36"/>
      <c r="W312" s="36"/>
      <c r="X312" s="36"/>
      <c r="Y312" s="36"/>
      <c r="Z312" s="36"/>
      <c r="AA312" s="36"/>
      <c r="AB312" s="36"/>
      <c r="AC312" s="36"/>
      <c r="AD312" s="36"/>
      <c r="AE312" s="36"/>
      <c r="AR312" s="236" t="s">
        <v>173</v>
      </c>
      <c r="AT312" s="236" t="s">
        <v>137</v>
      </c>
      <c r="AU312" s="236" t="s">
        <v>81</v>
      </c>
      <c r="AY312" s="15" t="s">
        <v>133</v>
      </c>
      <c r="BE312" s="237">
        <f>IF(N312="základní",J312,0)</f>
        <v>0</v>
      </c>
      <c r="BF312" s="237">
        <f>IF(N312="snížená",J312,0)</f>
        <v>0</v>
      </c>
      <c r="BG312" s="237">
        <f>IF(N312="zákl. přenesená",J312,0)</f>
        <v>0</v>
      </c>
      <c r="BH312" s="237">
        <f>IF(N312="sníž. přenesená",J312,0)</f>
        <v>0</v>
      </c>
      <c r="BI312" s="237">
        <f>IF(N312="nulová",J312,0)</f>
        <v>0</v>
      </c>
      <c r="BJ312" s="15" t="s">
        <v>81</v>
      </c>
      <c r="BK312" s="237">
        <f>ROUND(I312*H312,2)</f>
        <v>0</v>
      </c>
      <c r="BL312" s="15" t="s">
        <v>132</v>
      </c>
      <c r="BM312" s="236" t="s">
        <v>1233</v>
      </c>
    </row>
    <row r="313" s="2" customFormat="1">
      <c r="A313" s="36"/>
      <c r="B313" s="37"/>
      <c r="C313" s="38"/>
      <c r="D313" s="238" t="s">
        <v>139</v>
      </c>
      <c r="E313" s="38"/>
      <c r="F313" s="239" t="s">
        <v>848</v>
      </c>
      <c r="G313" s="38"/>
      <c r="H313" s="38"/>
      <c r="I313" s="143"/>
      <c r="J313" s="38"/>
      <c r="K313" s="38"/>
      <c r="L313" s="42"/>
      <c r="M313" s="240"/>
      <c r="N313" s="241"/>
      <c r="O313" s="89"/>
      <c r="P313" s="89"/>
      <c r="Q313" s="89"/>
      <c r="R313" s="89"/>
      <c r="S313" s="89"/>
      <c r="T313" s="90"/>
      <c r="U313" s="36"/>
      <c r="V313" s="36"/>
      <c r="W313" s="36"/>
      <c r="X313" s="36"/>
      <c r="Y313" s="36"/>
      <c r="Z313" s="36"/>
      <c r="AA313" s="36"/>
      <c r="AB313" s="36"/>
      <c r="AC313" s="36"/>
      <c r="AD313" s="36"/>
      <c r="AE313" s="36"/>
      <c r="AT313" s="15" t="s">
        <v>139</v>
      </c>
      <c r="AU313" s="15" t="s">
        <v>81</v>
      </c>
    </row>
    <row r="314" s="2" customFormat="1" ht="16.5" customHeight="1">
      <c r="A314" s="36"/>
      <c r="B314" s="37"/>
      <c r="C314" s="270" t="s">
        <v>907</v>
      </c>
      <c r="D314" s="270" t="s">
        <v>137</v>
      </c>
      <c r="E314" s="271" t="s">
        <v>1234</v>
      </c>
      <c r="F314" s="272" t="s">
        <v>1235</v>
      </c>
      <c r="G314" s="273" t="s">
        <v>191</v>
      </c>
      <c r="H314" s="274">
        <v>1</v>
      </c>
      <c r="I314" s="275"/>
      <c r="J314" s="276">
        <f>ROUND(I314*H314,2)</f>
        <v>0</v>
      </c>
      <c r="K314" s="272" t="s">
        <v>275</v>
      </c>
      <c r="L314" s="277"/>
      <c r="M314" s="278" t="s">
        <v>1</v>
      </c>
      <c r="N314" s="279" t="s">
        <v>38</v>
      </c>
      <c r="O314" s="89"/>
      <c r="P314" s="234">
        <f>O314*H314</f>
        <v>0</v>
      </c>
      <c r="Q314" s="234">
        <v>0.0040000000000000001</v>
      </c>
      <c r="R314" s="234">
        <f>Q314*H314</f>
        <v>0.0040000000000000001</v>
      </c>
      <c r="S314" s="234">
        <v>0</v>
      </c>
      <c r="T314" s="235">
        <f>S314*H314</f>
        <v>0</v>
      </c>
      <c r="U314" s="36"/>
      <c r="V314" s="36"/>
      <c r="W314" s="36"/>
      <c r="X314" s="36"/>
      <c r="Y314" s="36"/>
      <c r="Z314" s="36"/>
      <c r="AA314" s="36"/>
      <c r="AB314" s="36"/>
      <c r="AC314" s="36"/>
      <c r="AD314" s="36"/>
      <c r="AE314" s="36"/>
      <c r="AR314" s="236" t="s">
        <v>173</v>
      </c>
      <c r="AT314" s="236" t="s">
        <v>137</v>
      </c>
      <c r="AU314" s="236" t="s">
        <v>81</v>
      </c>
      <c r="AY314" s="15" t="s">
        <v>133</v>
      </c>
      <c r="BE314" s="237">
        <f>IF(N314="základní",J314,0)</f>
        <v>0</v>
      </c>
      <c r="BF314" s="237">
        <f>IF(N314="snížená",J314,0)</f>
        <v>0</v>
      </c>
      <c r="BG314" s="237">
        <f>IF(N314="zákl. přenesená",J314,0)</f>
        <v>0</v>
      </c>
      <c r="BH314" s="237">
        <f>IF(N314="sníž. přenesená",J314,0)</f>
        <v>0</v>
      </c>
      <c r="BI314" s="237">
        <f>IF(N314="nulová",J314,0)</f>
        <v>0</v>
      </c>
      <c r="BJ314" s="15" t="s">
        <v>81</v>
      </c>
      <c r="BK314" s="237">
        <f>ROUND(I314*H314,2)</f>
        <v>0</v>
      </c>
      <c r="BL314" s="15" t="s">
        <v>132</v>
      </c>
      <c r="BM314" s="236" t="s">
        <v>1236</v>
      </c>
    </row>
    <row r="315" s="2" customFormat="1">
      <c r="A315" s="36"/>
      <c r="B315" s="37"/>
      <c r="C315" s="38"/>
      <c r="D315" s="238" t="s">
        <v>139</v>
      </c>
      <c r="E315" s="38"/>
      <c r="F315" s="239" t="s">
        <v>1237</v>
      </c>
      <c r="G315" s="38"/>
      <c r="H315" s="38"/>
      <c r="I315" s="143"/>
      <c r="J315" s="38"/>
      <c r="K315" s="38"/>
      <c r="L315" s="42"/>
      <c r="M315" s="240"/>
      <c r="N315" s="241"/>
      <c r="O315" s="89"/>
      <c r="P315" s="89"/>
      <c r="Q315" s="89"/>
      <c r="R315" s="89"/>
      <c r="S315" s="89"/>
      <c r="T315" s="90"/>
      <c r="U315" s="36"/>
      <c r="V315" s="36"/>
      <c r="W315" s="36"/>
      <c r="X315" s="36"/>
      <c r="Y315" s="36"/>
      <c r="Z315" s="36"/>
      <c r="AA315" s="36"/>
      <c r="AB315" s="36"/>
      <c r="AC315" s="36"/>
      <c r="AD315" s="36"/>
      <c r="AE315" s="36"/>
      <c r="AT315" s="15" t="s">
        <v>139</v>
      </c>
      <c r="AU315" s="15" t="s">
        <v>81</v>
      </c>
    </row>
    <row r="316" s="2" customFormat="1" ht="16.5" customHeight="1">
      <c r="A316" s="36"/>
      <c r="B316" s="37"/>
      <c r="C316" s="270" t="s">
        <v>912</v>
      </c>
      <c r="D316" s="270" t="s">
        <v>137</v>
      </c>
      <c r="E316" s="271" t="s">
        <v>1238</v>
      </c>
      <c r="F316" s="272" t="s">
        <v>851</v>
      </c>
      <c r="G316" s="273" t="s">
        <v>191</v>
      </c>
      <c r="H316" s="274">
        <v>1</v>
      </c>
      <c r="I316" s="275"/>
      <c r="J316" s="276">
        <f>ROUND(I316*H316,2)</f>
        <v>0</v>
      </c>
      <c r="K316" s="272" t="s">
        <v>275</v>
      </c>
      <c r="L316" s="277"/>
      <c r="M316" s="278" t="s">
        <v>1</v>
      </c>
      <c r="N316" s="279" t="s">
        <v>38</v>
      </c>
      <c r="O316" s="89"/>
      <c r="P316" s="234">
        <f>O316*H316</f>
        <v>0</v>
      </c>
      <c r="Q316" s="234">
        <v>0.0050000000000000001</v>
      </c>
      <c r="R316" s="234">
        <f>Q316*H316</f>
        <v>0.0050000000000000001</v>
      </c>
      <c r="S316" s="234">
        <v>0</v>
      </c>
      <c r="T316" s="235">
        <f>S316*H316</f>
        <v>0</v>
      </c>
      <c r="U316" s="36"/>
      <c r="V316" s="36"/>
      <c r="W316" s="36"/>
      <c r="X316" s="36"/>
      <c r="Y316" s="36"/>
      <c r="Z316" s="36"/>
      <c r="AA316" s="36"/>
      <c r="AB316" s="36"/>
      <c r="AC316" s="36"/>
      <c r="AD316" s="36"/>
      <c r="AE316" s="36"/>
      <c r="AR316" s="236" t="s">
        <v>173</v>
      </c>
      <c r="AT316" s="236" t="s">
        <v>137</v>
      </c>
      <c r="AU316" s="236" t="s">
        <v>81</v>
      </c>
      <c r="AY316" s="15" t="s">
        <v>133</v>
      </c>
      <c r="BE316" s="237">
        <f>IF(N316="základní",J316,0)</f>
        <v>0</v>
      </c>
      <c r="BF316" s="237">
        <f>IF(N316="snížená",J316,0)</f>
        <v>0</v>
      </c>
      <c r="BG316" s="237">
        <f>IF(N316="zákl. přenesená",J316,0)</f>
        <v>0</v>
      </c>
      <c r="BH316" s="237">
        <f>IF(N316="sníž. přenesená",J316,0)</f>
        <v>0</v>
      </c>
      <c r="BI316" s="237">
        <f>IF(N316="nulová",J316,0)</f>
        <v>0</v>
      </c>
      <c r="BJ316" s="15" t="s">
        <v>81</v>
      </c>
      <c r="BK316" s="237">
        <f>ROUND(I316*H316,2)</f>
        <v>0</v>
      </c>
      <c r="BL316" s="15" t="s">
        <v>132</v>
      </c>
      <c r="BM316" s="236" t="s">
        <v>1239</v>
      </c>
    </row>
    <row r="317" s="2" customFormat="1">
      <c r="A317" s="36"/>
      <c r="B317" s="37"/>
      <c r="C317" s="38"/>
      <c r="D317" s="238" t="s">
        <v>139</v>
      </c>
      <c r="E317" s="38"/>
      <c r="F317" s="239" t="s">
        <v>1240</v>
      </c>
      <c r="G317" s="38"/>
      <c r="H317" s="38"/>
      <c r="I317" s="143"/>
      <c r="J317" s="38"/>
      <c r="K317" s="38"/>
      <c r="L317" s="42"/>
      <c r="M317" s="240"/>
      <c r="N317" s="241"/>
      <c r="O317" s="89"/>
      <c r="P317" s="89"/>
      <c r="Q317" s="89"/>
      <c r="R317" s="89"/>
      <c r="S317" s="89"/>
      <c r="T317" s="90"/>
      <c r="U317" s="36"/>
      <c r="V317" s="36"/>
      <c r="W317" s="36"/>
      <c r="X317" s="36"/>
      <c r="Y317" s="36"/>
      <c r="Z317" s="36"/>
      <c r="AA317" s="36"/>
      <c r="AB317" s="36"/>
      <c r="AC317" s="36"/>
      <c r="AD317" s="36"/>
      <c r="AE317" s="36"/>
      <c r="AT317" s="15" t="s">
        <v>139</v>
      </c>
      <c r="AU317" s="15" t="s">
        <v>81</v>
      </c>
    </row>
    <row r="318" s="2" customFormat="1" ht="16.5" customHeight="1">
      <c r="A318" s="36"/>
      <c r="B318" s="37"/>
      <c r="C318" s="270" t="s">
        <v>922</v>
      </c>
      <c r="D318" s="270" t="s">
        <v>137</v>
      </c>
      <c r="E318" s="271" t="s">
        <v>858</v>
      </c>
      <c r="F318" s="272" t="s">
        <v>859</v>
      </c>
      <c r="G318" s="273" t="s">
        <v>191</v>
      </c>
      <c r="H318" s="274">
        <v>2</v>
      </c>
      <c r="I318" s="275"/>
      <c r="J318" s="276">
        <f>ROUND(I318*H318,2)</f>
        <v>0</v>
      </c>
      <c r="K318" s="272" t="s">
        <v>275</v>
      </c>
      <c r="L318" s="277"/>
      <c r="M318" s="278" t="s">
        <v>1</v>
      </c>
      <c r="N318" s="279" t="s">
        <v>38</v>
      </c>
      <c r="O318" s="89"/>
      <c r="P318" s="234">
        <f>O318*H318</f>
        <v>0</v>
      </c>
      <c r="Q318" s="234">
        <v>0.0080000000000000002</v>
      </c>
      <c r="R318" s="234">
        <f>Q318*H318</f>
        <v>0.016</v>
      </c>
      <c r="S318" s="234">
        <v>0</v>
      </c>
      <c r="T318" s="235">
        <f>S318*H318</f>
        <v>0</v>
      </c>
      <c r="U318" s="36"/>
      <c r="V318" s="36"/>
      <c r="W318" s="36"/>
      <c r="X318" s="36"/>
      <c r="Y318" s="36"/>
      <c r="Z318" s="36"/>
      <c r="AA318" s="36"/>
      <c r="AB318" s="36"/>
      <c r="AC318" s="36"/>
      <c r="AD318" s="36"/>
      <c r="AE318" s="36"/>
      <c r="AR318" s="236" t="s">
        <v>173</v>
      </c>
      <c r="AT318" s="236" t="s">
        <v>137</v>
      </c>
      <c r="AU318" s="236" t="s">
        <v>81</v>
      </c>
      <c r="AY318" s="15" t="s">
        <v>133</v>
      </c>
      <c r="BE318" s="237">
        <f>IF(N318="základní",J318,0)</f>
        <v>0</v>
      </c>
      <c r="BF318" s="237">
        <f>IF(N318="snížená",J318,0)</f>
        <v>0</v>
      </c>
      <c r="BG318" s="237">
        <f>IF(N318="zákl. přenesená",J318,0)</f>
        <v>0</v>
      </c>
      <c r="BH318" s="237">
        <f>IF(N318="sníž. přenesená",J318,0)</f>
        <v>0</v>
      </c>
      <c r="BI318" s="237">
        <f>IF(N318="nulová",J318,0)</f>
        <v>0</v>
      </c>
      <c r="BJ318" s="15" t="s">
        <v>81</v>
      </c>
      <c r="BK318" s="237">
        <f>ROUND(I318*H318,2)</f>
        <v>0</v>
      </c>
      <c r="BL318" s="15" t="s">
        <v>132</v>
      </c>
      <c r="BM318" s="236" t="s">
        <v>1241</v>
      </c>
    </row>
    <row r="319" s="2" customFormat="1">
      <c r="A319" s="36"/>
      <c r="B319" s="37"/>
      <c r="C319" s="38"/>
      <c r="D319" s="238" t="s">
        <v>139</v>
      </c>
      <c r="E319" s="38"/>
      <c r="F319" s="239" t="s">
        <v>861</v>
      </c>
      <c r="G319" s="38"/>
      <c r="H319" s="38"/>
      <c r="I319" s="143"/>
      <c r="J319" s="38"/>
      <c r="K319" s="38"/>
      <c r="L319" s="42"/>
      <c r="M319" s="240"/>
      <c r="N319" s="241"/>
      <c r="O319" s="89"/>
      <c r="P319" s="89"/>
      <c r="Q319" s="89"/>
      <c r="R319" s="89"/>
      <c r="S319" s="89"/>
      <c r="T319" s="90"/>
      <c r="U319" s="36"/>
      <c r="V319" s="36"/>
      <c r="W319" s="36"/>
      <c r="X319" s="36"/>
      <c r="Y319" s="36"/>
      <c r="Z319" s="36"/>
      <c r="AA319" s="36"/>
      <c r="AB319" s="36"/>
      <c r="AC319" s="36"/>
      <c r="AD319" s="36"/>
      <c r="AE319" s="36"/>
      <c r="AT319" s="15" t="s">
        <v>139</v>
      </c>
      <c r="AU319" s="15" t="s">
        <v>81</v>
      </c>
    </row>
    <row r="320" s="2" customFormat="1" ht="16.5" customHeight="1">
      <c r="A320" s="36"/>
      <c r="B320" s="37"/>
      <c r="C320" s="270" t="s">
        <v>929</v>
      </c>
      <c r="D320" s="270" t="s">
        <v>137</v>
      </c>
      <c r="E320" s="271" t="s">
        <v>863</v>
      </c>
      <c r="F320" s="272" t="s">
        <v>864</v>
      </c>
      <c r="G320" s="273" t="s">
        <v>191</v>
      </c>
      <c r="H320" s="274">
        <v>2</v>
      </c>
      <c r="I320" s="275"/>
      <c r="J320" s="276">
        <f>ROUND(I320*H320,2)</f>
        <v>0</v>
      </c>
      <c r="K320" s="272" t="s">
        <v>275</v>
      </c>
      <c r="L320" s="277"/>
      <c r="M320" s="278" t="s">
        <v>1</v>
      </c>
      <c r="N320" s="279" t="s">
        <v>38</v>
      </c>
      <c r="O320" s="89"/>
      <c r="P320" s="234">
        <f>O320*H320</f>
        <v>0</v>
      </c>
      <c r="Q320" s="234">
        <v>0.0080000000000000002</v>
      </c>
      <c r="R320" s="234">
        <f>Q320*H320</f>
        <v>0.016</v>
      </c>
      <c r="S320" s="234">
        <v>0</v>
      </c>
      <c r="T320" s="235">
        <f>S320*H320</f>
        <v>0</v>
      </c>
      <c r="U320" s="36"/>
      <c r="V320" s="36"/>
      <c r="W320" s="36"/>
      <c r="X320" s="36"/>
      <c r="Y320" s="36"/>
      <c r="Z320" s="36"/>
      <c r="AA320" s="36"/>
      <c r="AB320" s="36"/>
      <c r="AC320" s="36"/>
      <c r="AD320" s="36"/>
      <c r="AE320" s="36"/>
      <c r="AR320" s="236" t="s">
        <v>173</v>
      </c>
      <c r="AT320" s="236" t="s">
        <v>137</v>
      </c>
      <c r="AU320" s="236" t="s">
        <v>81</v>
      </c>
      <c r="AY320" s="15" t="s">
        <v>133</v>
      </c>
      <c r="BE320" s="237">
        <f>IF(N320="základní",J320,0)</f>
        <v>0</v>
      </c>
      <c r="BF320" s="237">
        <f>IF(N320="snížená",J320,0)</f>
        <v>0</v>
      </c>
      <c r="BG320" s="237">
        <f>IF(N320="zákl. přenesená",J320,0)</f>
        <v>0</v>
      </c>
      <c r="BH320" s="237">
        <f>IF(N320="sníž. přenesená",J320,0)</f>
        <v>0</v>
      </c>
      <c r="BI320" s="237">
        <f>IF(N320="nulová",J320,0)</f>
        <v>0</v>
      </c>
      <c r="BJ320" s="15" t="s">
        <v>81</v>
      </c>
      <c r="BK320" s="237">
        <f>ROUND(I320*H320,2)</f>
        <v>0</v>
      </c>
      <c r="BL320" s="15" t="s">
        <v>132</v>
      </c>
      <c r="BM320" s="236" t="s">
        <v>1242</v>
      </c>
    </row>
    <row r="321" s="2" customFormat="1">
      <c r="A321" s="36"/>
      <c r="B321" s="37"/>
      <c r="C321" s="38"/>
      <c r="D321" s="238" t="s">
        <v>139</v>
      </c>
      <c r="E321" s="38"/>
      <c r="F321" s="239" t="s">
        <v>866</v>
      </c>
      <c r="G321" s="38"/>
      <c r="H321" s="38"/>
      <c r="I321" s="143"/>
      <c r="J321" s="38"/>
      <c r="K321" s="38"/>
      <c r="L321" s="42"/>
      <c r="M321" s="240"/>
      <c r="N321" s="241"/>
      <c r="O321" s="89"/>
      <c r="P321" s="89"/>
      <c r="Q321" s="89"/>
      <c r="R321" s="89"/>
      <c r="S321" s="89"/>
      <c r="T321" s="90"/>
      <c r="U321" s="36"/>
      <c r="V321" s="36"/>
      <c r="W321" s="36"/>
      <c r="X321" s="36"/>
      <c r="Y321" s="36"/>
      <c r="Z321" s="36"/>
      <c r="AA321" s="36"/>
      <c r="AB321" s="36"/>
      <c r="AC321" s="36"/>
      <c r="AD321" s="36"/>
      <c r="AE321" s="36"/>
      <c r="AT321" s="15" t="s">
        <v>139</v>
      </c>
      <c r="AU321" s="15" t="s">
        <v>81</v>
      </c>
    </row>
    <row r="322" s="2" customFormat="1" ht="16.5" customHeight="1">
      <c r="A322" s="36"/>
      <c r="B322" s="37"/>
      <c r="C322" s="270" t="s">
        <v>935</v>
      </c>
      <c r="D322" s="270" t="s">
        <v>137</v>
      </c>
      <c r="E322" s="271" t="s">
        <v>868</v>
      </c>
      <c r="F322" s="272" t="s">
        <v>1243</v>
      </c>
      <c r="G322" s="273" t="s">
        <v>191</v>
      </c>
      <c r="H322" s="274">
        <v>4</v>
      </c>
      <c r="I322" s="275"/>
      <c r="J322" s="276">
        <f>ROUND(I322*H322,2)</f>
        <v>0</v>
      </c>
      <c r="K322" s="272" t="s">
        <v>275</v>
      </c>
      <c r="L322" s="277"/>
      <c r="M322" s="278" t="s">
        <v>1</v>
      </c>
      <c r="N322" s="279" t="s">
        <v>38</v>
      </c>
      <c r="O322" s="89"/>
      <c r="P322" s="234">
        <f>O322*H322</f>
        <v>0</v>
      </c>
      <c r="Q322" s="234">
        <v>0.0040000000000000001</v>
      </c>
      <c r="R322" s="234">
        <f>Q322*H322</f>
        <v>0.016</v>
      </c>
      <c r="S322" s="234">
        <v>0</v>
      </c>
      <c r="T322" s="235">
        <f>S322*H322</f>
        <v>0</v>
      </c>
      <c r="U322" s="36"/>
      <c r="V322" s="36"/>
      <c r="W322" s="36"/>
      <c r="X322" s="36"/>
      <c r="Y322" s="36"/>
      <c r="Z322" s="36"/>
      <c r="AA322" s="36"/>
      <c r="AB322" s="36"/>
      <c r="AC322" s="36"/>
      <c r="AD322" s="36"/>
      <c r="AE322" s="36"/>
      <c r="AR322" s="236" t="s">
        <v>173</v>
      </c>
      <c r="AT322" s="236" t="s">
        <v>137</v>
      </c>
      <c r="AU322" s="236" t="s">
        <v>81</v>
      </c>
      <c r="AY322" s="15" t="s">
        <v>133</v>
      </c>
      <c r="BE322" s="237">
        <f>IF(N322="základní",J322,0)</f>
        <v>0</v>
      </c>
      <c r="BF322" s="237">
        <f>IF(N322="snížená",J322,0)</f>
        <v>0</v>
      </c>
      <c r="BG322" s="237">
        <f>IF(N322="zákl. přenesená",J322,0)</f>
        <v>0</v>
      </c>
      <c r="BH322" s="237">
        <f>IF(N322="sníž. přenesená",J322,0)</f>
        <v>0</v>
      </c>
      <c r="BI322" s="237">
        <f>IF(N322="nulová",J322,0)</f>
        <v>0</v>
      </c>
      <c r="BJ322" s="15" t="s">
        <v>81</v>
      </c>
      <c r="BK322" s="237">
        <f>ROUND(I322*H322,2)</f>
        <v>0</v>
      </c>
      <c r="BL322" s="15" t="s">
        <v>132</v>
      </c>
      <c r="BM322" s="236" t="s">
        <v>1244</v>
      </c>
    </row>
    <row r="323" s="2" customFormat="1">
      <c r="A323" s="36"/>
      <c r="B323" s="37"/>
      <c r="C323" s="38"/>
      <c r="D323" s="238" t="s">
        <v>139</v>
      </c>
      <c r="E323" s="38"/>
      <c r="F323" s="239" t="s">
        <v>871</v>
      </c>
      <c r="G323" s="38"/>
      <c r="H323" s="38"/>
      <c r="I323" s="143"/>
      <c r="J323" s="38"/>
      <c r="K323" s="38"/>
      <c r="L323" s="42"/>
      <c r="M323" s="240"/>
      <c r="N323" s="241"/>
      <c r="O323" s="89"/>
      <c r="P323" s="89"/>
      <c r="Q323" s="89"/>
      <c r="R323" s="89"/>
      <c r="S323" s="89"/>
      <c r="T323" s="90"/>
      <c r="U323" s="36"/>
      <c r="V323" s="36"/>
      <c r="W323" s="36"/>
      <c r="X323" s="36"/>
      <c r="Y323" s="36"/>
      <c r="Z323" s="36"/>
      <c r="AA323" s="36"/>
      <c r="AB323" s="36"/>
      <c r="AC323" s="36"/>
      <c r="AD323" s="36"/>
      <c r="AE323" s="36"/>
      <c r="AT323" s="15" t="s">
        <v>139</v>
      </c>
      <c r="AU323" s="15" t="s">
        <v>81</v>
      </c>
    </row>
    <row r="324" s="2" customFormat="1" ht="16.5" customHeight="1">
      <c r="A324" s="36"/>
      <c r="B324" s="37"/>
      <c r="C324" s="270" t="s">
        <v>942</v>
      </c>
      <c r="D324" s="270" t="s">
        <v>137</v>
      </c>
      <c r="E324" s="271" t="s">
        <v>1245</v>
      </c>
      <c r="F324" s="272" t="s">
        <v>869</v>
      </c>
      <c r="G324" s="273" t="s">
        <v>191</v>
      </c>
      <c r="H324" s="274">
        <v>1</v>
      </c>
      <c r="I324" s="275"/>
      <c r="J324" s="276">
        <f>ROUND(I324*H324,2)</f>
        <v>0</v>
      </c>
      <c r="K324" s="272" t="s">
        <v>275</v>
      </c>
      <c r="L324" s="277"/>
      <c r="M324" s="278" t="s">
        <v>1</v>
      </c>
      <c r="N324" s="279" t="s">
        <v>38</v>
      </c>
      <c r="O324" s="89"/>
      <c r="P324" s="234">
        <f>O324*H324</f>
        <v>0</v>
      </c>
      <c r="Q324" s="234">
        <v>0.0040000000000000001</v>
      </c>
      <c r="R324" s="234">
        <f>Q324*H324</f>
        <v>0.0040000000000000001</v>
      </c>
      <c r="S324" s="234">
        <v>0</v>
      </c>
      <c r="T324" s="235">
        <f>S324*H324</f>
        <v>0</v>
      </c>
      <c r="U324" s="36"/>
      <c r="V324" s="36"/>
      <c r="W324" s="36"/>
      <c r="X324" s="36"/>
      <c r="Y324" s="36"/>
      <c r="Z324" s="36"/>
      <c r="AA324" s="36"/>
      <c r="AB324" s="36"/>
      <c r="AC324" s="36"/>
      <c r="AD324" s="36"/>
      <c r="AE324" s="36"/>
      <c r="AR324" s="236" t="s">
        <v>173</v>
      </c>
      <c r="AT324" s="236" t="s">
        <v>137</v>
      </c>
      <c r="AU324" s="236" t="s">
        <v>81</v>
      </c>
      <c r="AY324" s="15" t="s">
        <v>133</v>
      </c>
      <c r="BE324" s="237">
        <f>IF(N324="základní",J324,0)</f>
        <v>0</v>
      </c>
      <c r="BF324" s="237">
        <f>IF(N324="snížená",J324,0)</f>
        <v>0</v>
      </c>
      <c r="BG324" s="237">
        <f>IF(N324="zákl. přenesená",J324,0)</f>
        <v>0</v>
      </c>
      <c r="BH324" s="237">
        <f>IF(N324="sníž. přenesená",J324,0)</f>
        <v>0</v>
      </c>
      <c r="BI324" s="237">
        <f>IF(N324="nulová",J324,0)</f>
        <v>0</v>
      </c>
      <c r="BJ324" s="15" t="s">
        <v>81</v>
      </c>
      <c r="BK324" s="237">
        <f>ROUND(I324*H324,2)</f>
        <v>0</v>
      </c>
      <c r="BL324" s="15" t="s">
        <v>132</v>
      </c>
      <c r="BM324" s="236" t="s">
        <v>1246</v>
      </c>
    </row>
    <row r="325" s="2" customFormat="1">
      <c r="A325" s="36"/>
      <c r="B325" s="37"/>
      <c r="C325" s="38"/>
      <c r="D325" s="238" t="s">
        <v>139</v>
      </c>
      <c r="E325" s="38"/>
      <c r="F325" s="239" t="s">
        <v>1247</v>
      </c>
      <c r="G325" s="38"/>
      <c r="H325" s="38"/>
      <c r="I325" s="143"/>
      <c r="J325" s="38"/>
      <c r="K325" s="38"/>
      <c r="L325" s="42"/>
      <c r="M325" s="240"/>
      <c r="N325" s="241"/>
      <c r="O325" s="89"/>
      <c r="P325" s="89"/>
      <c r="Q325" s="89"/>
      <c r="R325" s="89"/>
      <c r="S325" s="89"/>
      <c r="T325" s="90"/>
      <c r="U325" s="36"/>
      <c r="V325" s="36"/>
      <c r="W325" s="36"/>
      <c r="X325" s="36"/>
      <c r="Y325" s="36"/>
      <c r="Z325" s="36"/>
      <c r="AA325" s="36"/>
      <c r="AB325" s="36"/>
      <c r="AC325" s="36"/>
      <c r="AD325" s="36"/>
      <c r="AE325" s="36"/>
      <c r="AT325" s="15" t="s">
        <v>139</v>
      </c>
      <c r="AU325" s="15" t="s">
        <v>81</v>
      </c>
    </row>
    <row r="326" s="2" customFormat="1" ht="16.5" customHeight="1">
      <c r="A326" s="36"/>
      <c r="B326" s="37"/>
      <c r="C326" s="270" t="s">
        <v>953</v>
      </c>
      <c r="D326" s="270" t="s">
        <v>137</v>
      </c>
      <c r="E326" s="271" t="s">
        <v>1248</v>
      </c>
      <c r="F326" s="272" t="s">
        <v>1249</v>
      </c>
      <c r="G326" s="273" t="s">
        <v>191</v>
      </c>
      <c r="H326" s="274">
        <v>2</v>
      </c>
      <c r="I326" s="275"/>
      <c r="J326" s="276">
        <f>ROUND(I326*H326,2)</f>
        <v>0</v>
      </c>
      <c r="K326" s="272" t="s">
        <v>275</v>
      </c>
      <c r="L326" s="277"/>
      <c r="M326" s="278" t="s">
        <v>1</v>
      </c>
      <c r="N326" s="279" t="s">
        <v>38</v>
      </c>
      <c r="O326" s="89"/>
      <c r="P326" s="234">
        <f>O326*H326</f>
        <v>0</v>
      </c>
      <c r="Q326" s="234">
        <v>0.0050000000000000001</v>
      </c>
      <c r="R326" s="234">
        <f>Q326*H326</f>
        <v>0.01</v>
      </c>
      <c r="S326" s="234">
        <v>0</v>
      </c>
      <c r="T326" s="235">
        <f>S326*H326</f>
        <v>0</v>
      </c>
      <c r="U326" s="36"/>
      <c r="V326" s="36"/>
      <c r="W326" s="36"/>
      <c r="X326" s="36"/>
      <c r="Y326" s="36"/>
      <c r="Z326" s="36"/>
      <c r="AA326" s="36"/>
      <c r="AB326" s="36"/>
      <c r="AC326" s="36"/>
      <c r="AD326" s="36"/>
      <c r="AE326" s="36"/>
      <c r="AR326" s="236" t="s">
        <v>173</v>
      </c>
      <c r="AT326" s="236" t="s">
        <v>137</v>
      </c>
      <c r="AU326" s="236" t="s">
        <v>81</v>
      </c>
      <c r="AY326" s="15" t="s">
        <v>133</v>
      </c>
      <c r="BE326" s="237">
        <f>IF(N326="základní",J326,0)</f>
        <v>0</v>
      </c>
      <c r="BF326" s="237">
        <f>IF(N326="snížená",J326,0)</f>
        <v>0</v>
      </c>
      <c r="BG326" s="237">
        <f>IF(N326="zákl. přenesená",J326,0)</f>
        <v>0</v>
      </c>
      <c r="BH326" s="237">
        <f>IF(N326="sníž. přenesená",J326,0)</f>
        <v>0</v>
      </c>
      <c r="BI326" s="237">
        <f>IF(N326="nulová",J326,0)</f>
        <v>0</v>
      </c>
      <c r="BJ326" s="15" t="s">
        <v>81</v>
      </c>
      <c r="BK326" s="237">
        <f>ROUND(I326*H326,2)</f>
        <v>0</v>
      </c>
      <c r="BL326" s="15" t="s">
        <v>132</v>
      </c>
      <c r="BM326" s="236" t="s">
        <v>1250</v>
      </c>
    </row>
    <row r="327" s="2" customFormat="1">
      <c r="A327" s="36"/>
      <c r="B327" s="37"/>
      <c r="C327" s="38"/>
      <c r="D327" s="238" t="s">
        <v>139</v>
      </c>
      <c r="E327" s="38"/>
      <c r="F327" s="239" t="s">
        <v>1251</v>
      </c>
      <c r="G327" s="38"/>
      <c r="H327" s="38"/>
      <c r="I327" s="143"/>
      <c r="J327" s="38"/>
      <c r="K327" s="38"/>
      <c r="L327" s="42"/>
      <c r="M327" s="240"/>
      <c r="N327" s="241"/>
      <c r="O327" s="89"/>
      <c r="P327" s="89"/>
      <c r="Q327" s="89"/>
      <c r="R327" s="89"/>
      <c r="S327" s="89"/>
      <c r="T327" s="90"/>
      <c r="U327" s="36"/>
      <c r="V327" s="36"/>
      <c r="W327" s="36"/>
      <c r="X327" s="36"/>
      <c r="Y327" s="36"/>
      <c r="Z327" s="36"/>
      <c r="AA327" s="36"/>
      <c r="AB327" s="36"/>
      <c r="AC327" s="36"/>
      <c r="AD327" s="36"/>
      <c r="AE327" s="36"/>
      <c r="AT327" s="15" t="s">
        <v>139</v>
      </c>
      <c r="AU327" s="15" t="s">
        <v>81</v>
      </c>
    </row>
    <row r="328" s="2" customFormat="1" ht="16.5" customHeight="1">
      <c r="A328" s="36"/>
      <c r="B328" s="37"/>
      <c r="C328" s="270" t="s">
        <v>963</v>
      </c>
      <c r="D328" s="270" t="s">
        <v>137</v>
      </c>
      <c r="E328" s="271" t="s">
        <v>1252</v>
      </c>
      <c r="F328" s="272" t="s">
        <v>1253</v>
      </c>
      <c r="G328" s="273" t="s">
        <v>191</v>
      </c>
      <c r="H328" s="274">
        <v>2</v>
      </c>
      <c r="I328" s="275"/>
      <c r="J328" s="276">
        <f>ROUND(I328*H328,2)</f>
        <v>0</v>
      </c>
      <c r="K328" s="272" t="s">
        <v>275</v>
      </c>
      <c r="L328" s="277"/>
      <c r="M328" s="278" t="s">
        <v>1</v>
      </c>
      <c r="N328" s="279" t="s">
        <v>38</v>
      </c>
      <c r="O328" s="89"/>
      <c r="P328" s="234">
        <f>O328*H328</f>
        <v>0</v>
      </c>
      <c r="Q328" s="234">
        <v>0.0060000000000000001</v>
      </c>
      <c r="R328" s="234">
        <f>Q328*H328</f>
        <v>0.012</v>
      </c>
      <c r="S328" s="234">
        <v>0</v>
      </c>
      <c r="T328" s="235">
        <f>S328*H328</f>
        <v>0</v>
      </c>
      <c r="U328" s="36"/>
      <c r="V328" s="36"/>
      <c r="W328" s="36"/>
      <c r="X328" s="36"/>
      <c r="Y328" s="36"/>
      <c r="Z328" s="36"/>
      <c r="AA328" s="36"/>
      <c r="AB328" s="36"/>
      <c r="AC328" s="36"/>
      <c r="AD328" s="36"/>
      <c r="AE328" s="36"/>
      <c r="AR328" s="236" t="s">
        <v>173</v>
      </c>
      <c r="AT328" s="236" t="s">
        <v>137</v>
      </c>
      <c r="AU328" s="236" t="s">
        <v>81</v>
      </c>
      <c r="AY328" s="15" t="s">
        <v>133</v>
      </c>
      <c r="BE328" s="237">
        <f>IF(N328="základní",J328,0)</f>
        <v>0</v>
      </c>
      <c r="BF328" s="237">
        <f>IF(N328="snížená",J328,0)</f>
        <v>0</v>
      </c>
      <c r="BG328" s="237">
        <f>IF(N328="zákl. přenesená",J328,0)</f>
        <v>0</v>
      </c>
      <c r="BH328" s="237">
        <f>IF(N328="sníž. přenesená",J328,0)</f>
        <v>0</v>
      </c>
      <c r="BI328" s="237">
        <f>IF(N328="nulová",J328,0)</f>
        <v>0</v>
      </c>
      <c r="BJ328" s="15" t="s">
        <v>81</v>
      </c>
      <c r="BK328" s="237">
        <f>ROUND(I328*H328,2)</f>
        <v>0</v>
      </c>
      <c r="BL328" s="15" t="s">
        <v>132</v>
      </c>
      <c r="BM328" s="236" t="s">
        <v>1254</v>
      </c>
    </row>
    <row r="329" s="2" customFormat="1">
      <c r="A329" s="36"/>
      <c r="B329" s="37"/>
      <c r="C329" s="38"/>
      <c r="D329" s="238" t="s">
        <v>139</v>
      </c>
      <c r="E329" s="38"/>
      <c r="F329" s="239" t="s">
        <v>1255</v>
      </c>
      <c r="G329" s="38"/>
      <c r="H329" s="38"/>
      <c r="I329" s="143"/>
      <c r="J329" s="38"/>
      <c r="K329" s="38"/>
      <c r="L329" s="42"/>
      <c r="M329" s="240"/>
      <c r="N329" s="241"/>
      <c r="O329" s="89"/>
      <c r="P329" s="89"/>
      <c r="Q329" s="89"/>
      <c r="R329" s="89"/>
      <c r="S329" s="89"/>
      <c r="T329" s="90"/>
      <c r="U329" s="36"/>
      <c r="V329" s="36"/>
      <c r="W329" s="36"/>
      <c r="X329" s="36"/>
      <c r="Y329" s="36"/>
      <c r="Z329" s="36"/>
      <c r="AA329" s="36"/>
      <c r="AB329" s="36"/>
      <c r="AC329" s="36"/>
      <c r="AD329" s="36"/>
      <c r="AE329" s="36"/>
      <c r="AT329" s="15" t="s">
        <v>139</v>
      </c>
      <c r="AU329" s="15" t="s">
        <v>81</v>
      </c>
    </row>
    <row r="330" s="2" customFormat="1" ht="16.5" customHeight="1">
      <c r="A330" s="36"/>
      <c r="B330" s="37"/>
      <c r="C330" s="270" t="s">
        <v>969</v>
      </c>
      <c r="D330" s="270" t="s">
        <v>137</v>
      </c>
      <c r="E330" s="271" t="s">
        <v>1256</v>
      </c>
      <c r="F330" s="272" t="s">
        <v>879</v>
      </c>
      <c r="G330" s="273" t="s">
        <v>191</v>
      </c>
      <c r="H330" s="274">
        <v>2</v>
      </c>
      <c r="I330" s="275"/>
      <c r="J330" s="276">
        <f>ROUND(I330*H330,2)</f>
        <v>0</v>
      </c>
      <c r="K330" s="272" t="s">
        <v>275</v>
      </c>
      <c r="L330" s="277"/>
      <c r="M330" s="278" t="s">
        <v>1</v>
      </c>
      <c r="N330" s="279" t="s">
        <v>38</v>
      </c>
      <c r="O330" s="89"/>
      <c r="P330" s="234">
        <f>O330*H330</f>
        <v>0</v>
      </c>
      <c r="Q330" s="234">
        <v>0.0060000000000000001</v>
      </c>
      <c r="R330" s="234">
        <f>Q330*H330</f>
        <v>0.012</v>
      </c>
      <c r="S330" s="234">
        <v>0</v>
      </c>
      <c r="T330" s="235">
        <f>S330*H330</f>
        <v>0</v>
      </c>
      <c r="U330" s="36"/>
      <c r="V330" s="36"/>
      <c r="W330" s="36"/>
      <c r="X330" s="36"/>
      <c r="Y330" s="36"/>
      <c r="Z330" s="36"/>
      <c r="AA330" s="36"/>
      <c r="AB330" s="36"/>
      <c r="AC330" s="36"/>
      <c r="AD330" s="36"/>
      <c r="AE330" s="36"/>
      <c r="AR330" s="236" t="s">
        <v>173</v>
      </c>
      <c r="AT330" s="236" t="s">
        <v>137</v>
      </c>
      <c r="AU330" s="236" t="s">
        <v>81</v>
      </c>
      <c r="AY330" s="15" t="s">
        <v>133</v>
      </c>
      <c r="BE330" s="237">
        <f>IF(N330="základní",J330,0)</f>
        <v>0</v>
      </c>
      <c r="BF330" s="237">
        <f>IF(N330="snížená",J330,0)</f>
        <v>0</v>
      </c>
      <c r="BG330" s="237">
        <f>IF(N330="zákl. přenesená",J330,0)</f>
        <v>0</v>
      </c>
      <c r="BH330" s="237">
        <f>IF(N330="sníž. přenesená",J330,0)</f>
        <v>0</v>
      </c>
      <c r="BI330" s="237">
        <f>IF(N330="nulová",J330,0)</f>
        <v>0</v>
      </c>
      <c r="BJ330" s="15" t="s">
        <v>81</v>
      </c>
      <c r="BK330" s="237">
        <f>ROUND(I330*H330,2)</f>
        <v>0</v>
      </c>
      <c r="BL330" s="15" t="s">
        <v>132</v>
      </c>
      <c r="BM330" s="236" t="s">
        <v>1257</v>
      </c>
    </row>
    <row r="331" s="2" customFormat="1">
      <c r="A331" s="36"/>
      <c r="B331" s="37"/>
      <c r="C331" s="38"/>
      <c r="D331" s="238" t="s">
        <v>139</v>
      </c>
      <c r="E331" s="38"/>
      <c r="F331" s="239" t="s">
        <v>1258</v>
      </c>
      <c r="G331" s="38"/>
      <c r="H331" s="38"/>
      <c r="I331" s="143"/>
      <c r="J331" s="38"/>
      <c r="K331" s="38"/>
      <c r="L331" s="42"/>
      <c r="M331" s="240"/>
      <c r="N331" s="241"/>
      <c r="O331" s="89"/>
      <c r="P331" s="89"/>
      <c r="Q331" s="89"/>
      <c r="R331" s="89"/>
      <c r="S331" s="89"/>
      <c r="T331" s="90"/>
      <c r="U331" s="36"/>
      <c r="V331" s="36"/>
      <c r="W331" s="36"/>
      <c r="X331" s="36"/>
      <c r="Y331" s="36"/>
      <c r="Z331" s="36"/>
      <c r="AA331" s="36"/>
      <c r="AB331" s="36"/>
      <c r="AC331" s="36"/>
      <c r="AD331" s="36"/>
      <c r="AE331" s="36"/>
      <c r="AT331" s="15" t="s">
        <v>139</v>
      </c>
      <c r="AU331" s="15" t="s">
        <v>81</v>
      </c>
    </row>
    <row r="332" s="2" customFormat="1" ht="21.75" customHeight="1">
      <c r="A332" s="36"/>
      <c r="B332" s="37"/>
      <c r="C332" s="225" t="s">
        <v>976</v>
      </c>
      <c r="D332" s="225" t="s">
        <v>134</v>
      </c>
      <c r="E332" s="226" t="s">
        <v>883</v>
      </c>
      <c r="F332" s="227" t="s">
        <v>884</v>
      </c>
      <c r="G332" s="228" t="s">
        <v>191</v>
      </c>
      <c r="H332" s="229">
        <v>20</v>
      </c>
      <c r="I332" s="230"/>
      <c r="J332" s="231">
        <f>ROUND(I332*H332,2)</f>
        <v>0</v>
      </c>
      <c r="K332" s="227" t="s">
        <v>275</v>
      </c>
      <c r="L332" s="42"/>
      <c r="M332" s="232" t="s">
        <v>1</v>
      </c>
      <c r="N332" s="233" t="s">
        <v>38</v>
      </c>
      <c r="O332" s="89"/>
      <c r="P332" s="234">
        <f>O332*H332</f>
        <v>0</v>
      </c>
      <c r="Q332" s="234">
        <v>0.14563999999999999</v>
      </c>
      <c r="R332" s="234">
        <f>Q332*H332</f>
        <v>2.9127999999999998</v>
      </c>
      <c r="S332" s="234">
        <v>0</v>
      </c>
      <c r="T332" s="235">
        <f>S332*H332</f>
        <v>0</v>
      </c>
      <c r="U332" s="36"/>
      <c r="V332" s="36"/>
      <c r="W332" s="36"/>
      <c r="X332" s="36"/>
      <c r="Y332" s="36"/>
      <c r="Z332" s="36"/>
      <c r="AA332" s="36"/>
      <c r="AB332" s="36"/>
      <c r="AC332" s="36"/>
      <c r="AD332" s="36"/>
      <c r="AE332" s="36"/>
      <c r="AR332" s="236" t="s">
        <v>132</v>
      </c>
      <c r="AT332" s="236" t="s">
        <v>134</v>
      </c>
      <c r="AU332" s="236" t="s">
        <v>81</v>
      </c>
      <c r="AY332" s="15" t="s">
        <v>133</v>
      </c>
      <c r="BE332" s="237">
        <f>IF(N332="základní",J332,0)</f>
        <v>0</v>
      </c>
      <c r="BF332" s="237">
        <f>IF(N332="snížená",J332,0)</f>
        <v>0</v>
      </c>
      <c r="BG332" s="237">
        <f>IF(N332="zákl. přenesená",J332,0)</f>
        <v>0</v>
      </c>
      <c r="BH332" s="237">
        <f>IF(N332="sníž. přenesená",J332,0)</f>
        <v>0</v>
      </c>
      <c r="BI332" s="237">
        <f>IF(N332="nulová",J332,0)</f>
        <v>0</v>
      </c>
      <c r="BJ332" s="15" t="s">
        <v>81</v>
      </c>
      <c r="BK332" s="237">
        <f>ROUND(I332*H332,2)</f>
        <v>0</v>
      </c>
      <c r="BL332" s="15" t="s">
        <v>132</v>
      </c>
      <c r="BM332" s="236" t="s">
        <v>1259</v>
      </c>
    </row>
    <row r="333" s="2" customFormat="1">
      <c r="A333" s="36"/>
      <c r="B333" s="37"/>
      <c r="C333" s="38"/>
      <c r="D333" s="238" t="s">
        <v>139</v>
      </c>
      <c r="E333" s="38"/>
      <c r="F333" s="239" t="s">
        <v>886</v>
      </c>
      <c r="G333" s="38"/>
      <c r="H333" s="38"/>
      <c r="I333" s="143"/>
      <c r="J333" s="38"/>
      <c r="K333" s="38"/>
      <c r="L333" s="42"/>
      <c r="M333" s="240"/>
      <c r="N333" s="241"/>
      <c r="O333" s="89"/>
      <c r="P333" s="89"/>
      <c r="Q333" s="89"/>
      <c r="R333" s="89"/>
      <c r="S333" s="89"/>
      <c r="T333" s="90"/>
      <c r="U333" s="36"/>
      <c r="V333" s="36"/>
      <c r="W333" s="36"/>
      <c r="X333" s="36"/>
      <c r="Y333" s="36"/>
      <c r="Z333" s="36"/>
      <c r="AA333" s="36"/>
      <c r="AB333" s="36"/>
      <c r="AC333" s="36"/>
      <c r="AD333" s="36"/>
      <c r="AE333" s="36"/>
      <c r="AT333" s="15" t="s">
        <v>139</v>
      </c>
      <c r="AU333" s="15" t="s">
        <v>81</v>
      </c>
    </row>
    <row r="334" s="2" customFormat="1" ht="21.75" customHeight="1">
      <c r="A334" s="36"/>
      <c r="B334" s="37"/>
      <c r="C334" s="225" t="s">
        <v>982</v>
      </c>
      <c r="D334" s="225" t="s">
        <v>134</v>
      </c>
      <c r="E334" s="226" t="s">
        <v>888</v>
      </c>
      <c r="F334" s="227" t="s">
        <v>889</v>
      </c>
      <c r="G334" s="228" t="s">
        <v>191</v>
      </c>
      <c r="H334" s="229">
        <v>16</v>
      </c>
      <c r="I334" s="230"/>
      <c r="J334" s="231">
        <f>ROUND(I334*H334,2)</f>
        <v>0</v>
      </c>
      <c r="K334" s="227" t="s">
        <v>275</v>
      </c>
      <c r="L334" s="42"/>
      <c r="M334" s="232" t="s">
        <v>1</v>
      </c>
      <c r="N334" s="233" t="s">
        <v>38</v>
      </c>
      <c r="O334" s="89"/>
      <c r="P334" s="234">
        <f>O334*H334</f>
        <v>0</v>
      </c>
      <c r="Q334" s="234">
        <v>0.11241</v>
      </c>
      <c r="R334" s="234">
        <f>Q334*H334</f>
        <v>1.7985599999999999</v>
      </c>
      <c r="S334" s="234">
        <v>0</v>
      </c>
      <c r="T334" s="235">
        <f>S334*H334</f>
        <v>0</v>
      </c>
      <c r="U334" s="36"/>
      <c r="V334" s="36"/>
      <c r="W334" s="36"/>
      <c r="X334" s="36"/>
      <c r="Y334" s="36"/>
      <c r="Z334" s="36"/>
      <c r="AA334" s="36"/>
      <c r="AB334" s="36"/>
      <c r="AC334" s="36"/>
      <c r="AD334" s="36"/>
      <c r="AE334" s="36"/>
      <c r="AR334" s="236" t="s">
        <v>132</v>
      </c>
      <c r="AT334" s="236" t="s">
        <v>134</v>
      </c>
      <c r="AU334" s="236" t="s">
        <v>81</v>
      </c>
      <c r="AY334" s="15" t="s">
        <v>133</v>
      </c>
      <c r="BE334" s="237">
        <f>IF(N334="základní",J334,0)</f>
        <v>0</v>
      </c>
      <c r="BF334" s="237">
        <f>IF(N334="snížená",J334,0)</f>
        <v>0</v>
      </c>
      <c r="BG334" s="237">
        <f>IF(N334="zákl. přenesená",J334,0)</f>
        <v>0</v>
      </c>
      <c r="BH334" s="237">
        <f>IF(N334="sníž. přenesená",J334,0)</f>
        <v>0</v>
      </c>
      <c r="BI334" s="237">
        <f>IF(N334="nulová",J334,0)</f>
        <v>0</v>
      </c>
      <c r="BJ334" s="15" t="s">
        <v>81</v>
      </c>
      <c r="BK334" s="237">
        <f>ROUND(I334*H334,2)</f>
        <v>0</v>
      </c>
      <c r="BL334" s="15" t="s">
        <v>132</v>
      </c>
      <c r="BM334" s="236" t="s">
        <v>1260</v>
      </c>
    </row>
    <row r="335" s="2" customFormat="1">
      <c r="A335" s="36"/>
      <c r="B335" s="37"/>
      <c r="C335" s="38"/>
      <c r="D335" s="238" t="s">
        <v>139</v>
      </c>
      <c r="E335" s="38"/>
      <c r="F335" s="239" t="s">
        <v>891</v>
      </c>
      <c r="G335" s="38"/>
      <c r="H335" s="38"/>
      <c r="I335" s="143"/>
      <c r="J335" s="38"/>
      <c r="K335" s="38"/>
      <c r="L335" s="42"/>
      <c r="M335" s="240"/>
      <c r="N335" s="241"/>
      <c r="O335" s="89"/>
      <c r="P335" s="89"/>
      <c r="Q335" s="89"/>
      <c r="R335" s="89"/>
      <c r="S335" s="89"/>
      <c r="T335" s="90"/>
      <c r="U335" s="36"/>
      <c r="V335" s="36"/>
      <c r="W335" s="36"/>
      <c r="X335" s="36"/>
      <c r="Y335" s="36"/>
      <c r="Z335" s="36"/>
      <c r="AA335" s="36"/>
      <c r="AB335" s="36"/>
      <c r="AC335" s="36"/>
      <c r="AD335" s="36"/>
      <c r="AE335" s="36"/>
      <c r="AT335" s="15" t="s">
        <v>139</v>
      </c>
      <c r="AU335" s="15" t="s">
        <v>81</v>
      </c>
    </row>
    <row r="336" s="2" customFormat="1" ht="16.5" customHeight="1">
      <c r="A336" s="36"/>
      <c r="B336" s="37"/>
      <c r="C336" s="270" t="s">
        <v>992</v>
      </c>
      <c r="D336" s="270" t="s">
        <v>137</v>
      </c>
      <c r="E336" s="271" t="s">
        <v>893</v>
      </c>
      <c r="F336" s="272" t="s">
        <v>894</v>
      </c>
      <c r="G336" s="273" t="s">
        <v>191</v>
      </c>
      <c r="H336" s="274">
        <v>16</v>
      </c>
      <c r="I336" s="275"/>
      <c r="J336" s="276">
        <f>ROUND(I336*H336,2)</f>
        <v>0</v>
      </c>
      <c r="K336" s="272" t="s">
        <v>275</v>
      </c>
      <c r="L336" s="277"/>
      <c r="M336" s="278" t="s">
        <v>1</v>
      </c>
      <c r="N336" s="279" t="s">
        <v>38</v>
      </c>
      <c r="O336" s="89"/>
      <c r="P336" s="234">
        <f>O336*H336</f>
        <v>0</v>
      </c>
      <c r="Q336" s="234">
        <v>0.0061000000000000004</v>
      </c>
      <c r="R336" s="234">
        <f>Q336*H336</f>
        <v>0.097600000000000006</v>
      </c>
      <c r="S336" s="234">
        <v>0</v>
      </c>
      <c r="T336" s="235">
        <f>S336*H336</f>
        <v>0</v>
      </c>
      <c r="U336" s="36"/>
      <c r="V336" s="36"/>
      <c r="W336" s="36"/>
      <c r="X336" s="36"/>
      <c r="Y336" s="36"/>
      <c r="Z336" s="36"/>
      <c r="AA336" s="36"/>
      <c r="AB336" s="36"/>
      <c r="AC336" s="36"/>
      <c r="AD336" s="36"/>
      <c r="AE336" s="36"/>
      <c r="AR336" s="236" t="s">
        <v>173</v>
      </c>
      <c r="AT336" s="236" t="s">
        <v>137</v>
      </c>
      <c r="AU336" s="236" t="s">
        <v>81</v>
      </c>
      <c r="AY336" s="15" t="s">
        <v>133</v>
      </c>
      <c r="BE336" s="237">
        <f>IF(N336="základní",J336,0)</f>
        <v>0</v>
      </c>
      <c r="BF336" s="237">
        <f>IF(N336="snížená",J336,0)</f>
        <v>0</v>
      </c>
      <c r="BG336" s="237">
        <f>IF(N336="zákl. přenesená",J336,0)</f>
        <v>0</v>
      </c>
      <c r="BH336" s="237">
        <f>IF(N336="sníž. přenesená",J336,0)</f>
        <v>0</v>
      </c>
      <c r="BI336" s="237">
        <f>IF(N336="nulová",J336,0)</f>
        <v>0</v>
      </c>
      <c r="BJ336" s="15" t="s">
        <v>81</v>
      </c>
      <c r="BK336" s="237">
        <f>ROUND(I336*H336,2)</f>
        <v>0</v>
      </c>
      <c r="BL336" s="15" t="s">
        <v>132</v>
      </c>
      <c r="BM336" s="236" t="s">
        <v>1261</v>
      </c>
    </row>
    <row r="337" s="2" customFormat="1">
      <c r="A337" s="36"/>
      <c r="B337" s="37"/>
      <c r="C337" s="38"/>
      <c r="D337" s="238" t="s">
        <v>139</v>
      </c>
      <c r="E337" s="38"/>
      <c r="F337" s="239" t="s">
        <v>896</v>
      </c>
      <c r="G337" s="38"/>
      <c r="H337" s="38"/>
      <c r="I337" s="143"/>
      <c r="J337" s="38"/>
      <c r="K337" s="38"/>
      <c r="L337" s="42"/>
      <c r="M337" s="240"/>
      <c r="N337" s="241"/>
      <c r="O337" s="89"/>
      <c r="P337" s="89"/>
      <c r="Q337" s="89"/>
      <c r="R337" s="89"/>
      <c r="S337" s="89"/>
      <c r="T337" s="90"/>
      <c r="U337" s="36"/>
      <c r="V337" s="36"/>
      <c r="W337" s="36"/>
      <c r="X337" s="36"/>
      <c r="Y337" s="36"/>
      <c r="Z337" s="36"/>
      <c r="AA337" s="36"/>
      <c r="AB337" s="36"/>
      <c r="AC337" s="36"/>
      <c r="AD337" s="36"/>
      <c r="AE337" s="36"/>
      <c r="AT337" s="15" t="s">
        <v>139</v>
      </c>
      <c r="AU337" s="15" t="s">
        <v>81</v>
      </c>
    </row>
    <row r="338" s="12" customFormat="1">
      <c r="A338" s="12"/>
      <c r="B338" s="242"/>
      <c r="C338" s="243"/>
      <c r="D338" s="238" t="s">
        <v>140</v>
      </c>
      <c r="E338" s="244" t="s">
        <v>948</v>
      </c>
      <c r="F338" s="245" t="s">
        <v>231</v>
      </c>
      <c r="G338" s="243"/>
      <c r="H338" s="246">
        <v>16</v>
      </c>
      <c r="I338" s="247"/>
      <c r="J338" s="243"/>
      <c r="K338" s="243"/>
      <c r="L338" s="248"/>
      <c r="M338" s="249"/>
      <c r="N338" s="250"/>
      <c r="O338" s="250"/>
      <c r="P338" s="250"/>
      <c r="Q338" s="250"/>
      <c r="R338" s="250"/>
      <c r="S338" s="250"/>
      <c r="T338" s="251"/>
      <c r="U338" s="12"/>
      <c r="V338" s="12"/>
      <c r="W338" s="12"/>
      <c r="X338" s="12"/>
      <c r="Y338" s="12"/>
      <c r="Z338" s="12"/>
      <c r="AA338" s="12"/>
      <c r="AB338" s="12"/>
      <c r="AC338" s="12"/>
      <c r="AD338" s="12"/>
      <c r="AE338" s="12"/>
      <c r="AT338" s="252" t="s">
        <v>140</v>
      </c>
      <c r="AU338" s="252" t="s">
        <v>81</v>
      </c>
      <c r="AV338" s="12" t="s">
        <v>103</v>
      </c>
      <c r="AW338" s="12" t="s">
        <v>30</v>
      </c>
      <c r="AX338" s="12" t="s">
        <v>81</v>
      </c>
      <c r="AY338" s="252" t="s">
        <v>133</v>
      </c>
    </row>
    <row r="339" s="2" customFormat="1" ht="16.5" customHeight="1">
      <c r="A339" s="36"/>
      <c r="B339" s="37"/>
      <c r="C339" s="270" t="s">
        <v>1001</v>
      </c>
      <c r="D339" s="270" t="s">
        <v>137</v>
      </c>
      <c r="E339" s="271" t="s">
        <v>898</v>
      </c>
      <c r="F339" s="272" t="s">
        <v>899</v>
      </c>
      <c r="G339" s="273" t="s">
        <v>191</v>
      </c>
      <c r="H339" s="274">
        <v>16</v>
      </c>
      <c r="I339" s="275"/>
      <c r="J339" s="276">
        <f>ROUND(I339*H339,2)</f>
        <v>0</v>
      </c>
      <c r="K339" s="272" t="s">
        <v>275</v>
      </c>
      <c r="L339" s="277"/>
      <c r="M339" s="278" t="s">
        <v>1</v>
      </c>
      <c r="N339" s="279" t="s">
        <v>38</v>
      </c>
      <c r="O339" s="89"/>
      <c r="P339" s="234">
        <f>O339*H339</f>
        <v>0</v>
      </c>
      <c r="Q339" s="234">
        <v>0.0030000000000000001</v>
      </c>
      <c r="R339" s="234">
        <f>Q339*H339</f>
        <v>0.048000000000000001</v>
      </c>
      <c r="S339" s="234">
        <v>0</v>
      </c>
      <c r="T339" s="235">
        <f>S339*H339</f>
        <v>0</v>
      </c>
      <c r="U339" s="36"/>
      <c r="V339" s="36"/>
      <c r="W339" s="36"/>
      <c r="X339" s="36"/>
      <c r="Y339" s="36"/>
      <c r="Z339" s="36"/>
      <c r="AA339" s="36"/>
      <c r="AB339" s="36"/>
      <c r="AC339" s="36"/>
      <c r="AD339" s="36"/>
      <c r="AE339" s="36"/>
      <c r="AR339" s="236" t="s">
        <v>173</v>
      </c>
      <c r="AT339" s="236" t="s">
        <v>137</v>
      </c>
      <c r="AU339" s="236" t="s">
        <v>81</v>
      </c>
      <c r="AY339" s="15" t="s">
        <v>133</v>
      </c>
      <c r="BE339" s="237">
        <f>IF(N339="základní",J339,0)</f>
        <v>0</v>
      </c>
      <c r="BF339" s="237">
        <f>IF(N339="snížená",J339,0)</f>
        <v>0</v>
      </c>
      <c r="BG339" s="237">
        <f>IF(N339="zákl. přenesená",J339,0)</f>
        <v>0</v>
      </c>
      <c r="BH339" s="237">
        <f>IF(N339="sníž. přenesená",J339,0)</f>
        <v>0</v>
      </c>
      <c r="BI339" s="237">
        <f>IF(N339="nulová",J339,0)</f>
        <v>0</v>
      </c>
      <c r="BJ339" s="15" t="s">
        <v>81</v>
      </c>
      <c r="BK339" s="237">
        <f>ROUND(I339*H339,2)</f>
        <v>0</v>
      </c>
      <c r="BL339" s="15" t="s">
        <v>132</v>
      </c>
      <c r="BM339" s="236" t="s">
        <v>1262</v>
      </c>
    </row>
    <row r="340" s="2" customFormat="1">
      <c r="A340" s="36"/>
      <c r="B340" s="37"/>
      <c r="C340" s="38"/>
      <c r="D340" s="238" t="s">
        <v>139</v>
      </c>
      <c r="E340" s="38"/>
      <c r="F340" s="239" t="s">
        <v>901</v>
      </c>
      <c r="G340" s="38"/>
      <c r="H340" s="38"/>
      <c r="I340" s="143"/>
      <c r="J340" s="38"/>
      <c r="K340" s="38"/>
      <c r="L340" s="42"/>
      <c r="M340" s="240"/>
      <c r="N340" s="241"/>
      <c r="O340" s="89"/>
      <c r="P340" s="89"/>
      <c r="Q340" s="89"/>
      <c r="R340" s="89"/>
      <c r="S340" s="89"/>
      <c r="T340" s="90"/>
      <c r="U340" s="36"/>
      <c r="V340" s="36"/>
      <c r="W340" s="36"/>
      <c r="X340" s="36"/>
      <c r="Y340" s="36"/>
      <c r="Z340" s="36"/>
      <c r="AA340" s="36"/>
      <c r="AB340" s="36"/>
      <c r="AC340" s="36"/>
      <c r="AD340" s="36"/>
      <c r="AE340" s="36"/>
      <c r="AT340" s="15" t="s">
        <v>139</v>
      </c>
      <c r="AU340" s="15" t="s">
        <v>81</v>
      </c>
    </row>
    <row r="341" s="2" customFormat="1" ht="16.5" customHeight="1">
      <c r="A341" s="36"/>
      <c r="B341" s="37"/>
      <c r="C341" s="270" t="s">
        <v>700</v>
      </c>
      <c r="D341" s="270" t="s">
        <v>137</v>
      </c>
      <c r="E341" s="271" t="s">
        <v>903</v>
      </c>
      <c r="F341" s="272" t="s">
        <v>904</v>
      </c>
      <c r="G341" s="273" t="s">
        <v>191</v>
      </c>
      <c r="H341" s="274">
        <v>16</v>
      </c>
      <c r="I341" s="275"/>
      <c r="J341" s="276">
        <f>ROUND(I341*H341,2)</f>
        <v>0</v>
      </c>
      <c r="K341" s="272" t="s">
        <v>275</v>
      </c>
      <c r="L341" s="277"/>
      <c r="M341" s="278" t="s">
        <v>1</v>
      </c>
      <c r="N341" s="279" t="s">
        <v>38</v>
      </c>
      <c r="O341" s="89"/>
      <c r="P341" s="234">
        <f>O341*H341</f>
        <v>0</v>
      </c>
      <c r="Q341" s="234">
        <v>0.00010000000000000001</v>
      </c>
      <c r="R341" s="234">
        <f>Q341*H341</f>
        <v>0.0016000000000000001</v>
      </c>
      <c r="S341" s="234">
        <v>0</v>
      </c>
      <c r="T341" s="235">
        <f>S341*H341</f>
        <v>0</v>
      </c>
      <c r="U341" s="36"/>
      <c r="V341" s="36"/>
      <c r="W341" s="36"/>
      <c r="X341" s="36"/>
      <c r="Y341" s="36"/>
      <c r="Z341" s="36"/>
      <c r="AA341" s="36"/>
      <c r="AB341" s="36"/>
      <c r="AC341" s="36"/>
      <c r="AD341" s="36"/>
      <c r="AE341" s="36"/>
      <c r="AR341" s="236" t="s">
        <v>173</v>
      </c>
      <c r="AT341" s="236" t="s">
        <v>137</v>
      </c>
      <c r="AU341" s="236" t="s">
        <v>81</v>
      </c>
      <c r="AY341" s="15" t="s">
        <v>133</v>
      </c>
      <c r="BE341" s="237">
        <f>IF(N341="základní",J341,0)</f>
        <v>0</v>
      </c>
      <c r="BF341" s="237">
        <f>IF(N341="snížená",J341,0)</f>
        <v>0</v>
      </c>
      <c r="BG341" s="237">
        <f>IF(N341="zákl. přenesená",J341,0)</f>
        <v>0</v>
      </c>
      <c r="BH341" s="237">
        <f>IF(N341="sníž. přenesená",J341,0)</f>
        <v>0</v>
      </c>
      <c r="BI341" s="237">
        <f>IF(N341="nulová",J341,0)</f>
        <v>0</v>
      </c>
      <c r="BJ341" s="15" t="s">
        <v>81</v>
      </c>
      <c r="BK341" s="237">
        <f>ROUND(I341*H341,2)</f>
        <v>0</v>
      </c>
      <c r="BL341" s="15" t="s">
        <v>132</v>
      </c>
      <c r="BM341" s="236" t="s">
        <v>1263</v>
      </c>
    </row>
    <row r="342" s="2" customFormat="1">
      <c r="A342" s="36"/>
      <c r="B342" s="37"/>
      <c r="C342" s="38"/>
      <c r="D342" s="238" t="s">
        <v>139</v>
      </c>
      <c r="E342" s="38"/>
      <c r="F342" s="239" t="s">
        <v>906</v>
      </c>
      <c r="G342" s="38"/>
      <c r="H342" s="38"/>
      <c r="I342" s="143"/>
      <c r="J342" s="38"/>
      <c r="K342" s="38"/>
      <c r="L342" s="42"/>
      <c r="M342" s="240"/>
      <c r="N342" s="241"/>
      <c r="O342" s="89"/>
      <c r="P342" s="89"/>
      <c r="Q342" s="89"/>
      <c r="R342" s="89"/>
      <c r="S342" s="89"/>
      <c r="T342" s="90"/>
      <c r="U342" s="36"/>
      <c r="V342" s="36"/>
      <c r="W342" s="36"/>
      <c r="X342" s="36"/>
      <c r="Y342" s="36"/>
      <c r="Z342" s="36"/>
      <c r="AA342" s="36"/>
      <c r="AB342" s="36"/>
      <c r="AC342" s="36"/>
      <c r="AD342" s="36"/>
      <c r="AE342" s="36"/>
      <c r="AT342" s="15" t="s">
        <v>139</v>
      </c>
      <c r="AU342" s="15" t="s">
        <v>81</v>
      </c>
    </row>
    <row r="343" s="2" customFormat="1" ht="16.5" customHeight="1">
      <c r="A343" s="36"/>
      <c r="B343" s="37"/>
      <c r="C343" s="270" t="s">
        <v>1017</v>
      </c>
      <c r="D343" s="270" t="s">
        <v>137</v>
      </c>
      <c r="E343" s="271" t="s">
        <v>908</v>
      </c>
      <c r="F343" s="272" t="s">
        <v>909</v>
      </c>
      <c r="G343" s="273" t="s">
        <v>191</v>
      </c>
      <c r="H343" s="274">
        <v>36</v>
      </c>
      <c r="I343" s="275"/>
      <c r="J343" s="276">
        <f>ROUND(I343*H343,2)</f>
        <v>0</v>
      </c>
      <c r="K343" s="272" t="s">
        <v>275</v>
      </c>
      <c r="L343" s="277"/>
      <c r="M343" s="278" t="s">
        <v>1</v>
      </c>
      <c r="N343" s="279" t="s">
        <v>38</v>
      </c>
      <c r="O343" s="89"/>
      <c r="P343" s="234">
        <f>O343*H343</f>
        <v>0</v>
      </c>
      <c r="Q343" s="234">
        <v>0.00035</v>
      </c>
      <c r="R343" s="234">
        <f>Q343*H343</f>
        <v>0.0126</v>
      </c>
      <c r="S343" s="234">
        <v>0</v>
      </c>
      <c r="T343" s="235">
        <f>S343*H343</f>
        <v>0</v>
      </c>
      <c r="U343" s="36"/>
      <c r="V343" s="36"/>
      <c r="W343" s="36"/>
      <c r="X343" s="36"/>
      <c r="Y343" s="36"/>
      <c r="Z343" s="36"/>
      <c r="AA343" s="36"/>
      <c r="AB343" s="36"/>
      <c r="AC343" s="36"/>
      <c r="AD343" s="36"/>
      <c r="AE343" s="36"/>
      <c r="AR343" s="236" t="s">
        <v>173</v>
      </c>
      <c r="AT343" s="236" t="s">
        <v>137</v>
      </c>
      <c r="AU343" s="236" t="s">
        <v>81</v>
      </c>
      <c r="AY343" s="15" t="s">
        <v>133</v>
      </c>
      <c r="BE343" s="237">
        <f>IF(N343="základní",J343,0)</f>
        <v>0</v>
      </c>
      <c r="BF343" s="237">
        <f>IF(N343="snížená",J343,0)</f>
        <v>0</v>
      </c>
      <c r="BG343" s="237">
        <f>IF(N343="zákl. přenesená",J343,0)</f>
        <v>0</v>
      </c>
      <c r="BH343" s="237">
        <f>IF(N343="sníž. přenesená",J343,0)</f>
        <v>0</v>
      </c>
      <c r="BI343" s="237">
        <f>IF(N343="nulová",J343,0)</f>
        <v>0</v>
      </c>
      <c r="BJ343" s="15" t="s">
        <v>81</v>
      </c>
      <c r="BK343" s="237">
        <f>ROUND(I343*H343,2)</f>
        <v>0</v>
      </c>
      <c r="BL343" s="15" t="s">
        <v>132</v>
      </c>
      <c r="BM343" s="236" t="s">
        <v>1264</v>
      </c>
    </row>
    <row r="344" s="2" customFormat="1">
      <c r="A344" s="36"/>
      <c r="B344" s="37"/>
      <c r="C344" s="38"/>
      <c r="D344" s="238" t="s">
        <v>139</v>
      </c>
      <c r="E344" s="38"/>
      <c r="F344" s="239" t="s">
        <v>911</v>
      </c>
      <c r="G344" s="38"/>
      <c r="H344" s="38"/>
      <c r="I344" s="143"/>
      <c r="J344" s="38"/>
      <c r="K344" s="38"/>
      <c r="L344" s="42"/>
      <c r="M344" s="240"/>
      <c r="N344" s="241"/>
      <c r="O344" s="89"/>
      <c r="P344" s="89"/>
      <c r="Q344" s="89"/>
      <c r="R344" s="89"/>
      <c r="S344" s="89"/>
      <c r="T344" s="90"/>
      <c r="U344" s="36"/>
      <c r="V344" s="36"/>
      <c r="W344" s="36"/>
      <c r="X344" s="36"/>
      <c r="Y344" s="36"/>
      <c r="Z344" s="36"/>
      <c r="AA344" s="36"/>
      <c r="AB344" s="36"/>
      <c r="AC344" s="36"/>
      <c r="AD344" s="36"/>
      <c r="AE344" s="36"/>
      <c r="AT344" s="15" t="s">
        <v>139</v>
      </c>
      <c r="AU344" s="15" t="s">
        <v>81</v>
      </c>
    </row>
    <row r="345" s="2" customFormat="1" ht="21.75" customHeight="1">
      <c r="A345" s="36"/>
      <c r="B345" s="37"/>
      <c r="C345" s="225" t="s">
        <v>1027</v>
      </c>
      <c r="D345" s="225" t="s">
        <v>134</v>
      </c>
      <c r="E345" s="226" t="s">
        <v>913</v>
      </c>
      <c r="F345" s="227" t="s">
        <v>914</v>
      </c>
      <c r="G345" s="228" t="s">
        <v>137</v>
      </c>
      <c r="H345" s="229">
        <v>5736</v>
      </c>
      <c r="I345" s="230"/>
      <c r="J345" s="231">
        <f>ROUND(I345*H345,2)</f>
        <v>0</v>
      </c>
      <c r="K345" s="227" t="s">
        <v>275</v>
      </c>
      <c r="L345" s="42"/>
      <c r="M345" s="232" t="s">
        <v>1</v>
      </c>
      <c r="N345" s="233" t="s">
        <v>38</v>
      </c>
      <c r="O345" s="89"/>
      <c r="P345" s="234">
        <f>O345*H345</f>
        <v>0</v>
      </c>
      <c r="Q345" s="234">
        <v>8.0000000000000007E-05</v>
      </c>
      <c r="R345" s="234">
        <f>Q345*H345</f>
        <v>0.45888000000000001</v>
      </c>
      <c r="S345" s="234">
        <v>0</v>
      </c>
      <c r="T345" s="235">
        <f>S345*H345</f>
        <v>0</v>
      </c>
      <c r="U345" s="36"/>
      <c r="V345" s="36"/>
      <c r="W345" s="36"/>
      <c r="X345" s="36"/>
      <c r="Y345" s="36"/>
      <c r="Z345" s="36"/>
      <c r="AA345" s="36"/>
      <c r="AB345" s="36"/>
      <c r="AC345" s="36"/>
      <c r="AD345" s="36"/>
      <c r="AE345" s="36"/>
      <c r="AR345" s="236" t="s">
        <v>132</v>
      </c>
      <c r="AT345" s="236" t="s">
        <v>134</v>
      </c>
      <c r="AU345" s="236" t="s">
        <v>81</v>
      </c>
      <c r="AY345" s="15" t="s">
        <v>133</v>
      </c>
      <c r="BE345" s="237">
        <f>IF(N345="základní",J345,0)</f>
        <v>0</v>
      </c>
      <c r="BF345" s="237">
        <f>IF(N345="snížená",J345,0)</f>
        <v>0</v>
      </c>
      <c r="BG345" s="237">
        <f>IF(N345="zákl. přenesená",J345,0)</f>
        <v>0</v>
      </c>
      <c r="BH345" s="237">
        <f>IF(N345="sníž. přenesená",J345,0)</f>
        <v>0</v>
      </c>
      <c r="BI345" s="237">
        <f>IF(N345="nulová",J345,0)</f>
        <v>0</v>
      </c>
      <c r="BJ345" s="15" t="s">
        <v>81</v>
      </c>
      <c r="BK345" s="237">
        <f>ROUND(I345*H345,2)</f>
        <v>0</v>
      </c>
      <c r="BL345" s="15" t="s">
        <v>132</v>
      </c>
      <c r="BM345" s="236" t="s">
        <v>1265</v>
      </c>
    </row>
    <row r="346" s="2" customFormat="1">
      <c r="A346" s="36"/>
      <c r="B346" s="37"/>
      <c r="C346" s="38"/>
      <c r="D346" s="238" t="s">
        <v>139</v>
      </c>
      <c r="E346" s="38"/>
      <c r="F346" s="239" t="s">
        <v>916</v>
      </c>
      <c r="G346" s="38"/>
      <c r="H346" s="38"/>
      <c r="I346" s="143"/>
      <c r="J346" s="38"/>
      <c r="K346" s="38"/>
      <c r="L346" s="42"/>
      <c r="M346" s="240"/>
      <c r="N346" s="241"/>
      <c r="O346" s="89"/>
      <c r="P346" s="89"/>
      <c r="Q346" s="89"/>
      <c r="R346" s="89"/>
      <c r="S346" s="89"/>
      <c r="T346" s="90"/>
      <c r="U346" s="36"/>
      <c r="V346" s="36"/>
      <c r="W346" s="36"/>
      <c r="X346" s="36"/>
      <c r="Y346" s="36"/>
      <c r="Z346" s="36"/>
      <c r="AA346" s="36"/>
      <c r="AB346" s="36"/>
      <c r="AC346" s="36"/>
      <c r="AD346" s="36"/>
      <c r="AE346" s="36"/>
      <c r="AT346" s="15" t="s">
        <v>139</v>
      </c>
      <c r="AU346" s="15" t="s">
        <v>81</v>
      </c>
    </row>
    <row r="347" s="12" customFormat="1">
      <c r="A347" s="12"/>
      <c r="B347" s="242"/>
      <c r="C347" s="243"/>
      <c r="D347" s="238" t="s">
        <v>140</v>
      </c>
      <c r="E347" s="244" t="s">
        <v>980</v>
      </c>
      <c r="F347" s="245" t="s">
        <v>1266</v>
      </c>
      <c r="G347" s="243"/>
      <c r="H347" s="246">
        <v>3824</v>
      </c>
      <c r="I347" s="247"/>
      <c r="J347" s="243"/>
      <c r="K347" s="243"/>
      <c r="L347" s="248"/>
      <c r="M347" s="249"/>
      <c r="N347" s="250"/>
      <c r="O347" s="250"/>
      <c r="P347" s="250"/>
      <c r="Q347" s="250"/>
      <c r="R347" s="250"/>
      <c r="S347" s="250"/>
      <c r="T347" s="251"/>
      <c r="U347" s="12"/>
      <c r="V347" s="12"/>
      <c r="W347" s="12"/>
      <c r="X347" s="12"/>
      <c r="Y347" s="12"/>
      <c r="Z347" s="12"/>
      <c r="AA347" s="12"/>
      <c r="AB347" s="12"/>
      <c r="AC347" s="12"/>
      <c r="AD347" s="12"/>
      <c r="AE347" s="12"/>
      <c r="AT347" s="252" t="s">
        <v>140</v>
      </c>
      <c r="AU347" s="252" t="s">
        <v>81</v>
      </c>
      <c r="AV347" s="12" t="s">
        <v>103</v>
      </c>
      <c r="AW347" s="12" t="s">
        <v>30</v>
      </c>
      <c r="AX347" s="12" t="s">
        <v>73</v>
      </c>
      <c r="AY347" s="252" t="s">
        <v>133</v>
      </c>
    </row>
    <row r="348" s="12" customFormat="1">
      <c r="A348" s="12"/>
      <c r="B348" s="242"/>
      <c r="C348" s="243"/>
      <c r="D348" s="238" t="s">
        <v>140</v>
      </c>
      <c r="E348" s="244" t="s">
        <v>1053</v>
      </c>
      <c r="F348" s="245" t="s">
        <v>1267</v>
      </c>
      <c r="G348" s="243"/>
      <c r="H348" s="246">
        <v>1912</v>
      </c>
      <c r="I348" s="247"/>
      <c r="J348" s="243"/>
      <c r="K348" s="243"/>
      <c r="L348" s="248"/>
      <c r="M348" s="249"/>
      <c r="N348" s="250"/>
      <c r="O348" s="250"/>
      <c r="P348" s="250"/>
      <c r="Q348" s="250"/>
      <c r="R348" s="250"/>
      <c r="S348" s="250"/>
      <c r="T348" s="251"/>
      <c r="U348" s="12"/>
      <c r="V348" s="12"/>
      <c r="W348" s="12"/>
      <c r="X348" s="12"/>
      <c r="Y348" s="12"/>
      <c r="Z348" s="12"/>
      <c r="AA348" s="12"/>
      <c r="AB348" s="12"/>
      <c r="AC348" s="12"/>
      <c r="AD348" s="12"/>
      <c r="AE348" s="12"/>
      <c r="AT348" s="252" t="s">
        <v>140</v>
      </c>
      <c r="AU348" s="252" t="s">
        <v>81</v>
      </c>
      <c r="AV348" s="12" t="s">
        <v>103</v>
      </c>
      <c r="AW348" s="12" t="s">
        <v>30</v>
      </c>
      <c r="AX348" s="12" t="s">
        <v>73</v>
      </c>
      <c r="AY348" s="252" t="s">
        <v>133</v>
      </c>
    </row>
    <row r="349" s="12" customFormat="1">
      <c r="A349" s="12"/>
      <c r="B349" s="242"/>
      <c r="C349" s="243"/>
      <c r="D349" s="238" t="s">
        <v>140</v>
      </c>
      <c r="E349" s="244" t="s">
        <v>1268</v>
      </c>
      <c r="F349" s="245" t="s">
        <v>1269</v>
      </c>
      <c r="G349" s="243"/>
      <c r="H349" s="246">
        <v>5736</v>
      </c>
      <c r="I349" s="247"/>
      <c r="J349" s="243"/>
      <c r="K349" s="243"/>
      <c r="L349" s="248"/>
      <c r="M349" s="249"/>
      <c r="N349" s="250"/>
      <c r="O349" s="250"/>
      <c r="P349" s="250"/>
      <c r="Q349" s="250"/>
      <c r="R349" s="250"/>
      <c r="S349" s="250"/>
      <c r="T349" s="251"/>
      <c r="U349" s="12"/>
      <c r="V349" s="12"/>
      <c r="W349" s="12"/>
      <c r="X349" s="12"/>
      <c r="Y349" s="12"/>
      <c r="Z349" s="12"/>
      <c r="AA349" s="12"/>
      <c r="AB349" s="12"/>
      <c r="AC349" s="12"/>
      <c r="AD349" s="12"/>
      <c r="AE349" s="12"/>
      <c r="AT349" s="252" t="s">
        <v>140</v>
      </c>
      <c r="AU349" s="252" t="s">
        <v>81</v>
      </c>
      <c r="AV349" s="12" t="s">
        <v>103</v>
      </c>
      <c r="AW349" s="12" t="s">
        <v>30</v>
      </c>
      <c r="AX349" s="12" t="s">
        <v>81</v>
      </c>
      <c r="AY349" s="252" t="s">
        <v>133</v>
      </c>
    </row>
    <row r="350" s="2" customFormat="1" ht="21.75" customHeight="1">
      <c r="A350" s="36"/>
      <c r="B350" s="37"/>
      <c r="C350" s="225" t="s">
        <v>1034</v>
      </c>
      <c r="D350" s="225" t="s">
        <v>134</v>
      </c>
      <c r="E350" s="226" t="s">
        <v>923</v>
      </c>
      <c r="F350" s="227" t="s">
        <v>924</v>
      </c>
      <c r="G350" s="228" t="s">
        <v>137</v>
      </c>
      <c r="H350" s="229">
        <v>350</v>
      </c>
      <c r="I350" s="230"/>
      <c r="J350" s="231">
        <f>ROUND(I350*H350,2)</f>
        <v>0</v>
      </c>
      <c r="K350" s="227" t="s">
        <v>275</v>
      </c>
      <c r="L350" s="42"/>
      <c r="M350" s="232" t="s">
        <v>1</v>
      </c>
      <c r="N350" s="233" t="s">
        <v>38</v>
      </c>
      <c r="O350" s="89"/>
      <c r="P350" s="234">
        <f>O350*H350</f>
        <v>0</v>
      </c>
      <c r="Q350" s="234">
        <v>0.080879999999999994</v>
      </c>
      <c r="R350" s="234">
        <f>Q350*H350</f>
        <v>28.307999999999996</v>
      </c>
      <c r="S350" s="234">
        <v>0</v>
      </c>
      <c r="T350" s="235">
        <f>S350*H350</f>
        <v>0</v>
      </c>
      <c r="U350" s="36"/>
      <c r="V350" s="36"/>
      <c r="W350" s="36"/>
      <c r="X350" s="36"/>
      <c r="Y350" s="36"/>
      <c r="Z350" s="36"/>
      <c r="AA350" s="36"/>
      <c r="AB350" s="36"/>
      <c r="AC350" s="36"/>
      <c r="AD350" s="36"/>
      <c r="AE350" s="36"/>
      <c r="AR350" s="236" t="s">
        <v>132</v>
      </c>
      <c r="AT350" s="236" t="s">
        <v>134</v>
      </c>
      <c r="AU350" s="236" t="s">
        <v>81</v>
      </c>
      <c r="AY350" s="15" t="s">
        <v>133</v>
      </c>
      <c r="BE350" s="237">
        <f>IF(N350="základní",J350,0)</f>
        <v>0</v>
      </c>
      <c r="BF350" s="237">
        <f>IF(N350="snížená",J350,0)</f>
        <v>0</v>
      </c>
      <c r="BG350" s="237">
        <f>IF(N350="zákl. přenesená",J350,0)</f>
        <v>0</v>
      </c>
      <c r="BH350" s="237">
        <f>IF(N350="sníž. přenesená",J350,0)</f>
        <v>0</v>
      </c>
      <c r="BI350" s="237">
        <f>IF(N350="nulová",J350,0)</f>
        <v>0</v>
      </c>
      <c r="BJ350" s="15" t="s">
        <v>81</v>
      </c>
      <c r="BK350" s="237">
        <f>ROUND(I350*H350,2)</f>
        <v>0</v>
      </c>
      <c r="BL350" s="15" t="s">
        <v>132</v>
      </c>
      <c r="BM350" s="236" t="s">
        <v>1270</v>
      </c>
    </row>
    <row r="351" s="2" customFormat="1">
      <c r="A351" s="36"/>
      <c r="B351" s="37"/>
      <c r="C351" s="38"/>
      <c r="D351" s="238" t="s">
        <v>139</v>
      </c>
      <c r="E351" s="38"/>
      <c r="F351" s="239" t="s">
        <v>926</v>
      </c>
      <c r="G351" s="38"/>
      <c r="H351" s="38"/>
      <c r="I351" s="143"/>
      <c r="J351" s="38"/>
      <c r="K351" s="38"/>
      <c r="L351" s="42"/>
      <c r="M351" s="240"/>
      <c r="N351" s="241"/>
      <c r="O351" s="89"/>
      <c r="P351" s="89"/>
      <c r="Q351" s="89"/>
      <c r="R351" s="89"/>
      <c r="S351" s="89"/>
      <c r="T351" s="90"/>
      <c r="U351" s="36"/>
      <c r="V351" s="36"/>
      <c r="W351" s="36"/>
      <c r="X351" s="36"/>
      <c r="Y351" s="36"/>
      <c r="Z351" s="36"/>
      <c r="AA351" s="36"/>
      <c r="AB351" s="36"/>
      <c r="AC351" s="36"/>
      <c r="AD351" s="36"/>
      <c r="AE351" s="36"/>
      <c r="AT351" s="15" t="s">
        <v>139</v>
      </c>
      <c r="AU351" s="15" t="s">
        <v>81</v>
      </c>
    </row>
    <row r="352" s="12" customFormat="1">
      <c r="A352" s="12"/>
      <c r="B352" s="242"/>
      <c r="C352" s="243"/>
      <c r="D352" s="238" t="s">
        <v>140</v>
      </c>
      <c r="E352" s="244" t="s">
        <v>987</v>
      </c>
      <c r="F352" s="245" t="s">
        <v>1271</v>
      </c>
      <c r="G352" s="243"/>
      <c r="H352" s="246">
        <v>350</v>
      </c>
      <c r="I352" s="247"/>
      <c r="J352" s="243"/>
      <c r="K352" s="243"/>
      <c r="L352" s="248"/>
      <c r="M352" s="249"/>
      <c r="N352" s="250"/>
      <c r="O352" s="250"/>
      <c r="P352" s="250"/>
      <c r="Q352" s="250"/>
      <c r="R352" s="250"/>
      <c r="S352" s="250"/>
      <c r="T352" s="251"/>
      <c r="U352" s="12"/>
      <c r="V352" s="12"/>
      <c r="W352" s="12"/>
      <c r="X352" s="12"/>
      <c r="Y352" s="12"/>
      <c r="Z352" s="12"/>
      <c r="AA352" s="12"/>
      <c r="AB352" s="12"/>
      <c r="AC352" s="12"/>
      <c r="AD352" s="12"/>
      <c r="AE352" s="12"/>
      <c r="AT352" s="252" t="s">
        <v>140</v>
      </c>
      <c r="AU352" s="252" t="s">
        <v>81</v>
      </c>
      <c r="AV352" s="12" t="s">
        <v>103</v>
      </c>
      <c r="AW352" s="12" t="s">
        <v>30</v>
      </c>
      <c r="AX352" s="12" t="s">
        <v>81</v>
      </c>
      <c r="AY352" s="252" t="s">
        <v>133</v>
      </c>
    </row>
    <row r="353" s="2" customFormat="1" ht="16.5" customHeight="1">
      <c r="A353" s="36"/>
      <c r="B353" s="37"/>
      <c r="C353" s="270" t="s">
        <v>1043</v>
      </c>
      <c r="D353" s="270" t="s">
        <v>137</v>
      </c>
      <c r="E353" s="271" t="s">
        <v>930</v>
      </c>
      <c r="F353" s="272" t="s">
        <v>931</v>
      </c>
      <c r="G353" s="273" t="s">
        <v>137</v>
      </c>
      <c r="H353" s="274">
        <v>707</v>
      </c>
      <c r="I353" s="275"/>
      <c r="J353" s="276">
        <f>ROUND(I353*H353,2)</f>
        <v>0</v>
      </c>
      <c r="K353" s="272" t="s">
        <v>275</v>
      </c>
      <c r="L353" s="277"/>
      <c r="M353" s="278" t="s">
        <v>1</v>
      </c>
      <c r="N353" s="279" t="s">
        <v>38</v>
      </c>
      <c r="O353" s="89"/>
      <c r="P353" s="234">
        <f>O353*H353</f>
        <v>0</v>
      </c>
      <c r="Q353" s="234">
        <v>0.045999999999999999</v>
      </c>
      <c r="R353" s="234">
        <f>Q353*H353</f>
        <v>32.521999999999998</v>
      </c>
      <c r="S353" s="234">
        <v>0</v>
      </c>
      <c r="T353" s="235">
        <f>S353*H353</f>
        <v>0</v>
      </c>
      <c r="U353" s="36"/>
      <c r="V353" s="36"/>
      <c r="W353" s="36"/>
      <c r="X353" s="36"/>
      <c r="Y353" s="36"/>
      <c r="Z353" s="36"/>
      <c r="AA353" s="36"/>
      <c r="AB353" s="36"/>
      <c r="AC353" s="36"/>
      <c r="AD353" s="36"/>
      <c r="AE353" s="36"/>
      <c r="AR353" s="236" t="s">
        <v>173</v>
      </c>
      <c r="AT353" s="236" t="s">
        <v>137</v>
      </c>
      <c r="AU353" s="236" t="s">
        <v>81</v>
      </c>
      <c r="AY353" s="15" t="s">
        <v>133</v>
      </c>
      <c r="BE353" s="237">
        <f>IF(N353="základní",J353,0)</f>
        <v>0</v>
      </c>
      <c r="BF353" s="237">
        <f>IF(N353="snížená",J353,0)</f>
        <v>0</v>
      </c>
      <c r="BG353" s="237">
        <f>IF(N353="zákl. přenesená",J353,0)</f>
        <v>0</v>
      </c>
      <c r="BH353" s="237">
        <f>IF(N353="sníž. přenesená",J353,0)</f>
        <v>0</v>
      </c>
      <c r="BI353" s="237">
        <f>IF(N353="nulová",J353,0)</f>
        <v>0</v>
      </c>
      <c r="BJ353" s="15" t="s">
        <v>81</v>
      </c>
      <c r="BK353" s="237">
        <f>ROUND(I353*H353,2)</f>
        <v>0</v>
      </c>
      <c r="BL353" s="15" t="s">
        <v>132</v>
      </c>
      <c r="BM353" s="236" t="s">
        <v>1272</v>
      </c>
    </row>
    <row r="354" s="2" customFormat="1">
      <c r="A354" s="36"/>
      <c r="B354" s="37"/>
      <c r="C354" s="38"/>
      <c r="D354" s="238" t="s">
        <v>139</v>
      </c>
      <c r="E354" s="38"/>
      <c r="F354" s="239" t="s">
        <v>931</v>
      </c>
      <c r="G354" s="38"/>
      <c r="H354" s="38"/>
      <c r="I354" s="143"/>
      <c r="J354" s="38"/>
      <c r="K354" s="38"/>
      <c r="L354" s="42"/>
      <c r="M354" s="240"/>
      <c r="N354" s="241"/>
      <c r="O354" s="89"/>
      <c r="P354" s="89"/>
      <c r="Q354" s="89"/>
      <c r="R354" s="89"/>
      <c r="S354" s="89"/>
      <c r="T354" s="90"/>
      <c r="U354" s="36"/>
      <c r="V354" s="36"/>
      <c r="W354" s="36"/>
      <c r="X354" s="36"/>
      <c r="Y354" s="36"/>
      <c r="Z354" s="36"/>
      <c r="AA354" s="36"/>
      <c r="AB354" s="36"/>
      <c r="AC354" s="36"/>
      <c r="AD354" s="36"/>
      <c r="AE354" s="36"/>
      <c r="AT354" s="15" t="s">
        <v>139</v>
      </c>
      <c r="AU354" s="15" t="s">
        <v>81</v>
      </c>
    </row>
    <row r="355" s="12" customFormat="1">
      <c r="A355" s="12"/>
      <c r="B355" s="242"/>
      <c r="C355" s="243"/>
      <c r="D355" s="238" t="s">
        <v>140</v>
      </c>
      <c r="E355" s="244" t="s">
        <v>997</v>
      </c>
      <c r="F355" s="245" t="s">
        <v>1273</v>
      </c>
      <c r="G355" s="243"/>
      <c r="H355" s="246">
        <v>707</v>
      </c>
      <c r="I355" s="247"/>
      <c r="J355" s="243"/>
      <c r="K355" s="243"/>
      <c r="L355" s="248"/>
      <c r="M355" s="249"/>
      <c r="N355" s="250"/>
      <c r="O355" s="250"/>
      <c r="P355" s="250"/>
      <c r="Q355" s="250"/>
      <c r="R355" s="250"/>
      <c r="S355" s="250"/>
      <c r="T355" s="251"/>
      <c r="U355" s="12"/>
      <c r="V355" s="12"/>
      <c r="W355" s="12"/>
      <c r="X355" s="12"/>
      <c r="Y355" s="12"/>
      <c r="Z355" s="12"/>
      <c r="AA355" s="12"/>
      <c r="AB355" s="12"/>
      <c r="AC355" s="12"/>
      <c r="AD355" s="12"/>
      <c r="AE355" s="12"/>
      <c r="AT355" s="252" t="s">
        <v>140</v>
      </c>
      <c r="AU355" s="252" t="s">
        <v>81</v>
      </c>
      <c r="AV355" s="12" t="s">
        <v>103</v>
      </c>
      <c r="AW355" s="12" t="s">
        <v>30</v>
      </c>
      <c r="AX355" s="12" t="s">
        <v>81</v>
      </c>
      <c r="AY355" s="252" t="s">
        <v>133</v>
      </c>
    </row>
    <row r="356" s="2" customFormat="1" ht="21.75" customHeight="1">
      <c r="A356" s="36"/>
      <c r="B356" s="37"/>
      <c r="C356" s="225" t="s">
        <v>735</v>
      </c>
      <c r="D356" s="225" t="s">
        <v>134</v>
      </c>
      <c r="E356" s="226" t="s">
        <v>1274</v>
      </c>
      <c r="F356" s="227" t="s">
        <v>1275</v>
      </c>
      <c r="G356" s="228" t="s">
        <v>137</v>
      </c>
      <c r="H356" s="229">
        <v>173</v>
      </c>
      <c r="I356" s="230"/>
      <c r="J356" s="231">
        <f>ROUND(I356*H356,2)</f>
        <v>0</v>
      </c>
      <c r="K356" s="227" t="s">
        <v>275</v>
      </c>
      <c r="L356" s="42"/>
      <c r="M356" s="232" t="s">
        <v>1</v>
      </c>
      <c r="N356" s="233" t="s">
        <v>38</v>
      </c>
      <c r="O356" s="89"/>
      <c r="P356" s="234">
        <f>O356*H356</f>
        <v>0</v>
      </c>
      <c r="Q356" s="234">
        <v>0.15540000000000001</v>
      </c>
      <c r="R356" s="234">
        <f>Q356*H356</f>
        <v>26.884200000000003</v>
      </c>
      <c r="S356" s="234">
        <v>0</v>
      </c>
      <c r="T356" s="235">
        <f>S356*H356</f>
        <v>0</v>
      </c>
      <c r="U356" s="36"/>
      <c r="V356" s="36"/>
      <c r="W356" s="36"/>
      <c r="X356" s="36"/>
      <c r="Y356" s="36"/>
      <c r="Z356" s="36"/>
      <c r="AA356" s="36"/>
      <c r="AB356" s="36"/>
      <c r="AC356" s="36"/>
      <c r="AD356" s="36"/>
      <c r="AE356" s="36"/>
      <c r="AR356" s="236" t="s">
        <v>132</v>
      </c>
      <c r="AT356" s="236" t="s">
        <v>134</v>
      </c>
      <c r="AU356" s="236" t="s">
        <v>81</v>
      </c>
      <c r="AY356" s="15" t="s">
        <v>133</v>
      </c>
      <c r="BE356" s="237">
        <f>IF(N356="základní",J356,0)</f>
        <v>0</v>
      </c>
      <c r="BF356" s="237">
        <f>IF(N356="snížená",J356,0)</f>
        <v>0</v>
      </c>
      <c r="BG356" s="237">
        <f>IF(N356="zákl. přenesená",J356,0)</f>
        <v>0</v>
      </c>
      <c r="BH356" s="237">
        <f>IF(N356="sníž. přenesená",J356,0)</f>
        <v>0</v>
      </c>
      <c r="BI356" s="237">
        <f>IF(N356="nulová",J356,0)</f>
        <v>0</v>
      </c>
      <c r="BJ356" s="15" t="s">
        <v>81</v>
      </c>
      <c r="BK356" s="237">
        <f>ROUND(I356*H356,2)</f>
        <v>0</v>
      </c>
      <c r="BL356" s="15" t="s">
        <v>132</v>
      </c>
      <c r="BM356" s="236" t="s">
        <v>1276</v>
      </c>
    </row>
    <row r="357" s="2" customFormat="1">
      <c r="A357" s="36"/>
      <c r="B357" s="37"/>
      <c r="C357" s="38"/>
      <c r="D357" s="238" t="s">
        <v>139</v>
      </c>
      <c r="E357" s="38"/>
      <c r="F357" s="239" t="s">
        <v>1277</v>
      </c>
      <c r="G357" s="38"/>
      <c r="H357" s="38"/>
      <c r="I357" s="143"/>
      <c r="J357" s="38"/>
      <c r="K357" s="38"/>
      <c r="L357" s="42"/>
      <c r="M357" s="240"/>
      <c r="N357" s="241"/>
      <c r="O357" s="89"/>
      <c r="P357" s="89"/>
      <c r="Q357" s="89"/>
      <c r="R357" s="89"/>
      <c r="S357" s="89"/>
      <c r="T357" s="90"/>
      <c r="U357" s="36"/>
      <c r="V357" s="36"/>
      <c r="W357" s="36"/>
      <c r="X357" s="36"/>
      <c r="Y357" s="36"/>
      <c r="Z357" s="36"/>
      <c r="AA357" s="36"/>
      <c r="AB357" s="36"/>
      <c r="AC357" s="36"/>
      <c r="AD357" s="36"/>
      <c r="AE357" s="36"/>
      <c r="AT357" s="15" t="s">
        <v>139</v>
      </c>
      <c r="AU357" s="15" t="s">
        <v>81</v>
      </c>
    </row>
    <row r="358" s="12" customFormat="1">
      <c r="A358" s="12"/>
      <c r="B358" s="242"/>
      <c r="C358" s="243"/>
      <c r="D358" s="238" t="s">
        <v>140</v>
      </c>
      <c r="E358" s="244" t="s">
        <v>1006</v>
      </c>
      <c r="F358" s="245" t="s">
        <v>1278</v>
      </c>
      <c r="G358" s="243"/>
      <c r="H358" s="246">
        <v>173</v>
      </c>
      <c r="I358" s="247"/>
      <c r="J358" s="243"/>
      <c r="K358" s="243"/>
      <c r="L358" s="248"/>
      <c r="M358" s="249"/>
      <c r="N358" s="250"/>
      <c r="O358" s="250"/>
      <c r="P358" s="250"/>
      <c r="Q358" s="250"/>
      <c r="R358" s="250"/>
      <c r="S358" s="250"/>
      <c r="T358" s="251"/>
      <c r="U358" s="12"/>
      <c r="V358" s="12"/>
      <c r="W358" s="12"/>
      <c r="X358" s="12"/>
      <c r="Y358" s="12"/>
      <c r="Z358" s="12"/>
      <c r="AA358" s="12"/>
      <c r="AB358" s="12"/>
      <c r="AC358" s="12"/>
      <c r="AD358" s="12"/>
      <c r="AE358" s="12"/>
      <c r="AT358" s="252" t="s">
        <v>140</v>
      </c>
      <c r="AU358" s="252" t="s">
        <v>81</v>
      </c>
      <c r="AV358" s="12" t="s">
        <v>103</v>
      </c>
      <c r="AW358" s="12" t="s">
        <v>30</v>
      </c>
      <c r="AX358" s="12" t="s">
        <v>81</v>
      </c>
      <c r="AY358" s="252" t="s">
        <v>133</v>
      </c>
    </row>
    <row r="359" s="2" customFormat="1" ht="16.5" customHeight="1">
      <c r="A359" s="36"/>
      <c r="B359" s="37"/>
      <c r="C359" s="270" t="s">
        <v>742</v>
      </c>
      <c r="D359" s="270" t="s">
        <v>137</v>
      </c>
      <c r="E359" s="271" t="s">
        <v>1279</v>
      </c>
      <c r="F359" s="272" t="s">
        <v>1280</v>
      </c>
      <c r="G359" s="273" t="s">
        <v>137</v>
      </c>
      <c r="H359" s="274">
        <v>174.72999999999999</v>
      </c>
      <c r="I359" s="275"/>
      <c r="J359" s="276">
        <f>ROUND(I359*H359,2)</f>
        <v>0</v>
      </c>
      <c r="K359" s="272" t="s">
        <v>275</v>
      </c>
      <c r="L359" s="277"/>
      <c r="M359" s="278" t="s">
        <v>1</v>
      </c>
      <c r="N359" s="279" t="s">
        <v>38</v>
      </c>
      <c r="O359" s="89"/>
      <c r="P359" s="234">
        <f>O359*H359</f>
        <v>0</v>
      </c>
      <c r="Q359" s="234">
        <v>0.081000000000000003</v>
      </c>
      <c r="R359" s="234">
        <f>Q359*H359</f>
        <v>14.153129999999999</v>
      </c>
      <c r="S359" s="234">
        <v>0</v>
      </c>
      <c r="T359" s="235">
        <f>S359*H359</f>
        <v>0</v>
      </c>
      <c r="U359" s="36"/>
      <c r="V359" s="36"/>
      <c r="W359" s="36"/>
      <c r="X359" s="36"/>
      <c r="Y359" s="36"/>
      <c r="Z359" s="36"/>
      <c r="AA359" s="36"/>
      <c r="AB359" s="36"/>
      <c r="AC359" s="36"/>
      <c r="AD359" s="36"/>
      <c r="AE359" s="36"/>
      <c r="AR359" s="236" t="s">
        <v>173</v>
      </c>
      <c r="AT359" s="236" t="s">
        <v>137</v>
      </c>
      <c r="AU359" s="236" t="s">
        <v>81</v>
      </c>
      <c r="AY359" s="15" t="s">
        <v>133</v>
      </c>
      <c r="BE359" s="237">
        <f>IF(N359="základní",J359,0)</f>
        <v>0</v>
      </c>
      <c r="BF359" s="237">
        <f>IF(N359="snížená",J359,0)</f>
        <v>0</v>
      </c>
      <c r="BG359" s="237">
        <f>IF(N359="zákl. přenesená",J359,0)</f>
        <v>0</v>
      </c>
      <c r="BH359" s="237">
        <f>IF(N359="sníž. přenesená",J359,0)</f>
        <v>0</v>
      </c>
      <c r="BI359" s="237">
        <f>IF(N359="nulová",J359,0)</f>
        <v>0</v>
      </c>
      <c r="BJ359" s="15" t="s">
        <v>81</v>
      </c>
      <c r="BK359" s="237">
        <f>ROUND(I359*H359,2)</f>
        <v>0</v>
      </c>
      <c r="BL359" s="15" t="s">
        <v>132</v>
      </c>
      <c r="BM359" s="236" t="s">
        <v>1281</v>
      </c>
    </row>
    <row r="360" s="2" customFormat="1">
      <c r="A360" s="36"/>
      <c r="B360" s="37"/>
      <c r="C360" s="38"/>
      <c r="D360" s="238" t="s">
        <v>139</v>
      </c>
      <c r="E360" s="38"/>
      <c r="F360" s="239" t="s">
        <v>1280</v>
      </c>
      <c r="G360" s="38"/>
      <c r="H360" s="38"/>
      <c r="I360" s="143"/>
      <c r="J360" s="38"/>
      <c r="K360" s="38"/>
      <c r="L360" s="42"/>
      <c r="M360" s="240"/>
      <c r="N360" s="241"/>
      <c r="O360" s="89"/>
      <c r="P360" s="89"/>
      <c r="Q360" s="89"/>
      <c r="R360" s="89"/>
      <c r="S360" s="89"/>
      <c r="T360" s="90"/>
      <c r="U360" s="36"/>
      <c r="V360" s="36"/>
      <c r="W360" s="36"/>
      <c r="X360" s="36"/>
      <c r="Y360" s="36"/>
      <c r="Z360" s="36"/>
      <c r="AA360" s="36"/>
      <c r="AB360" s="36"/>
      <c r="AC360" s="36"/>
      <c r="AD360" s="36"/>
      <c r="AE360" s="36"/>
      <c r="AT360" s="15" t="s">
        <v>139</v>
      </c>
      <c r="AU360" s="15" t="s">
        <v>81</v>
      </c>
    </row>
    <row r="361" s="12" customFormat="1">
      <c r="A361" s="12"/>
      <c r="B361" s="242"/>
      <c r="C361" s="243"/>
      <c r="D361" s="238" t="s">
        <v>140</v>
      </c>
      <c r="E361" s="244" t="s">
        <v>1012</v>
      </c>
      <c r="F361" s="245" t="s">
        <v>1282</v>
      </c>
      <c r="G361" s="243"/>
      <c r="H361" s="246">
        <v>174.72999999999999</v>
      </c>
      <c r="I361" s="247"/>
      <c r="J361" s="243"/>
      <c r="K361" s="243"/>
      <c r="L361" s="248"/>
      <c r="M361" s="249"/>
      <c r="N361" s="250"/>
      <c r="O361" s="250"/>
      <c r="P361" s="250"/>
      <c r="Q361" s="250"/>
      <c r="R361" s="250"/>
      <c r="S361" s="250"/>
      <c r="T361" s="251"/>
      <c r="U361" s="12"/>
      <c r="V361" s="12"/>
      <c r="W361" s="12"/>
      <c r="X361" s="12"/>
      <c r="Y361" s="12"/>
      <c r="Z361" s="12"/>
      <c r="AA361" s="12"/>
      <c r="AB361" s="12"/>
      <c r="AC361" s="12"/>
      <c r="AD361" s="12"/>
      <c r="AE361" s="12"/>
      <c r="AT361" s="252" t="s">
        <v>140</v>
      </c>
      <c r="AU361" s="252" t="s">
        <v>81</v>
      </c>
      <c r="AV361" s="12" t="s">
        <v>103</v>
      </c>
      <c r="AW361" s="12" t="s">
        <v>30</v>
      </c>
      <c r="AX361" s="12" t="s">
        <v>81</v>
      </c>
      <c r="AY361" s="252" t="s">
        <v>133</v>
      </c>
    </row>
    <row r="362" s="2" customFormat="1" ht="21.75" customHeight="1">
      <c r="A362" s="36"/>
      <c r="B362" s="37"/>
      <c r="C362" s="225" t="s">
        <v>746</v>
      </c>
      <c r="D362" s="225" t="s">
        <v>134</v>
      </c>
      <c r="E362" s="226" t="s">
        <v>943</v>
      </c>
      <c r="F362" s="227" t="s">
        <v>944</v>
      </c>
      <c r="G362" s="228" t="s">
        <v>191</v>
      </c>
      <c r="H362" s="229">
        <v>6</v>
      </c>
      <c r="I362" s="230"/>
      <c r="J362" s="231">
        <f>ROUND(I362*H362,2)</f>
        <v>0</v>
      </c>
      <c r="K362" s="227" t="s">
        <v>275</v>
      </c>
      <c r="L362" s="42"/>
      <c r="M362" s="232" t="s">
        <v>1</v>
      </c>
      <c r="N362" s="233" t="s">
        <v>38</v>
      </c>
      <c r="O362" s="89"/>
      <c r="P362" s="234">
        <f>O362*H362</f>
        <v>0</v>
      </c>
      <c r="Q362" s="234">
        <v>9.8949999999999996</v>
      </c>
      <c r="R362" s="234">
        <f>Q362*H362</f>
        <v>59.369999999999997</v>
      </c>
      <c r="S362" s="234">
        <v>0</v>
      </c>
      <c r="T362" s="235">
        <f>S362*H362</f>
        <v>0</v>
      </c>
      <c r="U362" s="36"/>
      <c r="V362" s="36"/>
      <c r="W362" s="36"/>
      <c r="X362" s="36"/>
      <c r="Y362" s="36"/>
      <c r="Z362" s="36"/>
      <c r="AA362" s="36"/>
      <c r="AB362" s="36"/>
      <c r="AC362" s="36"/>
      <c r="AD362" s="36"/>
      <c r="AE362" s="36"/>
      <c r="AR362" s="236" t="s">
        <v>132</v>
      </c>
      <c r="AT362" s="236" t="s">
        <v>134</v>
      </c>
      <c r="AU362" s="236" t="s">
        <v>81</v>
      </c>
      <c r="AY362" s="15" t="s">
        <v>133</v>
      </c>
      <c r="BE362" s="237">
        <f>IF(N362="základní",J362,0)</f>
        <v>0</v>
      </c>
      <c r="BF362" s="237">
        <f>IF(N362="snížená",J362,0)</f>
        <v>0</v>
      </c>
      <c r="BG362" s="237">
        <f>IF(N362="zákl. přenesená",J362,0)</f>
        <v>0</v>
      </c>
      <c r="BH362" s="237">
        <f>IF(N362="sníž. přenesená",J362,0)</f>
        <v>0</v>
      </c>
      <c r="BI362" s="237">
        <f>IF(N362="nulová",J362,0)</f>
        <v>0</v>
      </c>
      <c r="BJ362" s="15" t="s">
        <v>81</v>
      </c>
      <c r="BK362" s="237">
        <f>ROUND(I362*H362,2)</f>
        <v>0</v>
      </c>
      <c r="BL362" s="15" t="s">
        <v>132</v>
      </c>
      <c r="BM362" s="236" t="s">
        <v>1283</v>
      </c>
    </row>
    <row r="363" s="2" customFormat="1">
      <c r="A363" s="36"/>
      <c r="B363" s="37"/>
      <c r="C363" s="38"/>
      <c r="D363" s="238" t="s">
        <v>139</v>
      </c>
      <c r="E363" s="38"/>
      <c r="F363" s="239" t="s">
        <v>946</v>
      </c>
      <c r="G363" s="38"/>
      <c r="H363" s="38"/>
      <c r="I363" s="143"/>
      <c r="J363" s="38"/>
      <c r="K363" s="38"/>
      <c r="L363" s="42"/>
      <c r="M363" s="240"/>
      <c r="N363" s="241"/>
      <c r="O363" s="89"/>
      <c r="P363" s="89"/>
      <c r="Q363" s="89"/>
      <c r="R363" s="89"/>
      <c r="S363" s="89"/>
      <c r="T363" s="90"/>
      <c r="U363" s="36"/>
      <c r="V363" s="36"/>
      <c r="W363" s="36"/>
      <c r="X363" s="36"/>
      <c r="Y363" s="36"/>
      <c r="Z363" s="36"/>
      <c r="AA363" s="36"/>
      <c r="AB363" s="36"/>
      <c r="AC363" s="36"/>
      <c r="AD363" s="36"/>
      <c r="AE363" s="36"/>
      <c r="AT363" s="15" t="s">
        <v>139</v>
      </c>
      <c r="AU363" s="15" t="s">
        <v>81</v>
      </c>
    </row>
    <row r="364" s="12" customFormat="1">
      <c r="A364" s="12"/>
      <c r="B364" s="242"/>
      <c r="C364" s="243"/>
      <c r="D364" s="238" t="s">
        <v>140</v>
      </c>
      <c r="E364" s="244" t="s">
        <v>1022</v>
      </c>
      <c r="F364" s="245" t="s">
        <v>1284</v>
      </c>
      <c r="G364" s="243"/>
      <c r="H364" s="246">
        <v>6</v>
      </c>
      <c r="I364" s="247"/>
      <c r="J364" s="243"/>
      <c r="K364" s="243"/>
      <c r="L364" s="248"/>
      <c r="M364" s="249"/>
      <c r="N364" s="250"/>
      <c r="O364" s="250"/>
      <c r="P364" s="250"/>
      <c r="Q364" s="250"/>
      <c r="R364" s="250"/>
      <c r="S364" s="250"/>
      <c r="T364" s="251"/>
      <c r="U364" s="12"/>
      <c r="V364" s="12"/>
      <c r="W364" s="12"/>
      <c r="X364" s="12"/>
      <c r="Y364" s="12"/>
      <c r="Z364" s="12"/>
      <c r="AA364" s="12"/>
      <c r="AB364" s="12"/>
      <c r="AC364" s="12"/>
      <c r="AD364" s="12"/>
      <c r="AE364" s="12"/>
      <c r="AT364" s="252" t="s">
        <v>140</v>
      </c>
      <c r="AU364" s="252" t="s">
        <v>81</v>
      </c>
      <c r="AV364" s="12" t="s">
        <v>103</v>
      </c>
      <c r="AW364" s="12" t="s">
        <v>30</v>
      </c>
      <c r="AX364" s="12" t="s">
        <v>81</v>
      </c>
      <c r="AY364" s="252" t="s">
        <v>133</v>
      </c>
    </row>
    <row r="365" s="2" customFormat="1" ht="21.75" customHeight="1">
      <c r="A365" s="36"/>
      <c r="B365" s="37"/>
      <c r="C365" s="225" t="s">
        <v>753</v>
      </c>
      <c r="D365" s="225" t="s">
        <v>134</v>
      </c>
      <c r="E365" s="226" t="s">
        <v>1285</v>
      </c>
      <c r="F365" s="227" t="s">
        <v>1286</v>
      </c>
      <c r="G365" s="228" t="s">
        <v>137</v>
      </c>
      <c r="H365" s="229">
        <v>14</v>
      </c>
      <c r="I365" s="230"/>
      <c r="J365" s="231">
        <f>ROUND(I365*H365,2)</f>
        <v>0</v>
      </c>
      <c r="K365" s="227" t="s">
        <v>275</v>
      </c>
      <c r="L365" s="42"/>
      <c r="M365" s="232" t="s">
        <v>1</v>
      </c>
      <c r="N365" s="233" t="s">
        <v>38</v>
      </c>
      <c r="O365" s="89"/>
      <c r="P365" s="234">
        <f>O365*H365</f>
        <v>0</v>
      </c>
      <c r="Q365" s="234">
        <v>0.58896999999999999</v>
      </c>
      <c r="R365" s="234">
        <f>Q365*H365</f>
        <v>8.2455800000000004</v>
      </c>
      <c r="S365" s="234">
        <v>0</v>
      </c>
      <c r="T365" s="235">
        <f>S365*H365</f>
        <v>0</v>
      </c>
      <c r="U365" s="36"/>
      <c r="V365" s="36"/>
      <c r="W365" s="36"/>
      <c r="X365" s="36"/>
      <c r="Y365" s="36"/>
      <c r="Z365" s="36"/>
      <c r="AA365" s="36"/>
      <c r="AB365" s="36"/>
      <c r="AC365" s="36"/>
      <c r="AD365" s="36"/>
      <c r="AE365" s="36"/>
      <c r="AR365" s="236" t="s">
        <v>132</v>
      </c>
      <c r="AT365" s="236" t="s">
        <v>134</v>
      </c>
      <c r="AU365" s="236" t="s">
        <v>81</v>
      </c>
      <c r="AY365" s="15" t="s">
        <v>133</v>
      </c>
      <c r="BE365" s="237">
        <f>IF(N365="základní",J365,0)</f>
        <v>0</v>
      </c>
      <c r="BF365" s="237">
        <f>IF(N365="snížená",J365,0)</f>
        <v>0</v>
      </c>
      <c r="BG365" s="237">
        <f>IF(N365="zákl. přenesená",J365,0)</f>
        <v>0</v>
      </c>
      <c r="BH365" s="237">
        <f>IF(N365="sníž. přenesená",J365,0)</f>
        <v>0</v>
      </c>
      <c r="BI365" s="237">
        <f>IF(N365="nulová",J365,0)</f>
        <v>0</v>
      </c>
      <c r="BJ365" s="15" t="s">
        <v>81</v>
      </c>
      <c r="BK365" s="237">
        <f>ROUND(I365*H365,2)</f>
        <v>0</v>
      </c>
      <c r="BL365" s="15" t="s">
        <v>132</v>
      </c>
      <c r="BM365" s="236" t="s">
        <v>1287</v>
      </c>
    </row>
    <row r="366" s="2" customFormat="1">
      <c r="A366" s="36"/>
      <c r="B366" s="37"/>
      <c r="C366" s="38"/>
      <c r="D366" s="238" t="s">
        <v>139</v>
      </c>
      <c r="E366" s="38"/>
      <c r="F366" s="239" t="s">
        <v>1288</v>
      </c>
      <c r="G366" s="38"/>
      <c r="H366" s="38"/>
      <c r="I366" s="143"/>
      <c r="J366" s="38"/>
      <c r="K366" s="38"/>
      <c r="L366" s="42"/>
      <c r="M366" s="240"/>
      <c r="N366" s="241"/>
      <c r="O366" s="89"/>
      <c r="P366" s="89"/>
      <c r="Q366" s="89"/>
      <c r="R366" s="89"/>
      <c r="S366" s="89"/>
      <c r="T366" s="90"/>
      <c r="U366" s="36"/>
      <c r="V366" s="36"/>
      <c r="W366" s="36"/>
      <c r="X366" s="36"/>
      <c r="Y366" s="36"/>
      <c r="Z366" s="36"/>
      <c r="AA366" s="36"/>
      <c r="AB366" s="36"/>
      <c r="AC366" s="36"/>
      <c r="AD366" s="36"/>
      <c r="AE366" s="36"/>
      <c r="AT366" s="15" t="s">
        <v>139</v>
      </c>
      <c r="AU366" s="15" t="s">
        <v>81</v>
      </c>
    </row>
    <row r="367" s="12" customFormat="1">
      <c r="A367" s="12"/>
      <c r="B367" s="242"/>
      <c r="C367" s="243"/>
      <c r="D367" s="238" t="s">
        <v>140</v>
      </c>
      <c r="E367" s="244" t="s">
        <v>1032</v>
      </c>
      <c r="F367" s="245" t="s">
        <v>1289</v>
      </c>
      <c r="G367" s="243"/>
      <c r="H367" s="246">
        <v>14</v>
      </c>
      <c r="I367" s="247"/>
      <c r="J367" s="243"/>
      <c r="K367" s="243"/>
      <c r="L367" s="248"/>
      <c r="M367" s="249"/>
      <c r="N367" s="250"/>
      <c r="O367" s="250"/>
      <c r="P367" s="250"/>
      <c r="Q367" s="250"/>
      <c r="R367" s="250"/>
      <c r="S367" s="250"/>
      <c r="T367" s="251"/>
      <c r="U367" s="12"/>
      <c r="V367" s="12"/>
      <c r="W367" s="12"/>
      <c r="X367" s="12"/>
      <c r="Y367" s="12"/>
      <c r="Z367" s="12"/>
      <c r="AA367" s="12"/>
      <c r="AB367" s="12"/>
      <c r="AC367" s="12"/>
      <c r="AD367" s="12"/>
      <c r="AE367" s="12"/>
      <c r="AT367" s="252" t="s">
        <v>140</v>
      </c>
      <c r="AU367" s="252" t="s">
        <v>81</v>
      </c>
      <c r="AV367" s="12" t="s">
        <v>103</v>
      </c>
      <c r="AW367" s="12" t="s">
        <v>30</v>
      </c>
      <c r="AX367" s="12" t="s">
        <v>81</v>
      </c>
      <c r="AY367" s="252" t="s">
        <v>133</v>
      </c>
    </row>
    <row r="368" s="2" customFormat="1" ht="21.75" customHeight="1">
      <c r="A368" s="36"/>
      <c r="B368" s="37"/>
      <c r="C368" s="270" t="s">
        <v>757</v>
      </c>
      <c r="D368" s="270" t="s">
        <v>137</v>
      </c>
      <c r="E368" s="271" t="s">
        <v>1290</v>
      </c>
      <c r="F368" s="272" t="s">
        <v>1291</v>
      </c>
      <c r="G368" s="273" t="s">
        <v>137</v>
      </c>
      <c r="H368" s="274">
        <v>14.140000000000001</v>
      </c>
      <c r="I368" s="275"/>
      <c r="J368" s="276">
        <f>ROUND(I368*H368,2)</f>
        <v>0</v>
      </c>
      <c r="K368" s="272" t="s">
        <v>275</v>
      </c>
      <c r="L368" s="277"/>
      <c r="M368" s="278" t="s">
        <v>1</v>
      </c>
      <c r="N368" s="279" t="s">
        <v>38</v>
      </c>
      <c r="O368" s="89"/>
      <c r="P368" s="234">
        <f>O368*H368</f>
        <v>0</v>
      </c>
      <c r="Q368" s="234">
        <v>0.23000000000000001</v>
      </c>
      <c r="R368" s="234">
        <f>Q368*H368</f>
        <v>3.2522000000000002</v>
      </c>
      <c r="S368" s="234">
        <v>0</v>
      </c>
      <c r="T368" s="235">
        <f>S368*H368</f>
        <v>0</v>
      </c>
      <c r="U368" s="36"/>
      <c r="V368" s="36"/>
      <c r="W368" s="36"/>
      <c r="X368" s="36"/>
      <c r="Y368" s="36"/>
      <c r="Z368" s="36"/>
      <c r="AA368" s="36"/>
      <c r="AB368" s="36"/>
      <c r="AC368" s="36"/>
      <c r="AD368" s="36"/>
      <c r="AE368" s="36"/>
      <c r="AR368" s="236" t="s">
        <v>173</v>
      </c>
      <c r="AT368" s="236" t="s">
        <v>137</v>
      </c>
      <c r="AU368" s="236" t="s">
        <v>81</v>
      </c>
      <c r="AY368" s="15" t="s">
        <v>133</v>
      </c>
      <c r="BE368" s="237">
        <f>IF(N368="základní",J368,0)</f>
        <v>0</v>
      </c>
      <c r="BF368" s="237">
        <f>IF(N368="snížená",J368,0)</f>
        <v>0</v>
      </c>
      <c r="BG368" s="237">
        <f>IF(N368="zákl. přenesená",J368,0)</f>
        <v>0</v>
      </c>
      <c r="BH368" s="237">
        <f>IF(N368="sníž. přenesená",J368,0)</f>
        <v>0</v>
      </c>
      <c r="BI368" s="237">
        <f>IF(N368="nulová",J368,0)</f>
        <v>0</v>
      </c>
      <c r="BJ368" s="15" t="s">
        <v>81</v>
      </c>
      <c r="BK368" s="237">
        <f>ROUND(I368*H368,2)</f>
        <v>0</v>
      </c>
      <c r="BL368" s="15" t="s">
        <v>132</v>
      </c>
      <c r="BM368" s="236" t="s">
        <v>1292</v>
      </c>
    </row>
    <row r="369" s="2" customFormat="1">
      <c r="A369" s="36"/>
      <c r="B369" s="37"/>
      <c r="C369" s="38"/>
      <c r="D369" s="238" t="s">
        <v>139</v>
      </c>
      <c r="E369" s="38"/>
      <c r="F369" s="239" t="s">
        <v>1291</v>
      </c>
      <c r="G369" s="38"/>
      <c r="H369" s="38"/>
      <c r="I369" s="143"/>
      <c r="J369" s="38"/>
      <c r="K369" s="38"/>
      <c r="L369" s="42"/>
      <c r="M369" s="240"/>
      <c r="N369" s="241"/>
      <c r="O369" s="89"/>
      <c r="P369" s="89"/>
      <c r="Q369" s="89"/>
      <c r="R369" s="89"/>
      <c r="S369" s="89"/>
      <c r="T369" s="90"/>
      <c r="U369" s="36"/>
      <c r="V369" s="36"/>
      <c r="W369" s="36"/>
      <c r="X369" s="36"/>
      <c r="Y369" s="36"/>
      <c r="Z369" s="36"/>
      <c r="AA369" s="36"/>
      <c r="AB369" s="36"/>
      <c r="AC369" s="36"/>
      <c r="AD369" s="36"/>
      <c r="AE369" s="36"/>
      <c r="AT369" s="15" t="s">
        <v>139</v>
      </c>
      <c r="AU369" s="15" t="s">
        <v>81</v>
      </c>
    </row>
    <row r="370" s="12" customFormat="1">
      <c r="A370" s="12"/>
      <c r="B370" s="242"/>
      <c r="C370" s="243"/>
      <c r="D370" s="238" t="s">
        <v>140</v>
      </c>
      <c r="E370" s="244" t="s">
        <v>1039</v>
      </c>
      <c r="F370" s="245" t="s">
        <v>1293</v>
      </c>
      <c r="G370" s="243"/>
      <c r="H370" s="246">
        <v>14.140000000000001</v>
      </c>
      <c r="I370" s="247"/>
      <c r="J370" s="243"/>
      <c r="K370" s="243"/>
      <c r="L370" s="248"/>
      <c r="M370" s="249"/>
      <c r="N370" s="250"/>
      <c r="O370" s="250"/>
      <c r="P370" s="250"/>
      <c r="Q370" s="250"/>
      <c r="R370" s="250"/>
      <c r="S370" s="250"/>
      <c r="T370" s="251"/>
      <c r="U370" s="12"/>
      <c r="V370" s="12"/>
      <c r="W370" s="12"/>
      <c r="X370" s="12"/>
      <c r="Y370" s="12"/>
      <c r="Z370" s="12"/>
      <c r="AA370" s="12"/>
      <c r="AB370" s="12"/>
      <c r="AC370" s="12"/>
      <c r="AD370" s="12"/>
      <c r="AE370" s="12"/>
      <c r="AT370" s="252" t="s">
        <v>140</v>
      </c>
      <c r="AU370" s="252" t="s">
        <v>81</v>
      </c>
      <c r="AV370" s="12" t="s">
        <v>103</v>
      </c>
      <c r="AW370" s="12" t="s">
        <v>30</v>
      </c>
      <c r="AX370" s="12" t="s">
        <v>81</v>
      </c>
      <c r="AY370" s="252" t="s">
        <v>133</v>
      </c>
    </row>
    <row r="371" s="2" customFormat="1" ht="21.75" customHeight="1">
      <c r="A371" s="36"/>
      <c r="B371" s="37"/>
      <c r="C371" s="225" t="s">
        <v>767</v>
      </c>
      <c r="D371" s="225" t="s">
        <v>134</v>
      </c>
      <c r="E371" s="226" t="s">
        <v>1294</v>
      </c>
      <c r="F371" s="227" t="s">
        <v>1295</v>
      </c>
      <c r="G371" s="228" t="s">
        <v>137</v>
      </c>
      <c r="H371" s="229">
        <v>10</v>
      </c>
      <c r="I371" s="230"/>
      <c r="J371" s="231">
        <f>ROUND(I371*H371,2)</f>
        <v>0</v>
      </c>
      <c r="K371" s="227" t="s">
        <v>275</v>
      </c>
      <c r="L371" s="42"/>
      <c r="M371" s="232" t="s">
        <v>1</v>
      </c>
      <c r="N371" s="233" t="s">
        <v>38</v>
      </c>
      <c r="O371" s="89"/>
      <c r="P371" s="234">
        <f>O371*H371</f>
        <v>0</v>
      </c>
      <c r="Q371" s="234">
        <v>0.61348000000000003</v>
      </c>
      <c r="R371" s="234">
        <f>Q371*H371</f>
        <v>6.1348000000000003</v>
      </c>
      <c r="S371" s="234">
        <v>0</v>
      </c>
      <c r="T371" s="235">
        <f>S371*H371</f>
        <v>0</v>
      </c>
      <c r="U371" s="36"/>
      <c r="V371" s="36"/>
      <c r="W371" s="36"/>
      <c r="X371" s="36"/>
      <c r="Y371" s="36"/>
      <c r="Z371" s="36"/>
      <c r="AA371" s="36"/>
      <c r="AB371" s="36"/>
      <c r="AC371" s="36"/>
      <c r="AD371" s="36"/>
      <c r="AE371" s="36"/>
      <c r="AR371" s="236" t="s">
        <v>132</v>
      </c>
      <c r="AT371" s="236" t="s">
        <v>134</v>
      </c>
      <c r="AU371" s="236" t="s">
        <v>81</v>
      </c>
      <c r="AY371" s="15" t="s">
        <v>133</v>
      </c>
      <c r="BE371" s="237">
        <f>IF(N371="základní",J371,0)</f>
        <v>0</v>
      </c>
      <c r="BF371" s="237">
        <f>IF(N371="snížená",J371,0)</f>
        <v>0</v>
      </c>
      <c r="BG371" s="237">
        <f>IF(N371="zákl. přenesená",J371,0)</f>
        <v>0</v>
      </c>
      <c r="BH371" s="237">
        <f>IF(N371="sníž. přenesená",J371,0)</f>
        <v>0</v>
      </c>
      <c r="BI371" s="237">
        <f>IF(N371="nulová",J371,0)</f>
        <v>0</v>
      </c>
      <c r="BJ371" s="15" t="s">
        <v>81</v>
      </c>
      <c r="BK371" s="237">
        <f>ROUND(I371*H371,2)</f>
        <v>0</v>
      </c>
      <c r="BL371" s="15" t="s">
        <v>132</v>
      </c>
      <c r="BM371" s="236" t="s">
        <v>1296</v>
      </c>
    </row>
    <row r="372" s="2" customFormat="1">
      <c r="A372" s="36"/>
      <c r="B372" s="37"/>
      <c r="C372" s="38"/>
      <c r="D372" s="238" t="s">
        <v>139</v>
      </c>
      <c r="E372" s="38"/>
      <c r="F372" s="239" t="s">
        <v>1297</v>
      </c>
      <c r="G372" s="38"/>
      <c r="H372" s="38"/>
      <c r="I372" s="143"/>
      <c r="J372" s="38"/>
      <c r="K372" s="38"/>
      <c r="L372" s="42"/>
      <c r="M372" s="240"/>
      <c r="N372" s="241"/>
      <c r="O372" s="89"/>
      <c r="P372" s="89"/>
      <c r="Q372" s="89"/>
      <c r="R372" s="89"/>
      <c r="S372" s="89"/>
      <c r="T372" s="90"/>
      <c r="U372" s="36"/>
      <c r="V372" s="36"/>
      <c r="W372" s="36"/>
      <c r="X372" s="36"/>
      <c r="Y372" s="36"/>
      <c r="Z372" s="36"/>
      <c r="AA372" s="36"/>
      <c r="AB372" s="36"/>
      <c r="AC372" s="36"/>
      <c r="AD372" s="36"/>
      <c r="AE372" s="36"/>
      <c r="AT372" s="15" t="s">
        <v>139</v>
      </c>
      <c r="AU372" s="15" t="s">
        <v>81</v>
      </c>
    </row>
    <row r="373" s="12" customFormat="1">
      <c r="A373" s="12"/>
      <c r="B373" s="242"/>
      <c r="C373" s="243"/>
      <c r="D373" s="238" t="s">
        <v>140</v>
      </c>
      <c r="E373" s="244" t="s">
        <v>1298</v>
      </c>
      <c r="F373" s="245" t="s">
        <v>1299</v>
      </c>
      <c r="G373" s="243"/>
      <c r="H373" s="246">
        <v>10</v>
      </c>
      <c r="I373" s="247"/>
      <c r="J373" s="243"/>
      <c r="K373" s="243"/>
      <c r="L373" s="248"/>
      <c r="M373" s="249"/>
      <c r="N373" s="250"/>
      <c r="O373" s="250"/>
      <c r="P373" s="250"/>
      <c r="Q373" s="250"/>
      <c r="R373" s="250"/>
      <c r="S373" s="250"/>
      <c r="T373" s="251"/>
      <c r="U373" s="12"/>
      <c r="V373" s="12"/>
      <c r="W373" s="12"/>
      <c r="X373" s="12"/>
      <c r="Y373" s="12"/>
      <c r="Z373" s="12"/>
      <c r="AA373" s="12"/>
      <c r="AB373" s="12"/>
      <c r="AC373" s="12"/>
      <c r="AD373" s="12"/>
      <c r="AE373" s="12"/>
      <c r="AT373" s="252" t="s">
        <v>140</v>
      </c>
      <c r="AU373" s="252" t="s">
        <v>81</v>
      </c>
      <c r="AV373" s="12" t="s">
        <v>103</v>
      </c>
      <c r="AW373" s="12" t="s">
        <v>30</v>
      </c>
      <c r="AX373" s="12" t="s">
        <v>81</v>
      </c>
      <c r="AY373" s="252" t="s">
        <v>133</v>
      </c>
    </row>
    <row r="374" s="2" customFormat="1" ht="21.75" customHeight="1">
      <c r="A374" s="36"/>
      <c r="B374" s="37"/>
      <c r="C374" s="270" t="s">
        <v>770</v>
      </c>
      <c r="D374" s="270" t="s">
        <v>137</v>
      </c>
      <c r="E374" s="271" t="s">
        <v>1300</v>
      </c>
      <c r="F374" s="272" t="s">
        <v>1301</v>
      </c>
      <c r="G374" s="273" t="s">
        <v>137</v>
      </c>
      <c r="H374" s="274">
        <v>10.1</v>
      </c>
      <c r="I374" s="275"/>
      <c r="J374" s="276">
        <f>ROUND(I374*H374,2)</f>
        <v>0</v>
      </c>
      <c r="K374" s="272" t="s">
        <v>275</v>
      </c>
      <c r="L374" s="277"/>
      <c r="M374" s="278" t="s">
        <v>1</v>
      </c>
      <c r="N374" s="279" t="s">
        <v>38</v>
      </c>
      <c r="O374" s="89"/>
      <c r="P374" s="234">
        <f>O374*H374</f>
        <v>0</v>
      </c>
      <c r="Q374" s="234">
        <v>0.32000000000000001</v>
      </c>
      <c r="R374" s="234">
        <f>Q374*H374</f>
        <v>3.2319999999999998</v>
      </c>
      <c r="S374" s="234">
        <v>0</v>
      </c>
      <c r="T374" s="235">
        <f>S374*H374</f>
        <v>0</v>
      </c>
      <c r="U374" s="36"/>
      <c r="V374" s="36"/>
      <c r="W374" s="36"/>
      <c r="X374" s="36"/>
      <c r="Y374" s="36"/>
      <c r="Z374" s="36"/>
      <c r="AA374" s="36"/>
      <c r="AB374" s="36"/>
      <c r="AC374" s="36"/>
      <c r="AD374" s="36"/>
      <c r="AE374" s="36"/>
      <c r="AR374" s="236" t="s">
        <v>173</v>
      </c>
      <c r="AT374" s="236" t="s">
        <v>137</v>
      </c>
      <c r="AU374" s="236" t="s">
        <v>81</v>
      </c>
      <c r="AY374" s="15" t="s">
        <v>133</v>
      </c>
      <c r="BE374" s="237">
        <f>IF(N374="základní",J374,0)</f>
        <v>0</v>
      </c>
      <c r="BF374" s="237">
        <f>IF(N374="snížená",J374,0)</f>
        <v>0</v>
      </c>
      <c r="BG374" s="237">
        <f>IF(N374="zákl. přenesená",J374,0)</f>
        <v>0</v>
      </c>
      <c r="BH374" s="237">
        <f>IF(N374="sníž. přenesená",J374,0)</f>
        <v>0</v>
      </c>
      <c r="BI374" s="237">
        <f>IF(N374="nulová",J374,0)</f>
        <v>0</v>
      </c>
      <c r="BJ374" s="15" t="s">
        <v>81</v>
      </c>
      <c r="BK374" s="237">
        <f>ROUND(I374*H374,2)</f>
        <v>0</v>
      </c>
      <c r="BL374" s="15" t="s">
        <v>132</v>
      </c>
      <c r="BM374" s="236" t="s">
        <v>1302</v>
      </c>
    </row>
    <row r="375" s="2" customFormat="1">
      <c r="A375" s="36"/>
      <c r="B375" s="37"/>
      <c r="C375" s="38"/>
      <c r="D375" s="238" t="s">
        <v>139</v>
      </c>
      <c r="E375" s="38"/>
      <c r="F375" s="239" t="s">
        <v>1301</v>
      </c>
      <c r="G375" s="38"/>
      <c r="H375" s="38"/>
      <c r="I375" s="143"/>
      <c r="J375" s="38"/>
      <c r="K375" s="38"/>
      <c r="L375" s="42"/>
      <c r="M375" s="240"/>
      <c r="N375" s="241"/>
      <c r="O375" s="89"/>
      <c r="P375" s="89"/>
      <c r="Q375" s="89"/>
      <c r="R375" s="89"/>
      <c r="S375" s="89"/>
      <c r="T375" s="90"/>
      <c r="U375" s="36"/>
      <c r="V375" s="36"/>
      <c r="W375" s="36"/>
      <c r="X375" s="36"/>
      <c r="Y375" s="36"/>
      <c r="Z375" s="36"/>
      <c r="AA375" s="36"/>
      <c r="AB375" s="36"/>
      <c r="AC375" s="36"/>
      <c r="AD375" s="36"/>
      <c r="AE375" s="36"/>
      <c r="AT375" s="15" t="s">
        <v>139</v>
      </c>
      <c r="AU375" s="15" t="s">
        <v>81</v>
      </c>
    </row>
    <row r="376" s="12" customFormat="1">
      <c r="A376" s="12"/>
      <c r="B376" s="242"/>
      <c r="C376" s="243"/>
      <c r="D376" s="238" t="s">
        <v>140</v>
      </c>
      <c r="E376" s="244" t="s">
        <v>740</v>
      </c>
      <c r="F376" s="245" t="s">
        <v>1303</v>
      </c>
      <c r="G376" s="243"/>
      <c r="H376" s="246">
        <v>10.1</v>
      </c>
      <c r="I376" s="247"/>
      <c r="J376" s="243"/>
      <c r="K376" s="243"/>
      <c r="L376" s="248"/>
      <c r="M376" s="249"/>
      <c r="N376" s="250"/>
      <c r="O376" s="250"/>
      <c r="P376" s="250"/>
      <c r="Q376" s="250"/>
      <c r="R376" s="250"/>
      <c r="S376" s="250"/>
      <c r="T376" s="251"/>
      <c r="U376" s="12"/>
      <c r="V376" s="12"/>
      <c r="W376" s="12"/>
      <c r="X376" s="12"/>
      <c r="Y376" s="12"/>
      <c r="Z376" s="12"/>
      <c r="AA376" s="12"/>
      <c r="AB376" s="12"/>
      <c r="AC376" s="12"/>
      <c r="AD376" s="12"/>
      <c r="AE376" s="12"/>
      <c r="AT376" s="252" t="s">
        <v>140</v>
      </c>
      <c r="AU376" s="252" t="s">
        <v>81</v>
      </c>
      <c r="AV376" s="12" t="s">
        <v>103</v>
      </c>
      <c r="AW376" s="12" t="s">
        <v>30</v>
      </c>
      <c r="AX376" s="12" t="s">
        <v>81</v>
      </c>
      <c r="AY376" s="252" t="s">
        <v>133</v>
      </c>
    </row>
    <row r="377" s="2" customFormat="1" ht="21.75" customHeight="1">
      <c r="A377" s="36"/>
      <c r="B377" s="37"/>
      <c r="C377" s="225" t="s">
        <v>779</v>
      </c>
      <c r="D377" s="225" t="s">
        <v>134</v>
      </c>
      <c r="E377" s="226" t="s">
        <v>954</v>
      </c>
      <c r="F377" s="227" t="s">
        <v>955</v>
      </c>
      <c r="G377" s="228" t="s">
        <v>137</v>
      </c>
      <c r="H377" s="229">
        <v>54</v>
      </c>
      <c r="I377" s="230"/>
      <c r="J377" s="231">
        <f>ROUND(I377*H377,2)</f>
        <v>0</v>
      </c>
      <c r="K377" s="227" t="s">
        <v>275</v>
      </c>
      <c r="L377" s="42"/>
      <c r="M377" s="232" t="s">
        <v>1</v>
      </c>
      <c r="N377" s="233" t="s">
        <v>38</v>
      </c>
      <c r="O377" s="89"/>
      <c r="P377" s="234">
        <f>O377*H377</f>
        <v>0</v>
      </c>
      <c r="Q377" s="234">
        <v>0.88534999999999997</v>
      </c>
      <c r="R377" s="234">
        <f>Q377*H377</f>
        <v>47.808900000000001</v>
      </c>
      <c r="S377" s="234">
        <v>0</v>
      </c>
      <c r="T377" s="235">
        <f>S377*H377</f>
        <v>0</v>
      </c>
      <c r="U377" s="36"/>
      <c r="V377" s="36"/>
      <c r="W377" s="36"/>
      <c r="X377" s="36"/>
      <c r="Y377" s="36"/>
      <c r="Z377" s="36"/>
      <c r="AA377" s="36"/>
      <c r="AB377" s="36"/>
      <c r="AC377" s="36"/>
      <c r="AD377" s="36"/>
      <c r="AE377" s="36"/>
      <c r="AR377" s="236" t="s">
        <v>132</v>
      </c>
      <c r="AT377" s="236" t="s">
        <v>134</v>
      </c>
      <c r="AU377" s="236" t="s">
        <v>81</v>
      </c>
      <c r="AY377" s="15" t="s">
        <v>133</v>
      </c>
      <c r="BE377" s="237">
        <f>IF(N377="základní",J377,0)</f>
        <v>0</v>
      </c>
      <c r="BF377" s="237">
        <f>IF(N377="snížená",J377,0)</f>
        <v>0</v>
      </c>
      <c r="BG377" s="237">
        <f>IF(N377="zákl. přenesená",J377,0)</f>
        <v>0</v>
      </c>
      <c r="BH377" s="237">
        <f>IF(N377="sníž. přenesená",J377,0)</f>
        <v>0</v>
      </c>
      <c r="BI377" s="237">
        <f>IF(N377="nulová",J377,0)</f>
        <v>0</v>
      </c>
      <c r="BJ377" s="15" t="s">
        <v>81</v>
      </c>
      <c r="BK377" s="237">
        <f>ROUND(I377*H377,2)</f>
        <v>0</v>
      </c>
      <c r="BL377" s="15" t="s">
        <v>132</v>
      </c>
      <c r="BM377" s="236" t="s">
        <v>1304</v>
      </c>
    </row>
    <row r="378" s="2" customFormat="1">
      <c r="A378" s="36"/>
      <c r="B378" s="37"/>
      <c r="C378" s="38"/>
      <c r="D378" s="238" t="s">
        <v>139</v>
      </c>
      <c r="E378" s="38"/>
      <c r="F378" s="239" t="s">
        <v>957</v>
      </c>
      <c r="G378" s="38"/>
      <c r="H378" s="38"/>
      <c r="I378" s="143"/>
      <c r="J378" s="38"/>
      <c r="K378" s="38"/>
      <c r="L378" s="42"/>
      <c r="M378" s="240"/>
      <c r="N378" s="241"/>
      <c r="O378" s="89"/>
      <c r="P378" s="89"/>
      <c r="Q378" s="89"/>
      <c r="R378" s="89"/>
      <c r="S378" s="89"/>
      <c r="T378" s="90"/>
      <c r="U378" s="36"/>
      <c r="V378" s="36"/>
      <c r="W378" s="36"/>
      <c r="X378" s="36"/>
      <c r="Y378" s="36"/>
      <c r="Z378" s="36"/>
      <c r="AA378" s="36"/>
      <c r="AB378" s="36"/>
      <c r="AC378" s="36"/>
      <c r="AD378" s="36"/>
      <c r="AE378" s="36"/>
      <c r="AT378" s="15" t="s">
        <v>139</v>
      </c>
      <c r="AU378" s="15" t="s">
        <v>81</v>
      </c>
    </row>
    <row r="379" s="12" customFormat="1">
      <c r="A379" s="12"/>
      <c r="B379" s="242"/>
      <c r="C379" s="243"/>
      <c r="D379" s="238" t="s">
        <v>140</v>
      </c>
      <c r="E379" s="244" t="s">
        <v>1305</v>
      </c>
      <c r="F379" s="245" t="s">
        <v>1306</v>
      </c>
      <c r="G379" s="243"/>
      <c r="H379" s="246">
        <v>54</v>
      </c>
      <c r="I379" s="247"/>
      <c r="J379" s="243"/>
      <c r="K379" s="243"/>
      <c r="L379" s="248"/>
      <c r="M379" s="249"/>
      <c r="N379" s="250"/>
      <c r="O379" s="250"/>
      <c r="P379" s="250"/>
      <c r="Q379" s="250"/>
      <c r="R379" s="250"/>
      <c r="S379" s="250"/>
      <c r="T379" s="251"/>
      <c r="U379" s="12"/>
      <c r="V379" s="12"/>
      <c r="W379" s="12"/>
      <c r="X379" s="12"/>
      <c r="Y379" s="12"/>
      <c r="Z379" s="12"/>
      <c r="AA379" s="12"/>
      <c r="AB379" s="12"/>
      <c r="AC379" s="12"/>
      <c r="AD379" s="12"/>
      <c r="AE379" s="12"/>
      <c r="AT379" s="252" t="s">
        <v>140</v>
      </c>
      <c r="AU379" s="252" t="s">
        <v>81</v>
      </c>
      <c r="AV379" s="12" t="s">
        <v>103</v>
      </c>
      <c r="AW379" s="12" t="s">
        <v>30</v>
      </c>
      <c r="AX379" s="12" t="s">
        <v>81</v>
      </c>
      <c r="AY379" s="252" t="s">
        <v>133</v>
      </c>
    </row>
    <row r="380" s="2" customFormat="1" ht="21.75" customHeight="1">
      <c r="A380" s="36"/>
      <c r="B380" s="37"/>
      <c r="C380" s="270" t="s">
        <v>813</v>
      </c>
      <c r="D380" s="270" t="s">
        <v>137</v>
      </c>
      <c r="E380" s="271" t="s">
        <v>1307</v>
      </c>
      <c r="F380" s="272" t="s">
        <v>1308</v>
      </c>
      <c r="G380" s="273" t="s">
        <v>137</v>
      </c>
      <c r="H380" s="274">
        <v>54.539999999999999</v>
      </c>
      <c r="I380" s="275"/>
      <c r="J380" s="276">
        <f>ROUND(I380*H380,2)</f>
        <v>0</v>
      </c>
      <c r="K380" s="272" t="s">
        <v>275</v>
      </c>
      <c r="L380" s="277"/>
      <c r="M380" s="278" t="s">
        <v>1</v>
      </c>
      <c r="N380" s="279" t="s">
        <v>38</v>
      </c>
      <c r="O380" s="89"/>
      <c r="P380" s="234">
        <f>O380*H380</f>
        <v>0</v>
      </c>
      <c r="Q380" s="234">
        <v>0.69879999999999998</v>
      </c>
      <c r="R380" s="234">
        <f>Q380*H380</f>
        <v>38.112552000000001</v>
      </c>
      <c r="S380" s="234">
        <v>0</v>
      </c>
      <c r="T380" s="235">
        <f>S380*H380</f>
        <v>0</v>
      </c>
      <c r="U380" s="36"/>
      <c r="V380" s="36"/>
      <c r="W380" s="36"/>
      <c r="X380" s="36"/>
      <c r="Y380" s="36"/>
      <c r="Z380" s="36"/>
      <c r="AA380" s="36"/>
      <c r="AB380" s="36"/>
      <c r="AC380" s="36"/>
      <c r="AD380" s="36"/>
      <c r="AE380" s="36"/>
      <c r="AR380" s="236" t="s">
        <v>173</v>
      </c>
      <c r="AT380" s="236" t="s">
        <v>137</v>
      </c>
      <c r="AU380" s="236" t="s">
        <v>81</v>
      </c>
      <c r="AY380" s="15" t="s">
        <v>133</v>
      </c>
      <c r="BE380" s="237">
        <f>IF(N380="základní",J380,0)</f>
        <v>0</v>
      </c>
      <c r="BF380" s="237">
        <f>IF(N380="snížená",J380,0)</f>
        <v>0</v>
      </c>
      <c r="BG380" s="237">
        <f>IF(N380="zákl. přenesená",J380,0)</f>
        <v>0</v>
      </c>
      <c r="BH380" s="237">
        <f>IF(N380="sníž. přenesená",J380,0)</f>
        <v>0</v>
      </c>
      <c r="BI380" s="237">
        <f>IF(N380="nulová",J380,0)</f>
        <v>0</v>
      </c>
      <c r="BJ380" s="15" t="s">
        <v>81</v>
      </c>
      <c r="BK380" s="237">
        <f>ROUND(I380*H380,2)</f>
        <v>0</v>
      </c>
      <c r="BL380" s="15" t="s">
        <v>132</v>
      </c>
      <c r="BM380" s="236" t="s">
        <v>1309</v>
      </c>
    </row>
    <row r="381" s="2" customFormat="1">
      <c r="A381" s="36"/>
      <c r="B381" s="37"/>
      <c r="C381" s="38"/>
      <c r="D381" s="238" t="s">
        <v>139</v>
      </c>
      <c r="E381" s="38"/>
      <c r="F381" s="239" t="s">
        <v>1308</v>
      </c>
      <c r="G381" s="38"/>
      <c r="H381" s="38"/>
      <c r="I381" s="143"/>
      <c r="J381" s="38"/>
      <c r="K381" s="38"/>
      <c r="L381" s="42"/>
      <c r="M381" s="240"/>
      <c r="N381" s="241"/>
      <c r="O381" s="89"/>
      <c r="P381" s="89"/>
      <c r="Q381" s="89"/>
      <c r="R381" s="89"/>
      <c r="S381" s="89"/>
      <c r="T381" s="90"/>
      <c r="U381" s="36"/>
      <c r="V381" s="36"/>
      <c r="W381" s="36"/>
      <c r="X381" s="36"/>
      <c r="Y381" s="36"/>
      <c r="Z381" s="36"/>
      <c r="AA381" s="36"/>
      <c r="AB381" s="36"/>
      <c r="AC381" s="36"/>
      <c r="AD381" s="36"/>
      <c r="AE381" s="36"/>
      <c r="AT381" s="15" t="s">
        <v>139</v>
      </c>
      <c r="AU381" s="15" t="s">
        <v>81</v>
      </c>
    </row>
    <row r="382" s="12" customFormat="1">
      <c r="A382" s="12"/>
      <c r="B382" s="242"/>
      <c r="C382" s="243"/>
      <c r="D382" s="238" t="s">
        <v>140</v>
      </c>
      <c r="E382" s="244" t="s">
        <v>751</v>
      </c>
      <c r="F382" s="245" t="s">
        <v>1310</v>
      </c>
      <c r="G382" s="243"/>
      <c r="H382" s="246">
        <v>54.539999999999999</v>
      </c>
      <c r="I382" s="247"/>
      <c r="J382" s="243"/>
      <c r="K382" s="243"/>
      <c r="L382" s="248"/>
      <c r="M382" s="249"/>
      <c r="N382" s="250"/>
      <c r="O382" s="250"/>
      <c r="P382" s="250"/>
      <c r="Q382" s="250"/>
      <c r="R382" s="250"/>
      <c r="S382" s="250"/>
      <c r="T382" s="251"/>
      <c r="U382" s="12"/>
      <c r="V382" s="12"/>
      <c r="W382" s="12"/>
      <c r="X382" s="12"/>
      <c r="Y382" s="12"/>
      <c r="Z382" s="12"/>
      <c r="AA382" s="12"/>
      <c r="AB382" s="12"/>
      <c r="AC382" s="12"/>
      <c r="AD382" s="12"/>
      <c r="AE382" s="12"/>
      <c r="AT382" s="252" t="s">
        <v>140</v>
      </c>
      <c r="AU382" s="252" t="s">
        <v>81</v>
      </c>
      <c r="AV382" s="12" t="s">
        <v>103</v>
      </c>
      <c r="AW382" s="12" t="s">
        <v>30</v>
      </c>
      <c r="AX382" s="12" t="s">
        <v>81</v>
      </c>
      <c r="AY382" s="252" t="s">
        <v>133</v>
      </c>
    </row>
    <row r="383" s="2" customFormat="1" ht="16.5" customHeight="1">
      <c r="A383" s="36"/>
      <c r="B383" s="37"/>
      <c r="C383" s="225" t="s">
        <v>1311</v>
      </c>
      <c r="D383" s="225" t="s">
        <v>134</v>
      </c>
      <c r="E383" s="226" t="s">
        <v>983</v>
      </c>
      <c r="F383" s="227" t="s">
        <v>984</v>
      </c>
      <c r="G383" s="228" t="s">
        <v>535</v>
      </c>
      <c r="H383" s="229">
        <v>54.880000000000003</v>
      </c>
      <c r="I383" s="230"/>
      <c r="J383" s="231">
        <f>ROUND(I383*H383,2)</f>
        <v>0</v>
      </c>
      <c r="K383" s="227" t="s">
        <v>275</v>
      </c>
      <c r="L383" s="42"/>
      <c r="M383" s="232" t="s">
        <v>1</v>
      </c>
      <c r="N383" s="233" t="s">
        <v>38</v>
      </c>
      <c r="O383" s="89"/>
      <c r="P383" s="234">
        <f>O383*H383</f>
        <v>0</v>
      </c>
      <c r="Q383" s="234">
        <v>2.2667199999999998</v>
      </c>
      <c r="R383" s="234">
        <f>Q383*H383</f>
        <v>124.39759359999999</v>
      </c>
      <c r="S383" s="234">
        <v>0</v>
      </c>
      <c r="T383" s="235">
        <f>S383*H383</f>
        <v>0</v>
      </c>
      <c r="U383" s="36"/>
      <c r="V383" s="36"/>
      <c r="W383" s="36"/>
      <c r="X383" s="36"/>
      <c r="Y383" s="36"/>
      <c r="Z383" s="36"/>
      <c r="AA383" s="36"/>
      <c r="AB383" s="36"/>
      <c r="AC383" s="36"/>
      <c r="AD383" s="36"/>
      <c r="AE383" s="36"/>
      <c r="AR383" s="236" t="s">
        <v>132</v>
      </c>
      <c r="AT383" s="236" t="s">
        <v>134</v>
      </c>
      <c r="AU383" s="236" t="s">
        <v>81</v>
      </c>
      <c r="AY383" s="15" t="s">
        <v>133</v>
      </c>
      <c r="BE383" s="237">
        <f>IF(N383="základní",J383,0)</f>
        <v>0</v>
      </c>
      <c r="BF383" s="237">
        <f>IF(N383="snížená",J383,0)</f>
        <v>0</v>
      </c>
      <c r="BG383" s="237">
        <f>IF(N383="zákl. přenesená",J383,0)</f>
        <v>0</v>
      </c>
      <c r="BH383" s="237">
        <f>IF(N383="sníž. přenesená",J383,0)</f>
        <v>0</v>
      </c>
      <c r="BI383" s="237">
        <f>IF(N383="nulová",J383,0)</f>
        <v>0</v>
      </c>
      <c r="BJ383" s="15" t="s">
        <v>81</v>
      </c>
      <c r="BK383" s="237">
        <f>ROUND(I383*H383,2)</f>
        <v>0</v>
      </c>
      <c r="BL383" s="15" t="s">
        <v>132</v>
      </c>
      <c r="BM383" s="236" t="s">
        <v>1312</v>
      </c>
    </row>
    <row r="384" s="2" customFormat="1">
      <c r="A384" s="36"/>
      <c r="B384" s="37"/>
      <c r="C384" s="38"/>
      <c r="D384" s="238" t="s">
        <v>139</v>
      </c>
      <c r="E384" s="38"/>
      <c r="F384" s="239" t="s">
        <v>986</v>
      </c>
      <c r="G384" s="38"/>
      <c r="H384" s="38"/>
      <c r="I384" s="143"/>
      <c r="J384" s="38"/>
      <c r="K384" s="38"/>
      <c r="L384" s="42"/>
      <c r="M384" s="240"/>
      <c r="N384" s="241"/>
      <c r="O384" s="89"/>
      <c r="P384" s="89"/>
      <c r="Q384" s="89"/>
      <c r="R384" s="89"/>
      <c r="S384" s="89"/>
      <c r="T384" s="90"/>
      <c r="U384" s="36"/>
      <c r="V384" s="36"/>
      <c r="W384" s="36"/>
      <c r="X384" s="36"/>
      <c r="Y384" s="36"/>
      <c r="Z384" s="36"/>
      <c r="AA384" s="36"/>
      <c r="AB384" s="36"/>
      <c r="AC384" s="36"/>
      <c r="AD384" s="36"/>
      <c r="AE384" s="36"/>
      <c r="AT384" s="15" t="s">
        <v>139</v>
      </c>
      <c r="AU384" s="15" t="s">
        <v>81</v>
      </c>
    </row>
    <row r="385" s="12" customFormat="1">
      <c r="A385" s="12"/>
      <c r="B385" s="242"/>
      <c r="C385" s="243"/>
      <c r="D385" s="238" t="s">
        <v>140</v>
      </c>
      <c r="E385" s="244" t="s">
        <v>1313</v>
      </c>
      <c r="F385" s="245" t="s">
        <v>1314</v>
      </c>
      <c r="G385" s="243"/>
      <c r="H385" s="246">
        <v>4.4800000000000004</v>
      </c>
      <c r="I385" s="247"/>
      <c r="J385" s="243"/>
      <c r="K385" s="243"/>
      <c r="L385" s="248"/>
      <c r="M385" s="249"/>
      <c r="N385" s="250"/>
      <c r="O385" s="250"/>
      <c r="P385" s="250"/>
      <c r="Q385" s="250"/>
      <c r="R385" s="250"/>
      <c r="S385" s="250"/>
      <c r="T385" s="251"/>
      <c r="U385" s="12"/>
      <c r="V385" s="12"/>
      <c r="W385" s="12"/>
      <c r="X385" s="12"/>
      <c r="Y385" s="12"/>
      <c r="Z385" s="12"/>
      <c r="AA385" s="12"/>
      <c r="AB385" s="12"/>
      <c r="AC385" s="12"/>
      <c r="AD385" s="12"/>
      <c r="AE385" s="12"/>
      <c r="AT385" s="252" t="s">
        <v>140</v>
      </c>
      <c r="AU385" s="252" t="s">
        <v>81</v>
      </c>
      <c r="AV385" s="12" t="s">
        <v>103</v>
      </c>
      <c r="AW385" s="12" t="s">
        <v>30</v>
      </c>
      <c r="AX385" s="12" t="s">
        <v>73</v>
      </c>
      <c r="AY385" s="252" t="s">
        <v>133</v>
      </c>
    </row>
    <row r="386" s="12" customFormat="1">
      <c r="A386" s="12"/>
      <c r="B386" s="242"/>
      <c r="C386" s="243"/>
      <c r="D386" s="238" t="s">
        <v>140</v>
      </c>
      <c r="E386" s="244" t="s">
        <v>1056</v>
      </c>
      <c r="F386" s="245" t="s">
        <v>1315</v>
      </c>
      <c r="G386" s="243"/>
      <c r="H386" s="246">
        <v>4.5</v>
      </c>
      <c r="I386" s="247"/>
      <c r="J386" s="243"/>
      <c r="K386" s="243"/>
      <c r="L386" s="248"/>
      <c r="M386" s="249"/>
      <c r="N386" s="250"/>
      <c r="O386" s="250"/>
      <c r="P386" s="250"/>
      <c r="Q386" s="250"/>
      <c r="R386" s="250"/>
      <c r="S386" s="250"/>
      <c r="T386" s="251"/>
      <c r="U386" s="12"/>
      <c r="V386" s="12"/>
      <c r="W386" s="12"/>
      <c r="X386" s="12"/>
      <c r="Y386" s="12"/>
      <c r="Z386" s="12"/>
      <c r="AA386" s="12"/>
      <c r="AB386" s="12"/>
      <c r="AC386" s="12"/>
      <c r="AD386" s="12"/>
      <c r="AE386" s="12"/>
      <c r="AT386" s="252" t="s">
        <v>140</v>
      </c>
      <c r="AU386" s="252" t="s">
        <v>81</v>
      </c>
      <c r="AV386" s="12" t="s">
        <v>103</v>
      </c>
      <c r="AW386" s="12" t="s">
        <v>30</v>
      </c>
      <c r="AX386" s="12" t="s">
        <v>73</v>
      </c>
      <c r="AY386" s="252" t="s">
        <v>133</v>
      </c>
    </row>
    <row r="387" s="12" customFormat="1">
      <c r="A387" s="12"/>
      <c r="B387" s="242"/>
      <c r="C387" s="243"/>
      <c r="D387" s="238" t="s">
        <v>140</v>
      </c>
      <c r="E387" s="244" t="s">
        <v>1058</v>
      </c>
      <c r="F387" s="245" t="s">
        <v>1316</v>
      </c>
      <c r="G387" s="243"/>
      <c r="H387" s="246">
        <v>45.899999999999999</v>
      </c>
      <c r="I387" s="247"/>
      <c r="J387" s="243"/>
      <c r="K387" s="243"/>
      <c r="L387" s="248"/>
      <c r="M387" s="249"/>
      <c r="N387" s="250"/>
      <c r="O387" s="250"/>
      <c r="P387" s="250"/>
      <c r="Q387" s="250"/>
      <c r="R387" s="250"/>
      <c r="S387" s="250"/>
      <c r="T387" s="251"/>
      <c r="U387" s="12"/>
      <c r="V387" s="12"/>
      <c r="W387" s="12"/>
      <c r="X387" s="12"/>
      <c r="Y387" s="12"/>
      <c r="Z387" s="12"/>
      <c r="AA387" s="12"/>
      <c r="AB387" s="12"/>
      <c r="AC387" s="12"/>
      <c r="AD387" s="12"/>
      <c r="AE387" s="12"/>
      <c r="AT387" s="252" t="s">
        <v>140</v>
      </c>
      <c r="AU387" s="252" t="s">
        <v>81</v>
      </c>
      <c r="AV387" s="12" t="s">
        <v>103</v>
      </c>
      <c r="AW387" s="12" t="s">
        <v>30</v>
      </c>
      <c r="AX387" s="12" t="s">
        <v>73</v>
      </c>
      <c r="AY387" s="252" t="s">
        <v>133</v>
      </c>
    </row>
    <row r="388" s="12" customFormat="1">
      <c r="A388" s="12"/>
      <c r="B388" s="242"/>
      <c r="C388" s="243"/>
      <c r="D388" s="238" t="s">
        <v>140</v>
      </c>
      <c r="E388" s="244" t="s">
        <v>1317</v>
      </c>
      <c r="F388" s="245" t="s">
        <v>1318</v>
      </c>
      <c r="G388" s="243"/>
      <c r="H388" s="246">
        <v>54.880000000000003</v>
      </c>
      <c r="I388" s="247"/>
      <c r="J388" s="243"/>
      <c r="K388" s="243"/>
      <c r="L388" s="248"/>
      <c r="M388" s="249"/>
      <c r="N388" s="250"/>
      <c r="O388" s="250"/>
      <c r="P388" s="250"/>
      <c r="Q388" s="250"/>
      <c r="R388" s="250"/>
      <c r="S388" s="250"/>
      <c r="T388" s="251"/>
      <c r="U388" s="12"/>
      <c r="V388" s="12"/>
      <c r="W388" s="12"/>
      <c r="X388" s="12"/>
      <c r="Y388" s="12"/>
      <c r="Z388" s="12"/>
      <c r="AA388" s="12"/>
      <c r="AB388" s="12"/>
      <c r="AC388" s="12"/>
      <c r="AD388" s="12"/>
      <c r="AE388" s="12"/>
      <c r="AT388" s="252" t="s">
        <v>140</v>
      </c>
      <c r="AU388" s="252" t="s">
        <v>81</v>
      </c>
      <c r="AV388" s="12" t="s">
        <v>103</v>
      </c>
      <c r="AW388" s="12" t="s">
        <v>30</v>
      </c>
      <c r="AX388" s="12" t="s">
        <v>81</v>
      </c>
      <c r="AY388" s="252" t="s">
        <v>133</v>
      </c>
    </row>
    <row r="389" s="2" customFormat="1" ht="16.5" customHeight="1">
      <c r="A389" s="36"/>
      <c r="B389" s="37"/>
      <c r="C389" s="225" t="s">
        <v>1319</v>
      </c>
      <c r="D389" s="225" t="s">
        <v>134</v>
      </c>
      <c r="E389" s="226" t="s">
        <v>993</v>
      </c>
      <c r="F389" s="227" t="s">
        <v>994</v>
      </c>
      <c r="G389" s="228" t="s">
        <v>137</v>
      </c>
      <c r="H389" s="229">
        <v>180</v>
      </c>
      <c r="I389" s="230"/>
      <c r="J389" s="231">
        <f>ROUND(I389*H389,2)</f>
        <v>0</v>
      </c>
      <c r="K389" s="227" t="s">
        <v>275</v>
      </c>
      <c r="L389" s="42"/>
      <c r="M389" s="232" t="s">
        <v>1</v>
      </c>
      <c r="N389" s="233" t="s">
        <v>38</v>
      </c>
      <c r="O389" s="89"/>
      <c r="P389" s="234">
        <f>O389*H389</f>
        <v>0</v>
      </c>
      <c r="Q389" s="234">
        <v>1.0000000000000001E-05</v>
      </c>
      <c r="R389" s="234">
        <f>Q389*H389</f>
        <v>0.0018000000000000002</v>
      </c>
      <c r="S389" s="234">
        <v>0</v>
      </c>
      <c r="T389" s="235">
        <f>S389*H389</f>
        <v>0</v>
      </c>
      <c r="U389" s="36"/>
      <c r="V389" s="36"/>
      <c r="W389" s="36"/>
      <c r="X389" s="36"/>
      <c r="Y389" s="36"/>
      <c r="Z389" s="36"/>
      <c r="AA389" s="36"/>
      <c r="AB389" s="36"/>
      <c r="AC389" s="36"/>
      <c r="AD389" s="36"/>
      <c r="AE389" s="36"/>
      <c r="AR389" s="236" t="s">
        <v>132</v>
      </c>
      <c r="AT389" s="236" t="s">
        <v>134</v>
      </c>
      <c r="AU389" s="236" t="s">
        <v>81</v>
      </c>
      <c r="AY389" s="15" t="s">
        <v>133</v>
      </c>
      <c r="BE389" s="237">
        <f>IF(N389="základní",J389,0)</f>
        <v>0</v>
      </c>
      <c r="BF389" s="237">
        <f>IF(N389="snížená",J389,0)</f>
        <v>0</v>
      </c>
      <c r="BG389" s="237">
        <f>IF(N389="zákl. přenesená",J389,0)</f>
        <v>0</v>
      </c>
      <c r="BH389" s="237">
        <f>IF(N389="sníž. přenesená",J389,0)</f>
        <v>0</v>
      </c>
      <c r="BI389" s="237">
        <f>IF(N389="nulová",J389,0)</f>
        <v>0</v>
      </c>
      <c r="BJ389" s="15" t="s">
        <v>81</v>
      </c>
      <c r="BK389" s="237">
        <f>ROUND(I389*H389,2)</f>
        <v>0</v>
      </c>
      <c r="BL389" s="15" t="s">
        <v>132</v>
      </c>
      <c r="BM389" s="236" t="s">
        <v>1320</v>
      </c>
    </row>
    <row r="390" s="2" customFormat="1">
      <c r="A390" s="36"/>
      <c r="B390" s="37"/>
      <c r="C390" s="38"/>
      <c r="D390" s="238" t="s">
        <v>139</v>
      </c>
      <c r="E390" s="38"/>
      <c r="F390" s="239" t="s">
        <v>996</v>
      </c>
      <c r="G390" s="38"/>
      <c r="H390" s="38"/>
      <c r="I390" s="143"/>
      <c r="J390" s="38"/>
      <c r="K390" s="38"/>
      <c r="L390" s="42"/>
      <c r="M390" s="240"/>
      <c r="N390" s="241"/>
      <c r="O390" s="89"/>
      <c r="P390" s="89"/>
      <c r="Q390" s="89"/>
      <c r="R390" s="89"/>
      <c r="S390" s="89"/>
      <c r="T390" s="90"/>
      <c r="U390" s="36"/>
      <c r="V390" s="36"/>
      <c r="W390" s="36"/>
      <c r="X390" s="36"/>
      <c r="Y390" s="36"/>
      <c r="Z390" s="36"/>
      <c r="AA390" s="36"/>
      <c r="AB390" s="36"/>
      <c r="AC390" s="36"/>
      <c r="AD390" s="36"/>
      <c r="AE390" s="36"/>
      <c r="AT390" s="15" t="s">
        <v>139</v>
      </c>
      <c r="AU390" s="15" t="s">
        <v>81</v>
      </c>
    </row>
    <row r="391" s="12" customFormat="1">
      <c r="A391" s="12"/>
      <c r="B391" s="242"/>
      <c r="C391" s="243"/>
      <c r="D391" s="238" t="s">
        <v>140</v>
      </c>
      <c r="E391" s="244" t="s">
        <v>762</v>
      </c>
      <c r="F391" s="245" t="s">
        <v>1321</v>
      </c>
      <c r="G391" s="243"/>
      <c r="H391" s="246">
        <v>120</v>
      </c>
      <c r="I391" s="247"/>
      <c r="J391" s="243"/>
      <c r="K391" s="243"/>
      <c r="L391" s="248"/>
      <c r="M391" s="249"/>
      <c r="N391" s="250"/>
      <c r="O391" s="250"/>
      <c r="P391" s="250"/>
      <c r="Q391" s="250"/>
      <c r="R391" s="250"/>
      <c r="S391" s="250"/>
      <c r="T391" s="251"/>
      <c r="U391" s="12"/>
      <c r="V391" s="12"/>
      <c r="W391" s="12"/>
      <c r="X391" s="12"/>
      <c r="Y391" s="12"/>
      <c r="Z391" s="12"/>
      <c r="AA391" s="12"/>
      <c r="AB391" s="12"/>
      <c r="AC391" s="12"/>
      <c r="AD391" s="12"/>
      <c r="AE391" s="12"/>
      <c r="AT391" s="252" t="s">
        <v>140</v>
      </c>
      <c r="AU391" s="252" t="s">
        <v>81</v>
      </c>
      <c r="AV391" s="12" t="s">
        <v>103</v>
      </c>
      <c r="AW391" s="12" t="s">
        <v>30</v>
      </c>
      <c r="AX391" s="12" t="s">
        <v>73</v>
      </c>
      <c r="AY391" s="252" t="s">
        <v>133</v>
      </c>
    </row>
    <row r="392" s="12" customFormat="1">
      <c r="A392" s="12"/>
      <c r="B392" s="242"/>
      <c r="C392" s="243"/>
      <c r="D392" s="238" t="s">
        <v>140</v>
      </c>
      <c r="E392" s="244" t="s">
        <v>516</v>
      </c>
      <c r="F392" s="245" t="s">
        <v>887</v>
      </c>
      <c r="G392" s="243"/>
      <c r="H392" s="246">
        <v>60</v>
      </c>
      <c r="I392" s="247"/>
      <c r="J392" s="243"/>
      <c r="K392" s="243"/>
      <c r="L392" s="248"/>
      <c r="M392" s="249"/>
      <c r="N392" s="250"/>
      <c r="O392" s="250"/>
      <c r="P392" s="250"/>
      <c r="Q392" s="250"/>
      <c r="R392" s="250"/>
      <c r="S392" s="250"/>
      <c r="T392" s="251"/>
      <c r="U392" s="12"/>
      <c r="V392" s="12"/>
      <c r="W392" s="12"/>
      <c r="X392" s="12"/>
      <c r="Y392" s="12"/>
      <c r="Z392" s="12"/>
      <c r="AA392" s="12"/>
      <c r="AB392" s="12"/>
      <c r="AC392" s="12"/>
      <c r="AD392" s="12"/>
      <c r="AE392" s="12"/>
      <c r="AT392" s="252" t="s">
        <v>140</v>
      </c>
      <c r="AU392" s="252" t="s">
        <v>81</v>
      </c>
      <c r="AV392" s="12" t="s">
        <v>103</v>
      </c>
      <c r="AW392" s="12" t="s">
        <v>30</v>
      </c>
      <c r="AX392" s="12" t="s">
        <v>73</v>
      </c>
      <c r="AY392" s="252" t="s">
        <v>133</v>
      </c>
    </row>
    <row r="393" s="12" customFormat="1">
      <c r="A393" s="12"/>
      <c r="B393" s="242"/>
      <c r="C393" s="243"/>
      <c r="D393" s="238" t="s">
        <v>140</v>
      </c>
      <c r="E393" s="244" t="s">
        <v>765</v>
      </c>
      <c r="F393" s="245" t="s">
        <v>766</v>
      </c>
      <c r="G393" s="243"/>
      <c r="H393" s="246">
        <v>180</v>
      </c>
      <c r="I393" s="247"/>
      <c r="J393" s="243"/>
      <c r="K393" s="243"/>
      <c r="L393" s="248"/>
      <c r="M393" s="249"/>
      <c r="N393" s="250"/>
      <c r="O393" s="250"/>
      <c r="P393" s="250"/>
      <c r="Q393" s="250"/>
      <c r="R393" s="250"/>
      <c r="S393" s="250"/>
      <c r="T393" s="251"/>
      <c r="U393" s="12"/>
      <c r="V393" s="12"/>
      <c r="W393" s="12"/>
      <c r="X393" s="12"/>
      <c r="Y393" s="12"/>
      <c r="Z393" s="12"/>
      <c r="AA393" s="12"/>
      <c r="AB393" s="12"/>
      <c r="AC393" s="12"/>
      <c r="AD393" s="12"/>
      <c r="AE393" s="12"/>
      <c r="AT393" s="252" t="s">
        <v>140</v>
      </c>
      <c r="AU393" s="252" t="s">
        <v>81</v>
      </c>
      <c r="AV393" s="12" t="s">
        <v>103</v>
      </c>
      <c r="AW393" s="12" t="s">
        <v>30</v>
      </c>
      <c r="AX393" s="12" t="s">
        <v>81</v>
      </c>
      <c r="AY393" s="252" t="s">
        <v>133</v>
      </c>
    </row>
    <row r="394" s="2" customFormat="1" ht="21.75" customHeight="1">
      <c r="A394" s="36"/>
      <c r="B394" s="37"/>
      <c r="C394" s="225" t="s">
        <v>1322</v>
      </c>
      <c r="D394" s="225" t="s">
        <v>134</v>
      </c>
      <c r="E394" s="226" t="s">
        <v>1323</v>
      </c>
      <c r="F394" s="227" t="s">
        <v>1324</v>
      </c>
      <c r="G394" s="228" t="s">
        <v>137</v>
      </c>
      <c r="H394" s="229">
        <v>115</v>
      </c>
      <c r="I394" s="230"/>
      <c r="J394" s="231">
        <f>ROUND(I394*H394,2)</f>
        <v>0</v>
      </c>
      <c r="K394" s="227" t="s">
        <v>275</v>
      </c>
      <c r="L394" s="42"/>
      <c r="M394" s="232" t="s">
        <v>1</v>
      </c>
      <c r="N394" s="233" t="s">
        <v>38</v>
      </c>
      <c r="O394" s="89"/>
      <c r="P394" s="234">
        <f>O394*H394</f>
        <v>0</v>
      </c>
      <c r="Q394" s="234">
        <v>0.13095999999999999</v>
      </c>
      <c r="R394" s="234">
        <f>Q394*H394</f>
        <v>15.0604</v>
      </c>
      <c r="S394" s="234">
        <v>0</v>
      </c>
      <c r="T394" s="235">
        <f>S394*H394</f>
        <v>0</v>
      </c>
      <c r="U394" s="36"/>
      <c r="V394" s="36"/>
      <c r="W394" s="36"/>
      <c r="X394" s="36"/>
      <c r="Y394" s="36"/>
      <c r="Z394" s="36"/>
      <c r="AA394" s="36"/>
      <c r="AB394" s="36"/>
      <c r="AC394" s="36"/>
      <c r="AD394" s="36"/>
      <c r="AE394" s="36"/>
      <c r="AR394" s="236" t="s">
        <v>132</v>
      </c>
      <c r="AT394" s="236" t="s">
        <v>134</v>
      </c>
      <c r="AU394" s="236" t="s">
        <v>81</v>
      </c>
      <c r="AY394" s="15" t="s">
        <v>133</v>
      </c>
      <c r="BE394" s="237">
        <f>IF(N394="základní",J394,0)</f>
        <v>0</v>
      </c>
      <c r="BF394" s="237">
        <f>IF(N394="snížená",J394,0)</f>
        <v>0</v>
      </c>
      <c r="BG394" s="237">
        <f>IF(N394="zákl. přenesená",J394,0)</f>
        <v>0</v>
      </c>
      <c r="BH394" s="237">
        <f>IF(N394="sníž. přenesená",J394,0)</f>
        <v>0</v>
      </c>
      <c r="BI394" s="237">
        <f>IF(N394="nulová",J394,0)</f>
        <v>0</v>
      </c>
      <c r="BJ394" s="15" t="s">
        <v>81</v>
      </c>
      <c r="BK394" s="237">
        <f>ROUND(I394*H394,2)</f>
        <v>0</v>
      </c>
      <c r="BL394" s="15" t="s">
        <v>132</v>
      </c>
      <c r="BM394" s="236" t="s">
        <v>1325</v>
      </c>
    </row>
    <row r="395" s="2" customFormat="1">
      <c r="A395" s="36"/>
      <c r="B395" s="37"/>
      <c r="C395" s="38"/>
      <c r="D395" s="238" t="s">
        <v>139</v>
      </c>
      <c r="E395" s="38"/>
      <c r="F395" s="239" t="s">
        <v>1326</v>
      </c>
      <c r="G395" s="38"/>
      <c r="H395" s="38"/>
      <c r="I395" s="143"/>
      <c r="J395" s="38"/>
      <c r="K395" s="38"/>
      <c r="L395" s="42"/>
      <c r="M395" s="240"/>
      <c r="N395" s="241"/>
      <c r="O395" s="89"/>
      <c r="P395" s="89"/>
      <c r="Q395" s="89"/>
      <c r="R395" s="89"/>
      <c r="S395" s="89"/>
      <c r="T395" s="90"/>
      <c r="U395" s="36"/>
      <c r="V395" s="36"/>
      <c r="W395" s="36"/>
      <c r="X395" s="36"/>
      <c r="Y395" s="36"/>
      <c r="Z395" s="36"/>
      <c r="AA395" s="36"/>
      <c r="AB395" s="36"/>
      <c r="AC395" s="36"/>
      <c r="AD395" s="36"/>
      <c r="AE395" s="36"/>
      <c r="AT395" s="15" t="s">
        <v>139</v>
      </c>
      <c r="AU395" s="15" t="s">
        <v>81</v>
      </c>
    </row>
    <row r="396" s="12" customFormat="1">
      <c r="A396" s="12"/>
      <c r="B396" s="242"/>
      <c r="C396" s="243"/>
      <c r="D396" s="238" t="s">
        <v>140</v>
      </c>
      <c r="E396" s="244" t="s">
        <v>1327</v>
      </c>
      <c r="F396" s="245" t="s">
        <v>1328</v>
      </c>
      <c r="G396" s="243"/>
      <c r="H396" s="246">
        <v>115</v>
      </c>
      <c r="I396" s="247"/>
      <c r="J396" s="243"/>
      <c r="K396" s="243"/>
      <c r="L396" s="248"/>
      <c r="M396" s="249"/>
      <c r="N396" s="250"/>
      <c r="O396" s="250"/>
      <c r="P396" s="250"/>
      <c r="Q396" s="250"/>
      <c r="R396" s="250"/>
      <c r="S396" s="250"/>
      <c r="T396" s="251"/>
      <c r="U396" s="12"/>
      <c r="V396" s="12"/>
      <c r="W396" s="12"/>
      <c r="X396" s="12"/>
      <c r="Y396" s="12"/>
      <c r="Z396" s="12"/>
      <c r="AA396" s="12"/>
      <c r="AB396" s="12"/>
      <c r="AC396" s="12"/>
      <c r="AD396" s="12"/>
      <c r="AE396" s="12"/>
      <c r="AT396" s="252" t="s">
        <v>140</v>
      </c>
      <c r="AU396" s="252" t="s">
        <v>81</v>
      </c>
      <c r="AV396" s="12" t="s">
        <v>103</v>
      </c>
      <c r="AW396" s="12" t="s">
        <v>30</v>
      </c>
      <c r="AX396" s="12" t="s">
        <v>81</v>
      </c>
      <c r="AY396" s="252" t="s">
        <v>133</v>
      </c>
    </row>
    <row r="397" s="2" customFormat="1" ht="16.5" customHeight="1">
      <c r="A397" s="36"/>
      <c r="B397" s="37"/>
      <c r="C397" s="270" t="s">
        <v>1329</v>
      </c>
      <c r="D397" s="270" t="s">
        <v>137</v>
      </c>
      <c r="E397" s="271" t="s">
        <v>1330</v>
      </c>
      <c r="F397" s="272" t="s">
        <v>1331</v>
      </c>
      <c r="G397" s="273" t="s">
        <v>137</v>
      </c>
      <c r="H397" s="274">
        <v>116.15000000000001</v>
      </c>
      <c r="I397" s="275"/>
      <c r="J397" s="276">
        <f>ROUND(I397*H397,2)</f>
        <v>0</v>
      </c>
      <c r="K397" s="272" t="s">
        <v>275</v>
      </c>
      <c r="L397" s="277"/>
      <c r="M397" s="278" t="s">
        <v>1</v>
      </c>
      <c r="N397" s="279" t="s">
        <v>38</v>
      </c>
      <c r="O397" s="89"/>
      <c r="P397" s="234">
        <f>O397*H397</f>
        <v>0</v>
      </c>
      <c r="Q397" s="234">
        <v>0.065000000000000002</v>
      </c>
      <c r="R397" s="234">
        <f>Q397*H397</f>
        <v>7.5497500000000004</v>
      </c>
      <c r="S397" s="234">
        <v>0</v>
      </c>
      <c r="T397" s="235">
        <f>S397*H397</f>
        <v>0</v>
      </c>
      <c r="U397" s="36"/>
      <c r="V397" s="36"/>
      <c r="W397" s="36"/>
      <c r="X397" s="36"/>
      <c r="Y397" s="36"/>
      <c r="Z397" s="36"/>
      <c r="AA397" s="36"/>
      <c r="AB397" s="36"/>
      <c r="AC397" s="36"/>
      <c r="AD397" s="36"/>
      <c r="AE397" s="36"/>
      <c r="AR397" s="236" t="s">
        <v>173</v>
      </c>
      <c r="AT397" s="236" t="s">
        <v>137</v>
      </c>
      <c r="AU397" s="236" t="s">
        <v>81</v>
      </c>
      <c r="AY397" s="15" t="s">
        <v>133</v>
      </c>
      <c r="BE397" s="237">
        <f>IF(N397="základní",J397,0)</f>
        <v>0</v>
      </c>
      <c r="BF397" s="237">
        <f>IF(N397="snížená",J397,0)</f>
        <v>0</v>
      </c>
      <c r="BG397" s="237">
        <f>IF(N397="zákl. přenesená",J397,0)</f>
        <v>0</v>
      </c>
      <c r="BH397" s="237">
        <f>IF(N397="sníž. přenesená",J397,0)</f>
        <v>0</v>
      </c>
      <c r="BI397" s="237">
        <f>IF(N397="nulová",J397,0)</f>
        <v>0</v>
      </c>
      <c r="BJ397" s="15" t="s">
        <v>81</v>
      </c>
      <c r="BK397" s="237">
        <f>ROUND(I397*H397,2)</f>
        <v>0</v>
      </c>
      <c r="BL397" s="15" t="s">
        <v>132</v>
      </c>
      <c r="BM397" s="236" t="s">
        <v>1332</v>
      </c>
    </row>
    <row r="398" s="2" customFormat="1">
      <c r="A398" s="36"/>
      <c r="B398" s="37"/>
      <c r="C398" s="38"/>
      <c r="D398" s="238" t="s">
        <v>139</v>
      </c>
      <c r="E398" s="38"/>
      <c r="F398" s="239" t="s">
        <v>1333</v>
      </c>
      <c r="G398" s="38"/>
      <c r="H398" s="38"/>
      <c r="I398" s="143"/>
      <c r="J398" s="38"/>
      <c r="K398" s="38"/>
      <c r="L398" s="42"/>
      <c r="M398" s="240"/>
      <c r="N398" s="241"/>
      <c r="O398" s="89"/>
      <c r="P398" s="89"/>
      <c r="Q398" s="89"/>
      <c r="R398" s="89"/>
      <c r="S398" s="89"/>
      <c r="T398" s="90"/>
      <c r="U398" s="36"/>
      <c r="V398" s="36"/>
      <c r="W398" s="36"/>
      <c r="X398" s="36"/>
      <c r="Y398" s="36"/>
      <c r="Z398" s="36"/>
      <c r="AA398" s="36"/>
      <c r="AB398" s="36"/>
      <c r="AC398" s="36"/>
      <c r="AD398" s="36"/>
      <c r="AE398" s="36"/>
      <c r="AT398" s="15" t="s">
        <v>139</v>
      </c>
      <c r="AU398" s="15" t="s">
        <v>81</v>
      </c>
    </row>
    <row r="399" s="12" customFormat="1">
      <c r="A399" s="12"/>
      <c r="B399" s="242"/>
      <c r="C399" s="243"/>
      <c r="D399" s="238" t="s">
        <v>140</v>
      </c>
      <c r="E399" s="244" t="s">
        <v>775</v>
      </c>
      <c r="F399" s="245" t="s">
        <v>1334</v>
      </c>
      <c r="G399" s="243"/>
      <c r="H399" s="246">
        <v>116.15000000000001</v>
      </c>
      <c r="I399" s="247"/>
      <c r="J399" s="243"/>
      <c r="K399" s="243"/>
      <c r="L399" s="248"/>
      <c r="M399" s="249"/>
      <c r="N399" s="250"/>
      <c r="O399" s="250"/>
      <c r="P399" s="250"/>
      <c r="Q399" s="250"/>
      <c r="R399" s="250"/>
      <c r="S399" s="250"/>
      <c r="T399" s="251"/>
      <c r="U399" s="12"/>
      <c r="V399" s="12"/>
      <c r="W399" s="12"/>
      <c r="X399" s="12"/>
      <c r="Y399" s="12"/>
      <c r="Z399" s="12"/>
      <c r="AA399" s="12"/>
      <c r="AB399" s="12"/>
      <c r="AC399" s="12"/>
      <c r="AD399" s="12"/>
      <c r="AE399" s="12"/>
      <c r="AT399" s="252" t="s">
        <v>140</v>
      </c>
      <c r="AU399" s="252" t="s">
        <v>81</v>
      </c>
      <c r="AV399" s="12" t="s">
        <v>103</v>
      </c>
      <c r="AW399" s="12" t="s">
        <v>30</v>
      </c>
      <c r="AX399" s="12" t="s">
        <v>81</v>
      </c>
      <c r="AY399" s="252" t="s">
        <v>133</v>
      </c>
    </row>
    <row r="400" s="2" customFormat="1" ht="21.75" customHeight="1">
      <c r="A400" s="36"/>
      <c r="B400" s="37"/>
      <c r="C400" s="225" t="s">
        <v>1335</v>
      </c>
      <c r="D400" s="225" t="s">
        <v>134</v>
      </c>
      <c r="E400" s="226" t="s">
        <v>1002</v>
      </c>
      <c r="F400" s="227" t="s">
        <v>1003</v>
      </c>
      <c r="G400" s="228" t="s">
        <v>137</v>
      </c>
      <c r="H400" s="229">
        <v>1089</v>
      </c>
      <c r="I400" s="230"/>
      <c r="J400" s="231">
        <f>ROUND(I400*H400,2)</f>
        <v>0</v>
      </c>
      <c r="K400" s="227" t="s">
        <v>275</v>
      </c>
      <c r="L400" s="42"/>
      <c r="M400" s="232" t="s">
        <v>1</v>
      </c>
      <c r="N400" s="233" t="s">
        <v>38</v>
      </c>
      <c r="O400" s="89"/>
      <c r="P400" s="234">
        <f>O400*H400</f>
        <v>0</v>
      </c>
      <c r="Q400" s="234">
        <v>0</v>
      </c>
      <c r="R400" s="234">
        <f>Q400*H400</f>
        <v>0</v>
      </c>
      <c r="S400" s="234">
        <v>0.097000000000000003</v>
      </c>
      <c r="T400" s="235">
        <f>S400*H400</f>
        <v>105.63300000000001</v>
      </c>
      <c r="U400" s="36"/>
      <c r="V400" s="36"/>
      <c r="W400" s="36"/>
      <c r="X400" s="36"/>
      <c r="Y400" s="36"/>
      <c r="Z400" s="36"/>
      <c r="AA400" s="36"/>
      <c r="AB400" s="36"/>
      <c r="AC400" s="36"/>
      <c r="AD400" s="36"/>
      <c r="AE400" s="36"/>
      <c r="AR400" s="236" t="s">
        <v>132</v>
      </c>
      <c r="AT400" s="236" t="s">
        <v>134</v>
      </c>
      <c r="AU400" s="236" t="s">
        <v>81</v>
      </c>
      <c r="AY400" s="15" t="s">
        <v>133</v>
      </c>
      <c r="BE400" s="237">
        <f>IF(N400="základní",J400,0)</f>
        <v>0</v>
      </c>
      <c r="BF400" s="237">
        <f>IF(N400="snížená",J400,0)</f>
        <v>0</v>
      </c>
      <c r="BG400" s="237">
        <f>IF(N400="zákl. přenesená",J400,0)</f>
        <v>0</v>
      </c>
      <c r="BH400" s="237">
        <f>IF(N400="sníž. přenesená",J400,0)</f>
        <v>0</v>
      </c>
      <c r="BI400" s="237">
        <f>IF(N400="nulová",J400,0)</f>
        <v>0</v>
      </c>
      <c r="BJ400" s="15" t="s">
        <v>81</v>
      </c>
      <c r="BK400" s="237">
        <f>ROUND(I400*H400,2)</f>
        <v>0</v>
      </c>
      <c r="BL400" s="15" t="s">
        <v>132</v>
      </c>
      <c r="BM400" s="236" t="s">
        <v>1336</v>
      </c>
    </row>
    <row r="401" s="2" customFormat="1">
      <c r="A401" s="36"/>
      <c r="B401" s="37"/>
      <c r="C401" s="38"/>
      <c r="D401" s="238" t="s">
        <v>139</v>
      </c>
      <c r="E401" s="38"/>
      <c r="F401" s="239" t="s">
        <v>1005</v>
      </c>
      <c r="G401" s="38"/>
      <c r="H401" s="38"/>
      <c r="I401" s="143"/>
      <c r="J401" s="38"/>
      <c r="K401" s="38"/>
      <c r="L401" s="42"/>
      <c r="M401" s="240"/>
      <c r="N401" s="241"/>
      <c r="O401" s="89"/>
      <c r="P401" s="89"/>
      <c r="Q401" s="89"/>
      <c r="R401" s="89"/>
      <c r="S401" s="89"/>
      <c r="T401" s="90"/>
      <c r="U401" s="36"/>
      <c r="V401" s="36"/>
      <c r="W401" s="36"/>
      <c r="X401" s="36"/>
      <c r="Y401" s="36"/>
      <c r="Z401" s="36"/>
      <c r="AA401" s="36"/>
      <c r="AB401" s="36"/>
      <c r="AC401" s="36"/>
      <c r="AD401" s="36"/>
      <c r="AE401" s="36"/>
      <c r="AT401" s="15" t="s">
        <v>139</v>
      </c>
      <c r="AU401" s="15" t="s">
        <v>81</v>
      </c>
    </row>
    <row r="402" s="12" customFormat="1">
      <c r="A402" s="12"/>
      <c r="B402" s="242"/>
      <c r="C402" s="243"/>
      <c r="D402" s="238" t="s">
        <v>140</v>
      </c>
      <c r="E402" s="244" t="s">
        <v>1337</v>
      </c>
      <c r="F402" s="245" t="s">
        <v>1338</v>
      </c>
      <c r="G402" s="243"/>
      <c r="H402" s="246">
        <v>1089</v>
      </c>
      <c r="I402" s="247"/>
      <c r="J402" s="243"/>
      <c r="K402" s="243"/>
      <c r="L402" s="248"/>
      <c r="M402" s="249"/>
      <c r="N402" s="250"/>
      <c r="O402" s="250"/>
      <c r="P402" s="250"/>
      <c r="Q402" s="250"/>
      <c r="R402" s="250"/>
      <c r="S402" s="250"/>
      <c r="T402" s="251"/>
      <c r="U402" s="12"/>
      <c r="V402" s="12"/>
      <c r="W402" s="12"/>
      <c r="X402" s="12"/>
      <c r="Y402" s="12"/>
      <c r="Z402" s="12"/>
      <c r="AA402" s="12"/>
      <c r="AB402" s="12"/>
      <c r="AC402" s="12"/>
      <c r="AD402" s="12"/>
      <c r="AE402" s="12"/>
      <c r="AT402" s="252" t="s">
        <v>140</v>
      </c>
      <c r="AU402" s="252" t="s">
        <v>81</v>
      </c>
      <c r="AV402" s="12" t="s">
        <v>103</v>
      </c>
      <c r="AW402" s="12" t="s">
        <v>30</v>
      </c>
      <c r="AX402" s="12" t="s">
        <v>81</v>
      </c>
      <c r="AY402" s="252" t="s">
        <v>133</v>
      </c>
    </row>
    <row r="403" s="2" customFormat="1" ht="21.75" customHeight="1">
      <c r="A403" s="36"/>
      <c r="B403" s="37"/>
      <c r="C403" s="225" t="s">
        <v>1339</v>
      </c>
      <c r="D403" s="225" t="s">
        <v>134</v>
      </c>
      <c r="E403" s="226" t="s">
        <v>1340</v>
      </c>
      <c r="F403" s="227" t="s">
        <v>1341</v>
      </c>
      <c r="G403" s="228" t="s">
        <v>191</v>
      </c>
      <c r="H403" s="229">
        <v>1</v>
      </c>
      <c r="I403" s="230"/>
      <c r="J403" s="231">
        <f>ROUND(I403*H403,2)</f>
        <v>0</v>
      </c>
      <c r="K403" s="227" t="s">
        <v>275</v>
      </c>
      <c r="L403" s="42"/>
      <c r="M403" s="232" t="s">
        <v>1</v>
      </c>
      <c r="N403" s="233" t="s">
        <v>38</v>
      </c>
      <c r="O403" s="89"/>
      <c r="P403" s="234">
        <f>O403*H403</f>
        <v>0</v>
      </c>
      <c r="Q403" s="234">
        <v>0</v>
      </c>
      <c r="R403" s="234">
        <f>Q403*H403</f>
        <v>0</v>
      </c>
      <c r="S403" s="234">
        <v>0.082000000000000003</v>
      </c>
      <c r="T403" s="235">
        <f>S403*H403</f>
        <v>0.082000000000000003</v>
      </c>
      <c r="U403" s="36"/>
      <c r="V403" s="36"/>
      <c r="W403" s="36"/>
      <c r="X403" s="36"/>
      <c r="Y403" s="36"/>
      <c r="Z403" s="36"/>
      <c r="AA403" s="36"/>
      <c r="AB403" s="36"/>
      <c r="AC403" s="36"/>
      <c r="AD403" s="36"/>
      <c r="AE403" s="36"/>
      <c r="AR403" s="236" t="s">
        <v>132</v>
      </c>
      <c r="AT403" s="236" t="s">
        <v>134</v>
      </c>
      <c r="AU403" s="236" t="s">
        <v>81</v>
      </c>
      <c r="AY403" s="15" t="s">
        <v>133</v>
      </c>
      <c r="BE403" s="237">
        <f>IF(N403="základní",J403,0)</f>
        <v>0</v>
      </c>
      <c r="BF403" s="237">
        <f>IF(N403="snížená",J403,0)</f>
        <v>0</v>
      </c>
      <c r="BG403" s="237">
        <f>IF(N403="zákl. přenesená",J403,0)</f>
        <v>0</v>
      </c>
      <c r="BH403" s="237">
        <f>IF(N403="sníž. přenesená",J403,0)</f>
        <v>0</v>
      </c>
      <c r="BI403" s="237">
        <f>IF(N403="nulová",J403,0)</f>
        <v>0</v>
      </c>
      <c r="BJ403" s="15" t="s">
        <v>81</v>
      </c>
      <c r="BK403" s="237">
        <f>ROUND(I403*H403,2)</f>
        <v>0</v>
      </c>
      <c r="BL403" s="15" t="s">
        <v>132</v>
      </c>
      <c r="BM403" s="236" t="s">
        <v>1342</v>
      </c>
    </row>
    <row r="404" s="2" customFormat="1">
      <c r="A404" s="36"/>
      <c r="B404" s="37"/>
      <c r="C404" s="38"/>
      <c r="D404" s="238" t="s">
        <v>139</v>
      </c>
      <c r="E404" s="38"/>
      <c r="F404" s="239" t="s">
        <v>1343</v>
      </c>
      <c r="G404" s="38"/>
      <c r="H404" s="38"/>
      <c r="I404" s="143"/>
      <c r="J404" s="38"/>
      <c r="K404" s="38"/>
      <c r="L404" s="42"/>
      <c r="M404" s="240"/>
      <c r="N404" s="241"/>
      <c r="O404" s="89"/>
      <c r="P404" s="89"/>
      <c r="Q404" s="89"/>
      <c r="R404" s="89"/>
      <c r="S404" s="89"/>
      <c r="T404" s="90"/>
      <c r="U404" s="36"/>
      <c r="V404" s="36"/>
      <c r="W404" s="36"/>
      <c r="X404" s="36"/>
      <c r="Y404" s="36"/>
      <c r="Z404" s="36"/>
      <c r="AA404" s="36"/>
      <c r="AB404" s="36"/>
      <c r="AC404" s="36"/>
      <c r="AD404" s="36"/>
      <c r="AE404" s="36"/>
      <c r="AT404" s="15" t="s">
        <v>139</v>
      </c>
      <c r="AU404" s="15" t="s">
        <v>81</v>
      </c>
    </row>
    <row r="405" s="11" customFormat="1" ht="25.92" customHeight="1">
      <c r="A405" s="11"/>
      <c r="B405" s="211"/>
      <c r="C405" s="212"/>
      <c r="D405" s="213" t="s">
        <v>72</v>
      </c>
      <c r="E405" s="214" t="s">
        <v>473</v>
      </c>
      <c r="F405" s="214" t="s">
        <v>474</v>
      </c>
      <c r="G405" s="212"/>
      <c r="H405" s="212"/>
      <c r="I405" s="215"/>
      <c r="J405" s="216">
        <f>BK405</f>
        <v>0</v>
      </c>
      <c r="K405" s="212"/>
      <c r="L405" s="217"/>
      <c r="M405" s="218"/>
      <c r="N405" s="219"/>
      <c r="O405" s="219"/>
      <c r="P405" s="220">
        <f>SUM(P406:P421)</f>
        <v>0</v>
      </c>
      <c r="Q405" s="219"/>
      <c r="R405" s="220">
        <f>SUM(R406:R421)</f>
        <v>0</v>
      </c>
      <c r="S405" s="219"/>
      <c r="T405" s="221">
        <f>SUM(T406:T421)</f>
        <v>0</v>
      </c>
      <c r="U405" s="11"/>
      <c r="V405" s="11"/>
      <c r="W405" s="11"/>
      <c r="X405" s="11"/>
      <c r="Y405" s="11"/>
      <c r="Z405" s="11"/>
      <c r="AA405" s="11"/>
      <c r="AB405" s="11"/>
      <c r="AC405" s="11"/>
      <c r="AD405" s="11"/>
      <c r="AE405" s="11"/>
      <c r="AR405" s="222" t="s">
        <v>132</v>
      </c>
      <c r="AT405" s="223" t="s">
        <v>72</v>
      </c>
      <c r="AU405" s="223" t="s">
        <v>73</v>
      </c>
      <c r="AY405" s="222" t="s">
        <v>133</v>
      </c>
      <c r="BK405" s="224">
        <f>SUM(BK406:BK421)</f>
        <v>0</v>
      </c>
    </row>
    <row r="406" s="2" customFormat="1" ht="16.5" customHeight="1">
      <c r="A406" s="36"/>
      <c r="B406" s="37"/>
      <c r="C406" s="225" t="s">
        <v>1344</v>
      </c>
      <c r="D406" s="225" t="s">
        <v>134</v>
      </c>
      <c r="E406" s="226" t="s">
        <v>1008</v>
      </c>
      <c r="F406" s="227" t="s">
        <v>1009</v>
      </c>
      <c r="G406" s="228" t="s">
        <v>478</v>
      </c>
      <c r="H406" s="229">
        <v>1404.7719999999999</v>
      </c>
      <c r="I406" s="230"/>
      <c r="J406" s="231">
        <f>ROUND(I406*H406,2)</f>
        <v>0</v>
      </c>
      <c r="K406" s="227" t="s">
        <v>275</v>
      </c>
      <c r="L406" s="42"/>
      <c r="M406" s="232" t="s">
        <v>1</v>
      </c>
      <c r="N406" s="233" t="s">
        <v>38</v>
      </c>
      <c r="O406" s="89"/>
      <c r="P406" s="234">
        <f>O406*H406</f>
        <v>0</v>
      </c>
      <c r="Q406" s="234">
        <v>0</v>
      </c>
      <c r="R406" s="234">
        <f>Q406*H406</f>
        <v>0</v>
      </c>
      <c r="S406" s="234">
        <v>0</v>
      </c>
      <c r="T406" s="235">
        <f>S406*H406</f>
        <v>0</v>
      </c>
      <c r="U406" s="36"/>
      <c r="V406" s="36"/>
      <c r="W406" s="36"/>
      <c r="X406" s="36"/>
      <c r="Y406" s="36"/>
      <c r="Z406" s="36"/>
      <c r="AA406" s="36"/>
      <c r="AB406" s="36"/>
      <c r="AC406" s="36"/>
      <c r="AD406" s="36"/>
      <c r="AE406" s="36"/>
      <c r="AR406" s="236" t="s">
        <v>132</v>
      </c>
      <c r="AT406" s="236" t="s">
        <v>134</v>
      </c>
      <c r="AU406" s="236" t="s">
        <v>81</v>
      </c>
      <c r="AY406" s="15" t="s">
        <v>133</v>
      </c>
      <c r="BE406" s="237">
        <f>IF(N406="základní",J406,0)</f>
        <v>0</v>
      </c>
      <c r="BF406" s="237">
        <f>IF(N406="snížená",J406,0)</f>
        <v>0</v>
      </c>
      <c r="BG406" s="237">
        <f>IF(N406="zákl. přenesená",J406,0)</f>
        <v>0</v>
      </c>
      <c r="BH406" s="237">
        <f>IF(N406="sníž. přenesená",J406,0)</f>
        <v>0</v>
      </c>
      <c r="BI406" s="237">
        <f>IF(N406="nulová",J406,0)</f>
        <v>0</v>
      </c>
      <c r="BJ406" s="15" t="s">
        <v>81</v>
      </c>
      <c r="BK406" s="237">
        <f>ROUND(I406*H406,2)</f>
        <v>0</v>
      </c>
      <c r="BL406" s="15" t="s">
        <v>132</v>
      </c>
      <c r="BM406" s="236" t="s">
        <v>1345</v>
      </c>
    </row>
    <row r="407" s="2" customFormat="1">
      <c r="A407" s="36"/>
      <c r="B407" s="37"/>
      <c r="C407" s="38"/>
      <c r="D407" s="238" t="s">
        <v>139</v>
      </c>
      <c r="E407" s="38"/>
      <c r="F407" s="239" t="s">
        <v>1011</v>
      </c>
      <c r="G407" s="38"/>
      <c r="H407" s="38"/>
      <c r="I407" s="143"/>
      <c r="J407" s="38"/>
      <c r="K407" s="38"/>
      <c r="L407" s="42"/>
      <c r="M407" s="240"/>
      <c r="N407" s="241"/>
      <c r="O407" s="89"/>
      <c r="P407" s="89"/>
      <c r="Q407" s="89"/>
      <c r="R407" s="89"/>
      <c r="S407" s="89"/>
      <c r="T407" s="90"/>
      <c r="U407" s="36"/>
      <c r="V407" s="36"/>
      <c r="W407" s="36"/>
      <c r="X407" s="36"/>
      <c r="Y407" s="36"/>
      <c r="Z407" s="36"/>
      <c r="AA407" s="36"/>
      <c r="AB407" s="36"/>
      <c r="AC407" s="36"/>
      <c r="AD407" s="36"/>
      <c r="AE407" s="36"/>
      <c r="AT407" s="15" t="s">
        <v>139</v>
      </c>
      <c r="AU407" s="15" t="s">
        <v>81</v>
      </c>
    </row>
    <row r="408" s="12" customFormat="1">
      <c r="A408" s="12"/>
      <c r="B408" s="242"/>
      <c r="C408" s="243"/>
      <c r="D408" s="238" t="s">
        <v>140</v>
      </c>
      <c r="E408" s="244" t="s">
        <v>1346</v>
      </c>
      <c r="F408" s="245" t="s">
        <v>1347</v>
      </c>
      <c r="G408" s="243"/>
      <c r="H408" s="246">
        <v>1299.1389999999999</v>
      </c>
      <c r="I408" s="247"/>
      <c r="J408" s="243"/>
      <c r="K408" s="243"/>
      <c r="L408" s="248"/>
      <c r="M408" s="249"/>
      <c r="N408" s="250"/>
      <c r="O408" s="250"/>
      <c r="P408" s="250"/>
      <c r="Q408" s="250"/>
      <c r="R408" s="250"/>
      <c r="S408" s="250"/>
      <c r="T408" s="251"/>
      <c r="U408" s="12"/>
      <c r="V408" s="12"/>
      <c r="W408" s="12"/>
      <c r="X408" s="12"/>
      <c r="Y408" s="12"/>
      <c r="Z408" s="12"/>
      <c r="AA408" s="12"/>
      <c r="AB408" s="12"/>
      <c r="AC408" s="12"/>
      <c r="AD408" s="12"/>
      <c r="AE408" s="12"/>
      <c r="AT408" s="252" t="s">
        <v>140</v>
      </c>
      <c r="AU408" s="252" t="s">
        <v>81</v>
      </c>
      <c r="AV408" s="12" t="s">
        <v>103</v>
      </c>
      <c r="AW408" s="12" t="s">
        <v>30</v>
      </c>
      <c r="AX408" s="12" t="s">
        <v>73</v>
      </c>
      <c r="AY408" s="252" t="s">
        <v>133</v>
      </c>
    </row>
    <row r="409" s="12" customFormat="1">
      <c r="A409" s="12"/>
      <c r="B409" s="242"/>
      <c r="C409" s="243"/>
      <c r="D409" s="238" t="s">
        <v>140</v>
      </c>
      <c r="E409" s="244" t="s">
        <v>1060</v>
      </c>
      <c r="F409" s="245" t="s">
        <v>1348</v>
      </c>
      <c r="G409" s="243"/>
      <c r="H409" s="246">
        <v>105.633</v>
      </c>
      <c r="I409" s="247"/>
      <c r="J409" s="243"/>
      <c r="K409" s="243"/>
      <c r="L409" s="248"/>
      <c r="M409" s="249"/>
      <c r="N409" s="250"/>
      <c r="O409" s="250"/>
      <c r="P409" s="250"/>
      <c r="Q409" s="250"/>
      <c r="R409" s="250"/>
      <c r="S409" s="250"/>
      <c r="T409" s="251"/>
      <c r="U409" s="12"/>
      <c r="V409" s="12"/>
      <c r="W409" s="12"/>
      <c r="X409" s="12"/>
      <c r="Y409" s="12"/>
      <c r="Z409" s="12"/>
      <c r="AA409" s="12"/>
      <c r="AB409" s="12"/>
      <c r="AC409" s="12"/>
      <c r="AD409" s="12"/>
      <c r="AE409" s="12"/>
      <c r="AT409" s="252" t="s">
        <v>140</v>
      </c>
      <c r="AU409" s="252" t="s">
        <v>81</v>
      </c>
      <c r="AV409" s="12" t="s">
        <v>103</v>
      </c>
      <c r="AW409" s="12" t="s">
        <v>30</v>
      </c>
      <c r="AX409" s="12" t="s">
        <v>73</v>
      </c>
      <c r="AY409" s="252" t="s">
        <v>133</v>
      </c>
    </row>
    <row r="410" s="12" customFormat="1">
      <c r="A410" s="12"/>
      <c r="B410" s="242"/>
      <c r="C410" s="243"/>
      <c r="D410" s="238" t="s">
        <v>140</v>
      </c>
      <c r="E410" s="244" t="s">
        <v>1349</v>
      </c>
      <c r="F410" s="245" t="s">
        <v>1350</v>
      </c>
      <c r="G410" s="243"/>
      <c r="H410" s="246">
        <v>1404.7719999999999</v>
      </c>
      <c r="I410" s="247"/>
      <c r="J410" s="243"/>
      <c r="K410" s="243"/>
      <c r="L410" s="248"/>
      <c r="M410" s="249"/>
      <c r="N410" s="250"/>
      <c r="O410" s="250"/>
      <c r="P410" s="250"/>
      <c r="Q410" s="250"/>
      <c r="R410" s="250"/>
      <c r="S410" s="250"/>
      <c r="T410" s="251"/>
      <c r="U410" s="12"/>
      <c r="V410" s="12"/>
      <c r="W410" s="12"/>
      <c r="X410" s="12"/>
      <c r="Y410" s="12"/>
      <c r="Z410" s="12"/>
      <c r="AA410" s="12"/>
      <c r="AB410" s="12"/>
      <c r="AC410" s="12"/>
      <c r="AD410" s="12"/>
      <c r="AE410" s="12"/>
      <c r="AT410" s="252" t="s">
        <v>140</v>
      </c>
      <c r="AU410" s="252" t="s">
        <v>81</v>
      </c>
      <c r="AV410" s="12" t="s">
        <v>103</v>
      </c>
      <c r="AW410" s="12" t="s">
        <v>30</v>
      </c>
      <c r="AX410" s="12" t="s">
        <v>81</v>
      </c>
      <c r="AY410" s="252" t="s">
        <v>133</v>
      </c>
    </row>
    <row r="411" s="2" customFormat="1" ht="21.75" customHeight="1">
      <c r="A411" s="36"/>
      <c r="B411" s="37"/>
      <c r="C411" s="225" t="s">
        <v>1351</v>
      </c>
      <c r="D411" s="225" t="s">
        <v>134</v>
      </c>
      <c r="E411" s="226" t="s">
        <v>1018</v>
      </c>
      <c r="F411" s="227" t="s">
        <v>1019</v>
      </c>
      <c r="G411" s="228" t="s">
        <v>478</v>
      </c>
      <c r="H411" s="229">
        <v>13171.112999999999</v>
      </c>
      <c r="I411" s="230"/>
      <c r="J411" s="231">
        <f>ROUND(I411*H411,2)</f>
        <v>0</v>
      </c>
      <c r="K411" s="227" t="s">
        <v>275</v>
      </c>
      <c r="L411" s="42"/>
      <c r="M411" s="232" t="s">
        <v>1</v>
      </c>
      <c r="N411" s="233" t="s">
        <v>38</v>
      </c>
      <c r="O411" s="89"/>
      <c r="P411" s="234">
        <f>O411*H411</f>
        <v>0</v>
      </c>
      <c r="Q411" s="234">
        <v>0</v>
      </c>
      <c r="R411" s="234">
        <f>Q411*H411</f>
        <v>0</v>
      </c>
      <c r="S411" s="234">
        <v>0</v>
      </c>
      <c r="T411" s="235">
        <f>S411*H411</f>
        <v>0</v>
      </c>
      <c r="U411" s="36"/>
      <c r="V411" s="36"/>
      <c r="W411" s="36"/>
      <c r="X411" s="36"/>
      <c r="Y411" s="36"/>
      <c r="Z411" s="36"/>
      <c r="AA411" s="36"/>
      <c r="AB411" s="36"/>
      <c r="AC411" s="36"/>
      <c r="AD411" s="36"/>
      <c r="AE411" s="36"/>
      <c r="AR411" s="236" t="s">
        <v>132</v>
      </c>
      <c r="AT411" s="236" t="s">
        <v>134</v>
      </c>
      <c r="AU411" s="236" t="s">
        <v>81</v>
      </c>
      <c r="AY411" s="15" t="s">
        <v>133</v>
      </c>
      <c r="BE411" s="237">
        <f>IF(N411="základní",J411,0)</f>
        <v>0</v>
      </c>
      <c r="BF411" s="237">
        <f>IF(N411="snížená",J411,0)</f>
        <v>0</v>
      </c>
      <c r="BG411" s="237">
        <f>IF(N411="zákl. přenesená",J411,0)</f>
        <v>0</v>
      </c>
      <c r="BH411" s="237">
        <f>IF(N411="sníž. přenesená",J411,0)</f>
        <v>0</v>
      </c>
      <c r="BI411" s="237">
        <f>IF(N411="nulová",J411,0)</f>
        <v>0</v>
      </c>
      <c r="BJ411" s="15" t="s">
        <v>81</v>
      </c>
      <c r="BK411" s="237">
        <f>ROUND(I411*H411,2)</f>
        <v>0</v>
      </c>
      <c r="BL411" s="15" t="s">
        <v>132</v>
      </c>
      <c r="BM411" s="236" t="s">
        <v>1352</v>
      </c>
    </row>
    <row r="412" s="2" customFormat="1">
      <c r="A412" s="36"/>
      <c r="B412" s="37"/>
      <c r="C412" s="38"/>
      <c r="D412" s="238" t="s">
        <v>139</v>
      </c>
      <c r="E412" s="38"/>
      <c r="F412" s="239" t="s">
        <v>1021</v>
      </c>
      <c r="G412" s="38"/>
      <c r="H412" s="38"/>
      <c r="I412" s="143"/>
      <c r="J412" s="38"/>
      <c r="K412" s="38"/>
      <c r="L412" s="42"/>
      <c r="M412" s="240"/>
      <c r="N412" s="241"/>
      <c r="O412" s="89"/>
      <c r="P412" s="89"/>
      <c r="Q412" s="89"/>
      <c r="R412" s="89"/>
      <c r="S412" s="89"/>
      <c r="T412" s="90"/>
      <c r="U412" s="36"/>
      <c r="V412" s="36"/>
      <c r="W412" s="36"/>
      <c r="X412" s="36"/>
      <c r="Y412" s="36"/>
      <c r="Z412" s="36"/>
      <c r="AA412" s="36"/>
      <c r="AB412" s="36"/>
      <c r="AC412" s="36"/>
      <c r="AD412" s="36"/>
      <c r="AE412" s="36"/>
      <c r="AT412" s="15" t="s">
        <v>139</v>
      </c>
      <c r="AU412" s="15" t="s">
        <v>81</v>
      </c>
    </row>
    <row r="413" s="12" customFormat="1">
      <c r="A413" s="12"/>
      <c r="B413" s="242"/>
      <c r="C413" s="243"/>
      <c r="D413" s="238" t="s">
        <v>140</v>
      </c>
      <c r="E413" s="244" t="s">
        <v>1353</v>
      </c>
      <c r="F413" s="245" t="s">
        <v>1354</v>
      </c>
      <c r="G413" s="243"/>
      <c r="H413" s="246">
        <v>11692.251</v>
      </c>
      <c r="I413" s="247"/>
      <c r="J413" s="243"/>
      <c r="K413" s="243"/>
      <c r="L413" s="248"/>
      <c r="M413" s="249"/>
      <c r="N413" s="250"/>
      <c r="O413" s="250"/>
      <c r="P413" s="250"/>
      <c r="Q413" s="250"/>
      <c r="R413" s="250"/>
      <c r="S413" s="250"/>
      <c r="T413" s="251"/>
      <c r="U413" s="12"/>
      <c r="V413" s="12"/>
      <c r="W413" s="12"/>
      <c r="X413" s="12"/>
      <c r="Y413" s="12"/>
      <c r="Z413" s="12"/>
      <c r="AA413" s="12"/>
      <c r="AB413" s="12"/>
      <c r="AC413" s="12"/>
      <c r="AD413" s="12"/>
      <c r="AE413" s="12"/>
      <c r="AT413" s="252" t="s">
        <v>140</v>
      </c>
      <c r="AU413" s="252" t="s">
        <v>81</v>
      </c>
      <c r="AV413" s="12" t="s">
        <v>103</v>
      </c>
      <c r="AW413" s="12" t="s">
        <v>30</v>
      </c>
      <c r="AX413" s="12" t="s">
        <v>73</v>
      </c>
      <c r="AY413" s="252" t="s">
        <v>133</v>
      </c>
    </row>
    <row r="414" s="12" customFormat="1">
      <c r="A414" s="12"/>
      <c r="B414" s="242"/>
      <c r="C414" s="243"/>
      <c r="D414" s="238" t="s">
        <v>140</v>
      </c>
      <c r="E414" s="244" t="s">
        <v>1062</v>
      </c>
      <c r="F414" s="245" t="s">
        <v>1355</v>
      </c>
      <c r="G414" s="243"/>
      <c r="H414" s="246">
        <v>1478.8620000000001</v>
      </c>
      <c r="I414" s="247"/>
      <c r="J414" s="243"/>
      <c r="K414" s="243"/>
      <c r="L414" s="248"/>
      <c r="M414" s="249"/>
      <c r="N414" s="250"/>
      <c r="O414" s="250"/>
      <c r="P414" s="250"/>
      <c r="Q414" s="250"/>
      <c r="R414" s="250"/>
      <c r="S414" s="250"/>
      <c r="T414" s="251"/>
      <c r="U414" s="12"/>
      <c r="V414" s="12"/>
      <c r="W414" s="12"/>
      <c r="X414" s="12"/>
      <c r="Y414" s="12"/>
      <c r="Z414" s="12"/>
      <c r="AA414" s="12"/>
      <c r="AB414" s="12"/>
      <c r="AC414" s="12"/>
      <c r="AD414" s="12"/>
      <c r="AE414" s="12"/>
      <c r="AT414" s="252" t="s">
        <v>140</v>
      </c>
      <c r="AU414" s="252" t="s">
        <v>81</v>
      </c>
      <c r="AV414" s="12" t="s">
        <v>103</v>
      </c>
      <c r="AW414" s="12" t="s">
        <v>30</v>
      </c>
      <c r="AX414" s="12" t="s">
        <v>73</v>
      </c>
      <c r="AY414" s="252" t="s">
        <v>133</v>
      </c>
    </row>
    <row r="415" s="12" customFormat="1">
      <c r="A415" s="12"/>
      <c r="B415" s="242"/>
      <c r="C415" s="243"/>
      <c r="D415" s="238" t="s">
        <v>140</v>
      </c>
      <c r="E415" s="244" t="s">
        <v>1356</v>
      </c>
      <c r="F415" s="245" t="s">
        <v>1357</v>
      </c>
      <c r="G415" s="243"/>
      <c r="H415" s="246">
        <v>13171.112999999999</v>
      </c>
      <c r="I415" s="247"/>
      <c r="J415" s="243"/>
      <c r="K415" s="243"/>
      <c r="L415" s="248"/>
      <c r="M415" s="249"/>
      <c r="N415" s="250"/>
      <c r="O415" s="250"/>
      <c r="P415" s="250"/>
      <c r="Q415" s="250"/>
      <c r="R415" s="250"/>
      <c r="S415" s="250"/>
      <c r="T415" s="251"/>
      <c r="U415" s="12"/>
      <c r="V415" s="12"/>
      <c r="W415" s="12"/>
      <c r="X415" s="12"/>
      <c r="Y415" s="12"/>
      <c r="Z415" s="12"/>
      <c r="AA415" s="12"/>
      <c r="AB415" s="12"/>
      <c r="AC415" s="12"/>
      <c r="AD415" s="12"/>
      <c r="AE415" s="12"/>
      <c r="AT415" s="252" t="s">
        <v>140</v>
      </c>
      <c r="AU415" s="252" t="s">
        <v>81</v>
      </c>
      <c r="AV415" s="12" t="s">
        <v>103</v>
      </c>
      <c r="AW415" s="12" t="s">
        <v>30</v>
      </c>
      <c r="AX415" s="12" t="s">
        <v>81</v>
      </c>
      <c r="AY415" s="252" t="s">
        <v>133</v>
      </c>
    </row>
    <row r="416" s="2" customFormat="1" ht="21.75" customHeight="1">
      <c r="A416" s="36"/>
      <c r="B416" s="37"/>
      <c r="C416" s="225" t="s">
        <v>1358</v>
      </c>
      <c r="D416" s="225" t="s">
        <v>134</v>
      </c>
      <c r="E416" s="226" t="s">
        <v>1028</v>
      </c>
      <c r="F416" s="227" t="s">
        <v>1029</v>
      </c>
      <c r="G416" s="228" t="s">
        <v>478</v>
      </c>
      <c r="H416" s="229">
        <v>1299.1389999999999</v>
      </c>
      <c r="I416" s="230"/>
      <c r="J416" s="231">
        <f>ROUND(I416*H416,2)</f>
        <v>0</v>
      </c>
      <c r="K416" s="227" t="s">
        <v>275</v>
      </c>
      <c r="L416" s="42"/>
      <c r="M416" s="232" t="s">
        <v>1</v>
      </c>
      <c r="N416" s="233" t="s">
        <v>38</v>
      </c>
      <c r="O416" s="89"/>
      <c r="P416" s="234">
        <f>O416*H416</f>
        <v>0</v>
      </c>
      <c r="Q416" s="234">
        <v>0</v>
      </c>
      <c r="R416" s="234">
        <f>Q416*H416</f>
        <v>0</v>
      </c>
      <c r="S416" s="234">
        <v>0</v>
      </c>
      <c r="T416" s="235">
        <f>S416*H416</f>
        <v>0</v>
      </c>
      <c r="U416" s="36"/>
      <c r="V416" s="36"/>
      <c r="W416" s="36"/>
      <c r="X416" s="36"/>
      <c r="Y416" s="36"/>
      <c r="Z416" s="36"/>
      <c r="AA416" s="36"/>
      <c r="AB416" s="36"/>
      <c r="AC416" s="36"/>
      <c r="AD416" s="36"/>
      <c r="AE416" s="36"/>
      <c r="AR416" s="236" t="s">
        <v>132</v>
      </c>
      <c r="AT416" s="236" t="s">
        <v>134</v>
      </c>
      <c r="AU416" s="236" t="s">
        <v>81</v>
      </c>
      <c r="AY416" s="15" t="s">
        <v>133</v>
      </c>
      <c r="BE416" s="237">
        <f>IF(N416="základní",J416,0)</f>
        <v>0</v>
      </c>
      <c r="BF416" s="237">
        <f>IF(N416="snížená",J416,0)</f>
        <v>0</v>
      </c>
      <c r="BG416" s="237">
        <f>IF(N416="zákl. přenesená",J416,0)</f>
        <v>0</v>
      </c>
      <c r="BH416" s="237">
        <f>IF(N416="sníž. přenesená",J416,0)</f>
        <v>0</v>
      </c>
      <c r="BI416" s="237">
        <f>IF(N416="nulová",J416,0)</f>
        <v>0</v>
      </c>
      <c r="BJ416" s="15" t="s">
        <v>81</v>
      </c>
      <c r="BK416" s="237">
        <f>ROUND(I416*H416,2)</f>
        <v>0</v>
      </c>
      <c r="BL416" s="15" t="s">
        <v>132</v>
      </c>
      <c r="BM416" s="236" t="s">
        <v>1359</v>
      </c>
    </row>
    <row r="417" s="2" customFormat="1">
      <c r="A417" s="36"/>
      <c r="B417" s="37"/>
      <c r="C417" s="38"/>
      <c r="D417" s="238" t="s">
        <v>139</v>
      </c>
      <c r="E417" s="38"/>
      <c r="F417" s="239" t="s">
        <v>1031</v>
      </c>
      <c r="G417" s="38"/>
      <c r="H417" s="38"/>
      <c r="I417" s="143"/>
      <c r="J417" s="38"/>
      <c r="K417" s="38"/>
      <c r="L417" s="42"/>
      <c r="M417" s="240"/>
      <c r="N417" s="241"/>
      <c r="O417" s="89"/>
      <c r="P417" s="89"/>
      <c r="Q417" s="89"/>
      <c r="R417" s="89"/>
      <c r="S417" s="89"/>
      <c r="T417" s="90"/>
      <c r="U417" s="36"/>
      <c r="V417" s="36"/>
      <c r="W417" s="36"/>
      <c r="X417" s="36"/>
      <c r="Y417" s="36"/>
      <c r="Z417" s="36"/>
      <c r="AA417" s="36"/>
      <c r="AB417" s="36"/>
      <c r="AC417" s="36"/>
      <c r="AD417" s="36"/>
      <c r="AE417" s="36"/>
      <c r="AT417" s="15" t="s">
        <v>139</v>
      </c>
      <c r="AU417" s="15" t="s">
        <v>81</v>
      </c>
    </row>
    <row r="418" s="12" customFormat="1">
      <c r="A418" s="12"/>
      <c r="B418" s="242"/>
      <c r="C418" s="243"/>
      <c r="D418" s="238" t="s">
        <v>140</v>
      </c>
      <c r="E418" s="244" t="s">
        <v>1360</v>
      </c>
      <c r="F418" s="245" t="s">
        <v>1361</v>
      </c>
      <c r="G418" s="243"/>
      <c r="H418" s="246">
        <v>1299.1389999999999</v>
      </c>
      <c r="I418" s="247"/>
      <c r="J418" s="243"/>
      <c r="K418" s="243"/>
      <c r="L418" s="248"/>
      <c r="M418" s="249"/>
      <c r="N418" s="250"/>
      <c r="O418" s="250"/>
      <c r="P418" s="250"/>
      <c r="Q418" s="250"/>
      <c r="R418" s="250"/>
      <c r="S418" s="250"/>
      <c r="T418" s="251"/>
      <c r="U418" s="12"/>
      <c r="V418" s="12"/>
      <c r="W418" s="12"/>
      <c r="X418" s="12"/>
      <c r="Y418" s="12"/>
      <c r="Z418" s="12"/>
      <c r="AA418" s="12"/>
      <c r="AB418" s="12"/>
      <c r="AC418" s="12"/>
      <c r="AD418" s="12"/>
      <c r="AE418" s="12"/>
      <c r="AT418" s="252" t="s">
        <v>140</v>
      </c>
      <c r="AU418" s="252" t="s">
        <v>81</v>
      </c>
      <c r="AV418" s="12" t="s">
        <v>103</v>
      </c>
      <c r="AW418" s="12" t="s">
        <v>30</v>
      </c>
      <c r="AX418" s="12" t="s">
        <v>81</v>
      </c>
      <c r="AY418" s="252" t="s">
        <v>133</v>
      </c>
    </row>
    <row r="419" s="2" customFormat="1" ht="21.75" customHeight="1">
      <c r="A419" s="36"/>
      <c r="B419" s="37"/>
      <c r="C419" s="225" t="s">
        <v>1362</v>
      </c>
      <c r="D419" s="225" t="s">
        <v>134</v>
      </c>
      <c r="E419" s="226" t="s">
        <v>1035</v>
      </c>
      <c r="F419" s="227" t="s">
        <v>1036</v>
      </c>
      <c r="G419" s="228" t="s">
        <v>478</v>
      </c>
      <c r="H419" s="229">
        <v>105.633</v>
      </c>
      <c r="I419" s="230"/>
      <c r="J419" s="231">
        <f>ROUND(I419*H419,2)</f>
        <v>0</v>
      </c>
      <c r="K419" s="227" t="s">
        <v>275</v>
      </c>
      <c r="L419" s="42"/>
      <c r="M419" s="232" t="s">
        <v>1</v>
      </c>
      <c r="N419" s="233" t="s">
        <v>38</v>
      </c>
      <c r="O419" s="89"/>
      <c r="P419" s="234">
        <f>O419*H419</f>
        <v>0</v>
      </c>
      <c r="Q419" s="234">
        <v>0</v>
      </c>
      <c r="R419" s="234">
        <f>Q419*H419</f>
        <v>0</v>
      </c>
      <c r="S419" s="234">
        <v>0</v>
      </c>
      <c r="T419" s="235">
        <f>S419*H419</f>
        <v>0</v>
      </c>
      <c r="U419" s="36"/>
      <c r="V419" s="36"/>
      <c r="W419" s="36"/>
      <c r="X419" s="36"/>
      <c r="Y419" s="36"/>
      <c r="Z419" s="36"/>
      <c r="AA419" s="36"/>
      <c r="AB419" s="36"/>
      <c r="AC419" s="36"/>
      <c r="AD419" s="36"/>
      <c r="AE419" s="36"/>
      <c r="AR419" s="236" t="s">
        <v>132</v>
      </c>
      <c r="AT419" s="236" t="s">
        <v>134</v>
      </c>
      <c r="AU419" s="236" t="s">
        <v>81</v>
      </c>
      <c r="AY419" s="15" t="s">
        <v>133</v>
      </c>
      <c r="BE419" s="237">
        <f>IF(N419="základní",J419,0)</f>
        <v>0</v>
      </c>
      <c r="BF419" s="237">
        <f>IF(N419="snížená",J419,0)</f>
        <v>0</v>
      </c>
      <c r="BG419" s="237">
        <f>IF(N419="zákl. přenesená",J419,0)</f>
        <v>0</v>
      </c>
      <c r="BH419" s="237">
        <f>IF(N419="sníž. přenesená",J419,0)</f>
        <v>0</v>
      </c>
      <c r="BI419" s="237">
        <f>IF(N419="nulová",J419,0)</f>
        <v>0</v>
      </c>
      <c r="BJ419" s="15" t="s">
        <v>81</v>
      </c>
      <c r="BK419" s="237">
        <f>ROUND(I419*H419,2)</f>
        <v>0</v>
      </c>
      <c r="BL419" s="15" t="s">
        <v>132</v>
      </c>
      <c r="BM419" s="236" t="s">
        <v>1363</v>
      </c>
    </row>
    <row r="420" s="2" customFormat="1">
      <c r="A420" s="36"/>
      <c r="B420" s="37"/>
      <c r="C420" s="38"/>
      <c r="D420" s="238" t="s">
        <v>139</v>
      </c>
      <c r="E420" s="38"/>
      <c r="F420" s="239" t="s">
        <v>1038</v>
      </c>
      <c r="G420" s="38"/>
      <c r="H420" s="38"/>
      <c r="I420" s="143"/>
      <c r="J420" s="38"/>
      <c r="K420" s="38"/>
      <c r="L420" s="42"/>
      <c r="M420" s="240"/>
      <c r="N420" s="241"/>
      <c r="O420" s="89"/>
      <c r="P420" s="89"/>
      <c r="Q420" s="89"/>
      <c r="R420" s="89"/>
      <c r="S420" s="89"/>
      <c r="T420" s="90"/>
      <c r="U420" s="36"/>
      <c r="V420" s="36"/>
      <c r="W420" s="36"/>
      <c r="X420" s="36"/>
      <c r="Y420" s="36"/>
      <c r="Z420" s="36"/>
      <c r="AA420" s="36"/>
      <c r="AB420" s="36"/>
      <c r="AC420" s="36"/>
      <c r="AD420" s="36"/>
      <c r="AE420" s="36"/>
      <c r="AT420" s="15" t="s">
        <v>139</v>
      </c>
      <c r="AU420" s="15" t="s">
        <v>81</v>
      </c>
    </row>
    <row r="421" s="12" customFormat="1">
      <c r="A421" s="12"/>
      <c r="B421" s="242"/>
      <c r="C421" s="243"/>
      <c r="D421" s="238" t="s">
        <v>140</v>
      </c>
      <c r="E421" s="244" t="s">
        <v>1364</v>
      </c>
      <c r="F421" s="245" t="s">
        <v>1365</v>
      </c>
      <c r="G421" s="243"/>
      <c r="H421" s="246">
        <v>105.633</v>
      </c>
      <c r="I421" s="247"/>
      <c r="J421" s="243"/>
      <c r="K421" s="243"/>
      <c r="L421" s="248"/>
      <c r="M421" s="249"/>
      <c r="N421" s="250"/>
      <c r="O421" s="250"/>
      <c r="P421" s="250"/>
      <c r="Q421" s="250"/>
      <c r="R421" s="250"/>
      <c r="S421" s="250"/>
      <c r="T421" s="251"/>
      <c r="U421" s="12"/>
      <c r="V421" s="12"/>
      <c r="W421" s="12"/>
      <c r="X421" s="12"/>
      <c r="Y421" s="12"/>
      <c r="Z421" s="12"/>
      <c r="AA421" s="12"/>
      <c r="AB421" s="12"/>
      <c r="AC421" s="12"/>
      <c r="AD421" s="12"/>
      <c r="AE421" s="12"/>
      <c r="AT421" s="252" t="s">
        <v>140</v>
      </c>
      <c r="AU421" s="252" t="s">
        <v>81</v>
      </c>
      <c r="AV421" s="12" t="s">
        <v>103</v>
      </c>
      <c r="AW421" s="12" t="s">
        <v>30</v>
      </c>
      <c r="AX421" s="12" t="s">
        <v>81</v>
      </c>
      <c r="AY421" s="252" t="s">
        <v>133</v>
      </c>
    </row>
    <row r="422" s="11" customFormat="1" ht="25.92" customHeight="1">
      <c r="A422" s="11"/>
      <c r="B422" s="211"/>
      <c r="C422" s="212"/>
      <c r="D422" s="213" t="s">
        <v>72</v>
      </c>
      <c r="E422" s="214" t="s">
        <v>1041</v>
      </c>
      <c r="F422" s="214" t="s">
        <v>1042</v>
      </c>
      <c r="G422" s="212"/>
      <c r="H422" s="212"/>
      <c r="I422" s="215"/>
      <c r="J422" s="216">
        <f>BK422</f>
        <v>0</v>
      </c>
      <c r="K422" s="212"/>
      <c r="L422" s="217"/>
      <c r="M422" s="218"/>
      <c r="N422" s="219"/>
      <c r="O422" s="219"/>
      <c r="P422" s="220">
        <f>SUM(P423:P424)</f>
        <v>0</v>
      </c>
      <c r="Q422" s="219"/>
      <c r="R422" s="220">
        <f>SUM(R423:R424)</f>
        <v>0</v>
      </c>
      <c r="S422" s="219"/>
      <c r="T422" s="221">
        <f>SUM(T423:T424)</f>
        <v>0</v>
      </c>
      <c r="U422" s="11"/>
      <c r="V422" s="11"/>
      <c r="W422" s="11"/>
      <c r="X422" s="11"/>
      <c r="Y422" s="11"/>
      <c r="Z422" s="11"/>
      <c r="AA422" s="11"/>
      <c r="AB422" s="11"/>
      <c r="AC422" s="11"/>
      <c r="AD422" s="11"/>
      <c r="AE422" s="11"/>
      <c r="AR422" s="222" t="s">
        <v>132</v>
      </c>
      <c r="AT422" s="223" t="s">
        <v>72</v>
      </c>
      <c r="AU422" s="223" t="s">
        <v>73</v>
      </c>
      <c r="AY422" s="222" t="s">
        <v>133</v>
      </c>
      <c r="BK422" s="224">
        <f>SUM(BK423:BK424)</f>
        <v>0</v>
      </c>
    </row>
    <row r="423" s="2" customFormat="1" ht="21.75" customHeight="1">
      <c r="A423" s="36"/>
      <c r="B423" s="37"/>
      <c r="C423" s="225" t="s">
        <v>499</v>
      </c>
      <c r="D423" s="225" t="s">
        <v>134</v>
      </c>
      <c r="E423" s="226" t="s">
        <v>1044</v>
      </c>
      <c r="F423" s="227" t="s">
        <v>1045</v>
      </c>
      <c r="G423" s="228" t="s">
        <v>478</v>
      </c>
      <c r="H423" s="229">
        <v>6190.076</v>
      </c>
      <c r="I423" s="230"/>
      <c r="J423" s="231">
        <f>ROUND(I423*H423,2)</f>
        <v>0</v>
      </c>
      <c r="K423" s="227" t="s">
        <v>275</v>
      </c>
      <c r="L423" s="42"/>
      <c r="M423" s="232" t="s">
        <v>1</v>
      </c>
      <c r="N423" s="233" t="s">
        <v>38</v>
      </c>
      <c r="O423" s="89"/>
      <c r="P423" s="234">
        <f>O423*H423</f>
        <v>0</v>
      </c>
      <c r="Q423" s="234">
        <v>0</v>
      </c>
      <c r="R423" s="234">
        <f>Q423*H423</f>
        <v>0</v>
      </c>
      <c r="S423" s="234">
        <v>0</v>
      </c>
      <c r="T423" s="235">
        <f>S423*H423</f>
        <v>0</v>
      </c>
      <c r="U423" s="36"/>
      <c r="V423" s="36"/>
      <c r="W423" s="36"/>
      <c r="X423" s="36"/>
      <c r="Y423" s="36"/>
      <c r="Z423" s="36"/>
      <c r="AA423" s="36"/>
      <c r="AB423" s="36"/>
      <c r="AC423" s="36"/>
      <c r="AD423" s="36"/>
      <c r="AE423" s="36"/>
      <c r="AR423" s="236" t="s">
        <v>132</v>
      </c>
      <c r="AT423" s="236" t="s">
        <v>134</v>
      </c>
      <c r="AU423" s="236" t="s">
        <v>81</v>
      </c>
      <c r="AY423" s="15" t="s">
        <v>133</v>
      </c>
      <c r="BE423" s="237">
        <f>IF(N423="základní",J423,0)</f>
        <v>0</v>
      </c>
      <c r="BF423" s="237">
        <f>IF(N423="snížená",J423,0)</f>
        <v>0</v>
      </c>
      <c r="BG423" s="237">
        <f>IF(N423="zákl. přenesená",J423,0)</f>
        <v>0</v>
      </c>
      <c r="BH423" s="237">
        <f>IF(N423="sníž. přenesená",J423,0)</f>
        <v>0</v>
      </c>
      <c r="BI423" s="237">
        <f>IF(N423="nulová",J423,0)</f>
        <v>0</v>
      </c>
      <c r="BJ423" s="15" t="s">
        <v>81</v>
      </c>
      <c r="BK423" s="237">
        <f>ROUND(I423*H423,2)</f>
        <v>0</v>
      </c>
      <c r="BL423" s="15" t="s">
        <v>132</v>
      </c>
      <c r="BM423" s="236" t="s">
        <v>1366</v>
      </c>
    </row>
    <row r="424" s="2" customFormat="1">
      <c r="A424" s="36"/>
      <c r="B424" s="37"/>
      <c r="C424" s="38"/>
      <c r="D424" s="238" t="s">
        <v>139</v>
      </c>
      <c r="E424" s="38"/>
      <c r="F424" s="239" t="s">
        <v>1047</v>
      </c>
      <c r="G424" s="38"/>
      <c r="H424" s="38"/>
      <c r="I424" s="143"/>
      <c r="J424" s="38"/>
      <c r="K424" s="38"/>
      <c r="L424" s="42"/>
      <c r="M424" s="263"/>
      <c r="N424" s="264"/>
      <c r="O424" s="265"/>
      <c r="P424" s="265"/>
      <c r="Q424" s="265"/>
      <c r="R424" s="265"/>
      <c r="S424" s="265"/>
      <c r="T424" s="266"/>
      <c r="U424" s="36"/>
      <c r="V424" s="36"/>
      <c r="W424" s="36"/>
      <c r="X424" s="36"/>
      <c r="Y424" s="36"/>
      <c r="Z424" s="36"/>
      <c r="AA424" s="36"/>
      <c r="AB424" s="36"/>
      <c r="AC424" s="36"/>
      <c r="AD424" s="36"/>
      <c r="AE424" s="36"/>
      <c r="AT424" s="15" t="s">
        <v>139</v>
      </c>
      <c r="AU424" s="15" t="s">
        <v>81</v>
      </c>
    </row>
    <row r="425" s="2" customFormat="1" ht="6.96" customHeight="1">
      <c r="A425" s="36"/>
      <c r="B425" s="64"/>
      <c r="C425" s="65"/>
      <c r="D425" s="65"/>
      <c r="E425" s="65"/>
      <c r="F425" s="65"/>
      <c r="G425" s="65"/>
      <c r="H425" s="65"/>
      <c r="I425" s="182"/>
      <c r="J425" s="65"/>
      <c r="K425" s="65"/>
      <c r="L425" s="42"/>
      <c r="M425" s="36"/>
      <c r="O425" s="36"/>
      <c r="P425" s="36"/>
      <c r="Q425" s="36"/>
      <c r="R425" s="36"/>
      <c r="S425" s="36"/>
      <c r="T425" s="36"/>
      <c r="U425" s="36"/>
      <c r="V425" s="36"/>
      <c r="W425" s="36"/>
      <c r="X425" s="36"/>
      <c r="Y425" s="36"/>
      <c r="Z425" s="36"/>
      <c r="AA425" s="36"/>
      <c r="AB425" s="36"/>
      <c r="AC425" s="36"/>
      <c r="AD425" s="36"/>
      <c r="AE425" s="36"/>
    </row>
  </sheetData>
  <sheetProtection sheet="1" autoFilter="0" formatColumns="0" formatRows="0" objects="1" scenarios="1" spinCount="100000" saltValue="VEsC9OhycosRWqnpBCy4wTt+TZTpYoHo4FK6rhnLFvHqCkGFyhj8dX3U7szrXj/8kErUuVfL07y5nCmc0G3vUA==" hashValue="puRxtMtCCPp7wUEz2jnti0uZ5uIMlObDgQ7y8trg+A8xGPKEaJtvFMWZAVHqjt0QQ9A/nHLK5ejCODx7MbIbaw==" algorithmName="SHA-512" password="CC35"/>
  <autoFilter ref="C125:K424"/>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4"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4"/>
      <c r="L2" s="1"/>
      <c r="M2" s="1"/>
      <c r="N2" s="1"/>
      <c r="O2" s="1"/>
      <c r="P2" s="1"/>
      <c r="Q2" s="1"/>
      <c r="R2" s="1"/>
      <c r="S2" s="1"/>
      <c r="T2" s="1"/>
      <c r="U2" s="1"/>
      <c r="V2" s="1"/>
      <c r="AT2" s="15" t="s">
        <v>95</v>
      </c>
      <c r="AZ2" s="135" t="s">
        <v>143</v>
      </c>
      <c r="BA2" s="135" t="s">
        <v>143</v>
      </c>
      <c r="BB2" s="135" t="s">
        <v>1</v>
      </c>
      <c r="BC2" s="135" t="s">
        <v>373</v>
      </c>
      <c r="BD2" s="135" t="s">
        <v>103</v>
      </c>
    </row>
    <row r="3" s="1" customFormat="1" ht="6.96" customHeight="1">
      <c r="B3" s="136"/>
      <c r="C3" s="137"/>
      <c r="D3" s="137"/>
      <c r="E3" s="137"/>
      <c r="F3" s="137"/>
      <c r="G3" s="137"/>
      <c r="H3" s="137"/>
      <c r="I3" s="138"/>
      <c r="J3" s="137"/>
      <c r="K3" s="137"/>
      <c r="L3" s="18"/>
      <c r="AT3" s="15" t="s">
        <v>83</v>
      </c>
      <c r="AZ3" s="135" t="s">
        <v>156</v>
      </c>
      <c r="BA3" s="135" t="s">
        <v>156</v>
      </c>
      <c r="BB3" s="135" t="s">
        <v>1</v>
      </c>
      <c r="BC3" s="135" t="s">
        <v>103</v>
      </c>
      <c r="BD3" s="135" t="s">
        <v>103</v>
      </c>
    </row>
    <row r="4" s="1" customFormat="1" ht="24.96" customHeight="1">
      <c r="B4" s="18"/>
      <c r="D4" s="139" t="s">
        <v>105</v>
      </c>
      <c r="I4" s="134"/>
      <c r="L4" s="18"/>
      <c r="M4" s="140" t="s">
        <v>10</v>
      </c>
      <c r="AT4" s="15" t="s">
        <v>4</v>
      </c>
      <c r="AZ4" s="135" t="s">
        <v>304</v>
      </c>
      <c r="BA4" s="135" t="s">
        <v>304</v>
      </c>
      <c r="BB4" s="135" t="s">
        <v>1</v>
      </c>
      <c r="BC4" s="135" t="s">
        <v>103</v>
      </c>
      <c r="BD4" s="135" t="s">
        <v>103</v>
      </c>
    </row>
    <row r="5" s="1" customFormat="1" ht="6.96" customHeight="1">
      <c r="B5" s="18"/>
      <c r="I5" s="134"/>
      <c r="L5" s="18"/>
      <c r="AZ5" s="135" t="s">
        <v>1367</v>
      </c>
      <c r="BA5" s="135" t="s">
        <v>1367</v>
      </c>
      <c r="BB5" s="135" t="s">
        <v>1</v>
      </c>
      <c r="BC5" s="135" t="s">
        <v>103</v>
      </c>
      <c r="BD5" s="135" t="s">
        <v>103</v>
      </c>
    </row>
    <row r="6" s="1" customFormat="1" ht="12" customHeight="1">
      <c r="B6" s="18"/>
      <c r="D6" s="141" t="s">
        <v>16</v>
      </c>
      <c r="I6" s="134"/>
      <c r="L6" s="18"/>
      <c r="AZ6" s="135" t="s">
        <v>237</v>
      </c>
      <c r="BA6" s="135" t="s">
        <v>237</v>
      </c>
      <c r="BB6" s="135" t="s">
        <v>1</v>
      </c>
      <c r="BC6" s="135" t="s">
        <v>1368</v>
      </c>
      <c r="BD6" s="135" t="s">
        <v>103</v>
      </c>
    </row>
    <row r="7" s="1" customFormat="1" ht="16.5" customHeight="1">
      <c r="B7" s="18"/>
      <c r="E7" s="142" t="str">
        <f>'Rekapitulace stavby'!K6</f>
        <v>Modernizace sil.II/315 Hrádek - Ústí nad Orlicí</v>
      </c>
      <c r="F7" s="141"/>
      <c r="G7" s="141"/>
      <c r="H7" s="141"/>
      <c r="I7" s="134"/>
      <c r="L7" s="18"/>
      <c r="AZ7" s="135" t="s">
        <v>1369</v>
      </c>
      <c r="BA7" s="135" t="s">
        <v>1369</v>
      </c>
      <c r="BB7" s="135" t="s">
        <v>1</v>
      </c>
      <c r="BC7" s="135" t="s">
        <v>1370</v>
      </c>
      <c r="BD7" s="135" t="s">
        <v>103</v>
      </c>
    </row>
    <row r="8" s="2" customFormat="1" ht="12" customHeight="1">
      <c r="A8" s="36"/>
      <c r="B8" s="42"/>
      <c r="C8" s="36"/>
      <c r="D8" s="141" t="s">
        <v>106</v>
      </c>
      <c r="E8" s="36"/>
      <c r="F8" s="36"/>
      <c r="G8" s="36"/>
      <c r="H8" s="36"/>
      <c r="I8" s="143"/>
      <c r="J8" s="36"/>
      <c r="K8" s="36"/>
      <c r="L8" s="61"/>
      <c r="S8" s="36"/>
      <c r="T8" s="36"/>
      <c r="U8" s="36"/>
      <c r="V8" s="36"/>
      <c r="W8" s="36"/>
      <c r="X8" s="36"/>
      <c r="Y8" s="36"/>
      <c r="Z8" s="36"/>
      <c r="AA8" s="36"/>
      <c r="AB8" s="36"/>
      <c r="AC8" s="36"/>
      <c r="AD8" s="36"/>
      <c r="AE8" s="36"/>
      <c r="AZ8" s="135" t="s">
        <v>1371</v>
      </c>
      <c r="BA8" s="135" t="s">
        <v>1371</v>
      </c>
      <c r="BB8" s="135" t="s">
        <v>1</v>
      </c>
      <c r="BC8" s="135" t="s">
        <v>1372</v>
      </c>
      <c r="BD8" s="135" t="s">
        <v>103</v>
      </c>
    </row>
    <row r="9" s="2" customFormat="1" ht="16.5" customHeight="1">
      <c r="A9" s="36"/>
      <c r="B9" s="42"/>
      <c r="C9" s="36"/>
      <c r="D9" s="36"/>
      <c r="E9" s="144" t="s">
        <v>1373</v>
      </c>
      <c r="F9" s="36"/>
      <c r="G9" s="36"/>
      <c r="H9" s="36"/>
      <c r="I9" s="143"/>
      <c r="J9" s="36"/>
      <c r="K9" s="36"/>
      <c r="L9" s="61"/>
      <c r="S9" s="36"/>
      <c r="T9" s="36"/>
      <c r="U9" s="36"/>
      <c r="V9" s="36"/>
      <c r="W9" s="36"/>
      <c r="X9" s="36"/>
      <c r="Y9" s="36"/>
      <c r="Z9" s="36"/>
      <c r="AA9" s="36"/>
      <c r="AB9" s="36"/>
      <c r="AC9" s="36"/>
      <c r="AD9" s="36"/>
      <c r="AE9" s="36"/>
      <c r="AZ9" s="135" t="s">
        <v>1374</v>
      </c>
      <c r="BA9" s="135" t="s">
        <v>1374</v>
      </c>
      <c r="BB9" s="135" t="s">
        <v>1</v>
      </c>
      <c r="BC9" s="135" t="s">
        <v>1034</v>
      </c>
      <c r="BD9" s="135" t="s">
        <v>103</v>
      </c>
    </row>
    <row r="10" s="2" customFormat="1">
      <c r="A10" s="36"/>
      <c r="B10" s="42"/>
      <c r="C10" s="36"/>
      <c r="D10" s="36"/>
      <c r="E10" s="36"/>
      <c r="F10" s="36"/>
      <c r="G10" s="36"/>
      <c r="H10" s="36"/>
      <c r="I10" s="143"/>
      <c r="J10" s="36"/>
      <c r="K10" s="36"/>
      <c r="L10" s="61"/>
      <c r="S10" s="36"/>
      <c r="T10" s="36"/>
      <c r="U10" s="36"/>
      <c r="V10" s="36"/>
      <c r="W10" s="36"/>
      <c r="X10" s="36"/>
      <c r="Y10" s="36"/>
      <c r="Z10" s="36"/>
      <c r="AA10" s="36"/>
      <c r="AB10" s="36"/>
      <c r="AC10" s="36"/>
      <c r="AD10" s="36"/>
      <c r="AE10" s="36"/>
      <c r="AZ10" s="135" t="s">
        <v>1375</v>
      </c>
      <c r="BA10" s="135" t="s">
        <v>1375</v>
      </c>
      <c r="BB10" s="135" t="s">
        <v>1</v>
      </c>
      <c r="BC10" s="135" t="s">
        <v>1376</v>
      </c>
      <c r="BD10" s="135" t="s">
        <v>103</v>
      </c>
    </row>
    <row r="11" s="2" customFormat="1" ht="12" customHeight="1">
      <c r="A11" s="36"/>
      <c r="B11" s="42"/>
      <c r="C11" s="36"/>
      <c r="D11" s="141" t="s">
        <v>18</v>
      </c>
      <c r="E11" s="36"/>
      <c r="F11" s="145" t="s">
        <v>1</v>
      </c>
      <c r="G11" s="36"/>
      <c r="H11" s="36"/>
      <c r="I11" s="146" t="s">
        <v>19</v>
      </c>
      <c r="J11" s="145" t="s">
        <v>1</v>
      </c>
      <c r="K11" s="36"/>
      <c r="L11" s="61"/>
      <c r="S11" s="36"/>
      <c r="T11" s="36"/>
      <c r="U11" s="36"/>
      <c r="V11" s="36"/>
      <c r="W11" s="36"/>
      <c r="X11" s="36"/>
      <c r="Y11" s="36"/>
      <c r="Z11" s="36"/>
      <c r="AA11" s="36"/>
      <c r="AB11" s="36"/>
      <c r="AC11" s="36"/>
      <c r="AD11" s="36"/>
      <c r="AE11" s="36"/>
      <c r="AZ11" s="135" t="s">
        <v>1377</v>
      </c>
      <c r="BA11" s="135" t="s">
        <v>1377</v>
      </c>
      <c r="BB11" s="135" t="s">
        <v>1</v>
      </c>
      <c r="BC11" s="135" t="s">
        <v>1378</v>
      </c>
      <c r="BD11" s="135" t="s">
        <v>103</v>
      </c>
    </row>
    <row r="12" s="2" customFormat="1" ht="12" customHeight="1">
      <c r="A12" s="36"/>
      <c r="B12" s="42"/>
      <c r="C12" s="36"/>
      <c r="D12" s="141" t="s">
        <v>20</v>
      </c>
      <c r="E12" s="36"/>
      <c r="F12" s="145" t="s">
        <v>21</v>
      </c>
      <c r="G12" s="36"/>
      <c r="H12" s="36"/>
      <c r="I12" s="146" t="s">
        <v>22</v>
      </c>
      <c r="J12" s="147" t="str">
        <f>'Rekapitulace stavby'!AN8</f>
        <v>28. 4. 2020</v>
      </c>
      <c r="K12" s="36"/>
      <c r="L12" s="61"/>
      <c r="S12" s="36"/>
      <c r="T12" s="36"/>
      <c r="U12" s="36"/>
      <c r="V12" s="36"/>
      <c r="W12" s="36"/>
      <c r="X12" s="36"/>
      <c r="Y12" s="36"/>
      <c r="Z12" s="36"/>
      <c r="AA12" s="36"/>
      <c r="AB12" s="36"/>
      <c r="AC12" s="36"/>
      <c r="AD12" s="36"/>
      <c r="AE12" s="36"/>
      <c r="AZ12" s="135" t="s">
        <v>1379</v>
      </c>
      <c r="BA12" s="135" t="s">
        <v>1379</v>
      </c>
      <c r="BB12" s="135" t="s">
        <v>1</v>
      </c>
      <c r="BC12" s="135" t="s">
        <v>1380</v>
      </c>
      <c r="BD12" s="135" t="s">
        <v>103</v>
      </c>
    </row>
    <row r="13" s="2" customFormat="1" ht="10.8" customHeight="1">
      <c r="A13" s="36"/>
      <c r="B13" s="42"/>
      <c r="C13" s="36"/>
      <c r="D13" s="36"/>
      <c r="E13" s="36"/>
      <c r="F13" s="36"/>
      <c r="G13" s="36"/>
      <c r="H13" s="36"/>
      <c r="I13" s="143"/>
      <c r="J13" s="36"/>
      <c r="K13" s="36"/>
      <c r="L13" s="61"/>
      <c r="S13" s="36"/>
      <c r="T13" s="36"/>
      <c r="U13" s="36"/>
      <c r="V13" s="36"/>
      <c r="W13" s="36"/>
      <c r="X13" s="36"/>
      <c r="Y13" s="36"/>
      <c r="Z13" s="36"/>
      <c r="AA13" s="36"/>
      <c r="AB13" s="36"/>
      <c r="AC13" s="36"/>
      <c r="AD13" s="36"/>
      <c r="AE13" s="36"/>
      <c r="AZ13" s="135" t="s">
        <v>1381</v>
      </c>
      <c r="BA13" s="135" t="s">
        <v>1381</v>
      </c>
      <c r="BB13" s="135" t="s">
        <v>1</v>
      </c>
      <c r="BC13" s="135" t="s">
        <v>1382</v>
      </c>
      <c r="BD13" s="135" t="s">
        <v>103</v>
      </c>
    </row>
    <row r="14" s="2" customFormat="1" ht="12" customHeight="1">
      <c r="A14" s="36"/>
      <c r="B14" s="42"/>
      <c r="C14" s="36"/>
      <c r="D14" s="141" t="s">
        <v>24</v>
      </c>
      <c r="E14" s="36"/>
      <c r="F14" s="36"/>
      <c r="G14" s="36"/>
      <c r="H14" s="36"/>
      <c r="I14" s="146" t="s">
        <v>25</v>
      </c>
      <c r="J14" s="145" t="str">
        <f>IF('Rekapitulace stavby'!AN10="","",'Rekapitulace stavby'!AN10)</f>
        <v/>
      </c>
      <c r="K14" s="36"/>
      <c r="L14" s="61"/>
      <c r="S14" s="36"/>
      <c r="T14" s="36"/>
      <c r="U14" s="36"/>
      <c r="V14" s="36"/>
      <c r="W14" s="36"/>
      <c r="X14" s="36"/>
      <c r="Y14" s="36"/>
      <c r="Z14" s="36"/>
      <c r="AA14" s="36"/>
      <c r="AB14" s="36"/>
      <c r="AC14" s="36"/>
      <c r="AD14" s="36"/>
      <c r="AE14" s="36"/>
    </row>
    <row r="15" s="2" customFormat="1" ht="18" customHeight="1">
      <c r="A15" s="36"/>
      <c r="B15" s="42"/>
      <c r="C15" s="36"/>
      <c r="D15" s="36"/>
      <c r="E15" s="145" t="str">
        <f>IF('Rekapitulace stavby'!E11="","",'Rekapitulace stavby'!E11)</f>
        <v xml:space="preserve"> </v>
      </c>
      <c r="F15" s="36"/>
      <c r="G15" s="36"/>
      <c r="H15" s="36"/>
      <c r="I15" s="146" t="s">
        <v>26</v>
      </c>
      <c r="J15" s="145" t="str">
        <f>IF('Rekapitulace stavby'!AN11="","",'Rekapitulace stavby'!AN11)</f>
        <v/>
      </c>
      <c r="K15" s="36"/>
      <c r="L15" s="61"/>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143"/>
      <c r="J16" s="36"/>
      <c r="K16" s="36"/>
      <c r="L16" s="61"/>
      <c r="S16" s="36"/>
      <c r="T16" s="36"/>
      <c r="U16" s="36"/>
      <c r="V16" s="36"/>
      <c r="W16" s="36"/>
      <c r="X16" s="36"/>
      <c r="Y16" s="36"/>
      <c r="Z16" s="36"/>
      <c r="AA16" s="36"/>
      <c r="AB16" s="36"/>
      <c r="AC16" s="36"/>
      <c r="AD16" s="36"/>
      <c r="AE16" s="36"/>
    </row>
    <row r="17" s="2" customFormat="1" ht="12" customHeight="1">
      <c r="A17" s="36"/>
      <c r="B17" s="42"/>
      <c r="C17" s="36"/>
      <c r="D17" s="141" t="s">
        <v>27</v>
      </c>
      <c r="E17" s="36"/>
      <c r="F17" s="36"/>
      <c r="G17" s="36"/>
      <c r="H17" s="36"/>
      <c r="I17" s="146" t="s">
        <v>25</v>
      </c>
      <c r="J17" s="31" t="str">
        <f>'Rekapitulace stavby'!AN13</f>
        <v>Vyplň údaj</v>
      </c>
      <c r="K17" s="36"/>
      <c r="L17" s="61"/>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45"/>
      <c r="G18" s="145"/>
      <c r="H18" s="145"/>
      <c r="I18" s="146" t="s">
        <v>26</v>
      </c>
      <c r="J18" s="31" t="str">
        <f>'Rekapitulace stavby'!AN14</f>
        <v>Vyplň údaj</v>
      </c>
      <c r="K18" s="36"/>
      <c r="L18" s="61"/>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143"/>
      <c r="J19" s="36"/>
      <c r="K19" s="36"/>
      <c r="L19" s="61"/>
      <c r="S19" s="36"/>
      <c r="T19" s="36"/>
      <c r="U19" s="36"/>
      <c r="V19" s="36"/>
      <c r="W19" s="36"/>
      <c r="X19" s="36"/>
      <c r="Y19" s="36"/>
      <c r="Z19" s="36"/>
      <c r="AA19" s="36"/>
      <c r="AB19" s="36"/>
      <c r="AC19" s="36"/>
      <c r="AD19" s="36"/>
      <c r="AE19" s="36"/>
    </row>
    <row r="20" s="2" customFormat="1" ht="12" customHeight="1">
      <c r="A20" s="36"/>
      <c r="B20" s="42"/>
      <c r="C20" s="36"/>
      <c r="D20" s="141" t="s">
        <v>29</v>
      </c>
      <c r="E20" s="36"/>
      <c r="F20" s="36"/>
      <c r="G20" s="36"/>
      <c r="H20" s="36"/>
      <c r="I20" s="146" t="s">
        <v>25</v>
      </c>
      <c r="J20" s="145" t="str">
        <f>IF('Rekapitulace stavby'!AN16="","",'Rekapitulace stavby'!AN16)</f>
        <v/>
      </c>
      <c r="K20" s="36"/>
      <c r="L20" s="61"/>
      <c r="S20" s="36"/>
      <c r="T20" s="36"/>
      <c r="U20" s="36"/>
      <c r="V20" s="36"/>
      <c r="W20" s="36"/>
      <c r="X20" s="36"/>
      <c r="Y20" s="36"/>
      <c r="Z20" s="36"/>
      <c r="AA20" s="36"/>
      <c r="AB20" s="36"/>
      <c r="AC20" s="36"/>
      <c r="AD20" s="36"/>
      <c r="AE20" s="36"/>
    </row>
    <row r="21" s="2" customFormat="1" ht="18" customHeight="1">
      <c r="A21" s="36"/>
      <c r="B21" s="42"/>
      <c r="C21" s="36"/>
      <c r="D21" s="36"/>
      <c r="E21" s="145" t="str">
        <f>IF('Rekapitulace stavby'!E17="","",'Rekapitulace stavby'!E17)</f>
        <v xml:space="preserve"> </v>
      </c>
      <c r="F21" s="36"/>
      <c r="G21" s="36"/>
      <c r="H21" s="36"/>
      <c r="I21" s="146" t="s">
        <v>26</v>
      </c>
      <c r="J21" s="145" t="str">
        <f>IF('Rekapitulace stavby'!AN17="","",'Rekapitulace stavby'!AN17)</f>
        <v/>
      </c>
      <c r="K21" s="36"/>
      <c r="L21" s="61"/>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143"/>
      <c r="J22" s="36"/>
      <c r="K22" s="36"/>
      <c r="L22" s="61"/>
      <c r="S22" s="36"/>
      <c r="T22" s="36"/>
      <c r="U22" s="36"/>
      <c r="V22" s="36"/>
      <c r="W22" s="36"/>
      <c r="X22" s="36"/>
      <c r="Y22" s="36"/>
      <c r="Z22" s="36"/>
      <c r="AA22" s="36"/>
      <c r="AB22" s="36"/>
      <c r="AC22" s="36"/>
      <c r="AD22" s="36"/>
      <c r="AE22" s="36"/>
    </row>
    <row r="23" s="2" customFormat="1" ht="12" customHeight="1">
      <c r="A23" s="36"/>
      <c r="B23" s="42"/>
      <c r="C23" s="36"/>
      <c r="D23" s="141" t="s">
        <v>31</v>
      </c>
      <c r="E23" s="36"/>
      <c r="F23" s="36"/>
      <c r="G23" s="36"/>
      <c r="H23" s="36"/>
      <c r="I23" s="146" t="s">
        <v>25</v>
      </c>
      <c r="J23" s="145" t="str">
        <f>IF('Rekapitulace stavby'!AN19="","",'Rekapitulace stavby'!AN19)</f>
        <v/>
      </c>
      <c r="K23" s="36"/>
      <c r="L23" s="61"/>
      <c r="S23" s="36"/>
      <c r="T23" s="36"/>
      <c r="U23" s="36"/>
      <c r="V23" s="36"/>
      <c r="W23" s="36"/>
      <c r="X23" s="36"/>
      <c r="Y23" s="36"/>
      <c r="Z23" s="36"/>
      <c r="AA23" s="36"/>
      <c r="AB23" s="36"/>
      <c r="AC23" s="36"/>
      <c r="AD23" s="36"/>
      <c r="AE23" s="36"/>
    </row>
    <row r="24" s="2" customFormat="1" ht="18" customHeight="1">
      <c r="A24" s="36"/>
      <c r="B24" s="42"/>
      <c r="C24" s="36"/>
      <c r="D24" s="36"/>
      <c r="E24" s="145" t="str">
        <f>IF('Rekapitulace stavby'!E20="","",'Rekapitulace stavby'!E20)</f>
        <v xml:space="preserve"> </v>
      </c>
      <c r="F24" s="36"/>
      <c r="G24" s="36"/>
      <c r="H24" s="36"/>
      <c r="I24" s="146" t="s">
        <v>26</v>
      </c>
      <c r="J24" s="145" t="str">
        <f>IF('Rekapitulace stavby'!AN20="","",'Rekapitulace stavby'!AN20)</f>
        <v/>
      </c>
      <c r="K24" s="36"/>
      <c r="L24" s="61"/>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143"/>
      <c r="J25" s="36"/>
      <c r="K25" s="36"/>
      <c r="L25" s="61"/>
      <c r="S25" s="36"/>
      <c r="T25" s="36"/>
      <c r="U25" s="36"/>
      <c r="V25" s="36"/>
      <c r="W25" s="36"/>
      <c r="X25" s="36"/>
      <c r="Y25" s="36"/>
      <c r="Z25" s="36"/>
      <c r="AA25" s="36"/>
      <c r="AB25" s="36"/>
      <c r="AC25" s="36"/>
      <c r="AD25" s="36"/>
      <c r="AE25" s="36"/>
    </row>
    <row r="26" s="2" customFormat="1" ht="12" customHeight="1">
      <c r="A26" s="36"/>
      <c r="B26" s="42"/>
      <c r="C26" s="36"/>
      <c r="D26" s="141" t="s">
        <v>32</v>
      </c>
      <c r="E26" s="36"/>
      <c r="F26" s="36"/>
      <c r="G26" s="36"/>
      <c r="H26" s="36"/>
      <c r="I26" s="143"/>
      <c r="J26" s="36"/>
      <c r="K26" s="36"/>
      <c r="L26" s="61"/>
      <c r="S26" s="36"/>
      <c r="T26" s="36"/>
      <c r="U26" s="36"/>
      <c r="V26" s="36"/>
      <c r="W26" s="36"/>
      <c r="X26" s="36"/>
      <c r="Y26" s="36"/>
      <c r="Z26" s="36"/>
      <c r="AA26" s="36"/>
      <c r="AB26" s="36"/>
      <c r="AC26" s="36"/>
      <c r="AD26" s="36"/>
      <c r="AE26" s="36"/>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6"/>
      <c r="B28" s="42"/>
      <c r="C28" s="36"/>
      <c r="D28" s="36"/>
      <c r="E28" s="36"/>
      <c r="F28" s="36"/>
      <c r="G28" s="36"/>
      <c r="H28" s="36"/>
      <c r="I28" s="143"/>
      <c r="J28" s="36"/>
      <c r="K28" s="36"/>
      <c r="L28" s="61"/>
      <c r="S28" s="36"/>
      <c r="T28" s="36"/>
      <c r="U28" s="36"/>
      <c r="V28" s="36"/>
      <c r="W28" s="36"/>
      <c r="X28" s="36"/>
      <c r="Y28" s="36"/>
      <c r="Z28" s="36"/>
      <c r="AA28" s="36"/>
      <c r="AB28" s="36"/>
      <c r="AC28" s="36"/>
      <c r="AD28" s="36"/>
      <c r="AE28" s="36"/>
    </row>
    <row r="29" s="2" customFormat="1" ht="6.96" customHeight="1">
      <c r="A29" s="36"/>
      <c r="B29" s="42"/>
      <c r="C29" s="36"/>
      <c r="D29" s="153"/>
      <c r="E29" s="153"/>
      <c r="F29" s="153"/>
      <c r="G29" s="153"/>
      <c r="H29" s="153"/>
      <c r="I29" s="154"/>
      <c r="J29" s="153"/>
      <c r="K29" s="153"/>
      <c r="L29" s="61"/>
      <c r="S29" s="36"/>
      <c r="T29" s="36"/>
      <c r="U29" s="36"/>
      <c r="V29" s="36"/>
      <c r="W29" s="36"/>
      <c r="X29" s="36"/>
      <c r="Y29" s="36"/>
      <c r="Z29" s="36"/>
      <c r="AA29" s="36"/>
      <c r="AB29" s="36"/>
      <c r="AC29" s="36"/>
      <c r="AD29" s="36"/>
      <c r="AE29" s="36"/>
    </row>
    <row r="30" s="2" customFormat="1" ht="25.44" customHeight="1">
      <c r="A30" s="36"/>
      <c r="B30" s="42"/>
      <c r="C30" s="36"/>
      <c r="D30" s="155" t="s">
        <v>33</v>
      </c>
      <c r="E30" s="36"/>
      <c r="F30" s="36"/>
      <c r="G30" s="36"/>
      <c r="H30" s="36"/>
      <c r="I30" s="143"/>
      <c r="J30" s="156">
        <f>ROUND(J117, 2)</f>
        <v>0</v>
      </c>
      <c r="K30" s="36"/>
      <c r="L30" s="61"/>
      <c r="S30" s="36"/>
      <c r="T30" s="36"/>
      <c r="U30" s="36"/>
      <c r="V30" s="36"/>
      <c r="W30" s="36"/>
      <c r="X30" s="36"/>
      <c r="Y30" s="36"/>
      <c r="Z30" s="36"/>
      <c r="AA30" s="36"/>
      <c r="AB30" s="36"/>
      <c r="AC30" s="36"/>
      <c r="AD30" s="36"/>
      <c r="AE30" s="36"/>
    </row>
    <row r="31" s="2" customFormat="1" ht="6.96" customHeight="1">
      <c r="A31" s="36"/>
      <c r="B31" s="42"/>
      <c r="C31" s="36"/>
      <c r="D31" s="153"/>
      <c r="E31" s="153"/>
      <c r="F31" s="153"/>
      <c r="G31" s="153"/>
      <c r="H31" s="153"/>
      <c r="I31" s="154"/>
      <c r="J31" s="153"/>
      <c r="K31" s="153"/>
      <c r="L31" s="61"/>
      <c r="S31" s="36"/>
      <c r="T31" s="36"/>
      <c r="U31" s="36"/>
      <c r="V31" s="36"/>
      <c r="W31" s="36"/>
      <c r="X31" s="36"/>
      <c r="Y31" s="36"/>
      <c r="Z31" s="36"/>
      <c r="AA31" s="36"/>
      <c r="AB31" s="36"/>
      <c r="AC31" s="36"/>
      <c r="AD31" s="36"/>
      <c r="AE31" s="36"/>
    </row>
    <row r="32" s="2" customFormat="1" ht="14.4" customHeight="1">
      <c r="A32" s="36"/>
      <c r="B32" s="42"/>
      <c r="C32" s="36"/>
      <c r="D32" s="36"/>
      <c r="E32" s="36"/>
      <c r="F32" s="157" t="s">
        <v>35</v>
      </c>
      <c r="G32" s="36"/>
      <c r="H32" s="36"/>
      <c r="I32" s="158" t="s">
        <v>34</v>
      </c>
      <c r="J32" s="157" t="s">
        <v>36</v>
      </c>
      <c r="K32" s="36"/>
      <c r="L32" s="61"/>
      <c r="S32" s="36"/>
      <c r="T32" s="36"/>
      <c r="U32" s="36"/>
      <c r="V32" s="36"/>
      <c r="W32" s="36"/>
      <c r="X32" s="36"/>
      <c r="Y32" s="36"/>
      <c r="Z32" s="36"/>
      <c r="AA32" s="36"/>
      <c r="AB32" s="36"/>
      <c r="AC32" s="36"/>
      <c r="AD32" s="36"/>
      <c r="AE32" s="36"/>
    </row>
    <row r="33" s="2" customFormat="1" ht="14.4" customHeight="1">
      <c r="A33" s="36"/>
      <c r="B33" s="42"/>
      <c r="C33" s="36"/>
      <c r="D33" s="159" t="s">
        <v>37</v>
      </c>
      <c r="E33" s="141" t="s">
        <v>38</v>
      </c>
      <c r="F33" s="160">
        <f>ROUND((SUM(BE117:BE182)),  2)</f>
        <v>0</v>
      </c>
      <c r="G33" s="36"/>
      <c r="H33" s="36"/>
      <c r="I33" s="161">
        <v>0.20999999999999999</v>
      </c>
      <c r="J33" s="160">
        <f>ROUND(((SUM(BE117:BE182))*I33),  2)</f>
        <v>0</v>
      </c>
      <c r="K33" s="36"/>
      <c r="L33" s="61"/>
      <c r="S33" s="36"/>
      <c r="T33" s="36"/>
      <c r="U33" s="36"/>
      <c r="V33" s="36"/>
      <c r="W33" s="36"/>
      <c r="X33" s="36"/>
      <c r="Y33" s="36"/>
      <c r="Z33" s="36"/>
      <c r="AA33" s="36"/>
      <c r="AB33" s="36"/>
      <c r="AC33" s="36"/>
      <c r="AD33" s="36"/>
      <c r="AE33" s="36"/>
    </row>
    <row r="34" s="2" customFormat="1" ht="14.4" customHeight="1">
      <c r="A34" s="36"/>
      <c r="B34" s="42"/>
      <c r="C34" s="36"/>
      <c r="D34" s="36"/>
      <c r="E34" s="141" t="s">
        <v>39</v>
      </c>
      <c r="F34" s="160">
        <f>ROUND((SUM(BF117:BF182)),  2)</f>
        <v>0</v>
      </c>
      <c r="G34" s="36"/>
      <c r="H34" s="36"/>
      <c r="I34" s="161">
        <v>0.14999999999999999</v>
      </c>
      <c r="J34" s="160">
        <f>ROUND(((SUM(BF117:BF182))*I34),  2)</f>
        <v>0</v>
      </c>
      <c r="K34" s="36"/>
      <c r="L34" s="61"/>
      <c r="S34" s="36"/>
      <c r="T34" s="36"/>
      <c r="U34" s="36"/>
      <c r="V34" s="36"/>
      <c r="W34" s="36"/>
      <c r="X34" s="36"/>
      <c r="Y34" s="36"/>
      <c r="Z34" s="36"/>
      <c r="AA34" s="36"/>
      <c r="AB34" s="36"/>
      <c r="AC34" s="36"/>
      <c r="AD34" s="36"/>
      <c r="AE34" s="36"/>
    </row>
    <row r="35" hidden="1" s="2" customFormat="1" ht="14.4" customHeight="1">
      <c r="A35" s="36"/>
      <c r="B35" s="42"/>
      <c r="C35" s="36"/>
      <c r="D35" s="36"/>
      <c r="E35" s="141" t="s">
        <v>40</v>
      </c>
      <c r="F35" s="160">
        <f>ROUND((SUM(BG117:BG182)),  2)</f>
        <v>0</v>
      </c>
      <c r="G35" s="36"/>
      <c r="H35" s="36"/>
      <c r="I35" s="161">
        <v>0.20999999999999999</v>
      </c>
      <c r="J35" s="160">
        <f>0</f>
        <v>0</v>
      </c>
      <c r="K35" s="36"/>
      <c r="L35" s="61"/>
      <c r="S35" s="36"/>
      <c r="T35" s="36"/>
      <c r="U35" s="36"/>
      <c r="V35" s="36"/>
      <c r="W35" s="36"/>
      <c r="X35" s="36"/>
      <c r="Y35" s="36"/>
      <c r="Z35" s="36"/>
      <c r="AA35" s="36"/>
      <c r="AB35" s="36"/>
      <c r="AC35" s="36"/>
      <c r="AD35" s="36"/>
      <c r="AE35" s="36"/>
    </row>
    <row r="36" hidden="1" s="2" customFormat="1" ht="14.4" customHeight="1">
      <c r="A36" s="36"/>
      <c r="B36" s="42"/>
      <c r="C36" s="36"/>
      <c r="D36" s="36"/>
      <c r="E36" s="141" t="s">
        <v>41</v>
      </c>
      <c r="F36" s="160">
        <f>ROUND((SUM(BH117:BH182)),  2)</f>
        <v>0</v>
      </c>
      <c r="G36" s="36"/>
      <c r="H36" s="36"/>
      <c r="I36" s="161">
        <v>0.14999999999999999</v>
      </c>
      <c r="J36" s="160">
        <f>0</f>
        <v>0</v>
      </c>
      <c r="K36" s="36"/>
      <c r="L36" s="61"/>
      <c r="S36" s="36"/>
      <c r="T36" s="36"/>
      <c r="U36" s="36"/>
      <c r="V36" s="36"/>
      <c r="W36" s="36"/>
      <c r="X36" s="36"/>
      <c r="Y36" s="36"/>
      <c r="Z36" s="36"/>
      <c r="AA36" s="36"/>
      <c r="AB36" s="36"/>
      <c r="AC36" s="36"/>
      <c r="AD36" s="36"/>
      <c r="AE36" s="36"/>
    </row>
    <row r="37" hidden="1" s="2" customFormat="1" ht="14.4" customHeight="1">
      <c r="A37" s="36"/>
      <c r="B37" s="42"/>
      <c r="C37" s="36"/>
      <c r="D37" s="36"/>
      <c r="E37" s="141" t="s">
        <v>42</v>
      </c>
      <c r="F37" s="160">
        <f>ROUND((SUM(BI117:BI182)),  2)</f>
        <v>0</v>
      </c>
      <c r="G37" s="36"/>
      <c r="H37" s="36"/>
      <c r="I37" s="161">
        <v>0</v>
      </c>
      <c r="J37" s="160">
        <f>0</f>
        <v>0</v>
      </c>
      <c r="K37" s="36"/>
      <c r="L37" s="61"/>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143"/>
      <c r="J38" s="36"/>
      <c r="K38" s="36"/>
      <c r="L38" s="61"/>
      <c r="S38" s="36"/>
      <c r="T38" s="36"/>
      <c r="U38" s="36"/>
      <c r="V38" s="36"/>
      <c r="W38" s="36"/>
      <c r="X38" s="36"/>
      <c r="Y38" s="36"/>
      <c r="Z38" s="36"/>
      <c r="AA38" s="36"/>
      <c r="AB38" s="36"/>
      <c r="AC38" s="36"/>
      <c r="AD38" s="36"/>
      <c r="AE38" s="36"/>
    </row>
    <row r="39" s="2" customFormat="1" ht="25.44" customHeight="1">
      <c r="A39" s="36"/>
      <c r="B39" s="42"/>
      <c r="C39" s="162"/>
      <c r="D39" s="163" t="s">
        <v>43</v>
      </c>
      <c r="E39" s="164"/>
      <c r="F39" s="164"/>
      <c r="G39" s="165" t="s">
        <v>44</v>
      </c>
      <c r="H39" s="166" t="s">
        <v>45</v>
      </c>
      <c r="I39" s="167"/>
      <c r="J39" s="168">
        <f>SUM(J30:J37)</f>
        <v>0</v>
      </c>
      <c r="K39" s="169"/>
      <c r="L39" s="61"/>
      <c r="S39" s="36"/>
      <c r="T39" s="36"/>
      <c r="U39" s="36"/>
      <c r="V39" s="36"/>
      <c r="W39" s="36"/>
      <c r="X39" s="36"/>
      <c r="Y39" s="36"/>
      <c r="Z39" s="36"/>
      <c r="AA39" s="36"/>
      <c r="AB39" s="36"/>
      <c r="AC39" s="36"/>
      <c r="AD39" s="36"/>
      <c r="AE39" s="36"/>
    </row>
    <row r="40" s="2" customFormat="1" ht="14.4" customHeight="1">
      <c r="A40" s="36"/>
      <c r="B40" s="42"/>
      <c r="C40" s="36"/>
      <c r="D40" s="36"/>
      <c r="E40" s="36"/>
      <c r="F40" s="36"/>
      <c r="G40" s="36"/>
      <c r="H40" s="36"/>
      <c r="I40" s="143"/>
      <c r="J40" s="36"/>
      <c r="K40" s="36"/>
      <c r="L40" s="61"/>
      <c r="S40" s="36"/>
      <c r="T40" s="36"/>
      <c r="U40" s="36"/>
      <c r="V40" s="36"/>
      <c r="W40" s="36"/>
      <c r="X40" s="36"/>
      <c r="Y40" s="36"/>
      <c r="Z40" s="36"/>
      <c r="AA40" s="36"/>
      <c r="AB40" s="36"/>
      <c r="AC40" s="36"/>
      <c r="AD40" s="36"/>
      <c r="AE40" s="36"/>
    </row>
    <row r="41" s="1" customFormat="1" ht="14.4" customHeight="1">
      <c r="B41" s="18"/>
      <c r="I41" s="134"/>
      <c r="L41" s="18"/>
    </row>
    <row r="42" s="1" customFormat="1" ht="14.4" customHeight="1">
      <c r="B42" s="18"/>
      <c r="I42" s="134"/>
      <c r="L42" s="18"/>
    </row>
    <row r="43" s="1" customFormat="1" ht="14.4" customHeight="1">
      <c r="B43" s="18"/>
      <c r="I43" s="134"/>
      <c r="L43" s="18"/>
    </row>
    <row r="44" s="1" customFormat="1" ht="14.4" customHeight="1">
      <c r="B44" s="18"/>
      <c r="I44" s="134"/>
      <c r="L44" s="18"/>
    </row>
    <row r="45" s="1" customFormat="1" ht="14.4" customHeight="1">
      <c r="B45" s="18"/>
      <c r="I45" s="134"/>
      <c r="L45" s="18"/>
    </row>
    <row r="46" s="1" customFormat="1" ht="14.4" customHeight="1">
      <c r="B46" s="18"/>
      <c r="I46" s="134"/>
      <c r="L46" s="18"/>
    </row>
    <row r="47" s="1" customFormat="1" ht="14.4" customHeight="1">
      <c r="B47" s="18"/>
      <c r="I47" s="134"/>
      <c r="L47" s="18"/>
    </row>
    <row r="48" s="1" customFormat="1" ht="14.4" customHeight="1">
      <c r="B48" s="18"/>
      <c r="I48" s="134"/>
      <c r="L48" s="18"/>
    </row>
    <row r="49" s="1" customFormat="1" ht="14.4" customHeight="1">
      <c r="B49" s="18"/>
      <c r="I49" s="134"/>
      <c r="L49" s="18"/>
    </row>
    <row r="50" s="2" customFormat="1" ht="14.4" customHeight="1">
      <c r="B50" s="61"/>
      <c r="D50" s="170" t="s">
        <v>46</v>
      </c>
      <c r="E50" s="171"/>
      <c r="F50" s="171"/>
      <c r="G50" s="170" t="s">
        <v>47</v>
      </c>
      <c r="H50" s="171"/>
      <c r="I50" s="172"/>
      <c r="J50" s="171"/>
      <c r="K50" s="171"/>
      <c r="L50" s="6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6"/>
      <c r="B61" s="42"/>
      <c r="C61" s="36"/>
      <c r="D61" s="173" t="s">
        <v>48</v>
      </c>
      <c r="E61" s="174"/>
      <c r="F61" s="175" t="s">
        <v>49</v>
      </c>
      <c r="G61" s="173" t="s">
        <v>48</v>
      </c>
      <c r="H61" s="174"/>
      <c r="I61" s="176"/>
      <c r="J61" s="177" t="s">
        <v>49</v>
      </c>
      <c r="K61" s="174"/>
      <c r="L61" s="61"/>
      <c r="S61" s="36"/>
      <c r="T61" s="36"/>
      <c r="U61" s="36"/>
      <c r="V61" s="36"/>
      <c r="W61" s="36"/>
      <c r="X61" s="36"/>
      <c r="Y61" s="36"/>
      <c r="Z61" s="36"/>
      <c r="AA61" s="36"/>
      <c r="AB61" s="36"/>
      <c r="AC61" s="36"/>
      <c r="AD61" s="36"/>
      <c r="AE61" s="36"/>
    </row>
    <row r="62">
      <c r="B62" s="18"/>
      <c r="L62" s="18"/>
    </row>
    <row r="63">
      <c r="B63" s="18"/>
      <c r="L63" s="18"/>
    </row>
    <row r="64">
      <c r="B64" s="18"/>
      <c r="L64" s="18"/>
    </row>
    <row r="65" s="2" customFormat="1">
      <c r="A65" s="36"/>
      <c r="B65" s="42"/>
      <c r="C65" s="36"/>
      <c r="D65" s="170" t="s">
        <v>50</v>
      </c>
      <c r="E65" s="178"/>
      <c r="F65" s="178"/>
      <c r="G65" s="170" t="s">
        <v>51</v>
      </c>
      <c r="H65" s="178"/>
      <c r="I65" s="179"/>
      <c r="J65" s="178"/>
      <c r="K65" s="178"/>
      <c r="L65" s="61"/>
      <c r="S65" s="36"/>
      <c r="T65" s="36"/>
      <c r="U65" s="36"/>
      <c r="V65" s="36"/>
      <c r="W65" s="36"/>
      <c r="X65" s="36"/>
      <c r="Y65" s="36"/>
      <c r="Z65" s="36"/>
      <c r="AA65" s="36"/>
      <c r="AB65" s="36"/>
      <c r="AC65" s="36"/>
      <c r="AD65" s="36"/>
      <c r="AE65" s="36"/>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6"/>
      <c r="B76" s="42"/>
      <c r="C76" s="36"/>
      <c r="D76" s="173" t="s">
        <v>48</v>
      </c>
      <c r="E76" s="174"/>
      <c r="F76" s="175" t="s">
        <v>49</v>
      </c>
      <c r="G76" s="173" t="s">
        <v>48</v>
      </c>
      <c r="H76" s="174"/>
      <c r="I76" s="176"/>
      <c r="J76" s="177" t="s">
        <v>49</v>
      </c>
      <c r="K76" s="174"/>
      <c r="L76" s="61"/>
      <c r="S76" s="36"/>
      <c r="T76" s="36"/>
      <c r="U76" s="36"/>
      <c r="V76" s="36"/>
      <c r="W76" s="36"/>
      <c r="X76" s="36"/>
      <c r="Y76" s="36"/>
      <c r="Z76" s="36"/>
      <c r="AA76" s="36"/>
      <c r="AB76" s="36"/>
      <c r="AC76" s="36"/>
      <c r="AD76" s="36"/>
      <c r="AE76" s="36"/>
    </row>
    <row r="77" s="2" customFormat="1" ht="14.4" customHeight="1">
      <c r="A77" s="36"/>
      <c r="B77" s="180"/>
      <c r="C77" s="181"/>
      <c r="D77" s="181"/>
      <c r="E77" s="181"/>
      <c r="F77" s="181"/>
      <c r="G77" s="181"/>
      <c r="H77" s="181"/>
      <c r="I77" s="182"/>
      <c r="J77" s="181"/>
      <c r="K77" s="181"/>
      <c r="L77" s="61"/>
      <c r="S77" s="36"/>
      <c r="T77" s="36"/>
      <c r="U77" s="36"/>
      <c r="V77" s="36"/>
      <c r="W77" s="36"/>
      <c r="X77" s="36"/>
      <c r="Y77" s="36"/>
      <c r="Z77" s="36"/>
      <c r="AA77" s="36"/>
      <c r="AB77" s="36"/>
      <c r="AC77" s="36"/>
      <c r="AD77" s="36"/>
      <c r="AE77" s="36"/>
    </row>
    <row r="81" s="2" customFormat="1" ht="6.96" customHeight="1">
      <c r="A81" s="36"/>
      <c r="B81" s="183"/>
      <c r="C81" s="184"/>
      <c r="D81" s="184"/>
      <c r="E81" s="184"/>
      <c r="F81" s="184"/>
      <c r="G81" s="184"/>
      <c r="H81" s="184"/>
      <c r="I81" s="185"/>
      <c r="J81" s="184"/>
      <c r="K81" s="184"/>
      <c r="L81" s="61"/>
      <c r="S81" s="36"/>
      <c r="T81" s="36"/>
      <c r="U81" s="36"/>
      <c r="V81" s="36"/>
      <c r="W81" s="36"/>
      <c r="X81" s="36"/>
      <c r="Y81" s="36"/>
      <c r="Z81" s="36"/>
      <c r="AA81" s="36"/>
      <c r="AB81" s="36"/>
      <c r="AC81" s="36"/>
      <c r="AD81" s="36"/>
      <c r="AE81" s="36"/>
    </row>
    <row r="82" s="2" customFormat="1" ht="24.96" customHeight="1">
      <c r="A82" s="36"/>
      <c r="B82" s="37"/>
      <c r="C82" s="21" t="s">
        <v>108</v>
      </c>
      <c r="D82" s="38"/>
      <c r="E82" s="38"/>
      <c r="F82" s="38"/>
      <c r="G82" s="38"/>
      <c r="H82" s="38"/>
      <c r="I82" s="143"/>
      <c r="J82" s="38"/>
      <c r="K82" s="38"/>
      <c r="L82" s="61"/>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143"/>
      <c r="J83" s="38"/>
      <c r="K83" s="38"/>
      <c r="L83" s="61"/>
      <c r="S83" s="36"/>
      <c r="T83" s="36"/>
      <c r="U83" s="36"/>
      <c r="V83" s="36"/>
      <c r="W83" s="36"/>
      <c r="X83" s="36"/>
      <c r="Y83" s="36"/>
      <c r="Z83" s="36"/>
      <c r="AA83" s="36"/>
      <c r="AB83" s="36"/>
      <c r="AC83" s="36"/>
      <c r="AD83" s="36"/>
      <c r="AE83" s="36"/>
    </row>
    <row r="84" s="2" customFormat="1" ht="12" customHeight="1">
      <c r="A84" s="36"/>
      <c r="B84" s="37"/>
      <c r="C84" s="30" t="s">
        <v>16</v>
      </c>
      <c r="D84" s="38"/>
      <c r="E84" s="38"/>
      <c r="F84" s="38"/>
      <c r="G84" s="38"/>
      <c r="H84" s="38"/>
      <c r="I84" s="143"/>
      <c r="J84" s="38"/>
      <c r="K84" s="38"/>
      <c r="L84" s="61"/>
      <c r="S84" s="36"/>
      <c r="T84" s="36"/>
      <c r="U84" s="36"/>
      <c r="V84" s="36"/>
      <c r="W84" s="36"/>
      <c r="X84" s="36"/>
      <c r="Y84" s="36"/>
      <c r="Z84" s="36"/>
      <c r="AA84" s="36"/>
      <c r="AB84" s="36"/>
      <c r="AC84" s="36"/>
      <c r="AD84" s="36"/>
      <c r="AE84" s="36"/>
    </row>
    <row r="85" s="2" customFormat="1" ht="16.5" customHeight="1">
      <c r="A85" s="36"/>
      <c r="B85" s="37"/>
      <c r="C85" s="38"/>
      <c r="D85" s="38"/>
      <c r="E85" s="186" t="str">
        <f>E7</f>
        <v>Modernizace sil.II/315 Hrádek - Ústí nad Orlicí</v>
      </c>
      <c r="F85" s="30"/>
      <c r="G85" s="30"/>
      <c r="H85" s="30"/>
      <c r="I85" s="143"/>
      <c r="J85" s="38"/>
      <c r="K85" s="38"/>
      <c r="L85" s="61"/>
      <c r="S85" s="36"/>
      <c r="T85" s="36"/>
      <c r="U85" s="36"/>
      <c r="V85" s="36"/>
      <c r="W85" s="36"/>
      <c r="X85" s="36"/>
      <c r="Y85" s="36"/>
      <c r="Z85" s="36"/>
      <c r="AA85" s="36"/>
      <c r="AB85" s="36"/>
      <c r="AC85" s="36"/>
      <c r="AD85" s="36"/>
      <c r="AE85" s="36"/>
    </row>
    <row r="86" s="2" customFormat="1" ht="12" customHeight="1">
      <c r="A86" s="36"/>
      <c r="B86" s="37"/>
      <c r="C86" s="30" t="s">
        <v>106</v>
      </c>
      <c r="D86" s="38"/>
      <c r="E86" s="38"/>
      <c r="F86" s="38"/>
      <c r="G86" s="38"/>
      <c r="H86" s="38"/>
      <c r="I86" s="143"/>
      <c r="J86" s="38"/>
      <c r="K86" s="38"/>
      <c r="L86" s="61"/>
      <c r="S86" s="36"/>
      <c r="T86" s="36"/>
      <c r="U86" s="36"/>
      <c r="V86" s="36"/>
      <c r="W86" s="36"/>
      <c r="X86" s="36"/>
      <c r="Y86" s="36"/>
      <c r="Z86" s="36"/>
      <c r="AA86" s="36"/>
      <c r="AB86" s="36"/>
      <c r="AC86" s="36"/>
      <c r="AD86" s="36"/>
      <c r="AE86" s="36"/>
    </row>
    <row r="87" s="2" customFormat="1" ht="16.5" customHeight="1">
      <c r="A87" s="36"/>
      <c r="B87" s="37"/>
      <c r="C87" s="38"/>
      <c r="D87" s="38"/>
      <c r="E87" s="74" t="str">
        <f>E9</f>
        <v>SO 111 - Trvalé dopravní značení</v>
      </c>
      <c r="F87" s="38"/>
      <c r="G87" s="38"/>
      <c r="H87" s="38"/>
      <c r="I87" s="143"/>
      <c r="J87" s="38"/>
      <c r="K87" s="38"/>
      <c r="L87" s="61"/>
      <c r="S87" s="36"/>
      <c r="T87" s="36"/>
      <c r="U87" s="36"/>
      <c r="V87" s="36"/>
      <c r="W87" s="36"/>
      <c r="X87" s="36"/>
      <c r="Y87" s="36"/>
      <c r="Z87" s="36"/>
      <c r="AA87" s="36"/>
      <c r="AB87" s="36"/>
      <c r="AC87" s="36"/>
      <c r="AD87" s="36"/>
      <c r="AE87" s="36"/>
    </row>
    <row r="88" s="2" customFormat="1" ht="6.96" customHeight="1">
      <c r="A88" s="36"/>
      <c r="B88" s="37"/>
      <c r="C88" s="38"/>
      <c r="D88" s="38"/>
      <c r="E88" s="38"/>
      <c r="F88" s="38"/>
      <c r="G88" s="38"/>
      <c r="H88" s="38"/>
      <c r="I88" s="143"/>
      <c r="J88" s="38"/>
      <c r="K88" s="38"/>
      <c r="L88" s="61"/>
      <c r="S88" s="36"/>
      <c r="T88" s="36"/>
      <c r="U88" s="36"/>
      <c r="V88" s="36"/>
      <c r="W88" s="36"/>
      <c r="X88" s="36"/>
      <c r="Y88" s="36"/>
      <c r="Z88" s="36"/>
      <c r="AA88" s="36"/>
      <c r="AB88" s="36"/>
      <c r="AC88" s="36"/>
      <c r="AD88" s="36"/>
      <c r="AE88" s="36"/>
    </row>
    <row r="89" s="2" customFormat="1" ht="12" customHeight="1">
      <c r="A89" s="36"/>
      <c r="B89" s="37"/>
      <c r="C89" s="30" t="s">
        <v>20</v>
      </c>
      <c r="D89" s="38"/>
      <c r="E89" s="38"/>
      <c r="F89" s="25" t="str">
        <f>F12</f>
        <v xml:space="preserve"> </v>
      </c>
      <c r="G89" s="38"/>
      <c r="H89" s="38"/>
      <c r="I89" s="146" t="s">
        <v>22</v>
      </c>
      <c r="J89" s="77" t="str">
        <f>IF(J12="","",J12)</f>
        <v>28. 4. 2020</v>
      </c>
      <c r="K89" s="38"/>
      <c r="L89" s="61"/>
      <c r="S89" s="36"/>
      <c r="T89" s="36"/>
      <c r="U89" s="36"/>
      <c r="V89" s="36"/>
      <c r="W89" s="36"/>
      <c r="X89" s="36"/>
      <c r="Y89" s="36"/>
      <c r="Z89" s="36"/>
      <c r="AA89" s="36"/>
      <c r="AB89" s="36"/>
      <c r="AC89" s="36"/>
      <c r="AD89" s="36"/>
      <c r="AE89" s="36"/>
    </row>
    <row r="90" s="2" customFormat="1" ht="6.96" customHeight="1">
      <c r="A90" s="36"/>
      <c r="B90" s="37"/>
      <c r="C90" s="38"/>
      <c r="D90" s="38"/>
      <c r="E90" s="38"/>
      <c r="F90" s="38"/>
      <c r="G90" s="38"/>
      <c r="H90" s="38"/>
      <c r="I90" s="143"/>
      <c r="J90" s="38"/>
      <c r="K90" s="38"/>
      <c r="L90" s="61"/>
      <c r="S90" s="36"/>
      <c r="T90" s="36"/>
      <c r="U90" s="36"/>
      <c r="V90" s="36"/>
      <c r="W90" s="36"/>
      <c r="X90" s="36"/>
      <c r="Y90" s="36"/>
      <c r="Z90" s="36"/>
      <c r="AA90" s="36"/>
      <c r="AB90" s="36"/>
      <c r="AC90" s="36"/>
      <c r="AD90" s="36"/>
      <c r="AE90" s="36"/>
    </row>
    <row r="91" s="2" customFormat="1" ht="15.15" customHeight="1">
      <c r="A91" s="36"/>
      <c r="B91" s="37"/>
      <c r="C91" s="30" t="s">
        <v>24</v>
      </c>
      <c r="D91" s="38"/>
      <c r="E91" s="38"/>
      <c r="F91" s="25" t="str">
        <f>E15</f>
        <v xml:space="preserve"> </v>
      </c>
      <c r="G91" s="38"/>
      <c r="H91" s="38"/>
      <c r="I91" s="146" t="s">
        <v>29</v>
      </c>
      <c r="J91" s="34" t="str">
        <f>E21</f>
        <v xml:space="preserve"> </v>
      </c>
      <c r="K91" s="38"/>
      <c r="L91" s="61"/>
      <c r="S91" s="36"/>
      <c r="T91" s="36"/>
      <c r="U91" s="36"/>
      <c r="V91" s="36"/>
      <c r="W91" s="36"/>
      <c r="X91" s="36"/>
      <c r="Y91" s="36"/>
      <c r="Z91" s="36"/>
      <c r="AA91" s="36"/>
      <c r="AB91" s="36"/>
      <c r="AC91" s="36"/>
      <c r="AD91" s="36"/>
      <c r="AE91" s="36"/>
    </row>
    <row r="92" s="2" customFormat="1" ht="15.15" customHeight="1">
      <c r="A92" s="36"/>
      <c r="B92" s="37"/>
      <c r="C92" s="30" t="s">
        <v>27</v>
      </c>
      <c r="D92" s="38"/>
      <c r="E92" s="38"/>
      <c r="F92" s="25" t="str">
        <f>IF(E18="","",E18)</f>
        <v>Vyplň údaj</v>
      </c>
      <c r="G92" s="38"/>
      <c r="H92" s="38"/>
      <c r="I92" s="146" t="s">
        <v>31</v>
      </c>
      <c r="J92" s="34" t="str">
        <f>E24</f>
        <v xml:space="preserve"> </v>
      </c>
      <c r="K92" s="38"/>
      <c r="L92" s="61"/>
      <c r="S92" s="36"/>
      <c r="T92" s="36"/>
      <c r="U92" s="36"/>
      <c r="V92" s="36"/>
      <c r="W92" s="36"/>
      <c r="X92" s="36"/>
      <c r="Y92" s="36"/>
      <c r="Z92" s="36"/>
      <c r="AA92" s="36"/>
      <c r="AB92" s="36"/>
      <c r="AC92" s="36"/>
      <c r="AD92" s="36"/>
      <c r="AE92" s="36"/>
    </row>
    <row r="93" s="2" customFormat="1" ht="10.32" customHeight="1">
      <c r="A93" s="36"/>
      <c r="B93" s="37"/>
      <c r="C93" s="38"/>
      <c r="D93" s="38"/>
      <c r="E93" s="38"/>
      <c r="F93" s="38"/>
      <c r="G93" s="38"/>
      <c r="H93" s="38"/>
      <c r="I93" s="143"/>
      <c r="J93" s="38"/>
      <c r="K93" s="38"/>
      <c r="L93" s="61"/>
      <c r="S93" s="36"/>
      <c r="T93" s="36"/>
      <c r="U93" s="36"/>
      <c r="V93" s="36"/>
      <c r="W93" s="36"/>
      <c r="X93" s="36"/>
      <c r="Y93" s="36"/>
      <c r="Z93" s="36"/>
      <c r="AA93" s="36"/>
      <c r="AB93" s="36"/>
      <c r="AC93" s="36"/>
      <c r="AD93" s="36"/>
      <c r="AE93" s="36"/>
    </row>
    <row r="94" s="2" customFormat="1" ht="29.28" customHeight="1">
      <c r="A94" s="36"/>
      <c r="B94" s="37"/>
      <c r="C94" s="187" t="s">
        <v>109</v>
      </c>
      <c r="D94" s="188"/>
      <c r="E94" s="188"/>
      <c r="F94" s="188"/>
      <c r="G94" s="188"/>
      <c r="H94" s="188"/>
      <c r="I94" s="189"/>
      <c r="J94" s="190" t="s">
        <v>110</v>
      </c>
      <c r="K94" s="188"/>
      <c r="L94" s="61"/>
      <c r="S94" s="36"/>
      <c r="T94" s="36"/>
      <c r="U94" s="36"/>
      <c r="V94" s="36"/>
      <c r="W94" s="36"/>
      <c r="X94" s="36"/>
      <c r="Y94" s="36"/>
      <c r="Z94" s="36"/>
      <c r="AA94" s="36"/>
      <c r="AB94" s="36"/>
      <c r="AC94" s="36"/>
      <c r="AD94" s="36"/>
      <c r="AE94" s="36"/>
    </row>
    <row r="95" s="2" customFormat="1" ht="10.32" customHeight="1">
      <c r="A95" s="36"/>
      <c r="B95" s="37"/>
      <c r="C95" s="38"/>
      <c r="D95" s="38"/>
      <c r="E95" s="38"/>
      <c r="F95" s="38"/>
      <c r="G95" s="38"/>
      <c r="H95" s="38"/>
      <c r="I95" s="143"/>
      <c r="J95" s="38"/>
      <c r="K95" s="38"/>
      <c r="L95" s="61"/>
      <c r="S95" s="36"/>
      <c r="T95" s="36"/>
      <c r="U95" s="36"/>
      <c r="V95" s="36"/>
      <c r="W95" s="36"/>
      <c r="X95" s="36"/>
      <c r="Y95" s="36"/>
      <c r="Z95" s="36"/>
      <c r="AA95" s="36"/>
      <c r="AB95" s="36"/>
      <c r="AC95" s="36"/>
      <c r="AD95" s="36"/>
      <c r="AE95" s="36"/>
    </row>
    <row r="96" s="2" customFormat="1" ht="22.8" customHeight="1">
      <c r="A96" s="36"/>
      <c r="B96" s="37"/>
      <c r="C96" s="191" t="s">
        <v>111</v>
      </c>
      <c r="D96" s="38"/>
      <c r="E96" s="38"/>
      <c r="F96" s="38"/>
      <c r="G96" s="38"/>
      <c r="H96" s="38"/>
      <c r="I96" s="143"/>
      <c r="J96" s="108">
        <f>J117</f>
        <v>0</v>
      </c>
      <c r="K96" s="38"/>
      <c r="L96" s="61"/>
      <c r="S96" s="36"/>
      <c r="T96" s="36"/>
      <c r="U96" s="36"/>
      <c r="V96" s="36"/>
      <c r="W96" s="36"/>
      <c r="X96" s="36"/>
      <c r="Y96" s="36"/>
      <c r="Z96" s="36"/>
      <c r="AA96" s="36"/>
      <c r="AB96" s="36"/>
      <c r="AC96" s="36"/>
      <c r="AD96" s="36"/>
      <c r="AE96" s="36"/>
      <c r="AU96" s="15" t="s">
        <v>83</v>
      </c>
    </row>
    <row r="97" s="9" customFormat="1" ht="24.96" customHeight="1">
      <c r="A97" s="9"/>
      <c r="B97" s="192"/>
      <c r="C97" s="193"/>
      <c r="D97" s="194" t="s">
        <v>269</v>
      </c>
      <c r="E97" s="195"/>
      <c r="F97" s="195"/>
      <c r="G97" s="195"/>
      <c r="H97" s="195"/>
      <c r="I97" s="196"/>
      <c r="J97" s="197">
        <f>J118</f>
        <v>0</v>
      </c>
      <c r="K97" s="193"/>
      <c r="L97" s="198"/>
      <c r="S97" s="9"/>
      <c r="T97" s="9"/>
      <c r="U97" s="9"/>
      <c r="V97" s="9"/>
      <c r="W97" s="9"/>
      <c r="X97" s="9"/>
      <c r="Y97" s="9"/>
      <c r="Z97" s="9"/>
      <c r="AA97" s="9"/>
      <c r="AB97" s="9"/>
      <c r="AC97" s="9"/>
      <c r="AD97" s="9"/>
      <c r="AE97" s="9"/>
    </row>
    <row r="98" s="2" customFormat="1" ht="21.84" customHeight="1">
      <c r="A98" s="36"/>
      <c r="B98" s="37"/>
      <c r="C98" s="38"/>
      <c r="D98" s="38"/>
      <c r="E98" s="38"/>
      <c r="F98" s="38"/>
      <c r="G98" s="38"/>
      <c r="H98" s="38"/>
      <c r="I98" s="143"/>
      <c r="J98" s="38"/>
      <c r="K98" s="38"/>
      <c r="L98" s="61"/>
      <c r="S98" s="36"/>
      <c r="T98" s="36"/>
      <c r="U98" s="36"/>
      <c r="V98" s="36"/>
      <c r="W98" s="36"/>
      <c r="X98" s="36"/>
      <c r="Y98" s="36"/>
      <c r="Z98" s="36"/>
      <c r="AA98" s="36"/>
      <c r="AB98" s="36"/>
      <c r="AC98" s="36"/>
      <c r="AD98" s="36"/>
      <c r="AE98" s="36"/>
    </row>
    <row r="99" s="2" customFormat="1" ht="6.96" customHeight="1">
      <c r="A99" s="36"/>
      <c r="B99" s="64"/>
      <c r="C99" s="65"/>
      <c r="D99" s="65"/>
      <c r="E99" s="65"/>
      <c r="F99" s="65"/>
      <c r="G99" s="65"/>
      <c r="H99" s="65"/>
      <c r="I99" s="182"/>
      <c r="J99" s="65"/>
      <c r="K99" s="65"/>
      <c r="L99" s="61"/>
      <c r="S99" s="36"/>
      <c r="T99" s="36"/>
      <c r="U99" s="36"/>
      <c r="V99" s="36"/>
      <c r="W99" s="36"/>
      <c r="X99" s="36"/>
      <c r="Y99" s="36"/>
      <c r="Z99" s="36"/>
      <c r="AA99" s="36"/>
      <c r="AB99" s="36"/>
      <c r="AC99" s="36"/>
      <c r="AD99" s="36"/>
      <c r="AE99" s="36"/>
    </row>
    <row r="103" s="2" customFormat="1" ht="6.96" customHeight="1">
      <c r="A103" s="36"/>
      <c r="B103" s="66"/>
      <c r="C103" s="67"/>
      <c r="D103" s="67"/>
      <c r="E103" s="67"/>
      <c r="F103" s="67"/>
      <c r="G103" s="67"/>
      <c r="H103" s="67"/>
      <c r="I103" s="185"/>
      <c r="J103" s="67"/>
      <c r="K103" s="67"/>
      <c r="L103" s="61"/>
      <c r="S103" s="36"/>
      <c r="T103" s="36"/>
      <c r="U103" s="36"/>
      <c r="V103" s="36"/>
      <c r="W103" s="36"/>
      <c r="X103" s="36"/>
      <c r="Y103" s="36"/>
      <c r="Z103" s="36"/>
      <c r="AA103" s="36"/>
      <c r="AB103" s="36"/>
      <c r="AC103" s="36"/>
      <c r="AD103" s="36"/>
      <c r="AE103" s="36"/>
    </row>
    <row r="104" s="2" customFormat="1" ht="24.96" customHeight="1">
      <c r="A104" s="36"/>
      <c r="B104" s="37"/>
      <c r="C104" s="21" t="s">
        <v>117</v>
      </c>
      <c r="D104" s="38"/>
      <c r="E104" s="38"/>
      <c r="F104" s="38"/>
      <c r="G104" s="38"/>
      <c r="H104" s="38"/>
      <c r="I104" s="143"/>
      <c r="J104" s="38"/>
      <c r="K104" s="38"/>
      <c r="L104" s="61"/>
      <c r="S104" s="36"/>
      <c r="T104" s="36"/>
      <c r="U104" s="36"/>
      <c r="V104" s="36"/>
      <c r="W104" s="36"/>
      <c r="X104" s="36"/>
      <c r="Y104" s="36"/>
      <c r="Z104" s="36"/>
      <c r="AA104" s="36"/>
      <c r="AB104" s="36"/>
      <c r="AC104" s="36"/>
      <c r="AD104" s="36"/>
      <c r="AE104" s="36"/>
    </row>
    <row r="105" s="2" customFormat="1" ht="6.96" customHeight="1">
      <c r="A105" s="36"/>
      <c r="B105" s="37"/>
      <c r="C105" s="38"/>
      <c r="D105" s="38"/>
      <c r="E105" s="38"/>
      <c r="F105" s="38"/>
      <c r="G105" s="38"/>
      <c r="H105" s="38"/>
      <c r="I105" s="143"/>
      <c r="J105" s="38"/>
      <c r="K105" s="38"/>
      <c r="L105" s="61"/>
      <c r="S105" s="36"/>
      <c r="T105" s="36"/>
      <c r="U105" s="36"/>
      <c r="V105" s="36"/>
      <c r="W105" s="36"/>
      <c r="X105" s="36"/>
      <c r="Y105" s="36"/>
      <c r="Z105" s="36"/>
      <c r="AA105" s="36"/>
      <c r="AB105" s="36"/>
      <c r="AC105" s="36"/>
      <c r="AD105" s="36"/>
      <c r="AE105" s="36"/>
    </row>
    <row r="106" s="2" customFormat="1" ht="12" customHeight="1">
      <c r="A106" s="36"/>
      <c r="B106" s="37"/>
      <c r="C106" s="30" t="s">
        <v>16</v>
      </c>
      <c r="D106" s="38"/>
      <c r="E106" s="38"/>
      <c r="F106" s="38"/>
      <c r="G106" s="38"/>
      <c r="H106" s="38"/>
      <c r="I106" s="143"/>
      <c r="J106" s="38"/>
      <c r="K106" s="38"/>
      <c r="L106" s="61"/>
      <c r="S106" s="36"/>
      <c r="T106" s="36"/>
      <c r="U106" s="36"/>
      <c r="V106" s="36"/>
      <c r="W106" s="36"/>
      <c r="X106" s="36"/>
      <c r="Y106" s="36"/>
      <c r="Z106" s="36"/>
      <c r="AA106" s="36"/>
      <c r="AB106" s="36"/>
      <c r="AC106" s="36"/>
      <c r="AD106" s="36"/>
      <c r="AE106" s="36"/>
    </row>
    <row r="107" s="2" customFormat="1" ht="16.5" customHeight="1">
      <c r="A107" s="36"/>
      <c r="B107" s="37"/>
      <c r="C107" s="38"/>
      <c r="D107" s="38"/>
      <c r="E107" s="186" t="str">
        <f>E7</f>
        <v>Modernizace sil.II/315 Hrádek - Ústí nad Orlicí</v>
      </c>
      <c r="F107" s="30"/>
      <c r="G107" s="30"/>
      <c r="H107" s="30"/>
      <c r="I107" s="143"/>
      <c r="J107" s="38"/>
      <c r="K107" s="38"/>
      <c r="L107" s="61"/>
      <c r="S107" s="36"/>
      <c r="T107" s="36"/>
      <c r="U107" s="36"/>
      <c r="V107" s="36"/>
      <c r="W107" s="36"/>
      <c r="X107" s="36"/>
      <c r="Y107" s="36"/>
      <c r="Z107" s="36"/>
      <c r="AA107" s="36"/>
      <c r="AB107" s="36"/>
      <c r="AC107" s="36"/>
      <c r="AD107" s="36"/>
      <c r="AE107" s="36"/>
    </row>
    <row r="108" s="2" customFormat="1" ht="12" customHeight="1">
      <c r="A108" s="36"/>
      <c r="B108" s="37"/>
      <c r="C108" s="30" t="s">
        <v>106</v>
      </c>
      <c r="D108" s="38"/>
      <c r="E108" s="38"/>
      <c r="F108" s="38"/>
      <c r="G108" s="38"/>
      <c r="H108" s="38"/>
      <c r="I108" s="143"/>
      <c r="J108" s="38"/>
      <c r="K108" s="38"/>
      <c r="L108" s="61"/>
      <c r="S108" s="36"/>
      <c r="T108" s="36"/>
      <c r="U108" s="36"/>
      <c r="V108" s="36"/>
      <c r="W108" s="36"/>
      <c r="X108" s="36"/>
      <c r="Y108" s="36"/>
      <c r="Z108" s="36"/>
      <c r="AA108" s="36"/>
      <c r="AB108" s="36"/>
      <c r="AC108" s="36"/>
      <c r="AD108" s="36"/>
      <c r="AE108" s="36"/>
    </row>
    <row r="109" s="2" customFormat="1" ht="16.5" customHeight="1">
      <c r="A109" s="36"/>
      <c r="B109" s="37"/>
      <c r="C109" s="38"/>
      <c r="D109" s="38"/>
      <c r="E109" s="74" t="str">
        <f>E9</f>
        <v>SO 111 - Trvalé dopravní značení</v>
      </c>
      <c r="F109" s="38"/>
      <c r="G109" s="38"/>
      <c r="H109" s="38"/>
      <c r="I109" s="143"/>
      <c r="J109" s="38"/>
      <c r="K109" s="38"/>
      <c r="L109" s="61"/>
      <c r="S109" s="36"/>
      <c r="T109" s="36"/>
      <c r="U109" s="36"/>
      <c r="V109" s="36"/>
      <c r="W109" s="36"/>
      <c r="X109" s="36"/>
      <c r="Y109" s="36"/>
      <c r="Z109" s="36"/>
      <c r="AA109" s="36"/>
      <c r="AB109" s="36"/>
      <c r="AC109" s="36"/>
      <c r="AD109" s="36"/>
      <c r="AE109" s="36"/>
    </row>
    <row r="110" s="2" customFormat="1" ht="6.96" customHeight="1">
      <c r="A110" s="36"/>
      <c r="B110" s="37"/>
      <c r="C110" s="38"/>
      <c r="D110" s="38"/>
      <c r="E110" s="38"/>
      <c r="F110" s="38"/>
      <c r="G110" s="38"/>
      <c r="H110" s="38"/>
      <c r="I110" s="143"/>
      <c r="J110" s="38"/>
      <c r="K110" s="38"/>
      <c r="L110" s="61"/>
      <c r="S110" s="36"/>
      <c r="T110" s="36"/>
      <c r="U110" s="36"/>
      <c r="V110" s="36"/>
      <c r="W110" s="36"/>
      <c r="X110" s="36"/>
      <c r="Y110" s="36"/>
      <c r="Z110" s="36"/>
      <c r="AA110" s="36"/>
      <c r="AB110" s="36"/>
      <c r="AC110" s="36"/>
      <c r="AD110" s="36"/>
      <c r="AE110" s="36"/>
    </row>
    <row r="111" s="2" customFormat="1" ht="12" customHeight="1">
      <c r="A111" s="36"/>
      <c r="B111" s="37"/>
      <c r="C111" s="30" t="s">
        <v>20</v>
      </c>
      <c r="D111" s="38"/>
      <c r="E111" s="38"/>
      <c r="F111" s="25" t="str">
        <f>F12</f>
        <v xml:space="preserve"> </v>
      </c>
      <c r="G111" s="38"/>
      <c r="H111" s="38"/>
      <c r="I111" s="146" t="s">
        <v>22</v>
      </c>
      <c r="J111" s="77" t="str">
        <f>IF(J12="","",J12)</f>
        <v>28. 4. 2020</v>
      </c>
      <c r="K111" s="38"/>
      <c r="L111" s="61"/>
      <c r="S111" s="36"/>
      <c r="T111" s="36"/>
      <c r="U111" s="36"/>
      <c r="V111" s="36"/>
      <c r="W111" s="36"/>
      <c r="X111" s="36"/>
      <c r="Y111" s="36"/>
      <c r="Z111" s="36"/>
      <c r="AA111" s="36"/>
      <c r="AB111" s="36"/>
      <c r="AC111" s="36"/>
      <c r="AD111" s="36"/>
      <c r="AE111" s="36"/>
    </row>
    <row r="112" s="2" customFormat="1" ht="6.96" customHeight="1">
      <c r="A112" s="36"/>
      <c r="B112" s="37"/>
      <c r="C112" s="38"/>
      <c r="D112" s="38"/>
      <c r="E112" s="38"/>
      <c r="F112" s="38"/>
      <c r="G112" s="38"/>
      <c r="H112" s="38"/>
      <c r="I112" s="143"/>
      <c r="J112" s="38"/>
      <c r="K112" s="38"/>
      <c r="L112" s="61"/>
      <c r="S112" s="36"/>
      <c r="T112" s="36"/>
      <c r="U112" s="36"/>
      <c r="V112" s="36"/>
      <c r="W112" s="36"/>
      <c r="X112" s="36"/>
      <c r="Y112" s="36"/>
      <c r="Z112" s="36"/>
      <c r="AA112" s="36"/>
      <c r="AB112" s="36"/>
      <c r="AC112" s="36"/>
      <c r="AD112" s="36"/>
      <c r="AE112" s="36"/>
    </row>
    <row r="113" s="2" customFormat="1" ht="15.15" customHeight="1">
      <c r="A113" s="36"/>
      <c r="B113" s="37"/>
      <c r="C113" s="30" t="s">
        <v>24</v>
      </c>
      <c r="D113" s="38"/>
      <c r="E113" s="38"/>
      <c r="F113" s="25" t="str">
        <f>E15</f>
        <v xml:space="preserve"> </v>
      </c>
      <c r="G113" s="38"/>
      <c r="H113" s="38"/>
      <c r="I113" s="146" t="s">
        <v>29</v>
      </c>
      <c r="J113" s="34" t="str">
        <f>E21</f>
        <v xml:space="preserve"> </v>
      </c>
      <c r="K113" s="38"/>
      <c r="L113" s="61"/>
      <c r="S113" s="36"/>
      <c r="T113" s="36"/>
      <c r="U113" s="36"/>
      <c r="V113" s="36"/>
      <c r="W113" s="36"/>
      <c r="X113" s="36"/>
      <c r="Y113" s="36"/>
      <c r="Z113" s="36"/>
      <c r="AA113" s="36"/>
      <c r="AB113" s="36"/>
      <c r="AC113" s="36"/>
      <c r="AD113" s="36"/>
      <c r="AE113" s="36"/>
    </row>
    <row r="114" s="2" customFormat="1" ht="15.15" customHeight="1">
      <c r="A114" s="36"/>
      <c r="B114" s="37"/>
      <c r="C114" s="30" t="s">
        <v>27</v>
      </c>
      <c r="D114" s="38"/>
      <c r="E114" s="38"/>
      <c r="F114" s="25" t="str">
        <f>IF(E18="","",E18)</f>
        <v>Vyplň údaj</v>
      </c>
      <c r="G114" s="38"/>
      <c r="H114" s="38"/>
      <c r="I114" s="146" t="s">
        <v>31</v>
      </c>
      <c r="J114" s="34" t="str">
        <f>E24</f>
        <v xml:space="preserve"> </v>
      </c>
      <c r="K114" s="38"/>
      <c r="L114" s="61"/>
      <c r="S114" s="36"/>
      <c r="T114" s="36"/>
      <c r="U114" s="36"/>
      <c r="V114" s="36"/>
      <c r="W114" s="36"/>
      <c r="X114" s="36"/>
      <c r="Y114" s="36"/>
      <c r="Z114" s="36"/>
      <c r="AA114" s="36"/>
      <c r="AB114" s="36"/>
      <c r="AC114" s="36"/>
      <c r="AD114" s="36"/>
      <c r="AE114" s="36"/>
    </row>
    <row r="115" s="2" customFormat="1" ht="10.32" customHeight="1">
      <c r="A115" s="36"/>
      <c r="B115" s="37"/>
      <c r="C115" s="38"/>
      <c r="D115" s="38"/>
      <c r="E115" s="38"/>
      <c r="F115" s="38"/>
      <c r="G115" s="38"/>
      <c r="H115" s="38"/>
      <c r="I115" s="143"/>
      <c r="J115" s="38"/>
      <c r="K115" s="38"/>
      <c r="L115" s="61"/>
      <c r="S115" s="36"/>
      <c r="T115" s="36"/>
      <c r="U115" s="36"/>
      <c r="V115" s="36"/>
      <c r="W115" s="36"/>
      <c r="X115" s="36"/>
      <c r="Y115" s="36"/>
      <c r="Z115" s="36"/>
      <c r="AA115" s="36"/>
      <c r="AB115" s="36"/>
      <c r="AC115" s="36"/>
      <c r="AD115" s="36"/>
      <c r="AE115" s="36"/>
    </row>
    <row r="116" s="10" customFormat="1" ht="29.28" customHeight="1">
      <c r="A116" s="199"/>
      <c r="B116" s="200"/>
      <c r="C116" s="201" t="s">
        <v>118</v>
      </c>
      <c r="D116" s="202" t="s">
        <v>58</v>
      </c>
      <c r="E116" s="202" t="s">
        <v>54</v>
      </c>
      <c r="F116" s="202" t="s">
        <v>55</v>
      </c>
      <c r="G116" s="202" t="s">
        <v>119</v>
      </c>
      <c r="H116" s="202" t="s">
        <v>120</v>
      </c>
      <c r="I116" s="203" t="s">
        <v>121</v>
      </c>
      <c r="J116" s="202" t="s">
        <v>110</v>
      </c>
      <c r="K116" s="204" t="s">
        <v>122</v>
      </c>
      <c r="L116" s="205"/>
      <c r="M116" s="98" t="s">
        <v>1</v>
      </c>
      <c r="N116" s="99" t="s">
        <v>37</v>
      </c>
      <c r="O116" s="99" t="s">
        <v>123</v>
      </c>
      <c r="P116" s="99" t="s">
        <v>124</v>
      </c>
      <c r="Q116" s="99" t="s">
        <v>125</v>
      </c>
      <c r="R116" s="99" t="s">
        <v>126</v>
      </c>
      <c r="S116" s="99" t="s">
        <v>127</v>
      </c>
      <c r="T116" s="100" t="s">
        <v>128</v>
      </c>
      <c r="U116" s="199"/>
      <c r="V116" s="199"/>
      <c r="W116" s="199"/>
      <c r="X116" s="199"/>
      <c r="Y116" s="199"/>
      <c r="Z116" s="199"/>
      <c r="AA116" s="199"/>
      <c r="AB116" s="199"/>
      <c r="AC116" s="199"/>
      <c r="AD116" s="199"/>
      <c r="AE116" s="199"/>
    </row>
    <row r="117" s="2" customFormat="1" ht="22.8" customHeight="1">
      <c r="A117" s="36"/>
      <c r="B117" s="37"/>
      <c r="C117" s="105" t="s">
        <v>129</v>
      </c>
      <c r="D117" s="38"/>
      <c r="E117" s="38"/>
      <c r="F117" s="38"/>
      <c r="G117" s="38"/>
      <c r="H117" s="38"/>
      <c r="I117" s="143"/>
      <c r="J117" s="206">
        <f>BK117</f>
        <v>0</v>
      </c>
      <c r="K117" s="38"/>
      <c r="L117" s="42"/>
      <c r="M117" s="101"/>
      <c r="N117" s="207"/>
      <c r="O117" s="102"/>
      <c r="P117" s="208">
        <f>P118</f>
        <v>0</v>
      </c>
      <c r="Q117" s="102"/>
      <c r="R117" s="208">
        <f>R118</f>
        <v>4.3739708000000004</v>
      </c>
      <c r="S117" s="102"/>
      <c r="T117" s="209">
        <f>T118</f>
        <v>0</v>
      </c>
      <c r="U117" s="36"/>
      <c r="V117" s="36"/>
      <c r="W117" s="36"/>
      <c r="X117" s="36"/>
      <c r="Y117" s="36"/>
      <c r="Z117" s="36"/>
      <c r="AA117" s="36"/>
      <c r="AB117" s="36"/>
      <c r="AC117" s="36"/>
      <c r="AD117" s="36"/>
      <c r="AE117" s="36"/>
      <c r="AT117" s="15" t="s">
        <v>72</v>
      </c>
      <c r="AU117" s="15" t="s">
        <v>83</v>
      </c>
      <c r="BK117" s="210">
        <f>BK118</f>
        <v>0</v>
      </c>
    </row>
    <row r="118" s="11" customFormat="1" ht="25.92" customHeight="1">
      <c r="A118" s="11"/>
      <c r="B118" s="211"/>
      <c r="C118" s="212"/>
      <c r="D118" s="213" t="s">
        <v>72</v>
      </c>
      <c r="E118" s="214" t="s">
        <v>180</v>
      </c>
      <c r="F118" s="214" t="s">
        <v>461</v>
      </c>
      <c r="G118" s="212"/>
      <c r="H118" s="212"/>
      <c r="I118" s="215"/>
      <c r="J118" s="216">
        <f>BK118</f>
        <v>0</v>
      </c>
      <c r="K118" s="212"/>
      <c r="L118" s="217"/>
      <c r="M118" s="218"/>
      <c r="N118" s="219"/>
      <c r="O118" s="219"/>
      <c r="P118" s="220">
        <f>SUM(P119:P182)</f>
        <v>0</v>
      </c>
      <c r="Q118" s="219"/>
      <c r="R118" s="220">
        <f>SUM(R119:R182)</f>
        <v>4.3739708000000004</v>
      </c>
      <c r="S118" s="219"/>
      <c r="T118" s="221">
        <f>SUM(T119:T182)</f>
        <v>0</v>
      </c>
      <c r="U118" s="11"/>
      <c r="V118" s="11"/>
      <c r="W118" s="11"/>
      <c r="X118" s="11"/>
      <c r="Y118" s="11"/>
      <c r="Z118" s="11"/>
      <c r="AA118" s="11"/>
      <c r="AB118" s="11"/>
      <c r="AC118" s="11"/>
      <c r="AD118" s="11"/>
      <c r="AE118" s="11"/>
      <c r="AR118" s="222" t="s">
        <v>132</v>
      </c>
      <c r="AT118" s="223" t="s">
        <v>72</v>
      </c>
      <c r="AU118" s="223" t="s">
        <v>73</v>
      </c>
      <c r="AY118" s="222" t="s">
        <v>133</v>
      </c>
      <c r="BK118" s="224">
        <f>SUM(BK119:BK182)</f>
        <v>0</v>
      </c>
    </row>
    <row r="119" s="2" customFormat="1" ht="21.75" customHeight="1">
      <c r="A119" s="36"/>
      <c r="B119" s="37"/>
      <c r="C119" s="225" t="s">
        <v>81</v>
      </c>
      <c r="D119" s="225" t="s">
        <v>134</v>
      </c>
      <c r="E119" s="226" t="s">
        <v>831</v>
      </c>
      <c r="F119" s="227" t="s">
        <v>832</v>
      </c>
      <c r="G119" s="228" t="s">
        <v>191</v>
      </c>
      <c r="H119" s="229">
        <v>33</v>
      </c>
      <c r="I119" s="230"/>
      <c r="J119" s="231">
        <f>ROUND(I119*H119,2)</f>
        <v>0</v>
      </c>
      <c r="K119" s="227" t="s">
        <v>275</v>
      </c>
      <c r="L119" s="42"/>
      <c r="M119" s="232" t="s">
        <v>1</v>
      </c>
      <c r="N119" s="233" t="s">
        <v>38</v>
      </c>
      <c r="O119" s="89"/>
      <c r="P119" s="234">
        <f>O119*H119</f>
        <v>0</v>
      </c>
      <c r="Q119" s="234">
        <v>0.00069999999999999999</v>
      </c>
      <c r="R119" s="234">
        <f>Q119*H119</f>
        <v>0.023099999999999999</v>
      </c>
      <c r="S119" s="234">
        <v>0</v>
      </c>
      <c r="T119" s="235">
        <f>S119*H119</f>
        <v>0</v>
      </c>
      <c r="U119" s="36"/>
      <c r="V119" s="36"/>
      <c r="W119" s="36"/>
      <c r="X119" s="36"/>
      <c r="Y119" s="36"/>
      <c r="Z119" s="36"/>
      <c r="AA119" s="36"/>
      <c r="AB119" s="36"/>
      <c r="AC119" s="36"/>
      <c r="AD119" s="36"/>
      <c r="AE119" s="36"/>
      <c r="AR119" s="236" t="s">
        <v>132</v>
      </c>
      <c r="AT119" s="236" t="s">
        <v>134</v>
      </c>
      <c r="AU119" s="236" t="s">
        <v>81</v>
      </c>
      <c r="AY119" s="15" t="s">
        <v>133</v>
      </c>
      <c r="BE119" s="237">
        <f>IF(N119="základní",J119,0)</f>
        <v>0</v>
      </c>
      <c r="BF119" s="237">
        <f>IF(N119="snížená",J119,0)</f>
        <v>0</v>
      </c>
      <c r="BG119" s="237">
        <f>IF(N119="zákl. přenesená",J119,0)</f>
        <v>0</v>
      </c>
      <c r="BH119" s="237">
        <f>IF(N119="sníž. přenesená",J119,0)</f>
        <v>0</v>
      </c>
      <c r="BI119" s="237">
        <f>IF(N119="nulová",J119,0)</f>
        <v>0</v>
      </c>
      <c r="BJ119" s="15" t="s">
        <v>81</v>
      </c>
      <c r="BK119" s="237">
        <f>ROUND(I119*H119,2)</f>
        <v>0</v>
      </c>
      <c r="BL119" s="15" t="s">
        <v>132</v>
      </c>
      <c r="BM119" s="236" t="s">
        <v>1383</v>
      </c>
    </row>
    <row r="120" s="2" customFormat="1">
      <c r="A120" s="36"/>
      <c r="B120" s="37"/>
      <c r="C120" s="38"/>
      <c r="D120" s="238" t="s">
        <v>139</v>
      </c>
      <c r="E120" s="38"/>
      <c r="F120" s="239" t="s">
        <v>834</v>
      </c>
      <c r="G120" s="38"/>
      <c r="H120" s="38"/>
      <c r="I120" s="143"/>
      <c r="J120" s="38"/>
      <c r="K120" s="38"/>
      <c r="L120" s="42"/>
      <c r="M120" s="240"/>
      <c r="N120" s="241"/>
      <c r="O120" s="89"/>
      <c r="P120" s="89"/>
      <c r="Q120" s="89"/>
      <c r="R120" s="89"/>
      <c r="S120" s="89"/>
      <c r="T120" s="90"/>
      <c r="U120" s="36"/>
      <c r="V120" s="36"/>
      <c r="W120" s="36"/>
      <c r="X120" s="36"/>
      <c r="Y120" s="36"/>
      <c r="Z120" s="36"/>
      <c r="AA120" s="36"/>
      <c r="AB120" s="36"/>
      <c r="AC120" s="36"/>
      <c r="AD120" s="36"/>
      <c r="AE120" s="36"/>
      <c r="AT120" s="15" t="s">
        <v>139</v>
      </c>
      <c r="AU120" s="15" t="s">
        <v>81</v>
      </c>
    </row>
    <row r="121" s="13" customFormat="1">
      <c r="A121" s="13"/>
      <c r="B121" s="253"/>
      <c r="C121" s="254"/>
      <c r="D121" s="238" t="s">
        <v>140</v>
      </c>
      <c r="E121" s="255" t="s">
        <v>1</v>
      </c>
      <c r="F121" s="256" t="s">
        <v>1384</v>
      </c>
      <c r="G121" s="254"/>
      <c r="H121" s="255" t="s">
        <v>1</v>
      </c>
      <c r="I121" s="257"/>
      <c r="J121" s="254"/>
      <c r="K121" s="254"/>
      <c r="L121" s="258"/>
      <c r="M121" s="259"/>
      <c r="N121" s="260"/>
      <c r="O121" s="260"/>
      <c r="P121" s="260"/>
      <c r="Q121" s="260"/>
      <c r="R121" s="260"/>
      <c r="S121" s="260"/>
      <c r="T121" s="261"/>
      <c r="U121" s="13"/>
      <c r="V121" s="13"/>
      <c r="W121" s="13"/>
      <c r="X121" s="13"/>
      <c r="Y121" s="13"/>
      <c r="Z121" s="13"/>
      <c r="AA121" s="13"/>
      <c r="AB121" s="13"/>
      <c r="AC121" s="13"/>
      <c r="AD121" s="13"/>
      <c r="AE121" s="13"/>
      <c r="AT121" s="262" t="s">
        <v>140</v>
      </c>
      <c r="AU121" s="262" t="s">
        <v>81</v>
      </c>
      <c r="AV121" s="13" t="s">
        <v>81</v>
      </c>
      <c r="AW121" s="13" t="s">
        <v>30</v>
      </c>
      <c r="AX121" s="13" t="s">
        <v>73</v>
      </c>
      <c r="AY121" s="262" t="s">
        <v>133</v>
      </c>
    </row>
    <row r="122" s="12" customFormat="1">
      <c r="A122" s="12"/>
      <c r="B122" s="242"/>
      <c r="C122" s="243"/>
      <c r="D122" s="238" t="s">
        <v>140</v>
      </c>
      <c r="E122" s="244" t="s">
        <v>141</v>
      </c>
      <c r="F122" s="245" t="s">
        <v>836</v>
      </c>
      <c r="G122" s="243"/>
      <c r="H122" s="246">
        <v>13</v>
      </c>
      <c r="I122" s="247"/>
      <c r="J122" s="243"/>
      <c r="K122" s="243"/>
      <c r="L122" s="248"/>
      <c r="M122" s="249"/>
      <c r="N122" s="250"/>
      <c r="O122" s="250"/>
      <c r="P122" s="250"/>
      <c r="Q122" s="250"/>
      <c r="R122" s="250"/>
      <c r="S122" s="250"/>
      <c r="T122" s="251"/>
      <c r="U122" s="12"/>
      <c r="V122" s="12"/>
      <c r="W122" s="12"/>
      <c r="X122" s="12"/>
      <c r="Y122" s="12"/>
      <c r="Z122" s="12"/>
      <c r="AA122" s="12"/>
      <c r="AB122" s="12"/>
      <c r="AC122" s="12"/>
      <c r="AD122" s="12"/>
      <c r="AE122" s="12"/>
      <c r="AT122" s="252" t="s">
        <v>140</v>
      </c>
      <c r="AU122" s="252" t="s">
        <v>81</v>
      </c>
      <c r="AV122" s="12" t="s">
        <v>103</v>
      </c>
      <c r="AW122" s="12" t="s">
        <v>30</v>
      </c>
      <c r="AX122" s="12" t="s">
        <v>73</v>
      </c>
      <c r="AY122" s="252" t="s">
        <v>133</v>
      </c>
    </row>
    <row r="123" s="13" customFormat="1">
      <c r="A123" s="13"/>
      <c r="B123" s="253"/>
      <c r="C123" s="254"/>
      <c r="D123" s="238" t="s">
        <v>140</v>
      </c>
      <c r="E123" s="255" t="s">
        <v>1</v>
      </c>
      <c r="F123" s="256" t="s">
        <v>1385</v>
      </c>
      <c r="G123" s="254"/>
      <c r="H123" s="255" t="s">
        <v>1</v>
      </c>
      <c r="I123" s="257"/>
      <c r="J123" s="254"/>
      <c r="K123" s="254"/>
      <c r="L123" s="258"/>
      <c r="M123" s="259"/>
      <c r="N123" s="260"/>
      <c r="O123" s="260"/>
      <c r="P123" s="260"/>
      <c r="Q123" s="260"/>
      <c r="R123" s="260"/>
      <c r="S123" s="260"/>
      <c r="T123" s="261"/>
      <c r="U123" s="13"/>
      <c r="V123" s="13"/>
      <c r="W123" s="13"/>
      <c r="X123" s="13"/>
      <c r="Y123" s="13"/>
      <c r="Z123" s="13"/>
      <c r="AA123" s="13"/>
      <c r="AB123" s="13"/>
      <c r="AC123" s="13"/>
      <c r="AD123" s="13"/>
      <c r="AE123" s="13"/>
      <c r="AT123" s="262" t="s">
        <v>140</v>
      </c>
      <c r="AU123" s="262" t="s">
        <v>81</v>
      </c>
      <c r="AV123" s="13" t="s">
        <v>81</v>
      </c>
      <c r="AW123" s="13" t="s">
        <v>30</v>
      </c>
      <c r="AX123" s="13" t="s">
        <v>73</v>
      </c>
      <c r="AY123" s="262" t="s">
        <v>133</v>
      </c>
    </row>
    <row r="124" s="12" customFormat="1">
      <c r="A124" s="12"/>
      <c r="B124" s="242"/>
      <c r="C124" s="243"/>
      <c r="D124" s="238" t="s">
        <v>140</v>
      </c>
      <c r="E124" s="244" t="s">
        <v>143</v>
      </c>
      <c r="F124" s="245" t="s">
        <v>1386</v>
      </c>
      <c r="G124" s="243"/>
      <c r="H124" s="246">
        <v>20</v>
      </c>
      <c r="I124" s="247"/>
      <c r="J124" s="243"/>
      <c r="K124" s="243"/>
      <c r="L124" s="248"/>
      <c r="M124" s="249"/>
      <c r="N124" s="250"/>
      <c r="O124" s="250"/>
      <c r="P124" s="250"/>
      <c r="Q124" s="250"/>
      <c r="R124" s="250"/>
      <c r="S124" s="250"/>
      <c r="T124" s="251"/>
      <c r="U124" s="12"/>
      <c r="V124" s="12"/>
      <c r="W124" s="12"/>
      <c r="X124" s="12"/>
      <c r="Y124" s="12"/>
      <c r="Z124" s="12"/>
      <c r="AA124" s="12"/>
      <c r="AB124" s="12"/>
      <c r="AC124" s="12"/>
      <c r="AD124" s="12"/>
      <c r="AE124" s="12"/>
      <c r="AT124" s="252" t="s">
        <v>140</v>
      </c>
      <c r="AU124" s="252" t="s">
        <v>81</v>
      </c>
      <c r="AV124" s="12" t="s">
        <v>103</v>
      </c>
      <c r="AW124" s="12" t="s">
        <v>30</v>
      </c>
      <c r="AX124" s="12" t="s">
        <v>73</v>
      </c>
      <c r="AY124" s="252" t="s">
        <v>133</v>
      </c>
    </row>
    <row r="125" s="12" customFormat="1">
      <c r="A125" s="12"/>
      <c r="B125" s="242"/>
      <c r="C125" s="243"/>
      <c r="D125" s="238" t="s">
        <v>140</v>
      </c>
      <c r="E125" s="244" t="s">
        <v>531</v>
      </c>
      <c r="F125" s="245" t="s">
        <v>532</v>
      </c>
      <c r="G125" s="243"/>
      <c r="H125" s="246">
        <v>33</v>
      </c>
      <c r="I125" s="247"/>
      <c r="J125" s="243"/>
      <c r="K125" s="243"/>
      <c r="L125" s="248"/>
      <c r="M125" s="249"/>
      <c r="N125" s="250"/>
      <c r="O125" s="250"/>
      <c r="P125" s="250"/>
      <c r="Q125" s="250"/>
      <c r="R125" s="250"/>
      <c r="S125" s="250"/>
      <c r="T125" s="251"/>
      <c r="U125" s="12"/>
      <c r="V125" s="12"/>
      <c r="W125" s="12"/>
      <c r="X125" s="12"/>
      <c r="Y125" s="12"/>
      <c r="Z125" s="12"/>
      <c r="AA125" s="12"/>
      <c r="AB125" s="12"/>
      <c r="AC125" s="12"/>
      <c r="AD125" s="12"/>
      <c r="AE125" s="12"/>
      <c r="AT125" s="252" t="s">
        <v>140</v>
      </c>
      <c r="AU125" s="252" t="s">
        <v>81</v>
      </c>
      <c r="AV125" s="12" t="s">
        <v>103</v>
      </c>
      <c r="AW125" s="12" t="s">
        <v>30</v>
      </c>
      <c r="AX125" s="12" t="s">
        <v>81</v>
      </c>
      <c r="AY125" s="252" t="s">
        <v>133</v>
      </c>
    </row>
    <row r="126" s="2" customFormat="1" ht="16.5" customHeight="1">
      <c r="A126" s="36"/>
      <c r="B126" s="37"/>
      <c r="C126" s="270" t="s">
        <v>103</v>
      </c>
      <c r="D126" s="270" t="s">
        <v>137</v>
      </c>
      <c r="E126" s="271" t="s">
        <v>1387</v>
      </c>
      <c r="F126" s="272" t="s">
        <v>1388</v>
      </c>
      <c r="G126" s="273" t="s">
        <v>191</v>
      </c>
      <c r="H126" s="274">
        <v>1</v>
      </c>
      <c r="I126" s="275"/>
      <c r="J126" s="276">
        <f>ROUND(I126*H126,2)</f>
        <v>0</v>
      </c>
      <c r="K126" s="272" t="s">
        <v>275</v>
      </c>
      <c r="L126" s="277"/>
      <c r="M126" s="278" t="s">
        <v>1</v>
      </c>
      <c r="N126" s="279" t="s">
        <v>38</v>
      </c>
      <c r="O126" s="89"/>
      <c r="P126" s="234">
        <f>O126*H126</f>
        <v>0</v>
      </c>
      <c r="Q126" s="234">
        <v>0.0060000000000000001</v>
      </c>
      <c r="R126" s="234">
        <f>Q126*H126</f>
        <v>0.0060000000000000001</v>
      </c>
      <c r="S126" s="234">
        <v>0</v>
      </c>
      <c r="T126" s="235">
        <f>S126*H126</f>
        <v>0</v>
      </c>
      <c r="U126" s="36"/>
      <c r="V126" s="36"/>
      <c r="W126" s="36"/>
      <c r="X126" s="36"/>
      <c r="Y126" s="36"/>
      <c r="Z126" s="36"/>
      <c r="AA126" s="36"/>
      <c r="AB126" s="36"/>
      <c r="AC126" s="36"/>
      <c r="AD126" s="36"/>
      <c r="AE126" s="36"/>
      <c r="AR126" s="236" t="s">
        <v>173</v>
      </c>
      <c r="AT126" s="236" t="s">
        <v>137</v>
      </c>
      <c r="AU126" s="236" t="s">
        <v>81</v>
      </c>
      <c r="AY126" s="15" t="s">
        <v>133</v>
      </c>
      <c r="BE126" s="237">
        <f>IF(N126="základní",J126,0)</f>
        <v>0</v>
      </c>
      <c r="BF126" s="237">
        <f>IF(N126="snížená",J126,0)</f>
        <v>0</v>
      </c>
      <c r="BG126" s="237">
        <f>IF(N126="zákl. přenesená",J126,0)</f>
        <v>0</v>
      </c>
      <c r="BH126" s="237">
        <f>IF(N126="sníž. přenesená",J126,0)</f>
        <v>0</v>
      </c>
      <c r="BI126" s="237">
        <f>IF(N126="nulová",J126,0)</f>
        <v>0</v>
      </c>
      <c r="BJ126" s="15" t="s">
        <v>81</v>
      </c>
      <c r="BK126" s="237">
        <f>ROUND(I126*H126,2)</f>
        <v>0</v>
      </c>
      <c r="BL126" s="15" t="s">
        <v>132</v>
      </c>
      <c r="BM126" s="236" t="s">
        <v>1389</v>
      </c>
    </row>
    <row r="127" s="2" customFormat="1">
      <c r="A127" s="36"/>
      <c r="B127" s="37"/>
      <c r="C127" s="38"/>
      <c r="D127" s="238" t="s">
        <v>139</v>
      </c>
      <c r="E127" s="38"/>
      <c r="F127" s="239" t="s">
        <v>1388</v>
      </c>
      <c r="G127" s="38"/>
      <c r="H127" s="38"/>
      <c r="I127" s="143"/>
      <c r="J127" s="38"/>
      <c r="K127" s="38"/>
      <c r="L127" s="42"/>
      <c r="M127" s="240"/>
      <c r="N127" s="241"/>
      <c r="O127" s="89"/>
      <c r="P127" s="89"/>
      <c r="Q127" s="89"/>
      <c r="R127" s="89"/>
      <c r="S127" s="89"/>
      <c r="T127" s="90"/>
      <c r="U127" s="36"/>
      <c r="V127" s="36"/>
      <c r="W127" s="36"/>
      <c r="X127" s="36"/>
      <c r="Y127" s="36"/>
      <c r="Z127" s="36"/>
      <c r="AA127" s="36"/>
      <c r="AB127" s="36"/>
      <c r="AC127" s="36"/>
      <c r="AD127" s="36"/>
      <c r="AE127" s="36"/>
      <c r="AT127" s="15" t="s">
        <v>139</v>
      </c>
      <c r="AU127" s="15" t="s">
        <v>81</v>
      </c>
    </row>
    <row r="128" s="12" customFormat="1">
      <c r="A128" s="12"/>
      <c r="B128" s="242"/>
      <c r="C128" s="243"/>
      <c r="D128" s="238" t="s">
        <v>140</v>
      </c>
      <c r="E128" s="244" t="s">
        <v>284</v>
      </c>
      <c r="F128" s="245" t="s">
        <v>1390</v>
      </c>
      <c r="G128" s="243"/>
      <c r="H128" s="246">
        <v>1</v>
      </c>
      <c r="I128" s="247"/>
      <c r="J128" s="243"/>
      <c r="K128" s="243"/>
      <c r="L128" s="248"/>
      <c r="M128" s="249"/>
      <c r="N128" s="250"/>
      <c r="O128" s="250"/>
      <c r="P128" s="250"/>
      <c r="Q128" s="250"/>
      <c r="R128" s="250"/>
      <c r="S128" s="250"/>
      <c r="T128" s="251"/>
      <c r="U128" s="12"/>
      <c r="V128" s="12"/>
      <c r="W128" s="12"/>
      <c r="X128" s="12"/>
      <c r="Y128" s="12"/>
      <c r="Z128" s="12"/>
      <c r="AA128" s="12"/>
      <c r="AB128" s="12"/>
      <c r="AC128" s="12"/>
      <c r="AD128" s="12"/>
      <c r="AE128" s="12"/>
      <c r="AT128" s="252" t="s">
        <v>140</v>
      </c>
      <c r="AU128" s="252" t="s">
        <v>81</v>
      </c>
      <c r="AV128" s="12" t="s">
        <v>103</v>
      </c>
      <c r="AW128" s="12" t="s">
        <v>30</v>
      </c>
      <c r="AX128" s="12" t="s">
        <v>81</v>
      </c>
      <c r="AY128" s="252" t="s">
        <v>133</v>
      </c>
    </row>
    <row r="129" s="2" customFormat="1" ht="16.5" customHeight="1">
      <c r="A129" s="36"/>
      <c r="B129" s="37"/>
      <c r="C129" s="270" t="s">
        <v>148</v>
      </c>
      <c r="D129" s="270" t="s">
        <v>137</v>
      </c>
      <c r="E129" s="271" t="s">
        <v>1391</v>
      </c>
      <c r="F129" s="272" t="s">
        <v>1392</v>
      </c>
      <c r="G129" s="273" t="s">
        <v>191</v>
      </c>
      <c r="H129" s="274">
        <v>1</v>
      </c>
      <c r="I129" s="275"/>
      <c r="J129" s="276">
        <f>ROUND(I129*H129,2)</f>
        <v>0</v>
      </c>
      <c r="K129" s="272" t="s">
        <v>275</v>
      </c>
      <c r="L129" s="277"/>
      <c r="M129" s="278" t="s">
        <v>1</v>
      </c>
      <c r="N129" s="279" t="s">
        <v>38</v>
      </c>
      <c r="O129" s="89"/>
      <c r="P129" s="234">
        <f>O129*H129</f>
        <v>0</v>
      </c>
      <c r="Q129" s="234">
        <v>0.0060000000000000001</v>
      </c>
      <c r="R129" s="234">
        <f>Q129*H129</f>
        <v>0.0060000000000000001</v>
      </c>
      <c r="S129" s="234">
        <v>0</v>
      </c>
      <c r="T129" s="235">
        <f>S129*H129</f>
        <v>0</v>
      </c>
      <c r="U129" s="36"/>
      <c r="V129" s="36"/>
      <c r="W129" s="36"/>
      <c r="X129" s="36"/>
      <c r="Y129" s="36"/>
      <c r="Z129" s="36"/>
      <c r="AA129" s="36"/>
      <c r="AB129" s="36"/>
      <c r="AC129" s="36"/>
      <c r="AD129" s="36"/>
      <c r="AE129" s="36"/>
      <c r="AR129" s="236" t="s">
        <v>173</v>
      </c>
      <c r="AT129" s="236" t="s">
        <v>137</v>
      </c>
      <c r="AU129" s="236" t="s">
        <v>81</v>
      </c>
      <c r="AY129" s="15" t="s">
        <v>133</v>
      </c>
      <c r="BE129" s="237">
        <f>IF(N129="základní",J129,0)</f>
        <v>0</v>
      </c>
      <c r="BF129" s="237">
        <f>IF(N129="snížená",J129,0)</f>
        <v>0</v>
      </c>
      <c r="BG129" s="237">
        <f>IF(N129="zákl. přenesená",J129,0)</f>
        <v>0</v>
      </c>
      <c r="BH129" s="237">
        <f>IF(N129="sníž. přenesená",J129,0)</f>
        <v>0</v>
      </c>
      <c r="BI129" s="237">
        <f>IF(N129="nulová",J129,0)</f>
        <v>0</v>
      </c>
      <c r="BJ129" s="15" t="s">
        <v>81</v>
      </c>
      <c r="BK129" s="237">
        <f>ROUND(I129*H129,2)</f>
        <v>0</v>
      </c>
      <c r="BL129" s="15" t="s">
        <v>132</v>
      </c>
      <c r="BM129" s="236" t="s">
        <v>1393</v>
      </c>
    </row>
    <row r="130" s="2" customFormat="1">
      <c r="A130" s="36"/>
      <c r="B130" s="37"/>
      <c r="C130" s="38"/>
      <c r="D130" s="238" t="s">
        <v>139</v>
      </c>
      <c r="E130" s="38"/>
      <c r="F130" s="239" t="s">
        <v>1392</v>
      </c>
      <c r="G130" s="38"/>
      <c r="H130" s="38"/>
      <c r="I130" s="143"/>
      <c r="J130" s="38"/>
      <c r="K130" s="38"/>
      <c r="L130" s="42"/>
      <c r="M130" s="240"/>
      <c r="N130" s="241"/>
      <c r="O130" s="89"/>
      <c r="P130" s="89"/>
      <c r="Q130" s="89"/>
      <c r="R130" s="89"/>
      <c r="S130" s="89"/>
      <c r="T130" s="90"/>
      <c r="U130" s="36"/>
      <c r="V130" s="36"/>
      <c r="W130" s="36"/>
      <c r="X130" s="36"/>
      <c r="Y130" s="36"/>
      <c r="Z130" s="36"/>
      <c r="AA130" s="36"/>
      <c r="AB130" s="36"/>
      <c r="AC130" s="36"/>
      <c r="AD130" s="36"/>
      <c r="AE130" s="36"/>
      <c r="AT130" s="15" t="s">
        <v>139</v>
      </c>
      <c r="AU130" s="15" t="s">
        <v>81</v>
      </c>
    </row>
    <row r="131" s="12" customFormat="1">
      <c r="A131" s="12"/>
      <c r="B131" s="242"/>
      <c r="C131" s="243"/>
      <c r="D131" s="238" t="s">
        <v>140</v>
      </c>
      <c r="E131" s="244" t="s">
        <v>293</v>
      </c>
      <c r="F131" s="245" t="s">
        <v>1394</v>
      </c>
      <c r="G131" s="243"/>
      <c r="H131" s="246">
        <v>1</v>
      </c>
      <c r="I131" s="247"/>
      <c r="J131" s="243"/>
      <c r="K131" s="243"/>
      <c r="L131" s="248"/>
      <c r="M131" s="249"/>
      <c r="N131" s="250"/>
      <c r="O131" s="250"/>
      <c r="P131" s="250"/>
      <c r="Q131" s="250"/>
      <c r="R131" s="250"/>
      <c r="S131" s="250"/>
      <c r="T131" s="251"/>
      <c r="U131" s="12"/>
      <c r="V131" s="12"/>
      <c r="W131" s="12"/>
      <c r="X131" s="12"/>
      <c r="Y131" s="12"/>
      <c r="Z131" s="12"/>
      <c r="AA131" s="12"/>
      <c r="AB131" s="12"/>
      <c r="AC131" s="12"/>
      <c r="AD131" s="12"/>
      <c r="AE131" s="12"/>
      <c r="AT131" s="252" t="s">
        <v>140</v>
      </c>
      <c r="AU131" s="252" t="s">
        <v>81</v>
      </c>
      <c r="AV131" s="12" t="s">
        <v>103</v>
      </c>
      <c r="AW131" s="12" t="s">
        <v>30</v>
      </c>
      <c r="AX131" s="12" t="s">
        <v>81</v>
      </c>
      <c r="AY131" s="252" t="s">
        <v>133</v>
      </c>
    </row>
    <row r="132" s="2" customFormat="1" ht="21.75" customHeight="1">
      <c r="A132" s="36"/>
      <c r="B132" s="37"/>
      <c r="C132" s="270" t="s">
        <v>132</v>
      </c>
      <c r="D132" s="270" t="s">
        <v>137</v>
      </c>
      <c r="E132" s="271" t="s">
        <v>1395</v>
      </c>
      <c r="F132" s="272" t="s">
        <v>1396</v>
      </c>
      <c r="G132" s="273" t="s">
        <v>191</v>
      </c>
      <c r="H132" s="274">
        <v>8</v>
      </c>
      <c r="I132" s="275"/>
      <c r="J132" s="276">
        <f>ROUND(I132*H132,2)</f>
        <v>0</v>
      </c>
      <c r="K132" s="272" t="s">
        <v>275</v>
      </c>
      <c r="L132" s="277"/>
      <c r="M132" s="278" t="s">
        <v>1</v>
      </c>
      <c r="N132" s="279" t="s">
        <v>38</v>
      </c>
      <c r="O132" s="89"/>
      <c r="P132" s="234">
        <f>O132*H132</f>
        <v>0</v>
      </c>
      <c r="Q132" s="234">
        <v>0.0040000000000000001</v>
      </c>
      <c r="R132" s="234">
        <f>Q132*H132</f>
        <v>0.032000000000000001</v>
      </c>
      <c r="S132" s="234">
        <v>0</v>
      </c>
      <c r="T132" s="235">
        <f>S132*H132</f>
        <v>0</v>
      </c>
      <c r="U132" s="36"/>
      <c r="V132" s="36"/>
      <c r="W132" s="36"/>
      <c r="X132" s="36"/>
      <c r="Y132" s="36"/>
      <c r="Z132" s="36"/>
      <c r="AA132" s="36"/>
      <c r="AB132" s="36"/>
      <c r="AC132" s="36"/>
      <c r="AD132" s="36"/>
      <c r="AE132" s="36"/>
      <c r="AR132" s="236" t="s">
        <v>173</v>
      </c>
      <c r="AT132" s="236" t="s">
        <v>137</v>
      </c>
      <c r="AU132" s="236" t="s">
        <v>81</v>
      </c>
      <c r="AY132" s="15" t="s">
        <v>133</v>
      </c>
      <c r="BE132" s="237">
        <f>IF(N132="základní",J132,0)</f>
        <v>0</v>
      </c>
      <c r="BF132" s="237">
        <f>IF(N132="snížená",J132,0)</f>
        <v>0</v>
      </c>
      <c r="BG132" s="237">
        <f>IF(N132="zákl. přenesená",J132,0)</f>
        <v>0</v>
      </c>
      <c r="BH132" s="237">
        <f>IF(N132="sníž. přenesená",J132,0)</f>
        <v>0</v>
      </c>
      <c r="BI132" s="237">
        <f>IF(N132="nulová",J132,0)</f>
        <v>0</v>
      </c>
      <c r="BJ132" s="15" t="s">
        <v>81</v>
      </c>
      <c r="BK132" s="237">
        <f>ROUND(I132*H132,2)</f>
        <v>0</v>
      </c>
      <c r="BL132" s="15" t="s">
        <v>132</v>
      </c>
      <c r="BM132" s="236" t="s">
        <v>1397</v>
      </c>
    </row>
    <row r="133" s="2" customFormat="1">
      <c r="A133" s="36"/>
      <c r="B133" s="37"/>
      <c r="C133" s="38"/>
      <c r="D133" s="238" t="s">
        <v>139</v>
      </c>
      <c r="E133" s="38"/>
      <c r="F133" s="239" t="s">
        <v>1396</v>
      </c>
      <c r="G133" s="38"/>
      <c r="H133" s="38"/>
      <c r="I133" s="143"/>
      <c r="J133" s="38"/>
      <c r="K133" s="38"/>
      <c r="L133" s="42"/>
      <c r="M133" s="240"/>
      <c r="N133" s="241"/>
      <c r="O133" s="89"/>
      <c r="P133" s="89"/>
      <c r="Q133" s="89"/>
      <c r="R133" s="89"/>
      <c r="S133" s="89"/>
      <c r="T133" s="90"/>
      <c r="U133" s="36"/>
      <c r="V133" s="36"/>
      <c r="W133" s="36"/>
      <c r="X133" s="36"/>
      <c r="Y133" s="36"/>
      <c r="Z133" s="36"/>
      <c r="AA133" s="36"/>
      <c r="AB133" s="36"/>
      <c r="AC133" s="36"/>
      <c r="AD133" s="36"/>
      <c r="AE133" s="36"/>
      <c r="AT133" s="15" t="s">
        <v>139</v>
      </c>
      <c r="AU133" s="15" t="s">
        <v>81</v>
      </c>
    </row>
    <row r="134" s="12" customFormat="1">
      <c r="A134" s="12"/>
      <c r="B134" s="242"/>
      <c r="C134" s="243"/>
      <c r="D134" s="238" t="s">
        <v>140</v>
      </c>
      <c r="E134" s="244" t="s">
        <v>155</v>
      </c>
      <c r="F134" s="245" t="s">
        <v>1398</v>
      </c>
      <c r="G134" s="243"/>
      <c r="H134" s="246">
        <v>2</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140</v>
      </c>
      <c r="AU134" s="252" t="s">
        <v>81</v>
      </c>
      <c r="AV134" s="12" t="s">
        <v>103</v>
      </c>
      <c r="AW134" s="12" t="s">
        <v>30</v>
      </c>
      <c r="AX134" s="12" t="s">
        <v>73</v>
      </c>
      <c r="AY134" s="252" t="s">
        <v>133</v>
      </c>
    </row>
    <row r="135" s="12" customFormat="1">
      <c r="A135" s="12"/>
      <c r="B135" s="242"/>
      <c r="C135" s="243"/>
      <c r="D135" s="238" t="s">
        <v>140</v>
      </c>
      <c r="E135" s="244" t="s">
        <v>156</v>
      </c>
      <c r="F135" s="245" t="s">
        <v>1399</v>
      </c>
      <c r="G135" s="243"/>
      <c r="H135" s="246">
        <v>2</v>
      </c>
      <c r="I135" s="247"/>
      <c r="J135" s="243"/>
      <c r="K135" s="243"/>
      <c r="L135" s="248"/>
      <c r="M135" s="249"/>
      <c r="N135" s="250"/>
      <c r="O135" s="250"/>
      <c r="P135" s="250"/>
      <c r="Q135" s="250"/>
      <c r="R135" s="250"/>
      <c r="S135" s="250"/>
      <c r="T135" s="251"/>
      <c r="U135" s="12"/>
      <c r="V135" s="12"/>
      <c r="W135" s="12"/>
      <c r="X135" s="12"/>
      <c r="Y135" s="12"/>
      <c r="Z135" s="12"/>
      <c r="AA135" s="12"/>
      <c r="AB135" s="12"/>
      <c r="AC135" s="12"/>
      <c r="AD135" s="12"/>
      <c r="AE135" s="12"/>
      <c r="AT135" s="252" t="s">
        <v>140</v>
      </c>
      <c r="AU135" s="252" t="s">
        <v>81</v>
      </c>
      <c r="AV135" s="12" t="s">
        <v>103</v>
      </c>
      <c r="AW135" s="12" t="s">
        <v>30</v>
      </c>
      <c r="AX135" s="12" t="s">
        <v>73</v>
      </c>
      <c r="AY135" s="252" t="s">
        <v>133</v>
      </c>
    </row>
    <row r="136" s="12" customFormat="1">
      <c r="A136" s="12"/>
      <c r="B136" s="242"/>
      <c r="C136" s="243"/>
      <c r="D136" s="238" t="s">
        <v>140</v>
      </c>
      <c r="E136" s="244" t="s">
        <v>304</v>
      </c>
      <c r="F136" s="245" t="s">
        <v>1400</v>
      </c>
      <c r="G136" s="243"/>
      <c r="H136" s="246">
        <v>2</v>
      </c>
      <c r="I136" s="247"/>
      <c r="J136" s="243"/>
      <c r="K136" s="243"/>
      <c r="L136" s="248"/>
      <c r="M136" s="249"/>
      <c r="N136" s="250"/>
      <c r="O136" s="250"/>
      <c r="P136" s="250"/>
      <c r="Q136" s="250"/>
      <c r="R136" s="250"/>
      <c r="S136" s="250"/>
      <c r="T136" s="251"/>
      <c r="U136" s="12"/>
      <c r="V136" s="12"/>
      <c r="W136" s="12"/>
      <c r="X136" s="12"/>
      <c r="Y136" s="12"/>
      <c r="Z136" s="12"/>
      <c r="AA136" s="12"/>
      <c r="AB136" s="12"/>
      <c r="AC136" s="12"/>
      <c r="AD136" s="12"/>
      <c r="AE136" s="12"/>
      <c r="AT136" s="252" t="s">
        <v>140</v>
      </c>
      <c r="AU136" s="252" t="s">
        <v>81</v>
      </c>
      <c r="AV136" s="12" t="s">
        <v>103</v>
      </c>
      <c r="AW136" s="12" t="s">
        <v>30</v>
      </c>
      <c r="AX136" s="12" t="s">
        <v>73</v>
      </c>
      <c r="AY136" s="252" t="s">
        <v>133</v>
      </c>
    </row>
    <row r="137" s="12" customFormat="1">
      <c r="A137" s="12"/>
      <c r="B137" s="242"/>
      <c r="C137" s="243"/>
      <c r="D137" s="238" t="s">
        <v>140</v>
      </c>
      <c r="E137" s="244" t="s">
        <v>1367</v>
      </c>
      <c r="F137" s="245" t="s">
        <v>1401</v>
      </c>
      <c r="G137" s="243"/>
      <c r="H137" s="246">
        <v>2</v>
      </c>
      <c r="I137" s="247"/>
      <c r="J137" s="243"/>
      <c r="K137" s="243"/>
      <c r="L137" s="248"/>
      <c r="M137" s="249"/>
      <c r="N137" s="250"/>
      <c r="O137" s="250"/>
      <c r="P137" s="250"/>
      <c r="Q137" s="250"/>
      <c r="R137" s="250"/>
      <c r="S137" s="250"/>
      <c r="T137" s="251"/>
      <c r="U137" s="12"/>
      <c r="V137" s="12"/>
      <c r="W137" s="12"/>
      <c r="X137" s="12"/>
      <c r="Y137" s="12"/>
      <c r="Z137" s="12"/>
      <c r="AA137" s="12"/>
      <c r="AB137" s="12"/>
      <c r="AC137" s="12"/>
      <c r="AD137" s="12"/>
      <c r="AE137" s="12"/>
      <c r="AT137" s="252" t="s">
        <v>140</v>
      </c>
      <c r="AU137" s="252" t="s">
        <v>81</v>
      </c>
      <c r="AV137" s="12" t="s">
        <v>103</v>
      </c>
      <c r="AW137" s="12" t="s">
        <v>30</v>
      </c>
      <c r="AX137" s="12" t="s">
        <v>73</v>
      </c>
      <c r="AY137" s="252" t="s">
        <v>133</v>
      </c>
    </row>
    <row r="138" s="12" customFormat="1">
      <c r="A138" s="12"/>
      <c r="B138" s="242"/>
      <c r="C138" s="243"/>
      <c r="D138" s="238" t="s">
        <v>140</v>
      </c>
      <c r="E138" s="244" t="s">
        <v>1402</v>
      </c>
      <c r="F138" s="245" t="s">
        <v>1403</v>
      </c>
      <c r="G138" s="243"/>
      <c r="H138" s="246">
        <v>8</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140</v>
      </c>
      <c r="AU138" s="252" t="s">
        <v>81</v>
      </c>
      <c r="AV138" s="12" t="s">
        <v>103</v>
      </c>
      <c r="AW138" s="12" t="s">
        <v>30</v>
      </c>
      <c r="AX138" s="12" t="s">
        <v>81</v>
      </c>
      <c r="AY138" s="252" t="s">
        <v>133</v>
      </c>
    </row>
    <row r="139" s="2" customFormat="1" ht="16.5" customHeight="1">
      <c r="A139" s="36"/>
      <c r="B139" s="37"/>
      <c r="C139" s="270" t="s">
        <v>158</v>
      </c>
      <c r="D139" s="270" t="s">
        <v>137</v>
      </c>
      <c r="E139" s="271" t="s">
        <v>1404</v>
      </c>
      <c r="F139" s="272" t="s">
        <v>1405</v>
      </c>
      <c r="G139" s="273" t="s">
        <v>191</v>
      </c>
      <c r="H139" s="274">
        <v>4</v>
      </c>
      <c r="I139" s="275"/>
      <c r="J139" s="276">
        <f>ROUND(I139*H139,2)</f>
        <v>0</v>
      </c>
      <c r="K139" s="272" t="s">
        <v>275</v>
      </c>
      <c r="L139" s="277"/>
      <c r="M139" s="278" t="s">
        <v>1</v>
      </c>
      <c r="N139" s="279" t="s">
        <v>38</v>
      </c>
      <c r="O139" s="89"/>
      <c r="P139" s="234">
        <f>O139*H139</f>
        <v>0</v>
      </c>
      <c r="Q139" s="234">
        <v>0.0040000000000000001</v>
      </c>
      <c r="R139" s="234">
        <f>Q139*H139</f>
        <v>0.016</v>
      </c>
      <c r="S139" s="234">
        <v>0</v>
      </c>
      <c r="T139" s="235">
        <f>S139*H139</f>
        <v>0</v>
      </c>
      <c r="U139" s="36"/>
      <c r="V139" s="36"/>
      <c r="W139" s="36"/>
      <c r="X139" s="36"/>
      <c r="Y139" s="36"/>
      <c r="Z139" s="36"/>
      <c r="AA139" s="36"/>
      <c r="AB139" s="36"/>
      <c r="AC139" s="36"/>
      <c r="AD139" s="36"/>
      <c r="AE139" s="36"/>
      <c r="AR139" s="236" t="s">
        <v>173</v>
      </c>
      <c r="AT139" s="236" t="s">
        <v>137</v>
      </c>
      <c r="AU139" s="236" t="s">
        <v>81</v>
      </c>
      <c r="AY139" s="15" t="s">
        <v>133</v>
      </c>
      <c r="BE139" s="237">
        <f>IF(N139="základní",J139,0)</f>
        <v>0</v>
      </c>
      <c r="BF139" s="237">
        <f>IF(N139="snížená",J139,0)</f>
        <v>0</v>
      </c>
      <c r="BG139" s="237">
        <f>IF(N139="zákl. přenesená",J139,0)</f>
        <v>0</v>
      </c>
      <c r="BH139" s="237">
        <f>IF(N139="sníž. přenesená",J139,0)</f>
        <v>0</v>
      </c>
      <c r="BI139" s="237">
        <f>IF(N139="nulová",J139,0)</f>
        <v>0</v>
      </c>
      <c r="BJ139" s="15" t="s">
        <v>81</v>
      </c>
      <c r="BK139" s="237">
        <f>ROUND(I139*H139,2)</f>
        <v>0</v>
      </c>
      <c r="BL139" s="15" t="s">
        <v>132</v>
      </c>
      <c r="BM139" s="236" t="s">
        <v>1406</v>
      </c>
    </row>
    <row r="140" s="2" customFormat="1">
      <c r="A140" s="36"/>
      <c r="B140" s="37"/>
      <c r="C140" s="38"/>
      <c r="D140" s="238" t="s">
        <v>139</v>
      </c>
      <c r="E140" s="38"/>
      <c r="F140" s="239" t="s">
        <v>1405</v>
      </c>
      <c r="G140" s="38"/>
      <c r="H140" s="38"/>
      <c r="I140" s="143"/>
      <c r="J140" s="38"/>
      <c r="K140" s="38"/>
      <c r="L140" s="42"/>
      <c r="M140" s="240"/>
      <c r="N140" s="241"/>
      <c r="O140" s="89"/>
      <c r="P140" s="89"/>
      <c r="Q140" s="89"/>
      <c r="R140" s="89"/>
      <c r="S140" s="89"/>
      <c r="T140" s="90"/>
      <c r="U140" s="36"/>
      <c r="V140" s="36"/>
      <c r="W140" s="36"/>
      <c r="X140" s="36"/>
      <c r="Y140" s="36"/>
      <c r="Z140" s="36"/>
      <c r="AA140" s="36"/>
      <c r="AB140" s="36"/>
      <c r="AC140" s="36"/>
      <c r="AD140" s="36"/>
      <c r="AE140" s="36"/>
      <c r="AT140" s="15" t="s">
        <v>139</v>
      </c>
      <c r="AU140" s="15" t="s">
        <v>81</v>
      </c>
    </row>
    <row r="141" s="12" customFormat="1">
      <c r="A141" s="12"/>
      <c r="B141" s="242"/>
      <c r="C141" s="243"/>
      <c r="D141" s="238" t="s">
        <v>140</v>
      </c>
      <c r="E141" s="244" t="s">
        <v>162</v>
      </c>
      <c r="F141" s="245" t="s">
        <v>1407</v>
      </c>
      <c r="G141" s="243"/>
      <c r="H141" s="246">
        <v>4</v>
      </c>
      <c r="I141" s="247"/>
      <c r="J141" s="243"/>
      <c r="K141" s="243"/>
      <c r="L141" s="248"/>
      <c r="M141" s="249"/>
      <c r="N141" s="250"/>
      <c r="O141" s="250"/>
      <c r="P141" s="250"/>
      <c r="Q141" s="250"/>
      <c r="R141" s="250"/>
      <c r="S141" s="250"/>
      <c r="T141" s="251"/>
      <c r="U141" s="12"/>
      <c r="V141" s="12"/>
      <c r="W141" s="12"/>
      <c r="X141" s="12"/>
      <c r="Y141" s="12"/>
      <c r="Z141" s="12"/>
      <c r="AA141" s="12"/>
      <c r="AB141" s="12"/>
      <c r="AC141" s="12"/>
      <c r="AD141" s="12"/>
      <c r="AE141" s="12"/>
      <c r="AT141" s="252" t="s">
        <v>140</v>
      </c>
      <c r="AU141" s="252" t="s">
        <v>81</v>
      </c>
      <c r="AV141" s="12" t="s">
        <v>103</v>
      </c>
      <c r="AW141" s="12" t="s">
        <v>30</v>
      </c>
      <c r="AX141" s="12" t="s">
        <v>81</v>
      </c>
      <c r="AY141" s="252" t="s">
        <v>133</v>
      </c>
    </row>
    <row r="142" s="2" customFormat="1" ht="21.75" customHeight="1">
      <c r="A142" s="36"/>
      <c r="B142" s="37"/>
      <c r="C142" s="270" t="s">
        <v>165</v>
      </c>
      <c r="D142" s="270" t="s">
        <v>137</v>
      </c>
      <c r="E142" s="271" t="s">
        <v>1408</v>
      </c>
      <c r="F142" s="272" t="s">
        <v>1409</v>
      </c>
      <c r="G142" s="273" t="s">
        <v>191</v>
      </c>
      <c r="H142" s="274">
        <v>2</v>
      </c>
      <c r="I142" s="275"/>
      <c r="J142" s="276">
        <f>ROUND(I142*H142,2)</f>
        <v>0</v>
      </c>
      <c r="K142" s="272" t="s">
        <v>275</v>
      </c>
      <c r="L142" s="277"/>
      <c r="M142" s="278" t="s">
        <v>1</v>
      </c>
      <c r="N142" s="279" t="s">
        <v>38</v>
      </c>
      <c r="O142" s="89"/>
      <c r="P142" s="234">
        <f>O142*H142</f>
        <v>0</v>
      </c>
      <c r="Q142" s="234">
        <v>0.0016000000000000001</v>
      </c>
      <c r="R142" s="234">
        <f>Q142*H142</f>
        <v>0.0032000000000000002</v>
      </c>
      <c r="S142" s="234">
        <v>0</v>
      </c>
      <c r="T142" s="235">
        <f>S142*H142</f>
        <v>0</v>
      </c>
      <c r="U142" s="36"/>
      <c r="V142" s="36"/>
      <c r="W142" s="36"/>
      <c r="X142" s="36"/>
      <c r="Y142" s="36"/>
      <c r="Z142" s="36"/>
      <c r="AA142" s="36"/>
      <c r="AB142" s="36"/>
      <c r="AC142" s="36"/>
      <c r="AD142" s="36"/>
      <c r="AE142" s="36"/>
      <c r="AR142" s="236" t="s">
        <v>173</v>
      </c>
      <c r="AT142" s="236" t="s">
        <v>137</v>
      </c>
      <c r="AU142" s="236" t="s">
        <v>81</v>
      </c>
      <c r="AY142" s="15" t="s">
        <v>133</v>
      </c>
      <c r="BE142" s="237">
        <f>IF(N142="základní",J142,0)</f>
        <v>0</v>
      </c>
      <c r="BF142" s="237">
        <f>IF(N142="snížená",J142,0)</f>
        <v>0</v>
      </c>
      <c r="BG142" s="237">
        <f>IF(N142="zákl. přenesená",J142,0)</f>
        <v>0</v>
      </c>
      <c r="BH142" s="237">
        <f>IF(N142="sníž. přenesená",J142,0)</f>
        <v>0</v>
      </c>
      <c r="BI142" s="237">
        <f>IF(N142="nulová",J142,0)</f>
        <v>0</v>
      </c>
      <c r="BJ142" s="15" t="s">
        <v>81</v>
      </c>
      <c r="BK142" s="237">
        <f>ROUND(I142*H142,2)</f>
        <v>0</v>
      </c>
      <c r="BL142" s="15" t="s">
        <v>132</v>
      </c>
      <c r="BM142" s="236" t="s">
        <v>1410</v>
      </c>
    </row>
    <row r="143" s="2" customFormat="1">
      <c r="A143" s="36"/>
      <c r="B143" s="37"/>
      <c r="C143" s="38"/>
      <c r="D143" s="238" t="s">
        <v>139</v>
      </c>
      <c r="E143" s="38"/>
      <c r="F143" s="239" t="s">
        <v>1409</v>
      </c>
      <c r="G143" s="38"/>
      <c r="H143" s="38"/>
      <c r="I143" s="143"/>
      <c r="J143" s="38"/>
      <c r="K143" s="38"/>
      <c r="L143" s="42"/>
      <c r="M143" s="240"/>
      <c r="N143" s="241"/>
      <c r="O143" s="89"/>
      <c r="P143" s="89"/>
      <c r="Q143" s="89"/>
      <c r="R143" s="89"/>
      <c r="S143" s="89"/>
      <c r="T143" s="90"/>
      <c r="U143" s="36"/>
      <c r="V143" s="36"/>
      <c r="W143" s="36"/>
      <c r="X143" s="36"/>
      <c r="Y143" s="36"/>
      <c r="Z143" s="36"/>
      <c r="AA143" s="36"/>
      <c r="AB143" s="36"/>
      <c r="AC143" s="36"/>
      <c r="AD143" s="36"/>
      <c r="AE143" s="36"/>
      <c r="AT143" s="15" t="s">
        <v>139</v>
      </c>
      <c r="AU143" s="15" t="s">
        <v>81</v>
      </c>
    </row>
    <row r="144" s="12" customFormat="1">
      <c r="A144" s="12"/>
      <c r="B144" s="242"/>
      <c r="C144" s="243"/>
      <c r="D144" s="238" t="s">
        <v>140</v>
      </c>
      <c r="E144" s="244" t="s">
        <v>315</v>
      </c>
      <c r="F144" s="245" t="s">
        <v>1411</v>
      </c>
      <c r="G144" s="243"/>
      <c r="H144" s="246">
        <v>2</v>
      </c>
      <c r="I144" s="247"/>
      <c r="J144" s="243"/>
      <c r="K144" s="243"/>
      <c r="L144" s="248"/>
      <c r="M144" s="249"/>
      <c r="N144" s="250"/>
      <c r="O144" s="250"/>
      <c r="P144" s="250"/>
      <c r="Q144" s="250"/>
      <c r="R144" s="250"/>
      <c r="S144" s="250"/>
      <c r="T144" s="251"/>
      <c r="U144" s="12"/>
      <c r="V144" s="12"/>
      <c r="W144" s="12"/>
      <c r="X144" s="12"/>
      <c r="Y144" s="12"/>
      <c r="Z144" s="12"/>
      <c r="AA144" s="12"/>
      <c r="AB144" s="12"/>
      <c r="AC144" s="12"/>
      <c r="AD144" s="12"/>
      <c r="AE144" s="12"/>
      <c r="AT144" s="252" t="s">
        <v>140</v>
      </c>
      <c r="AU144" s="252" t="s">
        <v>81</v>
      </c>
      <c r="AV144" s="12" t="s">
        <v>103</v>
      </c>
      <c r="AW144" s="12" t="s">
        <v>30</v>
      </c>
      <c r="AX144" s="12" t="s">
        <v>81</v>
      </c>
      <c r="AY144" s="252" t="s">
        <v>133</v>
      </c>
    </row>
    <row r="145" s="2" customFormat="1" ht="16.5" customHeight="1">
      <c r="A145" s="36"/>
      <c r="B145" s="37"/>
      <c r="C145" s="270" t="s">
        <v>169</v>
      </c>
      <c r="D145" s="270" t="s">
        <v>137</v>
      </c>
      <c r="E145" s="271" t="s">
        <v>873</v>
      </c>
      <c r="F145" s="272" t="s">
        <v>876</v>
      </c>
      <c r="G145" s="273" t="s">
        <v>191</v>
      </c>
      <c r="H145" s="274">
        <v>2</v>
      </c>
      <c r="I145" s="275"/>
      <c r="J145" s="276">
        <f>ROUND(I145*H145,2)</f>
        <v>0</v>
      </c>
      <c r="K145" s="272" t="s">
        <v>275</v>
      </c>
      <c r="L145" s="277"/>
      <c r="M145" s="278" t="s">
        <v>1</v>
      </c>
      <c r="N145" s="279" t="s">
        <v>38</v>
      </c>
      <c r="O145" s="89"/>
      <c r="P145" s="234">
        <f>O145*H145</f>
        <v>0</v>
      </c>
      <c r="Q145" s="234">
        <v>0.0060000000000000001</v>
      </c>
      <c r="R145" s="234">
        <f>Q145*H145</f>
        <v>0.012</v>
      </c>
      <c r="S145" s="234">
        <v>0</v>
      </c>
      <c r="T145" s="235">
        <f>S145*H145</f>
        <v>0</v>
      </c>
      <c r="U145" s="36"/>
      <c r="V145" s="36"/>
      <c r="W145" s="36"/>
      <c r="X145" s="36"/>
      <c r="Y145" s="36"/>
      <c r="Z145" s="36"/>
      <c r="AA145" s="36"/>
      <c r="AB145" s="36"/>
      <c r="AC145" s="36"/>
      <c r="AD145" s="36"/>
      <c r="AE145" s="36"/>
      <c r="AR145" s="236" t="s">
        <v>173</v>
      </c>
      <c r="AT145" s="236" t="s">
        <v>137</v>
      </c>
      <c r="AU145" s="236" t="s">
        <v>81</v>
      </c>
      <c r="AY145" s="15" t="s">
        <v>133</v>
      </c>
      <c r="BE145" s="237">
        <f>IF(N145="základní",J145,0)</f>
        <v>0</v>
      </c>
      <c r="BF145" s="237">
        <f>IF(N145="snížená",J145,0)</f>
        <v>0</v>
      </c>
      <c r="BG145" s="237">
        <f>IF(N145="zákl. přenesená",J145,0)</f>
        <v>0</v>
      </c>
      <c r="BH145" s="237">
        <f>IF(N145="sníž. přenesená",J145,0)</f>
        <v>0</v>
      </c>
      <c r="BI145" s="237">
        <f>IF(N145="nulová",J145,0)</f>
        <v>0</v>
      </c>
      <c r="BJ145" s="15" t="s">
        <v>81</v>
      </c>
      <c r="BK145" s="237">
        <f>ROUND(I145*H145,2)</f>
        <v>0</v>
      </c>
      <c r="BL145" s="15" t="s">
        <v>132</v>
      </c>
      <c r="BM145" s="236" t="s">
        <v>1412</v>
      </c>
    </row>
    <row r="146" s="2" customFormat="1">
      <c r="A146" s="36"/>
      <c r="B146" s="37"/>
      <c r="C146" s="38"/>
      <c r="D146" s="238" t="s">
        <v>139</v>
      </c>
      <c r="E146" s="38"/>
      <c r="F146" s="239" t="s">
        <v>876</v>
      </c>
      <c r="G146" s="38"/>
      <c r="H146" s="38"/>
      <c r="I146" s="143"/>
      <c r="J146" s="38"/>
      <c r="K146" s="38"/>
      <c r="L146" s="42"/>
      <c r="M146" s="240"/>
      <c r="N146" s="241"/>
      <c r="O146" s="89"/>
      <c r="P146" s="89"/>
      <c r="Q146" s="89"/>
      <c r="R146" s="89"/>
      <c r="S146" s="89"/>
      <c r="T146" s="90"/>
      <c r="U146" s="36"/>
      <c r="V146" s="36"/>
      <c r="W146" s="36"/>
      <c r="X146" s="36"/>
      <c r="Y146" s="36"/>
      <c r="Z146" s="36"/>
      <c r="AA146" s="36"/>
      <c r="AB146" s="36"/>
      <c r="AC146" s="36"/>
      <c r="AD146" s="36"/>
      <c r="AE146" s="36"/>
      <c r="AT146" s="15" t="s">
        <v>139</v>
      </c>
      <c r="AU146" s="15" t="s">
        <v>81</v>
      </c>
    </row>
    <row r="147" s="12" customFormat="1">
      <c r="A147" s="12"/>
      <c r="B147" s="242"/>
      <c r="C147" s="243"/>
      <c r="D147" s="238" t="s">
        <v>140</v>
      </c>
      <c r="E147" s="244" t="s">
        <v>321</v>
      </c>
      <c r="F147" s="245" t="s">
        <v>1413</v>
      </c>
      <c r="G147" s="243"/>
      <c r="H147" s="246">
        <v>2</v>
      </c>
      <c r="I147" s="247"/>
      <c r="J147" s="243"/>
      <c r="K147" s="243"/>
      <c r="L147" s="248"/>
      <c r="M147" s="249"/>
      <c r="N147" s="250"/>
      <c r="O147" s="250"/>
      <c r="P147" s="250"/>
      <c r="Q147" s="250"/>
      <c r="R147" s="250"/>
      <c r="S147" s="250"/>
      <c r="T147" s="251"/>
      <c r="U147" s="12"/>
      <c r="V147" s="12"/>
      <c r="W147" s="12"/>
      <c r="X147" s="12"/>
      <c r="Y147" s="12"/>
      <c r="Z147" s="12"/>
      <c r="AA147" s="12"/>
      <c r="AB147" s="12"/>
      <c r="AC147" s="12"/>
      <c r="AD147" s="12"/>
      <c r="AE147" s="12"/>
      <c r="AT147" s="252" t="s">
        <v>140</v>
      </c>
      <c r="AU147" s="252" t="s">
        <v>81</v>
      </c>
      <c r="AV147" s="12" t="s">
        <v>103</v>
      </c>
      <c r="AW147" s="12" t="s">
        <v>30</v>
      </c>
      <c r="AX147" s="12" t="s">
        <v>81</v>
      </c>
      <c r="AY147" s="252" t="s">
        <v>133</v>
      </c>
    </row>
    <row r="148" s="2" customFormat="1" ht="21.75" customHeight="1">
      <c r="A148" s="36"/>
      <c r="B148" s="37"/>
      <c r="C148" s="270" t="s">
        <v>173</v>
      </c>
      <c r="D148" s="270" t="s">
        <v>137</v>
      </c>
      <c r="E148" s="271" t="s">
        <v>1414</v>
      </c>
      <c r="F148" s="272" t="s">
        <v>1415</v>
      </c>
      <c r="G148" s="273" t="s">
        <v>191</v>
      </c>
      <c r="H148" s="274">
        <v>6</v>
      </c>
      <c r="I148" s="275"/>
      <c r="J148" s="276">
        <f>ROUND(I148*H148,2)</f>
        <v>0</v>
      </c>
      <c r="K148" s="272" t="s">
        <v>275</v>
      </c>
      <c r="L148" s="277"/>
      <c r="M148" s="278" t="s">
        <v>1</v>
      </c>
      <c r="N148" s="279" t="s">
        <v>38</v>
      </c>
      <c r="O148" s="89"/>
      <c r="P148" s="234">
        <f>O148*H148</f>
        <v>0</v>
      </c>
      <c r="Q148" s="234">
        <v>0.0060000000000000001</v>
      </c>
      <c r="R148" s="234">
        <f>Q148*H148</f>
        <v>0.036000000000000004</v>
      </c>
      <c r="S148" s="234">
        <v>0</v>
      </c>
      <c r="T148" s="235">
        <f>S148*H148</f>
        <v>0</v>
      </c>
      <c r="U148" s="36"/>
      <c r="V148" s="36"/>
      <c r="W148" s="36"/>
      <c r="X148" s="36"/>
      <c r="Y148" s="36"/>
      <c r="Z148" s="36"/>
      <c r="AA148" s="36"/>
      <c r="AB148" s="36"/>
      <c r="AC148" s="36"/>
      <c r="AD148" s="36"/>
      <c r="AE148" s="36"/>
      <c r="AR148" s="236" t="s">
        <v>173</v>
      </c>
      <c r="AT148" s="236" t="s">
        <v>137</v>
      </c>
      <c r="AU148" s="236" t="s">
        <v>81</v>
      </c>
      <c r="AY148" s="15" t="s">
        <v>133</v>
      </c>
      <c r="BE148" s="237">
        <f>IF(N148="základní",J148,0)</f>
        <v>0</v>
      </c>
      <c r="BF148" s="237">
        <f>IF(N148="snížená",J148,0)</f>
        <v>0</v>
      </c>
      <c r="BG148" s="237">
        <f>IF(N148="zákl. přenesená",J148,0)</f>
        <v>0</v>
      </c>
      <c r="BH148" s="237">
        <f>IF(N148="sníž. přenesená",J148,0)</f>
        <v>0</v>
      </c>
      <c r="BI148" s="237">
        <f>IF(N148="nulová",J148,0)</f>
        <v>0</v>
      </c>
      <c r="BJ148" s="15" t="s">
        <v>81</v>
      </c>
      <c r="BK148" s="237">
        <f>ROUND(I148*H148,2)</f>
        <v>0</v>
      </c>
      <c r="BL148" s="15" t="s">
        <v>132</v>
      </c>
      <c r="BM148" s="236" t="s">
        <v>1416</v>
      </c>
    </row>
    <row r="149" s="2" customFormat="1">
      <c r="A149" s="36"/>
      <c r="B149" s="37"/>
      <c r="C149" s="38"/>
      <c r="D149" s="238" t="s">
        <v>139</v>
      </c>
      <c r="E149" s="38"/>
      <c r="F149" s="239" t="s">
        <v>1415</v>
      </c>
      <c r="G149" s="38"/>
      <c r="H149" s="38"/>
      <c r="I149" s="143"/>
      <c r="J149" s="38"/>
      <c r="K149" s="38"/>
      <c r="L149" s="42"/>
      <c r="M149" s="240"/>
      <c r="N149" s="241"/>
      <c r="O149" s="89"/>
      <c r="P149" s="89"/>
      <c r="Q149" s="89"/>
      <c r="R149" s="89"/>
      <c r="S149" s="89"/>
      <c r="T149" s="90"/>
      <c r="U149" s="36"/>
      <c r="V149" s="36"/>
      <c r="W149" s="36"/>
      <c r="X149" s="36"/>
      <c r="Y149" s="36"/>
      <c r="Z149" s="36"/>
      <c r="AA149" s="36"/>
      <c r="AB149" s="36"/>
      <c r="AC149" s="36"/>
      <c r="AD149" s="36"/>
      <c r="AE149" s="36"/>
      <c r="AT149" s="15" t="s">
        <v>139</v>
      </c>
      <c r="AU149" s="15" t="s">
        <v>81</v>
      </c>
    </row>
    <row r="150" s="12" customFormat="1">
      <c r="A150" s="12"/>
      <c r="B150" s="242"/>
      <c r="C150" s="243"/>
      <c r="D150" s="238" t="s">
        <v>140</v>
      </c>
      <c r="E150" s="244" t="s">
        <v>177</v>
      </c>
      <c r="F150" s="245" t="s">
        <v>1417</v>
      </c>
      <c r="G150" s="243"/>
      <c r="H150" s="246">
        <v>6</v>
      </c>
      <c r="I150" s="247"/>
      <c r="J150" s="243"/>
      <c r="K150" s="243"/>
      <c r="L150" s="248"/>
      <c r="M150" s="249"/>
      <c r="N150" s="250"/>
      <c r="O150" s="250"/>
      <c r="P150" s="250"/>
      <c r="Q150" s="250"/>
      <c r="R150" s="250"/>
      <c r="S150" s="250"/>
      <c r="T150" s="251"/>
      <c r="U150" s="12"/>
      <c r="V150" s="12"/>
      <c r="W150" s="12"/>
      <c r="X150" s="12"/>
      <c r="Y150" s="12"/>
      <c r="Z150" s="12"/>
      <c r="AA150" s="12"/>
      <c r="AB150" s="12"/>
      <c r="AC150" s="12"/>
      <c r="AD150" s="12"/>
      <c r="AE150" s="12"/>
      <c r="AT150" s="252" t="s">
        <v>140</v>
      </c>
      <c r="AU150" s="252" t="s">
        <v>81</v>
      </c>
      <c r="AV150" s="12" t="s">
        <v>103</v>
      </c>
      <c r="AW150" s="12" t="s">
        <v>30</v>
      </c>
      <c r="AX150" s="12" t="s">
        <v>81</v>
      </c>
      <c r="AY150" s="252" t="s">
        <v>133</v>
      </c>
    </row>
    <row r="151" s="2" customFormat="1" ht="16.5" customHeight="1">
      <c r="A151" s="36"/>
      <c r="B151" s="37"/>
      <c r="C151" s="270" t="s">
        <v>180</v>
      </c>
      <c r="D151" s="270" t="s">
        <v>137</v>
      </c>
      <c r="E151" s="271" t="s">
        <v>1418</v>
      </c>
      <c r="F151" s="272" t="s">
        <v>1405</v>
      </c>
      <c r="G151" s="273" t="s">
        <v>191</v>
      </c>
      <c r="H151" s="274">
        <v>5</v>
      </c>
      <c r="I151" s="275"/>
      <c r="J151" s="276">
        <f>ROUND(I151*H151,2)</f>
        <v>0</v>
      </c>
      <c r="K151" s="272" t="s">
        <v>275</v>
      </c>
      <c r="L151" s="277"/>
      <c r="M151" s="278" t="s">
        <v>1</v>
      </c>
      <c r="N151" s="279" t="s">
        <v>38</v>
      </c>
      <c r="O151" s="89"/>
      <c r="P151" s="234">
        <f>O151*H151</f>
        <v>0</v>
      </c>
      <c r="Q151" s="234">
        <v>0.0040000000000000001</v>
      </c>
      <c r="R151" s="234">
        <f>Q151*H151</f>
        <v>0.02</v>
      </c>
      <c r="S151" s="234">
        <v>0</v>
      </c>
      <c r="T151" s="235">
        <f>S151*H151</f>
        <v>0</v>
      </c>
      <c r="U151" s="36"/>
      <c r="V151" s="36"/>
      <c r="W151" s="36"/>
      <c r="X151" s="36"/>
      <c r="Y151" s="36"/>
      <c r="Z151" s="36"/>
      <c r="AA151" s="36"/>
      <c r="AB151" s="36"/>
      <c r="AC151" s="36"/>
      <c r="AD151" s="36"/>
      <c r="AE151" s="36"/>
      <c r="AR151" s="236" t="s">
        <v>173</v>
      </c>
      <c r="AT151" s="236" t="s">
        <v>137</v>
      </c>
      <c r="AU151" s="236" t="s">
        <v>81</v>
      </c>
      <c r="AY151" s="15" t="s">
        <v>133</v>
      </c>
      <c r="BE151" s="237">
        <f>IF(N151="základní",J151,0)</f>
        <v>0</v>
      </c>
      <c r="BF151" s="237">
        <f>IF(N151="snížená",J151,0)</f>
        <v>0</v>
      </c>
      <c r="BG151" s="237">
        <f>IF(N151="zákl. přenesená",J151,0)</f>
        <v>0</v>
      </c>
      <c r="BH151" s="237">
        <f>IF(N151="sníž. přenesená",J151,0)</f>
        <v>0</v>
      </c>
      <c r="BI151" s="237">
        <f>IF(N151="nulová",J151,0)</f>
        <v>0</v>
      </c>
      <c r="BJ151" s="15" t="s">
        <v>81</v>
      </c>
      <c r="BK151" s="237">
        <f>ROUND(I151*H151,2)</f>
        <v>0</v>
      </c>
      <c r="BL151" s="15" t="s">
        <v>132</v>
      </c>
      <c r="BM151" s="236" t="s">
        <v>1419</v>
      </c>
    </row>
    <row r="152" s="2" customFormat="1">
      <c r="A152" s="36"/>
      <c r="B152" s="37"/>
      <c r="C152" s="38"/>
      <c r="D152" s="238" t="s">
        <v>139</v>
      </c>
      <c r="E152" s="38"/>
      <c r="F152" s="239" t="s">
        <v>1405</v>
      </c>
      <c r="G152" s="38"/>
      <c r="H152" s="38"/>
      <c r="I152" s="143"/>
      <c r="J152" s="38"/>
      <c r="K152" s="38"/>
      <c r="L152" s="42"/>
      <c r="M152" s="240"/>
      <c r="N152" s="241"/>
      <c r="O152" s="89"/>
      <c r="P152" s="89"/>
      <c r="Q152" s="89"/>
      <c r="R152" s="89"/>
      <c r="S152" s="89"/>
      <c r="T152" s="90"/>
      <c r="U152" s="36"/>
      <c r="V152" s="36"/>
      <c r="W152" s="36"/>
      <c r="X152" s="36"/>
      <c r="Y152" s="36"/>
      <c r="Z152" s="36"/>
      <c r="AA152" s="36"/>
      <c r="AB152" s="36"/>
      <c r="AC152" s="36"/>
      <c r="AD152" s="36"/>
      <c r="AE152" s="36"/>
      <c r="AT152" s="15" t="s">
        <v>139</v>
      </c>
      <c r="AU152" s="15" t="s">
        <v>81</v>
      </c>
    </row>
    <row r="153" s="12" customFormat="1">
      <c r="A153" s="12"/>
      <c r="B153" s="242"/>
      <c r="C153" s="243"/>
      <c r="D153" s="238" t="s">
        <v>140</v>
      </c>
      <c r="E153" s="244" t="s">
        <v>184</v>
      </c>
      <c r="F153" s="245" t="s">
        <v>1420</v>
      </c>
      <c r="G153" s="243"/>
      <c r="H153" s="246">
        <v>5</v>
      </c>
      <c r="I153" s="247"/>
      <c r="J153" s="243"/>
      <c r="K153" s="243"/>
      <c r="L153" s="248"/>
      <c r="M153" s="249"/>
      <c r="N153" s="250"/>
      <c r="O153" s="250"/>
      <c r="P153" s="250"/>
      <c r="Q153" s="250"/>
      <c r="R153" s="250"/>
      <c r="S153" s="250"/>
      <c r="T153" s="251"/>
      <c r="U153" s="12"/>
      <c r="V153" s="12"/>
      <c r="W153" s="12"/>
      <c r="X153" s="12"/>
      <c r="Y153" s="12"/>
      <c r="Z153" s="12"/>
      <c r="AA153" s="12"/>
      <c r="AB153" s="12"/>
      <c r="AC153" s="12"/>
      <c r="AD153" s="12"/>
      <c r="AE153" s="12"/>
      <c r="AT153" s="252" t="s">
        <v>140</v>
      </c>
      <c r="AU153" s="252" t="s">
        <v>81</v>
      </c>
      <c r="AV153" s="12" t="s">
        <v>103</v>
      </c>
      <c r="AW153" s="12" t="s">
        <v>30</v>
      </c>
      <c r="AX153" s="12" t="s">
        <v>81</v>
      </c>
      <c r="AY153" s="252" t="s">
        <v>133</v>
      </c>
    </row>
    <row r="154" s="2" customFormat="1" ht="21.75" customHeight="1">
      <c r="A154" s="36"/>
      <c r="B154" s="37"/>
      <c r="C154" s="270" t="s">
        <v>188</v>
      </c>
      <c r="D154" s="270" t="s">
        <v>137</v>
      </c>
      <c r="E154" s="271" t="s">
        <v>1421</v>
      </c>
      <c r="F154" s="272" t="s">
        <v>1422</v>
      </c>
      <c r="G154" s="273" t="s">
        <v>191</v>
      </c>
      <c r="H154" s="274">
        <v>4</v>
      </c>
      <c r="I154" s="275"/>
      <c r="J154" s="276">
        <f>ROUND(I154*H154,2)</f>
        <v>0</v>
      </c>
      <c r="K154" s="272" t="s">
        <v>275</v>
      </c>
      <c r="L154" s="277"/>
      <c r="M154" s="278" t="s">
        <v>1</v>
      </c>
      <c r="N154" s="279" t="s">
        <v>38</v>
      </c>
      <c r="O154" s="89"/>
      <c r="P154" s="234">
        <f>O154*H154</f>
        <v>0</v>
      </c>
      <c r="Q154" s="234">
        <v>0.0014</v>
      </c>
      <c r="R154" s="234">
        <f>Q154*H154</f>
        <v>0.0055999999999999999</v>
      </c>
      <c r="S154" s="234">
        <v>0</v>
      </c>
      <c r="T154" s="235">
        <f>S154*H154</f>
        <v>0</v>
      </c>
      <c r="U154" s="36"/>
      <c r="V154" s="36"/>
      <c r="W154" s="36"/>
      <c r="X154" s="36"/>
      <c r="Y154" s="36"/>
      <c r="Z154" s="36"/>
      <c r="AA154" s="36"/>
      <c r="AB154" s="36"/>
      <c r="AC154" s="36"/>
      <c r="AD154" s="36"/>
      <c r="AE154" s="36"/>
      <c r="AR154" s="236" t="s">
        <v>173</v>
      </c>
      <c r="AT154" s="236" t="s">
        <v>137</v>
      </c>
      <c r="AU154" s="236" t="s">
        <v>81</v>
      </c>
      <c r="AY154" s="15" t="s">
        <v>133</v>
      </c>
      <c r="BE154" s="237">
        <f>IF(N154="základní",J154,0)</f>
        <v>0</v>
      </c>
      <c r="BF154" s="237">
        <f>IF(N154="snížená",J154,0)</f>
        <v>0</v>
      </c>
      <c r="BG154" s="237">
        <f>IF(N154="zákl. přenesená",J154,0)</f>
        <v>0</v>
      </c>
      <c r="BH154" s="237">
        <f>IF(N154="sníž. přenesená",J154,0)</f>
        <v>0</v>
      </c>
      <c r="BI154" s="237">
        <f>IF(N154="nulová",J154,0)</f>
        <v>0</v>
      </c>
      <c r="BJ154" s="15" t="s">
        <v>81</v>
      </c>
      <c r="BK154" s="237">
        <f>ROUND(I154*H154,2)</f>
        <v>0</v>
      </c>
      <c r="BL154" s="15" t="s">
        <v>132</v>
      </c>
      <c r="BM154" s="236" t="s">
        <v>1423</v>
      </c>
    </row>
    <row r="155" s="2" customFormat="1">
      <c r="A155" s="36"/>
      <c r="B155" s="37"/>
      <c r="C155" s="38"/>
      <c r="D155" s="238" t="s">
        <v>139</v>
      </c>
      <c r="E155" s="38"/>
      <c r="F155" s="239" t="s">
        <v>1422</v>
      </c>
      <c r="G155" s="38"/>
      <c r="H155" s="38"/>
      <c r="I155" s="143"/>
      <c r="J155" s="38"/>
      <c r="K155" s="38"/>
      <c r="L155" s="42"/>
      <c r="M155" s="240"/>
      <c r="N155" s="241"/>
      <c r="O155" s="89"/>
      <c r="P155" s="89"/>
      <c r="Q155" s="89"/>
      <c r="R155" s="89"/>
      <c r="S155" s="89"/>
      <c r="T155" s="90"/>
      <c r="U155" s="36"/>
      <c r="V155" s="36"/>
      <c r="W155" s="36"/>
      <c r="X155" s="36"/>
      <c r="Y155" s="36"/>
      <c r="Z155" s="36"/>
      <c r="AA155" s="36"/>
      <c r="AB155" s="36"/>
      <c r="AC155" s="36"/>
      <c r="AD155" s="36"/>
      <c r="AE155" s="36"/>
      <c r="AT155" s="15" t="s">
        <v>139</v>
      </c>
      <c r="AU155" s="15" t="s">
        <v>81</v>
      </c>
    </row>
    <row r="156" s="12" customFormat="1">
      <c r="A156" s="12"/>
      <c r="B156" s="242"/>
      <c r="C156" s="243"/>
      <c r="D156" s="238" t="s">
        <v>140</v>
      </c>
      <c r="E156" s="244" t="s">
        <v>1097</v>
      </c>
      <c r="F156" s="245" t="s">
        <v>1424</v>
      </c>
      <c r="G156" s="243"/>
      <c r="H156" s="246">
        <v>4</v>
      </c>
      <c r="I156" s="247"/>
      <c r="J156" s="243"/>
      <c r="K156" s="243"/>
      <c r="L156" s="248"/>
      <c r="M156" s="249"/>
      <c r="N156" s="250"/>
      <c r="O156" s="250"/>
      <c r="P156" s="250"/>
      <c r="Q156" s="250"/>
      <c r="R156" s="250"/>
      <c r="S156" s="250"/>
      <c r="T156" s="251"/>
      <c r="U156" s="12"/>
      <c r="V156" s="12"/>
      <c r="W156" s="12"/>
      <c r="X156" s="12"/>
      <c r="Y156" s="12"/>
      <c r="Z156" s="12"/>
      <c r="AA156" s="12"/>
      <c r="AB156" s="12"/>
      <c r="AC156" s="12"/>
      <c r="AD156" s="12"/>
      <c r="AE156" s="12"/>
      <c r="AT156" s="252" t="s">
        <v>140</v>
      </c>
      <c r="AU156" s="252" t="s">
        <v>81</v>
      </c>
      <c r="AV156" s="12" t="s">
        <v>103</v>
      </c>
      <c r="AW156" s="12" t="s">
        <v>30</v>
      </c>
      <c r="AX156" s="12" t="s">
        <v>81</v>
      </c>
      <c r="AY156" s="252" t="s">
        <v>133</v>
      </c>
    </row>
    <row r="157" s="2" customFormat="1" ht="21.75" customHeight="1">
      <c r="A157" s="36"/>
      <c r="B157" s="37"/>
      <c r="C157" s="225" t="s">
        <v>195</v>
      </c>
      <c r="D157" s="225" t="s">
        <v>134</v>
      </c>
      <c r="E157" s="226" t="s">
        <v>888</v>
      </c>
      <c r="F157" s="227" t="s">
        <v>889</v>
      </c>
      <c r="G157" s="228" t="s">
        <v>191</v>
      </c>
      <c r="H157" s="229">
        <v>29</v>
      </c>
      <c r="I157" s="230"/>
      <c r="J157" s="231">
        <f>ROUND(I157*H157,2)</f>
        <v>0</v>
      </c>
      <c r="K157" s="227" t="s">
        <v>275</v>
      </c>
      <c r="L157" s="42"/>
      <c r="M157" s="232" t="s">
        <v>1</v>
      </c>
      <c r="N157" s="233" t="s">
        <v>38</v>
      </c>
      <c r="O157" s="89"/>
      <c r="P157" s="234">
        <f>O157*H157</f>
        <v>0</v>
      </c>
      <c r="Q157" s="234">
        <v>0.11241</v>
      </c>
      <c r="R157" s="234">
        <f>Q157*H157</f>
        <v>3.25989</v>
      </c>
      <c r="S157" s="234">
        <v>0</v>
      </c>
      <c r="T157" s="235">
        <f>S157*H157</f>
        <v>0</v>
      </c>
      <c r="U157" s="36"/>
      <c r="V157" s="36"/>
      <c r="W157" s="36"/>
      <c r="X157" s="36"/>
      <c r="Y157" s="36"/>
      <c r="Z157" s="36"/>
      <c r="AA157" s="36"/>
      <c r="AB157" s="36"/>
      <c r="AC157" s="36"/>
      <c r="AD157" s="36"/>
      <c r="AE157" s="36"/>
      <c r="AR157" s="236" t="s">
        <v>132</v>
      </c>
      <c r="AT157" s="236" t="s">
        <v>134</v>
      </c>
      <c r="AU157" s="236" t="s">
        <v>81</v>
      </c>
      <c r="AY157" s="15" t="s">
        <v>133</v>
      </c>
      <c r="BE157" s="237">
        <f>IF(N157="základní",J157,0)</f>
        <v>0</v>
      </c>
      <c r="BF157" s="237">
        <f>IF(N157="snížená",J157,0)</f>
        <v>0</v>
      </c>
      <c r="BG157" s="237">
        <f>IF(N157="zákl. přenesená",J157,0)</f>
        <v>0</v>
      </c>
      <c r="BH157" s="237">
        <f>IF(N157="sníž. přenesená",J157,0)</f>
        <v>0</v>
      </c>
      <c r="BI157" s="237">
        <f>IF(N157="nulová",J157,0)</f>
        <v>0</v>
      </c>
      <c r="BJ157" s="15" t="s">
        <v>81</v>
      </c>
      <c r="BK157" s="237">
        <f>ROUND(I157*H157,2)</f>
        <v>0</v>
      </c>
      <c r="BL157" s="15" t="s">
        <v>132</v>
      </c>
      <c r="BM157" s="236" t="s">
        <v>1425</v>
      </c>
    </row>
    <row r="158" s="2" customFormat="1">
      <c r="A158" s="36"/>
      <c r="B158" s="37"/>
      <c r="C158" s="38"/>
      <c r="D158" s="238" t="s">
        <v>139</v>
      </c>
      <c r="E158" s="38"/>
      <c r="F158" s="239" t="s">
        <v>891</v>
      </c>
      <c r="G158" s="38"/>
      <c r="H158" s="38"/>
      <c r="I158" s="143"/>
      <c r="J158" s="38"/>
      <c r="K158" s="38"/>
      <c r="L158" s="42"/>
      <c r="M158" s="240"/>
      <c r="N158" s="241"/>
      <c r="O158" s="89"/>
      <c r="P158" s="89"/>
      <c r="Q158" s="89"/>
      <c r="R158" s="89"/>
      <c r="S158" s="89"/>
      <c r="T158" s="90"/>
      <c r="U158" s="36"/>
      <c r="V158" s="36"/>
      <c r="W158" s="36"/>
      <c r="X158" s="36"/>
      <c r="Y158" s="36"/>
      <c r="Z158" s="36"/>
      <c r="AA158" s="36"/>
      <c r="AB158" s="36"/>
      <c r="AC158" s="36"/>
      <c r="AD158" s="36"/>
      <c r="AE158" s="36"/>
      <c r="AT158" s="15" t="s">
        <v>139</v>
      </c>
      <c r="AU158" s="15" t="s">
        <v>81</v>
      </c>
    </row>
    <row r="159" s="2" customFormat="1" ht="16.5" customHeight="1">
      <c r="A159" s="36"/>
      <c r="B159" s="37"/>
      <c r="C159" s="270" t="s">
        <v>202</v>
      </c>
      <c r="D159" s="270" t="s">
        <v>137</v>
      </c>
      <c r="E159" s="271" t="s">
        <v>893</v>
      </c>
      <c r="F159" s="272" t="s">
        <v>894</v>
      </c>
      <c r="G159" s="273" t="s">
        <v>191</v>
      </c>
      <c r="H159" s="274">
        <v>29</v>
      </c>
      <c r="I159" s="275"/>
      <c r="J159" s="276">
        <f>ROUND(I159*H159,2)</f>
        <v>0</v>
      </c>
      <c r="K159" s="272" t="s">
        <v>275</v>
      </c>
      <c r="L159" s="277"/>
      <c r="M159" s="278" t="s">
        <v>1</v>
      </c>
      <c r="N159" s="279" t="s">
        <v>38</v>
      </c>
      <c r="O159" s="89"/>
      <c r="P159" s="234">
        <f>O159*H159</f>
        <v>0</v>
      </c>
      <c r="Q159" s="234">
        <v>0.0061000000000000004</v>
      </c>
      <c r="R159" s="234">
        <f>Q159*H159</f>
        <v>0.1769</v>
      </c>
      <c r="S159" s="234">
        <v>0</v>
      </c>
      <c r="T159" s="235">
        <f>S159*H159</f>
        <v>0</v>
      </c>
      <c r="U159" s="36"/>
      <c r="V159" s="36"/>
      <c r="W159" s="36"/>
      <c r="X159" s="36"/>
      <c r="Y159" s="36"/>
      <c r="Z159" s="36"/>
      <c r="AA159" s="36"/>
      <c r="AB159" s="36"/>
      <c r="AC159" s="36"/>
      <c r="AD159" s="36"/>
      <c r="AE159" s="36"/>
      <c r="AR159" s="236" t="s">
        <v>173</v>
      </c>
      <c r="AT159" s="236" t="s">
        <v>137</v>
      </c>
      <c r="AU159" s="236" t="s">
        <v>81</v>
      </c>
      <c r="AY159" s="15" t="s">
        <v>133</v>
      </c>
      <c r="BE159" s="237">
        <f>IF(N159="základní",J159,0)</f>
        <v>0</v>
      </c>
      <c r="BF159" s="237">
        <f>IF(N159="snížená",J159,0)</f>
        <v>0</v>
      </c>
      <c r="BG159" s="237">
        <f>IF(N159="zákl. přenesená",J159,0)</f>
        <v>0</v>
      </c>
      <c r="BH159" s="237">
        <f>IF(N159="sníž. přenesená",J159,0)</f>
        <v>0</v>
      </c>
      <c r="BI159" s="237">
        <f>IF(N159="nulová",J159,0)</f>
        <v>0</v>
      </c>
      <c r="BJ159" s="15" t="s">
        <v>81</v>
      </c>
      <c r="BK159" s="237">
        <f>ROUND(I159*H159,2)</f>
        <v>0</v>
      </c>
      <c r="BL159" s="15" t="s">
        <v>132</v>
      </c>
      <c r="BM159" s="236" t="s">
        <v>1426</v>
      </c>
    </row>
    <row r="160" s="2" customFormat="1">
      <c r="A160" s="36"/>
      <c r="B160" s="37"/>
      <c r="C160" s="38"/>
      <c r="D160" s="238" t="s">
        <v>139</v>
      </c>
      <c r="E160" s="38"/>
      <c r="F160" s="239" t="s">
        <v>896</v>
      </c>
      <c r="G160" s="38"/>
      <c r="H160" s="38"/>
      <c r="I160" s="143"/>
      <c r="J160" s="38"/>
      <c r="K160" s="38"/>
      <c r="L160" s="42"/>
      <c r="M160" s="240"/>
      <c r="N160" s="241"/>
      <c r="O160" s="89"/>
      <c r="P160" s="89"/>
      <c r="Q160" s="89"/>
      <c r="R160" s="89"/>
      <c r="S160" s="89"/>
      <c r="T160" s="90"/>
      <c r="U160" s="36"/>
      <c r="V160" s="36"/>
      <c r="W160" s="36"/>
      <c r="X160" s="36"/>
      <c r="Y160" s="36"/>
      <c r="Z160" s="36"/>
      <c r="AA160" s="36"/>
      <c r="AB160" s="36"/>
      <c r="AC160" s="36"/>
      <c r="AD160" s="36"/>
      <c r="AE160" s="36"/>
      <c r="AT160" s="15" t="s">
        <v>139</v>
      </c>
      <c r="AU160" s="15" t="s">
        <v>81</v>
      </c>
    </row>
    <row r="161" s="2" customFormat="1" ht="16.5" customHeight="1">
      <c r="A161" s="36"/>
      <c r="B161" s="37"/>
      <c r="C161" s="270" t="s">
        <v>210</v>
      </c>
      <c r="D161" s="270" t="s">
        <v>137</v>
      </c>
      <c r="E161" s="271" t="s">
        <v>898</v>
      </c>
      <c r="F161" s="272" t="s">
        <v>899</v>
      </c>
      <c r="G161" s="273" t="s">
        <v>191</v>
      </c>
      <c r="H161" s="274">
        <v>29</v>
      </c>
      <c r="I161" s="275"/>
      <c r="J161" s="276">
        <f>ROUND(I161*H161,2)</f>
        <v>0</v>
      </c>
      <c r="K161" s="272" t="s">
        <v>275</v>
      </c>
      <c r="L161" s="277"/>
      <c r="M161" s="278" t="s">
        <v>1</v>
      </c>
      <c r="N161" s="279" t="s">
        <v>38</v>
      </c>
      <c r="O161" s="89"/>
      <c r="P161" s="234">
        <f>O161*H161</f>
        <v>0</v>
      </c>
      <c r="Q161" s="234">
        <v>0.0030000000000000001</v>
      </c>
      <c r="R161" s="234">
        <f>Q161*H161</f>
        <v>0.087000000000000008</v>
      </c>
      <c r="S161" s="234">
        <v>0</v>
      </c>
      <c r="T161" s="235">
        <f>S161*H161</f>
        <v>0</v>
      </c>
      <c r="U161" s="36"/>
      <c r="V161" s="36"/>
      <c r="W161" s="36"/>
      <c r="X161" s="36"/>
      <c r="Y161" s="36"/>
      <c r="Z161" s="36"/>
      <c r="AA161" s="36"/>
      <c r="AB161" s="36"/>
      <c r="AC161" s="36"/>
      <c r="AD161" s="36"/>
      <c r="AE161" s="36"/>
      <c r="AR161" s="236" t="s">
        <v>173</v>
      </c>
      <c r="AT161" s="236" t="s">
        <v>137</v>
      </c>
      <c r="AU161" s="236" t="s">
        <v>81</v>
      </c>
      <c r="AY161" s="15" t="s">
        <v>133</v>
      </c>
      <c r="BE161" s="237">
        <f>IF(N161="základní",J161,0)</f>
        <v>0</v>
      </c>
      <c r="BF161" s="237">
        <f>IF(N161="snížená",J161,0)</f>
        <v>0</v>
      </c>
      <c r="BG161" s="237">
        <f>IF(N161="zákl. přenesená",J161,0)</f>
        <v>0</v>
      </c>
      <c r="BH161" s="237">
        <f>IF(N161="sníž. přenesená",J161,0)</f>
        <v>0</v>
      </c>
      <c r="BI161" s="237">
        <f>IF(N161="nulová",J161,0)</f>
        <v>0</v>
      </c>
      <c r="BJ161" s="15" t="s">
        <v>81</v>
      </c>
      <c r="BK161" s="237">
        <f>ROUND(I161*H161,2)</f>
        <v>0</v>
      </c>
      <c r="BL161" s="15" t="s">
        <v>132</v>
      </c>
      <c r="BM161" s="236" t="s">
        <v>1427</v>
      </c>
    </row>
    <row r="162" s="2" customFormat="1">
      <c r="A162" s="36"/>
      <c r="B162" s="37"/>
      <c r="C162" s="38"/>
      <c r="D162" s="238" t="s">
        <v>139</v>
      </c>
      <c r="E162" s="38"/>
      <c r="F162" s="239" t="s">
        <v>901</v>
      </c>
      <c r="G162" s="38"/>
      <c r="H162" s="38"/>
      <c r="I162" s="143"/>
      <c r="J162" s="38"/>
      <c r="K162" s="38"/>
      <c r="L162" s="42"/>
      <c r="M162" s="240"/>
      <c r="N162" s="241"/>
      <c r="O162" s="89"/>
      <c r="P162" s="89"/>
      <c r="Q162" s="89"/>
      <c r="R162" s="89"/>
      <c r="S162" s="89"/>
      <c r="T162" s="90"/>
      <c r="U162" s="36"/>
      <c r="V162" s="36"/>
      <c r="W162" s="36"/>
      <c r="X162" s="36"/>
      <c r="Y162" s="36"/>
      <c r="Z162" s="36"/>
      <c r="AA162" s="36"/>
      <c r="AB162" s="36"/>
      <c r="AC162" s="36"/>
      <c r="AD162" s="36"/>
      <c r="AE162" s="36"/>
      <c r="AT162" s="15" t="s">
        <v>139</v>
      </c>
      <c r="AU162" s="15" t="s">
        <v>81</v>
      </c>
    </row>
    <row r="163" s="2" customFormat="1" ht="16.5" customHeight="1">
      <c r="A163" s="36"/>
      <c r="B163" s="37"/>
      <c r="C163" s="270" t="s">
        <v>218</v>
      </c>
      <c r="D163" s="270" t="s">
        <v>137</v>
      </c>
      <c r="E163" s="271" t="s">
        <v>903</v>
      </c>
      <c r="F163" s="272" t="s">
        <v>904</v>
      </c>
      <c r="G163" s="273" t="s">
        <v>191</v>
      </c>
      <c r="H163" s="274">
        <v>29</v>
      </c>
      <c r="I163" s="275"/>
      <c r="J163" s="276">
        <f>ROUND(I163*H163,2)</f>
        <v>0</v>
      </c>
      <c r="K163" s="272" t="s">
        <v>275</v>
      </c>
      <c r="L163" s="277"/>
      <c r="M163" s="278" t="s">
        <v>1</v>
      </c>
      <c r="N163" s="279" t="s">
        <v>38</v>
      </c>
      <c r="O163" s="89"/>
      <c r="P163" s="234">
        <f>O163*H163</f>
        <v>0</v>
      </c>
      <c r="Q163" s="234">
        <v>0.00010000000000000001</v>
      </c>
      <c r="R163" s="234">
        <f>Q163*H163</f>
        <v>0.0029000000000000002</v>
      </c>
      <c r="S163" s="234">
        <v>0</v>
      </c>
      <c r="T163" s="235">
        <f>S163*H163</f>
        <v>0</v>
      </c>
      <c r="U163" s="36"/>
      <c r="V163" s="36"/>
      <c r="W163" s="36"/>
      <c r="X163" s="36"/>
      <c r="Y163" s="36"/>
      <c r="Z163" s="36"/>
      <c r="AA163" s="36"/>
      <c r="AB163" s="36"/>
      <c r="AC163" s="36"/>
      <c r="AD163" s="36"/>
      <c r="AE163" s="36"/>
      <c r="AR163" s="236" t="s">
        <v>173</v>
      </c>
      <c r="AT163" s="236" t="s">
        <v>137</v>
      </c>
      <c r="AU163" s="236" t="s">
        <v>81</v>
      </c>
      <c r="AY163" s="15" t="s">
        <v>133</v>
      </c>
      <c r="BE163" s="237">
        <f>IF(N163="základní",J163,0)</f>
        <v>0</v>
      </c>
      <c r="BF163" s="237">
        <f>IF(N163="snížená",J163,0)</f>
        <v>0</v>
      </c>
      <c r="BG163" s="237">
        <f>IF(N163="zákl. přenesená",J163,0)</f>
        <v>0</v>
      </c>
      <c r="BH163" s="237">
        <f>IF(N163="sníž. přenesená",J163,0)</f>
        <v>0</v>
      </c>
      <c r="BI163" s="237">
        <f>IF(N163="nulová",J163,0)</f>
        <v>0</v>
      </c>
      <c r="BJ163" s="15" t="s">
        <v>81</v>
      </c>
      <c r="BK163" s="237">
        <f>ROUND(I163*H163,2)</f>
        <v>0</v>
      </c>
      <c r="BL163" s="15" t="s">
        <v>132</v>
      </c>
      <c r="BM163" s="236" t="s">
        <v>1428</v>
      </c>
    </row>
    <row r="164" s="2" customFormat="1">
      <c r="A164" s="36"/>
      <c r="B164" s="37"/>
      <c r="C164" s="38"/>
      <c r="D164" s="238" t="s">
        <v>139</v>
      </c>
      <c r="E164" s="38"/>
      <c r="F164" s="239" t="s">
        <v>906</v>
      </c>
      <c r="G164" s="38"/>
      <c r="H164" s="38"/>
      <c r="I164" s="143"/>
      <c r="J164" s="38"/>
      <c r="K164" s="38"/>
      <c r="L164" s="42"/>
      <c r="M164" s="240"/>
      <c r="N164" s="241"/>
      <c r="O164" s="89"/>
      <c r="P164" s="89"/>
      <c r="Q164" s="89"/>
      <c r="R164" s="89"/>
      <c r="S164" s="89"/>
      <c r="T164" s="90"/>
      <c r="U164" s="36"/>
      <c r="V164" s="36"/>
      <c r="W164" s="36"/>
      <c r="X164" s="36"/>
      <c r="Y164" s="36"/>
      <c r="Z164" s="36"/>
      <c r="AA164" s="36"/>
      <c r="AB164" s="36"/>
      <c r="AC164" s="36"/>
      <c r="AD164" s="36"/>
      <c r="AE164" s="36"/>
      <c r="AT164" s="15" t="s">
        <v>139</v>
      </c>
      <c r="AU164" s="15" t="s">
        <v>81</v>
      </c>
    </row>
    <row r="165" s="2" customFormat="1" ht="16.5" customHeight="1">
      <c r="A165" s="36"/>
      <c r="B165" s="37"/>
      <c r="C165" s="270" t="s">
        <v>8</v>
      </c>
      <c r="D165" s="270" t="s">
        <v>137</v>
      </c>
      <c r="E165" s="271" t="s">
        <v>908</v>
      </c>
      <c r="F165" s="272" t="s">
        <v>909</v>
      </c>
      <c r="G165" s="273" t="s">
        <v>191</v>
      </c>
      <c r="H165" s="274">
        <v>66</v>
      </c>
      <c r="I165" s="275"/>
      <c r="J165" s="276">
        <f>ROUND(I165*H165,2)</f>
        <v>0</v>
      </c>
      <c r="K165" s="272" t="s">
        <v>275</v>
      </c>
      <c r="L165" s="277"/>
      <c r="M165" s="278" t="s">
        <v>1</v>
      </c>
      <c r="N165" s="279" t="s">
        <v>38</v>
      </c>
      <c r="O165" s="89"/>
      <c r="P165" s="234">
        <f>O165*H165</f>
        <v>0</v>
      </c>
      <c r="Q165" s="234">
        <v>0.00035</v>
      </c>
      <c r="R165" s="234">
        <f>Q165*H165</f>
        <v>0.023099999999999999</v>
      </c>
      <c r="S165" s="234">
        <v>0</v>
      </c>
      <c r="T165" s="235">
        <f>S165*H165</f>
        <v>0</v>
      </c>
      <c r="U165" s="36"/>
      <c r="V165" s="36"/>
      <c r="W165" s="36"/>
      <c r="X165" s="36"/>
      <c r="Y165" s="36"/>
      <c r="Z165" s="36"/>
      <c r="AA165" s="36"/>
      <c r="AB165" s="36"/>
      <c r="AC165" s="36"/>
      <c r="AD165" s="36"/>
      <c r="AE165" s="36"/>
      <c r="AR165" s="236" t="s">
        <v>173</v>
      </c>
      <c r="AT165" s="236" t="s">
        <v>137</v>
      </c>
      <c r="AU165" s="236" t="s">
        <v>81</v>
      </c>
      <c r="AY165" s="15" t="s">
        <v>133</v>
      </c>
      <c r="BE165" s="237">
        <f>IF(N165="základní",J165,0)</f>
        <v>0</v>
      </c>
      <c r="BF165" s="237">
        <f>IF(N165="snížená",J165,0)</f>
        <v>0</v>
      </c>
      <c r="BG165" s="237">
        <f>IF(N165="zákl. přenesená",J165,0)</f>
        <v>0</v>
      </c>
      <c r="BH165" s="237">
        <f>IF(N165="sníž. přenesená",J165,0)</f>
        <v>0</v>
      </c>
      <c r="BI165" s="237">
        <f>IF(N165="nulová",J165,0)</f>
        <v>0</v>
      </c>
      <c r="BJ165" s="15" t="s">
        <v>81</v>
      </c>
      <c r="BK165" s="237">
        <f>ROUND(I165*H165,2)</f>
        <v>0</v>
      </c>
      <c r="BL165" s="15" t="s">
        <v>132</v>
      </c>
      <c r="BM165" s="236" t="s">
        <v>1429</v>
      </c>
    </row>
    <row r="166" s="2" customFormat="1">
      <c r="A166" s="36"/>
      <c r="B166" s="37"/>
      <c r="C166" s="38"/>
      <c r="D166" s="238" t="s">
        <v>139</v>
      </c>
      <c r="E166" s="38"/>
      <c r="F166" s="239" t="s">
        <v>911</v>
      </c>
      <c r="G166" s="38"/>
      <c r="H166" s="38"/>
      <c r="I166" s="143"/>
      <c r="J166" s="38"/>
      <c r="K166" s="38"/>
      <c r="L166" s="42"/>
      <c r="M166" s="240"/>
      <c r="N166" s="241"/>
      <c r="O166" s="89"/>
      <c r="P166" s="89"/>
      <c r="Q166" s="89"/>
      <c r="R166" s="89"/>
      <c r="S166" s="89"/>
      <c r="T166" s="90"/>
      <c r="U166" s="36"/>
      <c r="V166" s="36"/>
      <c r="W166" s="36"/>
      <c r="X166" s="36"/>
      <c r="Y166" s="36"/>
      <c r="Z166" s="36"/>
      <c r="AA166" s="36"/>
      <c r="AB166" s="36"/>
      <c r="AC166" s="36"/>
      <c r="AD166" s="36"/>
      <c r="AE166" s="36"/>
      <c r="AT166" s="15" t="s">
        <v>139</v>
      </c>
      <c r="AU166" s="15" t="s">
        <v>81</v>
      </c>
    </row>
    <row r="167" s="2" customFormat="1" ht="21.75" customHeight="1">
      <c r="A167" s="36"/>
      <c r="B167" s="37"/>
      <c r="C167" s="225" t="s">
        <v>231</v>
      </c>
      <c r="D167" s="225" t="s">
        <v>134</v>
      </c>
      <c r="E167" s="226" t="s">
        <v>913</v>
      </c>
      <c r="F167" s="227" t="s">
        <v>914</v>
      </c>
      <c r="G167" s="228" t="s">
        <v>137</v>
      </c>
      <c r="H167" s="229">
        <v>8303.5100000000002</v>
      </c>
      <c r="I167" s="230"/>
      <c r="J167" s="231">
        <f>ROUND(I167*H167,2)</f>
        <v>0</v>
      </c>
      <c r="K167" s="227" t="s">
        <v>275</v>
      </c>
      <c r="L167" s="42"/>
      <c r="M167" s="232" t="s">
        <v>1</v>
      </c>
      <c r="N167" s="233" t="s">
        <v>38</v>
      </c>
      <c r="O167" s="89"/>
      <c r="P167" s="234">
        <f>O167*H167</f>
        <v>0</v>
      </c>
      <c r="Q167" s="234">
        <v>8.0000000000000007E-05</v>
      </c>
      <c r="R167" s="234">
        <f>Q167*H167</f>
        <v>0.66428080000000012</v>
      </c>
      <c r="S167" s="234">
        <v>0</v>
      </c>
      <c r="T167" s="235">
        <f>S167*H167</f>
        <v>0</v>
      </c>
      <c r="U167" s="36"/>
      <c r="V167" s="36"/>
      <c r="W167" s="36"/>
      <c r="X167" s="36"/>
      <c r="Y167" s="36"/>
      <c r="Z167" s="36"/>
      <c r="AA167" s="36"/>
      <c r="AB167" s="36"/>
      <c r="AC167" s="36"/>
      <c r="AD167" s="36"/>
      <c r="AE167" s="36"/>
      <c r="AR167" s="236" t="s">
        <v>132</v>
      </c>
      <c r="AT167" s="236" t="s">
        <v>134</v>
      </c>
      <c r="AU167" s="236" t="s">
        <v>81</v>
      </c>
      <c r="AY167" s="15" t="s">
        <v>133</v>
      </c>
      <c r="BE167" s="237">
        <f>IF(N167="základní",J167,0)</f>
        <v>0</v>
      </c>
      <c r="BF167" s="237">
        <f>IF(N167="snížená",J167,0)</f>
        <v>0</v>
      </c>
      <c r="BG167" s="237">
        <f>IF(N167="zákl. přenesená",J167,0)</f>
        <v>0</v>
      </c>
      <c r="BH167" s="237">
        <f>IF(N167="sníž. přenesená",J167,0)</f>
        <v>0</v>
      </c>
      <c r="BI167" s="237">
        <f>IF(N167="nulová",J167,0)</f>
        <v>0</v>
      </c>
      <c r="BJ167" s="15" t="s">
        <v>81</v>
      </c>
      <c r="BK167" s="237">
        <f>ROUND(I167*H167,2)</f>
        <v>0</v>
      </c>
      <c r="BL167" s="15" t="s">
        <v>132</v>
      </c>
      <c r="BM167" s="236" t="s">
        <v>1430</v>
      </c>
    </row>
    <row r="168" s="2" customFormat="1">
      <c r="A168" s="36"/>
      <c r="B168" s="37"/>
      <c r="C168" s="38"/>
      <c r="D168" s="238" t="s">
        <v>139</v>
      </c>
      <c r="E168" s="38"/>
      <c r="F168" s="239" t="s">
        <v>916</v>
      </c>
      <c r="G168" s="38"/>
      <c r="H168" s="38"/>
      <c r="I168" s="143"/>
      <c r="J168" s="38"/>
      <c r="K168" s="38"/>
      <c r="L168" s="42"/>
      <c r="M168" s="240"/>
      <c r="N168" s="241"/>
      <c r="O168" s="89"/>
      <c r="P168" s="89"/>
      <c r="Q168" s="89"/>
      <c r="R168" s="89"/>
      <c r="S168" s="89"/>
      <c r="T168" s="90"/>
      <c r="U168" s="36"/>
      <c r="V168" s="36"/>
      <c r="W168" s="36"/>
      <c r="X168" s="36"/>
      <c r="Y168" s="36"/>
      <c r="Z168" s="36"/>
      <c r="AA168" s="36"/>
      <c r="AB168" s="36"/>
      <c r="AC168" s="36"/>
      <c r="AD168" s="36"/>
      <c r="AE168" s="36"/>
      <c r="AT168" s="15" t="s">
        <v>139</v>
      </c>
      <c r="AU168" s="15" t="s">
        <v>81</v>
      </c>
    </row>
    <row r="169" s="13" customFormat="1">
      <c r="A169" s="13"/>
      <c r="B169" s="253"/>
      <c r="C169" s="254"/>
      <c r="D169" s="238" t="s">
        <v>140</v>
      </c>
      <c r="E169" s="255" t="s">
        <v>1</v>
      </c>
      <c r="F169" s="256" t="s">
        <v>1384</v>
      </c>
      <c r="G169" s="254"/>
      <c r="H169" s="255" t="s">
        <v>1</v>
      </c>
      <c r="I169" s="257"/>
      <c r="J169" s="254"/>
      <c r="K169" s="254"/>
      <c r="L169" s="258"/>
      <c r="M169" s="259"/>
      <c r="N169" s="260"/>
      <c r="O169" s="260"/>
      <c r="P169" s="260"/>
      <c r="Q169" s="260"/>
      <c r="R169" s="260"/>
      <c r="S169" s="260"/>
      <c r="T169" s="261"/>
      <c r="U169" s="13"/>
      <c r="V169" s="13"/>
      <c r="W169" s="13"/>
      <c r="X169" s="13"/>
      <c r="Y169" s="13"/>
      <c r="Z169" s="13"/>
      <c r="AA169" s="13"/>
      <c r="AB169" s="13"/>
      <c r="AC169" s="13"/>
      <c r="AD169" s="13"/>
      <c r="AE169" s="13"/>
      <c r="AT169" s="262" t="s">
        <v>140</v>
      </c>
      <c r="AU169" s="262" t="s">
        <v>81</v>
      </c>
      <c r="AV169" s="13" t="s">
        <v>81</v>
      </c>
      <c r="AW169" s="13" t="s">
        <v>30</v>
      </c>
      <c r="AX169" s="13" t="s">
        <v>73</v>
      </c>
      <c r="AY169" s="262" t="s">
        <v>133</v>
      </c>
    </row>
    <row r="170" s="12" customFormat="1">
      <c r="A170" s="12"/>
      <c r="B170" s="242"/>
      <c r="C170" s="243"/>
      <c r="D170" s="238" t="s">
        <v>140</v>
      </c>
      <c r="E170" s="244" t="s">
        <v>235</v>
      </c>
      <c r="F170" s="245" t="s">
        <v>1431</v>
      </c>
      <c r="G170" s="243"/>
      <c r="H170" s="246">
        <v>2530</v>
      </c>
      <c r="I170" s="247"/>
      <c r="J170" s="243"/>
      <c r="K170" s="243"/>
      <c r="L170" s="248"/>
      <c r="M170" s="249"/>
      <c r="N170" s="250"/>
      <c r="O170" s="250"/>
      <c r="P170" s="250"/>
      <c r="Q170" s="250"/>
      <c r="R170" s="250"/>
      <c r="S170" s="250"/>
      <c r="T170" s="251"/>
      <c r="U170" s="12"/>
      <c r="V170" s="12"/>
      <c r="W170" s="12"/>
      <c r="X170" s="12"/>
      <c r="Y170" s="12"/>
      <c r="Z170" s="12"/>
      <c r="AA170" s="12"/>
      <c r="AB170" s="12"/>
      <c r="AC170" s="12"/>
      <c r="AD170" s="12"/>
      <c r="AE170" s="12"/>
      <c r="AT170" s="252" t="s">
        <v>140</v>
      </c>
      <c r="AU170" s="252" t="s">
        <v>81</v>
      </c>
      <c r="AV170" s="12" t="s">
        <v>103</v>
      </c>
      <c r="AW170" s="12" t="s">
        <v>30</v>
      </c>
      <c r="AX170" s="12" t="s">
        <v>73</v>
      </c>
      <c r="AY170" s="252" t="s">
        <v>133</v>
      </c>
    </row>
    <row r="171" s="12" customFormat="1">
      <c r="A171" s="12"/>
      <c r="B171" s="242"/>
      <c r="C171" s="243"/>
      <c r="D171" s="238" t="s">
        <v>140</v>
      </c>
      <c r="E171" s="244" t="s">
        <v>237</v>
      </c>
      <c r="F171" s="245" t="s">
        <v>1432</v>
      </c>
      <c r="G171" s="243"/>
      <c r="H171" s="246">
        <v>450</v>
      </c>
      <c r="I171" s="247"/>
      <c r="J171" s="243"/>
      <c r="K171" s="243"/>
      <c r="L171" s="248"/>
      <c r="M171" s="249"/>
      <c r="N171" s="250"/>
      <c r="O171" s="250"/>
      <c r="P171" s="250"/>
      <c r="Q171" s="250"/>
      <c r="R171" s="250"/>
      <c r="S171" s="250"/>
      <c r="T171" s="251"/>
      <c r="U171" s="12"/>
      <c r="V171" s="12"/>
      <c r="W171" s="12"/>
      <c r="X171" s="12"/>
      <c r="Y171" s="12"/>
      <c r="Z171" s="12"/>
      <c r="AA171" s="12"/>
      <c r="AB171" s="12"/>
      <c r="AC171" s="12"/>
      <c r="AD171" s="12"/>
      <c r="AE171" s="12"/>
      <c r="AT171" s="252" t="s">
        <v>140</v>
      </c>
      <c r="AU171" s="252" t="s">
        <v>81</v>
      </c>
      <c r="AV171" s="12" t="s">
        <v>103</v>
      </c>
      <c r="AW171" s="12" t="s">
        <v>30</v>
      </c>
      <c r="AX171" s="12" t="s">
        <v>73</v>
      </c>
      <c r="AY171" s="252" t="s">
        <v>133</v>
      </c>
    </row>
    <row r="172" s="12" customFormat="1">
      <c r="A172" s="12"/>
      <c r="B172" s="242"/>
      <c r="C172" s="243"/>
      <c r="D172" s="238" t="s">
        <v>140</v>
      </c>
      <c r="E172" s="244" t="s">
        <v>1369</v>
      </c>
      <c r="F172" s="245" t="s">
        <v>1433</v>
      </c>
      <c r="G172" s="243"/>
      <c r="H172" s="246">
        <v>176.55000000000001</v>
      </c>
      <c r="I172" s="247"/>
      <c r="J172" s="243"/>
      <c r="K172" s="243"/>
      <c r="L172" s="248"/>
      <c r="M172" s="249"/>
      <c r="N172" s="250"/>
      <c r="O172" s="250"/>
      <c r="P172" s="250"/>
      <c r="Q172" s="250"/>
      <c r="R172" s="250"/>
      <c r="S172" s="250"/>
      <c r="T172" s="251"/>
      <c r="U172" s="12"/>
      <c r="V172" s="12"/>
      <c r="W172" s="12"/>
      <c r="X172" s="12"/>
      <c r="Y172" s="12"/>
      <c r="Z172" s="12"/>
      <c r="AA172" s="12"/>
      <c r="AB172" s="12"/>
      <c r="AC172" s="12"/>
      <c r="AD172" s="12"/>
      <c r="AE172" s="12"/>
      <c r="AT172" s="252" t="s">
        <v>140</v>
      </c>
      <c r="AU172" s="252" t="s">
        <v>81</v>
      </c>
      <c r="AV172" s="12" t="s">
        <v>103</v>
      </c>
      <c r="AW172" s="12" t="s">
        <v>30</v>
      </c>
      <c r="AX172" s="12" t="s">
        <v>73</v>
      </c>
      <c r="AY172" s="252" t="s">
        <v>133</v>
      </c>
    </row>
    <row r="173" s="12" customFormat="1">
      <c r="A173" s="12"/>
      <c r="B173" s="242"/>
      <c r="C173" s="243"/>
      <c r="D173" s="238" t="s">
        <v>140</v>
      </c>
      <c r="E173" s="244" t="s">
        <v>1371</v>
      </c>
      <c r="F173" s="245" t="s">
        <v>1434</v>
      </c>
      <c r="G173" s="243"/>
      <c r="H173" s="246">
        <v>140</v>
      </c>
      <c r="I173" s="247"/>
      <c r="J173" s="243"/>
      <c r="K173" s="243"/>
      <c r="L173" s="248"/>
      <c r="M173" s="249"/>
      <c r="N173" s="250"/>
      <c r="O173" s="250"/>
      <c r="P173" s="250"/>
      <c r="Q173" s="250"/>
      <c r="R173" s="250"/>
      <c r="S173" s="250"/>
      <c r="T173" s="251"/>
      <c r="U173" s="12"/>
      <c r="V173" s="12"/>
      <c r="W173" s="12"/>
      <c r="X173" s="12"/>
      <c r="Y173" s="12"/>
      <c r="Z173" s="12"/>
      <c r="AA173" s="12"/>
      <c r="AB173" s="12"/>
      <c r="AC173" s="12"/>
      <c r="AD173" s="12"/>
      <c r="AE173" s="12"/>
      <c r="AT173" s="252" t="s">
        <v>140</v>
      </c>
      <c r="AU173" s="252" t="s">
        <v>81</v>
      </c>
      <c r="AV173" s="12" t="s">
        <v>103</v>
      </c>
      <c r="AW173" s="12" t="s">
        <v>30</v>
      </c>
      <c r="AX173" s="12" t="s">
        <v>73</v>
      </c>
      <c r="AY173" s="252" t="s">
        <v>133</v>
      </c>
    </row>
    <row r="174" s="12" customFormat="1">
      <c r="A174" s="12"/>
      <c r="B174" s="242"/>
      <c r="C174" s="243"/>
      <c r="D174" s="238" t="s">
        <v>140</v>
      </c>
      <c r="E174" s="244" t="s">
        <v>1374</v>
      </c>
      <c r="F174" s="245" t="s">
        <v>1435</v>
      </c>
      <c r="G174" s="243"/>
      <c r="H174" s="246">
        <v>80</v>
      </c>
      <c r="I174" s="247"/>
      <c r="J174" s="243"/>
      <c r="K174" s="243"/>
      <c r="L174" s="248"/>
      <c r="M174" s="249"/>
      <c r="N174" s="250"/>
      <c r="O174" s="250"/>
      <c r="P174" s="250"/>
      <c r="Q174" s="250"/>
      <c r="R174" s="250"/>
      <c r="S174" s="250"/>
      <c r="T174" s="251"/>
      <c r="U174" s="12"/>
      <c r="V174" s="12"/>
      <c r="W174" s="12"/>
      <c r="X174" s="12"/>
      <c r="Y174" s="12"/>
      <c r="Z174" s="12"/>
      <c r="AA174" s="12"/>
      <c r="AB174" s="12"/>
      <c r="AC174" s="12"/>
      <c r="AD174" s="12"/>
      <c r="AE174" s="12"/>
      <c r="AT174" s="252" t="s">
        <v>140</v>
      </c>
      <c r="AU174" s="252" t="s">
        <v>81</v>
      </c>
      <c r="AV174" s="12" t="s">
        <v>103</v>
      </c>
      <c r="AW174" s="12" t="s">
        <v>30</v>
      </c>
      <c r="AX174" s="12" t="s">
        <v>73</v>
      </c>
      <c r="AY174" s="252" t="s">
        <v>133</v>
      </c>
    </row>
    <row r="175" s="12" customFormat="1">
      <c r="A175" s="12"/>
      <c r="B175" s="242"/>
      <c r="C175" s="243"/>
      <c r="D175" s="238" t="s">
        <v>140</v>
      </c>
      <c r="E175" s="244" t="s">
        <v>1436</v>
      </c>
      <c r="F175" s="245" t="s">
        <v>1437</v>
      </c>
      <c r="G175" s="243"/>
      <c r="H175" s="246">
        <v>3376.5500000000002</v>
      </c>
      <c r="I175" s="247"/>
      <c r="J175" s="243"/>
      <c r="K175" s="243"/>
      <c r="L175" s="248"/>
      <c r="M175" s="249"/>
      <c r="N175" s="250"/>
      <c r="O175" s="250"/>
      <c r="P175" s="250"/>
      <c r="Q175" s="250"/>
      <c r="R175" s="250"/>
      <c r="S175" s="250"/>
      <c r="T175" s="251"/>
      <c r="U175" s="12"/>
      <c r="V175" s="12"/>
      <c r="W175" s="12"/>
      <c r="X175" s="12"/>
      <c r="Y175" s="12"/>
      <c r="Z175" s="12"/>
      <c r="AA175" s="12"/>
      <c r="AB175" s="12"/>
      <c r="AC175" s="12"/>
      <c r="AD175" s="12"/>
      <c r="AE175" s="12"/>
      <c r="AT175" s="252" t="s">
        <v>140</v>
      </c>
      <c r="AU175" s="252" t="s">
        <v>81</v>
      </c>
      <c r="AV175" s="12" t="s">
        <v>103</v>
      </c>
      <c r="AW175" s="12" t="s">
        <v>30</v>
      </c>
      <c r="AX175" s="12" t="s">
        <v>73</v>
      </c>
      <c r="AY175" s="252" t="s">
        <v>133</v>
      </c>
    </row>
    <row r="176" s="13" customFormat="1">
      <c r="A176" s="13"/>
      <c r="B176" s="253"/>
      <c r="C176" s="254"/>
      <c r="D176" s="238" t="s">
        <v>140</v>
      </c>
      <c r="E176" s="255" t="s">
        <v>1</v>
      </c>
      <c r="F176" s="256" t="s">
        <v>1438</v>
      </c>
      <c r="G176" s="254"/>
      <c r="H176" s="255" t="s">
        <v>1</v>
      </c>
      <c r="I176" s="257"/>
      <c r="J176" s="254"/>
      <c r="K176" s="254"/>
      <c r="L176" s="258"/>
      <c r="M176" s="259"/>
      <c r="N176" s="260"/>
      <c r="O176" s="260"/>
      <c r="P176" s="260"/>
      <c r="Q176" s="260"/>
      <c r="R176" s="260"/>
      <c r="S176" s="260"/>
      <c r="T176" s="261"/>
      <c r="U176" s="13"/>
      <c r="V176" s="13"/>
      <c r="W176" s="13"/>
      <c r="X176" s="13"/>
      <c r="Y176" s="13"/>
      <c r="Z176" s="13"/>
      <c r="AA176" s="13"/>
      <c r="AB176" s="13"/>
      <c r="AC176" s="13"/>
      <c r="AD176" s="13"/>
      <c r="AE176" s="13"/>
      <c r="AT176" s="262" t="s">
        <v>140</v>
      </c>
      <c r="AU176" s="262" t="s">
        <v>81</v>
      </c>
      <c r="AV176" s="13" t="s">
        <v>81</v>
      </c>
      <c r="AW176" s="13" t="s">
        <v>30</v>
      </c>
      <c r="AX176" s="13" t="s">
        <v>73</v>
      </c>
      <c r="AY176" s="262" t="s">
        <v>133</v>
      </c>
    </row>
    <row r="177" s="12" customFormat="1">
      <c r="A177" s="12"/>
      <c r="B177" s="242"/>
      <c r="C177" s="243"/>
      <c r="D177" s="238" t="s">
        <v>140</v>
      </c>
      <c r="E177" s="244" t="s">
        <v>1375</v>
      </c>
      <c r="F177" s="245" t="s">
        <v>1439</v>
      </c>
      <c r="G177" s="243"/>
      <c r="H177" s="246">
        <v>3624</v>
      </c>
      <c r="I177" s="247"/>
      <c r="J177" s="243"/>
      <c r="K177" s="243"/>
      <c r="L177" s="248"/>
      <c r="M177" s="249"/>
      <c r="N177" s="250"/>
      <c r="O177" s="250"/>
      <c r="P177" s="250"/>
      <c r="Q177" s="250"/>
      <c r="R177" s="250"/>
      <c r="S177" s="250"/>
      <c r="T177" s="251"/>
      <c r="U177" s="12"/>
      <c r="V177" s="12"/>
      <c r="W177" s="12"/>
      <c r="X177" s="12"/>
      <c r="Y177" s="12"/>
      <c r="Z177" s="12"/>
      <c r="AA177" s="12"/>
      <c r="AB177" s="12"/>
      <c r="AC177" s="12"/>
      <c r="AD177" s="12"/>
      <c r="AE177" s="12"/>
      <c r="AT177" s="252" t="s">
        <v>140</v>
      </c>
      <c r="AU177" s="252" t="s">
        <v>81</v>
      </c>
      <c r="AV177" s="12" t="s">
        <v>103</v>
      </c>
      <c r="AW177" s="12" t="s">
        <v>30</v>
      </c>
      <c r="AX177" s="12" t="s">
        <v>73</v>
      </c>
      <c r="AY177" s="252" t="s">
        <v>133</v>
      </c>
    </row>
    <row r="178" s="12" customFormat="1">
      <c r="A178" s="12"/>
      <c r="B178" s="242"/>
      <c r="C178" s="243"/>
      <c r="D178" s="238" t="s">
        <v>140</v>
      </c>
      <c r="E178" s="244" t="s">
        <v>1377</v>
      </c>
      <c r="F178" s="245" t="s">
        <v>1440</v>
      </c>
      <c r="G178" s="243"/>
      <c r="H178" s="246">
        <v>900</v>
      </c>
      <c r="I178" s="247"/>
      <c r="J178" s="243"/>
      <c r="K178" s="243"/>
      <c r="L178" s="248"/>
      <c r="M178" s="249"/>
      <c r="N178" s="250"/>
      <c r="O178" s="250"/>
      <c r="P178" s="250"/>
      <c r="Q178" s="250"/>
      <c r="R178" s="250"/>
      <c r="S178" s="250"/>
      <c r="T178" s="251"/>
      <c r="U178" s="12"/>
      <c r="V178" s="12"/>
      <c r="W178" s="12"/>
      <c r="X178" s="12"/>
      <c r="Y178" s="12"/>
      <c r="Z178" s="12"/>
      <c r="AA178" s="12"/>
      <c r="AB178" s="12"/>
      <c r="AC178" s="12"/>
      <c r="AD178" s="12"/>
      <c r="AE178" s="12"/>
      <c r="AT178" s="252" t="s">
        <v>140</v>
      </c>
      <c r="AU178" s="252" t="s">
        <v>81</v>
      </c>
      <c r="AV178" s="12" t="s">
        <v>103</v>
      </c>
      <c r="AW178" s="12" t="s">
        <v>30</v>
      </c>
      <c r="AX178" s="12" t="s">
        <v>73</v>
      </c>
      <c r="AY178" s="252" t="s">
        <v>133</v>
      </c>
    </row>
    <row r="179" s="12" customFormat="1">
      <c r="A179" s="12"/>
      <c r="B179" s="242"/>
      <c r="C179" s="243"/>
      <c r="D179" s="238" t="s">
        <v>140</v>
      </c>
      <c r="E179" s="244" t="s">
        <v>1379</v>
      </c>
      <c r="F179" s="245" t="s">
        <v>1441</v>
      </c>
      <c r="G179" s="243"/>
      <c r="H179" s="246">
        <v>102.95999999999999</v>
      </c>
      <c r="I179" s="247"/>
      <c r="J179" s="243"/>
      <c r="K179" s="243"/>
      <c r="L179" s="248"/>
      <c r="M179" s="249"/>
      <c r="N179" s="250"/>
      <c r="O179" s="250"/>
      <c r="P179" s="250"/>
      <c r="Q179" s="250"/>
      <c r="R179" s="250"/>
      <c r="S179" s="250"/>
      <c r="T179" s="251"/>
      <c r="U179" s="12"/>
      <c r="V179" s="12"/>
      <c r="W179" s="12"/>
      <c r="X179" s="12"/>
      <c r="Y179" s="12"/>
      <c r="Z179" s="12"/>
      <c r="AA179" s="12"/>
      <c r="AB179" s="12"/>
      <c r="AC179" s="12"/>
      <c r="AD179" s="12"/>
      <c r="AE179" s="12"/>
      <c r="AT179" s="252" t="s">
        <v>140</v>
      </c>
      <c r="AU179" s="252" t="s">
        <v>81</v>
      </c>
      <c r="AV179" s="12" t="s">
        <v>103</v>
      </c>
      <c r="AW179" s="12" t="s">
        <v>30</v>
      </c>
      <c r="AX179" s="12" t="s">
        <v>73</v>
      </c>
      <c r="AY179" s="252" t="s">
        <v>133</v>
      </c>
    </row>
    <row r="180" s="12" customFormat="1">
      <c r="A180" s="12"/>
      <c r="B180" s="242"/>
      <c r="C180" s="243"/>
      <c r="D180" s="238" t="s">
        <v>140</v>
      </c>
      <c r="E180" s="244" t="s">
        <v>1381</v>
      </c>
      <c r="F180" s="245" t="s">
        <v>1442</v>
      </c>
      <c r="G180" s="243"/>
      <c r="H180" s="246">
        <v>300</v>
      </c>
      <c r="I180" s="247"/>
      <c r="J180" s="243"/>
      <c r="K180" s="243"/>
      <c r="L180" s="248"/>
      <c r="M180" s="249"/>
      <c r="N180" s="250"/>
      <c r="O180" s="250"/>
      <c r="P180" s="250"/>
      <c r="Q180" s="250"/>
      <c r="R180" s="250"/>
      <c r="S180" s="250"/>
      <c r="T180" s="251"/>
      <c r="U180" s="12"/>
      <c r="V180" s="12"/>
      <c r="W180" s="12"/>
      <c r="X180" s="12"/>
      <c r="Y180" s="12"/>
      <c r="Z180" s="12"/>
      <c r="AA180" s="12"/>
      <c r="AB180" s="12"/>
      <c r="AC180" s="12"/>
      <c r="AD180" s="12"/>
      <c r="AE180" s="12"/>
      <c r="AT180" s="252" t="s">
        <v>140</v>
      </c>
      <c r="AU180" s="252" t="s">
        <v>81</v>
      </c>
      <c r="AV180" s="12" t="s">
        <v>103</v>
      </c>
      <c r="AW180" s="12" t="s">
        <v>30</v>
      </c>
      <c r="AX180" s="12" t="s">
        <v>73</v>
      </c>
      <c r="AY180" s="252" t="s">
        <v>133</v>
      </c>
    </row>
    <row r="181" s="12" customFormat="1">
      <c r="A181" s="12"/>
      <c r="B181" s="242"/>
      <c r="C181" s="243"/>
      <c r="D181" s="238" t="s">
        <v>140</v>
      </c>
      <c r="E181" s="244" t="s">
        <v>1443</v>
      </c>
      <c r="F181" s="245" t="s">
        <v>1444</v>
      </c>
      <c r="G181" s="243"/>
      <c r="H181" s="246">
        <v>4926.96</v>
      </c>
      <c r="I181" s="247"/>
      <c r="J181" s="243"/>
      <c r="K181" s="243"/>
      <c r="L181" s="248"/>
      <c r="M181" s="249"/>
      <c r="N181" s="250"/>
      <c r="O181" s="250"/>
      <c r="P181" s="250"/>
      <c r="Q181" s="250"/>
      <c r="R181" s="250"/>
      <c r="S181" s="250"/>
      <c r="T181" s="251"/>
      <c r="U181" s="12"/>
      <c r="V181" s="12"/>
      <c r="W181" s="12"/>
      <c r="X181" s="12"/>
      <c r="Y181" s="12"/>
      <c r="Z181" s="12"/>
      <c r="AA181" s="12"/>
      <c r="AB181" s="12"/>
      <c r="AC181" s="12"/>
      <c r="AD181" s="12"/>
      <c r="AE181" s="12"/>
      <c r="AT181" s="252" t="s">
        <v>140</v>
      </c>
      <c r="AU181" s="252" t="s">
        <v>81</v>
      </c>
      <c r="AV181" s="12" t="s">
        <v>103</v>
      </c>
      <c r="AW181" s="12" t="s">
        <v>30</v>
      </c>
      <c r="AX181" s="12" t="s">
        <v>73</v>
      </c>
      <c r="AY181" s="252" t="s">
        <v>133</v>
      </c>
    </row>
    <row r="182" s="12" customFormat="1">
      <c r="A182" s="12"/>
      <c r="B182" s="242"/>
      <c r="C182" s="243"/>
      <c r="D182" s="238" t="s">
        <v>140</v>
      </c>
      <c r="E182" s="244" t="s">
        <v>1445</v>
      </c>
      <c r="F182" s="245" t="s">
        <v>1446</v>
      </c>
      <c r="G182" s="243"/>
      <c r="H182" s="246">
        <v>8303.5100000000002</v>
      </c>
      <c r="I182" s="247"/>
      <c r="J182" s="243"/>
      <c r="K182" s="243"/>
      <c r="L182" s="248"/>
      <c r="M182" s="267"/>
      <c r="N182" s="268"/>
      <c r="O182" s="268"/>
      <c r="P182" s="268"/>
      <c r="Q182" s="268"/>
      <c r="R182" s="268"/>
      <c r="S182" s="268"/>
      <c r="T182" s="269"/>
      <c r="U182" s="12"/>
      <c r="V182" s="12"/>
      <c r="W182" s="12"/>
      <c r="X182" s="12"/>
      <c r="Y182" s="12"/>
      <c r="Z182" s="12"/>
      <c r="AA182" s="12"/>
      <c r="AB182" s="12"/>
      <c r="AC182" s="12"/>
      <c r="AD182" s="12"/>
      <c r="AE182" s="12"/>
      <c r="AT182" s="252" t="s">
        <v>140</v>
      </c>
      <c r="AU182" s="252" t="s">
        <v>81</v>
      </c>
      <c r="AV182" s="12" t="s">
        <v>103</v>
      </c>
      <c r="AW182" s="12" t="s">
        <v>30</v>
      </c>
      <c r="AX182" s="12" t="s">
        <v>81</v>
      </c>
      <c r="AY182" s="252" t="s">
        <v>133</v>
      </c>
    </row>
    <row r="183" s="2" customFormat="1" ht="6.96" customHeight="1">
      <c r="A183" s="36"/>
      <c r="B183" s="64"/>
      <c r="C183" s="65"/>
      <c r="D183" s="65"/>
      <c r="E183" s="65"/>
      <c r="F183" s="65"/>
      <c r="G183" s="65"/>
      <c r="H183" s="65"/>
      <c r="I183" s="182"/>
      <c r="J183" s="65"/>
      <c r="K183" s="65"/>
      <c r="L183" s="42"/>
      <c r="M183" s="36"/>
      <c r="O183" s="36"/>
      <c r="P183" s="36"/>
      <c r="Q183" s="36"/>
      <c r="R183" s="36"/>
      <c r="S183" s="36"/>
      <c r="T183" s="36"/>
      <c r="U183" s="36"/>
      <c r="V183" s="36"/>
      <c r="W183" s="36"/>
      <c r="X183" s="36"/>
      <c r="Y183" s="36"/>
      <c r="Z183" s="36"/>
      <c r="AA183" s="36"/>
      <c r="AB183" s="36"/>
      <c r="AC183" s="36"/>
      <c r="AD183" s="36"/>
      <c r="AE183" s="36"/>
    </row>
  </sheetData>
  <sheetProtection sheet="1" autoFilter="0" formatColumns="0" formatRows="0" objects="1" scenarios="1" spinCount="100000" saltValue="0Qfx8wIShdf1rx8pnc+/YLjSpnJXYMC41WyQQtkq01WlzK/dt96UrxZuAV3JVuJONv8F8CT1UVo1L7ZktkoakQ==" hashValue="/AcwJ4QSaZND1E9ys1r2sbFG+rcMeYvdARkFOyg2/sZOVKs0Tp9z8ZPJynBEsLYwDTuz9vbyIJO+XE4cwdJPUA==" algorithmName="SHA-512" password="CC35"/>
  <autoFilter ref="C116:K182"/>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4"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4"/>
      <c r="L2" s="1"/>
      <c r="M2" s="1"/>
      <c r="N2" s="1"/>
      <c r="O2" s="1"/>
      <c r="P2" s="1"/>
      <c r="Q2" s="1"/>
      <c r="R2" s="1"/>
      <c r="S2" s="1"/>
      <c r="T2" s="1"/>
      <c r="U2" s="1"/>
      <c r="V2" s="1"/>
      <c r="AT2" s="15" t="s">
        <v>98</v>
      </c>
      <c r="AZ2" s="135" t="s">
        <v>143</v>
      </c>
      <c r="BA2" s="135" t="s">
        <v>143</v>
      </c>
      <c r="BB2" s="135" t="s">
        <v>1</v>
      </c>
      <c r="BC2" s="135" t="s">
        <v>424</v>
      </c>
      <c r="BD2" s="135" t="s">
        <v>103</v>
      </c>
    </row>
    <row r="3" s="1" customFormat="1" ht="6.96" customHeight="1">
      <c r="B3" s="136"/>
      <c r="C3" s="137"/>
      <c r="D3" s="137"/>
      <c r="E3" s="137"/>
      <c r="F3" s="137"/>
      <c r="G3" s="137"/>
      <c r="H3" s="137"/>
      <c r="I3" s="138"/>
      <c r="J3" s="137"/>
      <c r="K3" s="137"/>
      <c r="L3" s="18"/>
      <c r="AT3" s="15" t="s">
        <v>83</v>
      </c>
      <c r="AZ3" s="135" t="s">
        <v>498</v>
      </c>
      <c r="BA3" s="135" t="s">
        <v>498</v>
      </c>
      <c r="BB3" s="135" t="s">
        <v>1</v>
      </c>
      <c r="BC3" s="135" t="s">
        <v>202</v>
      </c>
      <c r="BD3" s="135" t="s">
        <v>103</v>
      </c>
    </row>
    <row r="4" s="1" customFormat="1" ht="24.96" customHeight="1">
      <c r="B4" s="18"/>
      <c r="D4" s="139" t="s">
        <v>105</v>
      </c>
      <c r="I4" s="134"/>
      <c r="L4" s="18"/>
      <c r="M4" s="140" t="s">
        <v>10</v>
      </c>
      <c r="AT4" s="15" t="s">
        <v>4</v>
      </c>
      <c r="AZ4" s="135" t="s">
        <v>560</v>
      </c>
      <c r="BA4" s="135" t="s">
        <v>560</v>
      </c>
      <c r="BB4" s="135" t="s">
        <v>1</v>
      </c>
      <c r="BC4" s="135" t="s">
        <v>261</v>
      </c>
      <c r="BD4" s="135" t="s">
        <v>103</v>
      </c>
    </row>
    <row r="5" s="1" customFormat="1" ht="6.96" customHeight="1">
      <c r="B5" s="18"/>
      <c r="I5" s="134"/>
      <c r="L5" s="18"/>
      <c r="AZ5" s="135" t="s">
        <v>1447</v>
      </c>
      <c r="BA5" s="135" t="s">
        <v>1447</v>
      </c>
      <c r="BB5" s="135" t="s">
        <v>1</v>
      </c>
      <c r="BC5" s="135" t="s">
        <v>81</v>
      </c>
      <c r="BD5" s="135" t="s">
        <v>103</v>
      </c>
    </row>
    <row r="6" s="1" customFormat="1" ht="12" customHeight="1">
      <c r="B6" s="18"/>
      <c r="D6" s="141" t="s">
        <v>16</v>
      </c>
      <c r="I6" s="134"/>
      <c r="L6" s="18"/>
      <c r="AZ6" s="135" t="s">
        <v>1448</v>
      </c>
      <c r="BA6" s="135" t="s">
        <v>1448</v>
      </c>
      <c r="BB6" s="135" t="s">
        <v>1</v>
      </c>
      <c r="BC6" s="135" t="s">
        <v>103</v>
      </c>
      <c r="BD6" s="135" t="s">
        <v>103</v>
      </c>
    </row>
    <row r="7" s="1" customFormat="1" ht="16.5" customHeight="1">
      <c r="B7" s="18"/>
      <c r="E7" s="142" t="str">
        <f>'Rekapitulace stavby'!K6</f>
        <v>Modernizace sil.II/315 Hrádek - Ústí nad Orlicí</v>
      </c>
      <c r="F7" s="141"/>
      <c r="G7" s="141"/>
      <c r="H7" s="141"/>
      <c r="I7" s="134"/>
      <c r="L7" s="18"/>
      <c r="AZ7" s="135" t="s">
        <v>1449</v>
      </c>
      <c r="BA7" s="135" t="s">
        <v>1449</v>
      </c>
      <c r="BB7" s="135" t="s">
        <v>1</v>
      </c>
      <c r="BC7" s="135" t="s">
        <v>81</v>
      </c>
      <c r="BD7" s="135" t="s">
        <v>103</v>
      </c>
    </row>
    <row r="8" s="2" customFormat="1" ht="12" customHeight="1">
      <c r="A8" s="36"/>
      <c r="B8" s="42"/>
      <c r="C8" s="36"/>
      <c r="D8" s="141" t="s">
        <v>106</v>
      </c>
      <c r="E8" s="36"/>
      <c r="F8" s="36"/>
      <c r="G8" s="36"/>
      <c r="H8" s="36"/>
      <c r="I8" s="143"/>
      <c r="J8" s="36"/>
      <c r="K8" s="36"/>
      <c r="L8" s="61"/>
      <c r="S8" s="36"/>
      <c r="T8" s="36"/>
      <c r="U8" s="36"/>
      <c r="V8" s="36"/>
      <c r="W8" s="36"/>
      <c r="X8" s="36"/>
      <c r="Y8" s="36"/>
      <c r="Z8" s="36"/>
      <c r="AA8" s="36"/>
      <c r="AB8" s="36"/>
      <c r="AC8" s="36"/>
      <c r="AD8" s="36"/>
      <c r="AE8" s="36"/>
    </row>
    <row r="9" s="2" customFormat="1" ht="16.5" customHeight="1">
      <c r="A9" s="36"/>
      <c r="B9" s="42"/>
      <c r="C9" s="36"/>
      <c r="D9" s="36"/>
      <c r="E9" s="144" t="s">
        <v>1450</v>
      </c>
      <c r="F9" s="36"/>
      <c r="G9" s="36"/>
      <c r="H9" s="36"/>
      <c r="I9" s="143"/>
      <c r="J9" s="36"/>
      <c r="K9" s="36"/>
      <c r="L9" s="61"/>
      <c r="S9" s="36"/>
      <c r="T9" s="36"/>
      <c r="U9" s="36"/>
      <c r="V9" s="36"/>
      <c r="W9" s="36"/>
      <c r="X9" s="36"/>
      <c r="Y9" s="36"/>
      <c r="Z9" s="36"/>
      <c r="AA9" s="36"/>
      <c r="AB9" s="36"/>
      <c r="AC9" s="36"/>
      <c r="AD9" s="36"/>
      <c r="AE9" s="36"/>
    </row>
    <row r="10" s="2" customFormat="1">
      <c r="A10" s="36"/>
      <c r="B10" s="42"/>
      <c r="C10" s="36"/>
      <c r="D10" s="36"/>
      <c r="E10" s="36"/>
      <c r="F10" s="36"/>
      <c r="G10" s="36"/>
      <c r="H10" s="36"/>
      <c r="I10" s="143"/>
      <c r="J10" s="36"/>
      <c r="K10" s="36"/>
      <c r="L10" s="61"/>
      <c r="S10" s="36"/>
      <c r="T10" s="36"/>
      <c r="U10" s="36"/>
      <c r="V10" s="36"/>
      <c r="W10" s="36"/>
      <c r="X10" s="36"/>
      <c r="Y10" s="36"/>
      <c r="Z10" s="36"/>
      <c r="AA10" s="36"/>
      <c r="AB10" s="36"/>
      <c r="AC10" s="36"/>
      <c r="AD10" s="36"/>
      <c r="AE10" s="36"/>
    </row>
    <row r="11" s="2" customFormat="1" ht="12" customHeight="1">
      <c r="A11" s="36"/>
      <c r="B11" s="42"/>
      <c r="C11" s="36"/>
      <c r="D11" s="141" t="s">
        <v>18</v>
      </c>
      <c r="E11" s="36"/>
      <c r="F11" s="145" t="s">
        <v>1</v>
      </c>
      <c r="G11" s="36"/>
      <c r="H11" s="36"/>
      <c r="I11" s="146" t="s">
        <v>19</v>
      </c>
      <c r="J11" s="145" t="s">
        <v>1</v>
      </c>
      <c r="K11" s="36"/>
      <c r="L11" s="61"/>
      <c r="S11" s="36"/>
      <c r="T11" s="36"/>
      <c r="U11" s="36"/>
      <c r="V11" s="36"/>
      <c r="W11" s="36"/>
      <c r="X11" s="36"/>
      <c r="Y11" s="36"/>
      <c r="Z11" s="36"/>
      <c r="AA11" s="36"/>
      <c r="AB11" s="36"/>
      <c r="AC11" s="36"/>
      <c r="AD11" s="36"/>
      <c r="AE11" s="36"/>
    </row>
    <row r="12" s="2" customFormat="1" ht="12" customHeight="1">
      <c r="A12" s="36"/>
      <c r="B12" s="42"/>
      <c r="C12" s="36"/>
      <c r="D12" s="141" t="s">
        <v>20</v>
      </c>
      <c r="E12" s="36"/>
      <c r="F12" s="145" t="s">
        <v>21</v>
      </c>
      <c r="G12" s="36"/>
      <c r="H12" s="36"/>
      <c r="I12" s="146" t="s">
        <v>22</v>
      </c>
      <c r="J12" s="147" t="str">
        <f>'Rekapitulace stavby'!AN8</f>
        <v>28. 4. 2020</v>
      </c>
      <c r="K12" s="36"/>
      <c r="L12" s="61"/>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143"/>
      <c r="J13" s="36"/>
      <c r="K13" s="36"/>
      <c r="L13" s="61"/>
      <c r="S13" s="36"/>
      <c r="T13" s="36"/>
      <c r="U13" s="36"/>
      <c r="V13" s="36"/>
      <c r="W13" s="36"/>
      <c r="X13" s="36"/>
      <c r="Y13" s="36"/>
      <c r="Z13" s="36"/>
      <c r="AA13" s="36"/>
      <c r="AB13" s="36"/>
      <c r="AC13" s="36"/>
      <c r="AD13" s="36"/>
      <c r="AE13" s="36"/>
    </row>
    <row r="14" s="2" customFormat="1" ht="12" customHeight="1">
      <c r="A14" s="36"/>
      <c r="B14" s="42"/>
      <c r="C14" s="36"/>
      <c r="D14" s="141" t="s">
        <v>24</v>
      </c>
      <c r="E14" s="36"/>
      <c r="F14" s="36"/>
      <c r="G14" s="36"/>
      <c r="H14" s="36"/>
      <c r="I14" s="146" t="s">
        <v>25</v>
      </c>
      <c r="J14" s="145" t="str">
        <f>IF('Rekapitulace stavby'!AN10="","",'Rekapitulace stavby'!AN10)</f>
        <v/>
      </c>
      <c r="K14" s="36"/>
      <c r="L14" s="61"/>
      <c r="S14" s="36"/>
      <c r="T14" s="36"/>
      <c r="U14" s="36"/>
      <c r="V14" s="36"/>
      <c r="W14" s="36"/>
      <c r="X14" s="36"/>
      <c r="Y14" s="36"/>
      <c r="Z14" s="36"/>
      <c r="AA14" s="36"/>
      <c r="AB14" s="36"/>
      <c r="AC14" s="36"/>
      <c r="AD14" s="36"/>
      <c r="AE14" s="36"/>
    </row>
    <row r="15" s="2" customFormat="1" ht="18" customHeight="1">
      <c r="A15" s="36"/>
      <c r="B15" s="42"/>
      <c r="C15" s="36"/>
      <c r="D15" s="36"/>
      <c r="E15" s="145" t="str">
        <f>IF('Rekapitulace stavby'!E11="","",'Rekapitulace stavby'!E11)</f>
        <v xml:space="preserve"> </v>
      </c>
      <c r="F15" s="36"/>
      <c r="G15" s="36"/>
      <c r="H15" s="36"/>
      <c r="I15" s="146" t="s">
        <v>26</v>
      </c>
      <c r="J15" s="145" t="str">
        <f>IF('Rekapitulace stavby'!AN11="","",'Rekapitulace stavby'!AN11)</f>
        <v/>
      </c>
      <c r="K15" s="36"/>
      <c r="L15" s="61"/>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143"/>
      <c r="J16" s="36"/>
      <c r="K16" s="36"/>
      <c r="L16" s="61"/>
      <c r="S16" s="36"/>
      <c r="T16" s="36"/>
      <c r="U16" s="36"/>
      <c r="V16" s="36"/>
      <c r="W16" s="36"/>
      <c r="X16" s="36"/>
      <c r="Y16" s="36"/>
      <c r="Z16" s="36"/>
      <c r="AA16" s="36"/>
      <c r="AB16" s="36"/>
      <c r="AC16" s="36"/>
      <c r="AD16" s="36"/>
      <c r="AE16" s="36"/>
    </row>
    <row r="17" s="2" customFormat="1" ht="12" customHeight="1">
      <c r="A17" s="36"/>
      <c r="B17" s="42"/>
      <c r="C17" s="36"/>
      <c r="D17" s="141" t="s">
        <v>27</v>
      </c>
      <c r="E17" s="36"/>
      <c r="F17" s="36"/>
      <c r="G17" s="36"/>
      <c r="H17" s="36"/>
      <c r="I17" s="146" t="s">
        <v>25</v>
      </c>
      <c r="J17" s="31" t="str">
        <f>'Rekapitulace stavby'!AN13</f>
        <v>Vyplň údaj</v>
      </c>
      <c r="K17" s="36"/>
      <c r="L17" s="61"/>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45"/>
      <c r="G18" s="145"/>
      <c r="H18" s="145"/>
      <c r="I18" s="146" t="s">
        <v>26</v>
      </c>
      <c r="J18" s="31" t="str">
        <f>'Rekapitulace stavby'!AN14</f>
        <v>Vyplň údaj</v>
      </c>
      <c r="K18" s="36"/>
      <c r="L18" s="61"/>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143"/>
      <c r="J19" s="36"/>
      <c r="K19" s="36"/>
      <c r="L19" s="61"/>
      <c r="S19" s="36"/>
      <c r="T19" s="36"/>
      <c r="U19" s="36"/>
      <c r="V19" s="36"/>
      <c r="W19" s="36"/>
      <c r="X19" s="36"/>
      <c r="Y19" s="36"/>
      <c r="Z19" s="36"/>
      <c r="AA19" s="36"/>
      <c r="AB19" s="36"/>
      <c r="AC19" s="36"/>
      <c r="AD19" s="36"/>
      <c r="AE19" s="36"/>
    </row>
    <row r="20" s="2" customFormat="1" ht="12" customHeight="1">
      <c r="A20" s="36"/>
      <c r="B20" s="42"/>
      <c r="C20" s="36"/>
      <c r="D20" s="141" t="s">
        <v>29</v>
      </c>
      <c r="E20" s="36"/>
      <c r="F20" s="36"/>
      <c r="G20" s="36"/>
      <c r="H20" s="36"/>
      <c r="I20" s="146" t="s">
        <v>25</v>
      </c>
      <c r="J20" s="145" t="str">
        <f>IF('Rekapitulace stavby'!AN16="","",'Rekapitulace stavby'!AN16)</f>
        <v/>
      </c>
      <c r="K20" s="36"/>
      <c r="L20" s="61"/>
      <c r="S20" s="36"/>
      <c r="T20" s="36"/>
      <c r="U20" s="36"/>
      <c r="V20" s="36"/>
      <c r="W20" s="36"/>
      <c r="X20" s="36"/>
      <c r="Y20" s="36"/>
      <c r="Z20" s="36"/>
      <c r="AA20" s="36"/>
      <c r="AB20" s="36"/>
      <c r="AC20" s="36"/>
      <c r="AD20" s="36"/>
      <c r="AE20" s="36"/>
    </row>
    <row r="21" s="2" customFormat="1" ht="18" customHeight="1">
      <c r="A21" s="36"/>
      <c r="B21" s="42"/>
      <c r="C21" s="36"/>
      <c r="D21" s="36"/>
      <c r="E21" s="145" t="str">
        <f>IF('Rekapitulace stavby'!E17="","",'Rekapitulace stavby'!E17)</f>
        <v xml:space="preserve"> </v>
      </c>
      <c r="F21" s="36"/>
      <c r="G21" s="36"/>
      <c r="H21" s="36"/>
      <c r="I21" s="146" t="s">
        <v>26</v>
      </c>
      <c r="J21" s="145" t="str">
        <f>IF('Rekapitulace stavby'!AN17="","",'Rekapitulace stavby'!AN17)</f>
        <v/>
      </c>
      <c r="K21" s="36"/>
      <c r="L21" s="61"/>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143"/>
      <c r="J22" s="36"/>
      <c r="K22" s="36"/>
      <c r="L22" s="61"/>
      <c r="S22" s="36"/>
      <c r="T22" s="36"/>
      <c r="U22" s="36"/>
      <c r="V22" s="36"/>
      <c r="W22" s="36"/>
      <c r="X22" s="36"/>
      <c r="Y22" s="36"/>
      <c r="Z22" s="36"/>
      <c r="AA22" s="36"/>
      <c r="AB22" s="36"/>
      <c r="AC22" s="36"/>
      <c r="AD22" s="36"/>
      <c r="AE22" s="36"/>
    </row>
    <row r="23" s="2" customFormat="1" ht="12" customHeight="1">
      <c r="A23" s="36"/>
      <c r="B23" s="42"/>
      <c r="C23" s="36"/>
      <c r="D23" s="141" t="s">
        <v>31</v>
      </c>
      <c r="E23" s="36"/>
      <c r="F23" s="36"/>
      <c r="G23" s="36"/>
      <c r="H23" s="36"/>
      <c r="I23" s="146" t="s">
        <v>25</v>
      </c>
      <c r="J23" s="145" t="str">
        <f>IF('Rekapitulace stavby'!AN19="","",'Rekapitulace stavby'!AN19)</f>
        <v/>
      </c>
      <c r="K23" s="36"/>
      <c r="L23" s="61"/>
      <c r="S23" s="36"/>
      <c r="T23" s="36"/>
      <c r="U23" s="36"/>
      <c r="V23" s="36"/>
      <c r="W23" s="36"/>
      <c r="X23" s="36"/>
      <c r="Y23" s="36"/>
      <c r="Z23" s="36"/>
      <c r="AA23" s="36"/>
      <c r="AB23" s="36"/>
      <c r="AC23" s="36"/>
      <c r="AD23" s="36"/>
      <c r="AE23" s="36"/>
    </row>
    <row r="24" s="2" customFormat="1" ht="18" customHeight="1">
      <c r="A24" s="36"/>
      <c r="B24" s="42"/>
      <c r="C24" s="36"/>
      <c r="D24" s="36"/>
      <c r="E24" s="145" t="str">
        <f>IF('Rekapitulace stavby'!E20="","",'Rekapitulace stavby'!E20)</f>
        <v xml:space="preserve"> </v>
      </c>
      <c r="F24" s="36"/>
      <c r="G24" s="36"/>
      <c r="H24" s="36"/>
      <c r="I24" s="146" t="s">
        <v>26</v>
      </c>
      <c r="J24" s="145" t="str">
        <f>IF('Rekapitulace stavby'!AN20="","",'Rekapitulace stavby'!AN20)</f>
        <v/>
      </c>
      <c r="K24" s="36"/>
      <c r="L24" s="61"/>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143"/>
      <c r="J25" s="36"/>
      <c r="K25" s="36"/>
      <c r="L25" s="61"/>
      <c r="S25" s="36"/>
      <c r="T25" s="36"/>
      <c r="U25" s="36"/>
      <c r="V25" s="36"/>
      <c r="W25" s="36"/>
      <c r="X25" s="36"/>
      <c r="Y25" s="36"/>
      <c r="Z25" s="36"/>
      <c r="AA25" s="36"/>
      <c r="AB25" s="36"/>
      <c r="AC25" s="36"/>
      <c r="AD25" s="36"/>
      <c r="AE25" s="36"/>
    </row>
    <row r="26" s="2" customFormat="1" ht="12" customHeight="1">
      <c r="A26" s="36"/>
      <c r="B26" s="42"/>
      <c r="C26" s="36"/>
      <c r="D26" s="141" t="s">
        <v>32</v>
      </c>
      <c r="E26" s="36"/>
      <c r="F26" s="36"/>
      <c r="G26" s="36"/>
      <c r="H26" s="36"/>
      <c r="I26" s="143"/>
      <c r="J26" s="36"/>
      <c r="K26" s="36"/>
      <c r="L26" s="61"/>
      <c r="S26" s="36"/>
      <c r="T26" s="36"/>
      <c r="U26" s="36"/>
      <c r="V26" s="36"/>
      <c r="W26" s="36"/>
      <c r="X26" s="36"/>
      <c r="Y26" s="36"/>
      <c r="Z26" s="36"/>
      <c r="AA26" s="36"/>
      <c r="AB26" s="36"/>
      <c r="AC26" s="36"/>
      <c r="AD26" s="36"/>
      <c r="AE26" s="36"/>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6"/>
      <c r="B28" s="42"/>
      <c r="C28" s="36"/>
      <c r="D28" s="36"/>
      <c r="E28" s="36"/>
      <c r="F28" s="36"/>
      <c r="G28" s="36"/>
      <c r="H28" s="36"/>
      <c r="I28" s="143"/>
      <c r="J28" s="36"/>
      <c r="K28" s="36"/>
      <c r="L28" s="61"/>
      <c r="S28" s="36"/>
      <c r="T28" s="36"/>
      <c r="U28" s="36"/>
      <c r="V28" s="36"/>
      <c r="W28" s="36"/>
      <c r="X28" s="36"/>
      <c r="Y28" s="36"/>
      <c r="Z28" s="36"/>
      <c r="AA28" s="36"/>
      <c r="AB28" s="36"/>
      <c r="AC28" s="36"/>
      <c r="AD28" s="36"/>
      <c r="AE28" s="36"/>
    </row>
    <row r="29" s="2" customFormat="1" ht="6.96" customHeight="1">
      <c r="A29" s="36"/>
      <c r="B29" s="42"/>
      <c r="C29" s="36"/>
      <c r="D29" s="153"/>
      <c r="E29" s="153"/>
      <c r="F29" s="153"/>
      <c r="G29" s="153"/>
      <c r="H29" s="153"/>
      <c r="I29" s="154"/>
      <c r="J29" s="153"/>
      <c r="K29" s="153"/>
      <c r="L29" s="61"/>
      <c r="S29" s="36"/>
      <c r="T29" s="36"/>
      <c r="U29" s="36"/>
      <c r="V29" s="36"/>
      <c r="W29" s="36"/>
      <c r="X29" s="36"/>
      <c r="Y29" s="36"/>
      <c r="Z29" s="36"/>
      <c r="AA29" s="36"/>
      <c r="AB29" s="36"/>
      <c r="AC29" s="36"/>
      <c r="AD29" s="36"/>
      <c r="AE29" s="36"/>
    </row>
    <row r="30" s="2" customFormat="1" ht="25.44" customHeight="1">
      <c r="A30" s="36"/>
      <c r="B30" s="42"/>
      <c r="C30" s="36"/>
      <c r="D30" s="155" t="s">
        <v>33</v>
      </c>
      <c r="E30" s="36"/>
      <c r="F30" s="36"/>
      <c r="G30" s="36"/>
      <c r="H30" s="36"/>
      <c r="I30" s="143"/>
      <c r="J30" s="156">
        <f>ROUND(J119, 2)</f>
        <v>0</v>
      </c>
      <c r="K30" s="36"/>
      <c r="L30" s="61"/>
      <c r="S30" s="36"/>
      <c r="T30" s="36"/>
      <c r="U30" s="36"/>
      <c r="V30" s="36"/>
      <c r="W30" s="36"/>
      <c r="X30" s="36"/>
      <c r="Y30" s="36"/>
      <c r="Z30" s="36"/>
      <c r="AA30" s="36"/>
      <c r="AB30" s="36"/>
      <c r="AC30" s="36"/>
      <c r="AD30" s="36"/>
      <c r="AE30" s="36"/>
    </row>
    <row r="31" s="2" customFormat="1" ht="6.96" customHeight="1">
      <c r="A31" s="36"/>
      <c r="B31" s="42"/>
      <c r="C31" s="36"/>
      <c r="D31" s="153"/>
      <c r="E31" s="153"/>
      <c r="F31" s="153"/>
      <c r="G31" s="153"/>
      <c r="H31" s="153"/>
      <c r="I31" s="154"/>
      <c r="J31" s="153"/>
      <c r="K31" s="153"/>
      <c r="L31" s="61"/>
      <c r="S31" s="36"/>
      <c r="T31" s="36"/>
      <c r="U31" s="36"/>
      <c r="V31" s="36"/>
      <c r="W31" s="36"/>
      <c r="X31" s="36"/>
      <c r="Y31" s="36"/>
      <c r="Z31" s="36"/>
      <c r="AA31" s="36"/>
      <c r="AB31" s="36"/>
      <c r="AC31" s="36"/>
      <c r="AD31" s="36"/>
      <c r="AE31" s="36"/>
    </row>
    <row r="32" s="2" customFormat="1" ht="14.4" customHeight="1">
      <c r="A32" s="36"/>
      <c r="B32" s="42"/>
      <c r="C32" s="36"/>
      <c r="D32" s="36"/>
      <c r="E32" s="36"/>
      <c r="F32" s="157" t="s">
        <v>35</v>
      </c>
      <c r="G32" s="36"/>
      <c r="H32" s="36"/>
      <c r="I32" s="158" t="s">
        <v>34</v>
      </c>
      <c r="J32" s="157" t="s">
        <v>36</v>
      </c>
      <c r="K32" s="36"/>
      <c r="L32" s="61"/>
      <c r="S32" s="36"/>
      <c r="T32" s="36"/>
      <c r="U32" s="36"/>
      <c r="V32" s="36"/>
      <c r="W32" s="36"/>
      <c r="X32" s="36"/>
      <c r="Y32" s="36"/>
      <c r="Z32" s="36"/>
      <c r="AA32" s="36"/>
      <c r="AB32" s="36"/>
      <c r="AC32" s="36"/>
      <c r="AD32" s="36"/>
      <c r="AE32" s="36"/>
    </row>
    <row r="33" s="2" customFormat="1" ht="14.4" customHeight="1">
      <c r="A33" s="36"/>
      <c r="B33" s="42"/>
      <c r="C33" s="36"/>
      <c r="D33" s="159" t="s">
        <v>37</v>
      </c>
      <c r="E33" s="141" t="s">
        <v>38</v>
      </c>
      <c r="F33" s="160">
        <f>ROUND((SUM(BE119:BE194)),  2)</f>
        <v>0</v>
      </c>
      <c r="G33" s="36"/>
      <c r="H33" s="36"/>
      <c r="I33" s="161">
        <v>0.20999999999999999</v>
      </c>
      <c r="J33" s="160">
        <f>ROUND(((SUM(BE119:BE194))*I33),  2)</f>
        <v>0</v>
      </c>
      <c r="K33" s="36"/>
      <c r="L33" s="61"/>
      <c r="S33" s="36"/>
      <c r="T33" s="36"/>
      <c r="U33" s="36"/>
      <c r="V33" s="36"/>
      <c r="W33" s="36"/>
      <c r="X33" s="36"/>
      <c r="Y33" s="36"/>
      <c r="Z33" s="36"/>
      <c r="AA33" s="36"/>
      <c r="AB33" s="36"/>
      <c r="AC33" s="36"/>
      <c r="AD33" s="36"/>
      <c r="AE33" s="36"/>
    </row>
    <row r="34" s="2" customFormat="1" ht="14.4" customHeight="1">
      <c r="A34" s="36"/>
      <c r="B34" s="42"/>
      <c r="C34" s="36"/>
      <c r="D34" s="36"/>
      <c r="E34" s="141" t="s">
        <v>39</v>
      </c>
      <c r="F34" s="160">
        <f>ROUND((SUM(BF119:BF194)),  2)</f>
        <v>0</v>
      </c>
      <c r="G34" s="36"/>
      <c r="H34" s="36"/>
      <c r="I34" s="161">
        <v>0.14999999999999999</v>
      </c>
      <c r="J34" s="160">
        <f>ROUND(((SUM(BF119:BF194))*I34),  2)</f>
        <v>0</v>
      </c>
      <c r="K34" s="36"/>
      <c r="L34" s="61"/>
      <c r="S34" s="36"/>
      <c r="T34" s="36"/>
      <c r="U34" s="36"/>
      <c r="V34" s="36"/>
      <c r="W34" s="36"/>
      <c r="X34" s="36"/>
      <c r="Y34" s="36"/>
      <c r="Z34" s="36"/>
      <c r="AA34" s="36"/>
      <c r="AB34" s="36"/>
      <c r="AC34" s="36"/>
      <c r="AD34" s="36"/>
      <c r="AE34" s="36"/>
    </row>
    <row r="35" hidden="1" s="2" customFormat="1" ht="14.4" customHeight="1">
      <c r="A35" s="36"/>
      <c r="B35" s="42"/>
      <c r="C35" s="36"/>
      <c r="D35" s="36"/>
      <c r="E35" s="141" t="s">
        <v>40</v>
      </c>
      <c r="F35" s="160">
        <f>ROUND((SUM(BG119:BG194)),  2)</f>
        <v>0</v>
      </c>
      <c r="G35" s="36"/>
      <c r="H35" s="36"/>
      <c r="I35" s="161">
        <v>0.20999999999999999</v>
      </c>
      <c r="J35" s="160">
        <f>0</f>
        <v>0</v>
      </c>
      <c r="K35" s="36"/>
      <c r="L35" s="61"/>
      <c r="S35" s="36"/>
      <c r="T35" s="36"/>
      <c r="U35" s="36"/>
      <c r="V35" s="36"/>
      <c r="W35" s="36"/>
      <c r="X35" s="36"/>
      <c r="Y35" s="36"/>
      <c r="Z35" s="36"/>
      <c r="AA35" s="36"/>
      <c r="AB35" s="36"/>
      <c r="AC35" s="36"/>
      <c r="AD35" s="36"/>
      <c r="AE35" s="36"/>
    </row>
    <row r="36" hidden="1" s="2" customFormat="1" ht="14.4" customHeight="1">
      <c r="A36" s="36"/>
      <c r="B36" s="42"/>
      <c r="C36" s="36"/>
      <c r="D36" s="36"/>
      <c r="E36" s="141" t="s">
        <v>41</v>
      </c>
      <c r="F36" s="160">
        <f>ROUND((SUM(BH119:BH194)),  2)</f>
        <v>0</v>
      </c>
      <c r="G36" s="36"/>
      <c r="H36" s="36"/>
      <c r="I36" s="161">
        <v>0.14999999999999999</v>
      </c>
      <c r="J36" s="160">
        <f>0</f>
        <v>0</v>
      </c>
      <c r="K36" s="36"/>
      <c r="L36" s="61"/>
      <c r="S36" s="36"/>
      <c r="T36" s="36"/>
      <c r="U36" s="36"/>
      <c r="V36" s="36"/>
      <c r="W36" s="36"/>
      <c r="X36" s="36"/>
      <c r="Y36" s="36"/>
      <c r="Z36" s="36"/>
      <c r="AA36" s="36"/>
      <c r="AB36" s="36"/>
      <c r="AC36" s="36"/>
      <c r="AD36" s="36"/>
      <c r="AE36" s="36"/>
    </row>
    <row r="37" hidden="1" s="2" customFormat="1" ht="14.4" customHeight="1">
      <c r="A37" s="36"/>
      <c r="B37" s="42"/>
      <c r="C37" s="36"/>
      <c r="D37" s="36"/>
      <c r="E37" s="141" t="s">
        <v>42</v>
      </c>
      <c r="F37" s="160">
        <f>ROUND((SUM(BI119:BI194)),  2)</f>
        <v>0</v>
      </c>
      <c r="G37" s="36"/>
      <c r="H37" s="36"/>
      <c r="I37" s="161">
        <v>0</v>
      </c>
      <c r="J37" s="160">
        <f>0</f>
        <v>0</v>
      </c>
      <c r="K37" s="36"/>
      <c r="L37" s="61"/>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143"/>
      <c r="J38" s="36"/>
      <c r="K38" s="36"/>
      <c r="L38" s="61"/>
      <c r="S38" s="36"/>
      <c r="T38" s="36"/>
      <c r="U38" s="36"/>
      <c r="V38" s="36"/>
      <c r="W38" s="36"/>
      <c r="X38" s="36"/>
      <c r="Y38" s="36"/>
      <c r="Z38" s="36"/>
      <c r="AA38" s="36"/>
      <c r="AB38" s="36"/>
      <c r="AC38" s="36"/>
      <c r="AD38" s="36"/>
      <c r="AE38" s="36"/>
    </row>
    <row r="39" s="2" customFormat="1" ht="25.44" customHeight="1">
      <c r="A39" s="36"/>
      <c r="B39" s="42"/>
      <c r="C39" s="162"/>
      <c r="D39" s="163" t="s">
        <v>43</v>
      </c>
      <c r="E39" s="164"/>
      <c r="F39" s="164"/>
      <c r="G39" s="165" t="s">
        <v>44</v>
      </c>
      <c r="H39" s="166" t="s">
        <v>45</v>
      </c>
      <c r="I39" s="167"/>
      <c r="J39" s="168">
        <f>SUM(J30:J37)</f>
        <v>0</v>
      </c>
      <c r="K39" s="169"/>
      <c r="L39" s="61"/>
      <c r="S39" s="36"/>
      <c r="T39" s="36"/>
      <c r="U39" s="36"/>
      <c r="V39" s="36"/>
      <c r="W39" s="36"/>
      <c r="X39" s="36"/>
      <c r="Y39" s="36"/>
      <c r="Z39" s="36"/>
      <c r="AA39" s="36"/>
      <c r="AB39" s="36"/>
      <c r="AC39" s="36"/>
      <c r="AD39" s="36"/>
      <c r="AE39" s="36"/>
    </row>
    <row r="40" s="2" customFormat="1" ht="14.4" customHeight="1">
      <c r="A40" s="36"/>
      <c r="B40" s="42"/>
      <c r="C40" s="36"/>
      <c r="D40" s="36"/>
      <c r="E40" s="36"/>
      <c r="F40" s="36"/>
      <c r="G40" s="36"/>
      <c r="H40" s="36"/>
      <c r="I40" s="143"/>
      <c r="J40" s="36"/>
      <c r="K40" s="36"/>
      <c r="L40" s="61"/>
      <c r="S40" s="36"/>
      <c r="T40" s="36"/>
      <c r="U40" s="36"/>
      <c r="V40" s="36"/>
      <c r="W40" s="36"/>
      <c r="X40" s="36"/>
      <c r="Y40" s="36"/>
      <c r="Z40" s="36"/>
      <c r="AA40" s="36"/>
      <c r="AB40" s="36"/>
      <c r="AC40" s="36"/>
      <c r="AD40" s="36"/>
      <c r="AE40" s="36"/>
    </row>
    <row r="41" s="1" customFormat="1" ht="14.4" customHeight="1">
      <c r="B41" s="18"/>
      <c r="I41" s="134"/>
      <c r="L41" s="18"/>
    </row>
    <row r="42" s="1" customFormat="1" ht="14.4" customHeight="1">
      <c r="B42" s="18"/>
      <c r="I42" s="134"/>
      <c r="L42" s="18"/>
    </row>
    <row r="43" s="1" customFormat="1" ht="14.4" customHeight="1">
      <c r="B43" s="18"/>
      <c r="I43" s="134"/>
      <c r="L43" s="18"/>
    </row>
    <row r="44" s="1" customFormat="1" ht="14.4" customHeight="1">
      <c r="B44" s="18"/>
      <c r="I44" s="134"/>
      <c r="L44" s="18"/>
    </row>
    <row r="45" s="1" customFormat="1" ht="14.4" customHeight="1">
      <c r="B45" s="18"/>
      <c r="I45" s="134"/>
      <c r="L45" s="18"/>
    </row>
    <row r="46" s="1" customFormat="1" ht="14.4" customHeight="1">
      <c r="B46" s="18"/>
      <c r="I46" s="134"/>
      <c r="L46" s="18"/>
    </row>
    <row r="47" s="1" customFormat="1" ht="14.4" customHeight="1">
      <c r="B47" s="18"/>
      <c r="I47" s="134"/>
      <c r="L47" s="18"/>
    </row>
    <row r="48" s="1" customFormat="1" ht="14.4" customHeight="1">
      <c r="B48" s="18"/>
      <c r="I48" s="134"/>
      <c r="L48" s="18"/>
    </row>
    <row r="49" s="1" customFormat="1" ht="14.4" customHeight="1">
      <c r="B49" s="18"/>
      <c r="I49" s="134"/>
      <c r="L49" s="18"/>
    </row>
    <row r="50" s="2" customFormat="1" ht="14.4" customHeight="1">
      <c r="B50" s="61"/>
      <c r="D50" s="170" t="s">
        <v>46</v>
      </c>
      <c r="E50" s="171"/>
      <c r="F50" s="171"/>
      <c r="G50" s="170" t="s">
        <v>47</v>
      </c>
      <c r="H50" s="171"/>
      <c r="I50" s="172"/>
      <c r="J50" s="171"/>
      <c r="K50" s="171"/>
      <c r="L50" s="6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6"/>
      <c r="B61" s="42"/>
      <c r="C61" s="36"/>
      <c r="D61" s="173" t="s">
        <v>48</v>
      </c>
      <c r="E61" s="174"/>
      <c r="F61" s="175" t="s">
        <v>49</v>
      </c>
      <c r="G61" s="173" t="s">
        <v>48</v>
      </c>
      <c r="H61" s="174"/>
      <c r="I61" s="176"/>
      <c r="J61" s="177" t="s">
        <v>49</v>
      </c>
      <c r="K61" s="174"/>
      <c r="L61" s="61"/>
      <c r="S61" s="36"/>
      <c r="T61" s="36"/>
      <c r="U61" s="36"/>
      <c r="V61" s="36"/>
      <c r="W61" s="36"/>
      <c r="X61" s="36"/>
      <c r="Y61" s="36"/>
      <c r="Z61" s="36"/>
      <c r="AA61" s="36"/>
      <c r="AB61" s="36"/>
      <c r="AC61" s="36"/>
      <c r="AD61" s="36"/>
      <c r="AE61" s="36"/>
    </row>
    <row r="62">
      <c r="B62" s="18"/>
      <c r="L62" s="18"/>
    </row>
    <row r="63">
      <c r="B63" s="18"/>
      <c r="L63" s="18"/>
    </row>
    <row r="64">
      <c r="B64" s="18"/>
      <c r="L64" s="18"/>
    </row>
    <row r="65" s="2" customFormat="1">
      <c r="A65" s="36"/>
      <c r="B65" s="42"/>
      <c r="C65" s="36"/>
      <c r="D65" s="170" t="s">
        <v>50</v>
      </c>
      <c r="E65" s="178"/>
      <c r="F65" s="178"/>
      <c r="G65" s="170" t="s">
        <v>51</v>
      </c>
      <c r="H65" s="178"/>
      <c r="I65" s="179"/>
      <c r="J65" s="178"/>
      <c r="K65" s="178"/>
      <c r="L65" s="61"/>
      <c r="S65" s="36"/>
      <c r="T65" s="36"/>
      <c r="U65" s="36"/>
      <c r="V65" s="36"/>
      <c r="W65" s="36"/>
      <c r="X65" s="36"/>
      <c r="Y65" s="36"/>
      <c r="Z65" s="36"/>
      <c r="AA65" s="36"/>
      <c r="AB65" s="36"/>
      <c r="AC65" s="36"/>
      <c r="AD65" s="36"/>
      <c r="AE65" s="36"/>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6"/>
      <c r="B76" s="42"/>
      <c r="C76" s="36"/>
      <c r="D76" s="173" t="s">
        <v>48</v>
      </c>
      <c r="E76" s="174"/>
      <c r="F76" s="175" t="s">
        <v>49</v>
      </c>
      <c r="G76" s="173" t="s">
        <v>48</v>
      </c>
      <c r="H76" s="174"/>
      <c r="I76" s="176"/>
      <c r="J76" s="177" t="s">
        <v>49</v>
      </c>
      <c r="K76" s="174"/>
      <c r="L76" s="61"/>
      <c r="S76" s="36"/>
      <c r="T76" s="36"/>
      <c r="U76" s="36"/>
      <c r="V76" s="36"/>
      <c r="W76" s="36"/>
      <c r="X76" s="36"/>
      <c r="Y76" s="36"/>
      <c r="Z76" s="36"/>
      <c r="AA76" s="36"/>
      <c r="AB76" s="36"/>
      <c r="AC76" s="36"/>
      <c r="AD76" s="36"/>
      <c r="AE76" s="36"/>
    </row>
    <row r="77" s="2" customFormat="1" ht="14.4" customHeight="1">
      <c r="A77" s="36"/>
      <c r="B77" s="180"/>
      <c r="C77" s="181"/>
      <c r="D77" s="181"/>
      <c r="E77" s="181"/>
      <c r="F77" s="181"/>
      <c r="G77" s="181"/>
      <c r="H77" s="181"/>
      <c r="I77" s="182"/>
      <c r="J77" s="181"/>
      <c r="K77" s="181"/>
      <c r="L77" s="61"/>
      <c r="S77" s="36"/>
      <c r="T77" s="36"/>
      <c r="U77" s="36"/>
      <c r="V77" s="36"/>
      <c r="W77" s="36"/>
      <c r="X77" s="36"/>
      <c r="Y77" s="36"/>
      <c r="Z77" s="36"/>
      <c r="AA77" s="36"/>
      <c r="AB77" s="36"/>
      <c r="AC77" s="36"/>
      <c r="AD77" s="36"/>
      <c r="AE77" s="36"/>
    </row>
    <row r="81" s="2" customFormat="1" ht="6.96" customHeight="1">
      <c r="A81" s="36"/>
      <c r="B81" s="183"/>
      <c r="C81" s="184"/>
      <c r="D81" s="184"/>
      <c r="E81" s="184"/>
      <c r="F81" s="184"/>
      <c r="G81" s="184"/>
      <c r="H81" s="184"/>
      <c r="I81" s="185"/>
      <c r="J81" s="184"/>
      <c r="K81" s="184"/>
      <c r="L81" s="61"/>
      <c r="S81" s="36"/>
      <c r="T81" s="36"/>
      <c r="U81" s="36"/>
      <c r="V81" s="36"/>
      <c r="W81" s="36"/>
      <c r="X81" s="36"/>
      <c r="Y81" s="36"/>
      <c r="Z81" s="36"/>
      <c r="AA81" s="36"/>
      <c r="AB81" s="36"/>
      <c r="AC81" s="36"/>
      <c r="AD81" s="36"/>
      <c r="AE81" s="36"/>
    </row>
    <row r="82" s="2" customFormat="1" ht="24.96" customHeight="1">
      <c r="A82" s="36"/>
      <c r="B82" s="37"/>
      <c r="C82" s="21" t="s">
        <v>108</v>
      </c>
      <c r="D82" s="38"/>
      <c r="E82" s="38"/>
      <c r="F82" s="38"/>
      <c r="G82" s="38"/>
      <c r="H82" s="38"/>
      <c r="I82" s="143"/>
      <c r="J82" s="38"/>
      <c r="K82" s="38"/>
      <c r="L82" s="61"/>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143"/>
      <c r="J83" s="38"/>
      <c r="K83" s="38"/>
      <c r="L83" s="61"/>
      <c r="S83" s="36"/>
      <c r="T83" s="36"/>
      <c r="U83" s="36"/>
      <c r="V83" s="36"/>
      <c r="W83" s="36"/>
      <c r="X83" s="36"/>
      <c r="Y83" s="36"/>
      <c r="Z83" s="36"/>
      <c r="AA83" s="36"/>
      <c r="AB83" s="36"/>
      <c r="AC83" s="36"/>
      <c r="AD83" s="36"/>
      <c r="AE83" s="36"/>
    </row>
    <row r="84" s="2" customFormat="1" ht="12" customHeight="1">
      <c r="A84" s="36"/>
      <c r="B84" s="37"/>
      <c r="C84" s="30" t="s">
        <v>16</v>
      </c>
      <c r="D84" s="38"/>
      <c r="E84" s="38"/>
      <c r="F84" s="38"/>
      <c r="G84" s="38"/>
      <c r="H84" s="38"/>
      <c r="I84" s="143"/>
      <c r="J84" s="38"/>
      <c r="K84" s="38"/>
      <c r="L84" s="61"/>
      <c r="S84" s="36"/>
      <c r="T84" s="36"/>
      <c r="U84" s="36"/>
      <c r="V84" s="36"/>
      <c r="W84" s="36"/>
      <c r="X84" s="36"/>
      <c r="Y84" s="36"/>
      <c r="Z84" s="36"/>
      <c r="AA84" s="36"/>
      <c r="AB84" s="36"/>
      <c r="AC84" s="36"/>
      <c r="AD84" s="36"/>
      <c r="AE84" s="36"/>
    </row>
    <row r="85" s="2" customFormat="1" ht="16.5" customHeight="1">
      <c r="A85" s="36"/>
      <c r="B85" s="37"/>
      <c r="C85" s="38"/>
      <c r="D85" s="38"/>
      <c r="E85" s="186" t="str">
        <f>E7</f>
        <v>Modernizace sil.II/315 Hrádek - Ústí nad Orlicí</v>
      </c>
      <c r="F85" s="30"/>
      <c r="G85" s="30"/>
      <c r="H85" s="30"/>
      <c r="I85" s="143"/>
      <c r="J85" s="38"/>
      <c r="K85" s="38"/>
      <c r="L85" s="61"/>
      <c r="S85" s="36"/>
      <c r="T85" s="36"/>
      <c r="U85" s="36"/>
      <c r="V85" s="36"/>
      <c r="W85" s="36"/>
      <c r="X85" s="36"/>
      <c r="Y85" s="36"/>
      <c r="Z85" s="36"/>
      <c r="AA85" s="36"/>
      <c r="AB85" s="36"/>
      <c r="AC85" s="36"/>
      <c r="AD85" s="36"/>
      <c r="AE85" s="36"/>
    </row>
    <row r="86" s="2" customFormat="1" ht="12" customHeight="1">
      <c r="A86" s="36"/>
      <c r="B86" s="37"/>
      <c r="C86" s="30" t="s">
        <v>106</v>
      </c>
      <c r="D86" s="38"/>
      <c r="E86" s="38"/>
      <c r="F86" s="38"/>
      <c r="G86" s="38"/>
      <c r="H86" s="38"/>
      <c r="I86" s="143"/>
      <c r="J86" s="38"/>
      <c r="K86" s="38"/>
      <c r="L86" s="61"/>
      <c r="S86" s="36"/>
      <c r="T86" s="36"/>
      <c r="U86" s="36"/>
      <c r="V86" s="36"/>
      <c r="W86" s="36"/>
      <c r="X86" s="36"/>
      <c r="Y86" s="36"/>
      <c r="Z86" s="36"/>
      <c r="AA86" s="36"/>
      <c r="AB86" s="36"/>
      <c r="AC86" s="36"/>
      <c r="AD86" s="36"/>
      <c r="AE86" s="36"/>
    </row>
    <row r="87" s="2" customFormat="1" ht="16.5" customHeight="1">
      <c r="A87" s="36"/>
      <c r="B87" s="37"/>
      <c r="C87" s="38"/>
      <c r="D87" s="38"/>
      <c r="E87" s="74" t="str">
        <f>E9</f>
        <v>SO 112 - Zabezpečení provozu</v>
      </c>
      <c r="F87" s="38"/>
      <c r="G87" s="38"/>
      <c r="H87" s="38"/>
      <c r="I87" s="143"/>
      <c r="J87" s="38"/>
      <c r="K87" s="38"/>
      <c r="L87" s="61"/>
      <c r="S87" s="36"/>
      <c r="T87" s="36"/>
      <c r="U87" s="36"/>
      <c r="V87" s="36"/>
      <c r="W87" s="36"/>
      <c r="X87" s="36"/>
      <c r="Y87" s="36"/>
      <c r="Z87" s="36"/>
      <c r="AA87" s="36"/>
      <c r="AB87" s="36"/>
      <c r="AC87" s="36"/>
      <c r="AD87" s="36"/>
      <c r="AE87" s="36"/>
    </row>
    <row r="88" s="2" customFormat="1" ht="6.96" customHeight="1">
      <c r="A88" s="36"/>
      <c r="B88" s="37"/>
      <c r="C88" s="38"/>
      <c r="D88" s="38"/>
      <c r="E88" s="38"/>
      <c r="F88" s="38"/>
      <c r="G88" s="38"/>
      <c r="H88" s="38"/>
      <c r="I88" s="143"/>
      <c r="J88" s="38"/>
      <c r="K88" s="38"/>
      <c r="L88" s="61"/>
      <c r="S88" s="36"/>
      <c r="T88" s="36"/>
      <c r="U88" s="36"/>
      <c r="V88" s="36"/>
      <c r="W88" s="36"/>
      <c r="X88" s="36"/>
      <c r="Y88" s="36"/>
      <c r="Z88" s="36"/>
      <c r="AA88" s="36"/>
      <c r="AB88" s="36"/>
      <c r="AC88" s="36"/>
      <c r="AD88" s="36"/>
      <c r="AE88" s="36"/>
    </row>
    <row r="89" s="2" customFormat="1" ht="12" customHeight="1">
      <c r="A89" s="36"/>
      <c r="B89" s="37"/>
      <c r="C89" s="30" t="s">
        <v>20</v>
      </c>
      <c r="D89" s="38"/>
      <c r="E89" s="38"/>
      <c r="F89" s="25" t="str">
        <f>F12</f>
        <v xml:space="preserve"> </v>
      </c>
      <c r="G89" s="38"/>
      <c r="H89" s="38"/>
      <c r="I89" s="146" t="s">
        <v>22</v>
      </c>
      <c r="J89" s="77" t="str">
        <f>IF(J12="","",J12)</f>
        <v>28. 4. 2020</v>
      </c>
      <c r="K89" s="38"/>
      <c r="L89" s="61"/>
      <c r="S89" s="36"/>
      <c r="T89" s="36"/>
      <c r="U89" s="36"/>
      <c r="V89" s="36"/>
      <c r="W89" s="36"/>
      <c r="X89" s="36"/>
      <c r="Y89" s="36"/>
      <c r="Z89" s="36"/>
      <c r="AA89" s="36"/>
      <c r="AB89" s="36"/>
      <c r="AC89" s="36"/>
      <c r="AD89" s="36"/>
      <c r="AE89" s="36"/>
    </row>
    <row r="90" s="2" customFormat="1" ht="6.96" customHeight="1">
      <c r="A90" s="36"/>
      <c r="B90" s="37"/>
      <c r="C90" s="38"/>
      <c r="D90" s="38"/>
      <c r="E90" s="38"/>
      <c r="F90" s="38"/>
      <c r="G90" s="38"/>
      <c r="H90" s="38"/>
      <c r="I90" s="143"/>
      <c r="J90" s="38"/>
      <c r="K90" s="38"/>
      <c r="L90" s="61"/>
      <c r="S90" s="36"/>
      <c r="T90" s="36"/>
      <c r="U90" s="36"/>
      <c r="V90" s="36"/>
      <c r="W90" s="36"/>
      <c r="X90" s="36"/>
      <c r="Y90" s="36"/>
      <c r="Z90" s="36"/>
      <c r="AA90" s="36"/>
      <c r="AB90" s="36"/>
      <c r="AC90" s="36"/>
      <c r="AD90" s="36"/>
      <c r="AE90" s="36"/>
    </row>
    <row r="91" s="2" customFormat="1" ht="15.15" customHeight="1">
      <c r="A91" s="36"/>
      <c r="B91" s="37"/>
      <c r="C91" s="30" t="s">
        <v>24</v>
      </c>
      <c r="D91" s="38"/>
      <c r="E91" s="38"/>
      <c r="F91" s="25" t="str">
        <f>E15</f>
        <v xml:space="preserve"> </v>
      </c>
      <c r="G91" s="38"/>
      <c r="H91" s="38"/>
      <c r="I91" s="146" t="s">
        <v>29</v>
      </c>
      <c r="J91" s="34" t="str">
        <f>E21</f>
        <v xml:space="preserve"> </v>
      </c>
      <c r="K91" s="38"/>
      <c r="L91" s="61"/>
      <c r="S91" s="36"/>
      <c r="T91" s="36"/>
      <c r="U91" s="36"/>
      <c r="V91" s="36"/>
      <c r="W91" s="36"/>
      <c r="X91" s="36"/>
      <c r="Y91" s="36"/>
      <c r="Z91" s="36"/>
      <c r="AA91" s="36"/>
      <c r="AB91" s="36"/>
      <c r="AC91" s="36"/>
      <c r="AD91" s="36"/>
      <c r="AE91" s="36"/>
    </row>
    <row r="92" s="2" customFormat="1" ht="15.15" customHeight="1">
      <c r="A92" s="36"/>
      <c r="B92" s="37"/>
      <c r="C92" s="30" t="s">
        <v>27</v>
      </c>
      <c r="D92" s="38"/>
      <c r="E92" s="38"/>
      <c r="F92" s="25" t="str">
        <f>IF(E18="","",E18)</f>
        <v>Vyplň údaj</v>
      </c>
      <c r="G92" s="38"/>
      <c r="H92" s="38"/>
      <c r="I92" s="146" t="s">
        <v>31</v>
      </c>
      <c r="J92" s="34" t="str">
        <f>E24</f>
        <v xml:space="preserve"> </v>
      </c>
      <c r="K92" s="38"/>
      <c r="L92" s="61"/>
      <c r="S92" s="36"/>
      <c r="T92" s="36"/>
      <c r="U92" s="36"/>
      <c r="V92" s="36"/>
      <c r="W92" s="36"/>
      <c r="X92" s="36"/>
      <c r="Y92" s="36"/>
      <c r="Z92" s="36"/>
      <c r="AA92" s="36"/>
      <c r="AB92" s="36"/>
      <c r="AC92" s="36"/>
      <c r="AD92" s="36"/>
      <c r="AE92" s="36"/>
    </row>
    <row r="93" s="2" customFormat="1" ht="10.32" customHeight="1">
      <c r="A93" s="36"/>
      <c r="B93" s="37"/>
      <c r="C93" s="38"/>
      <c r="D93" s="38"/>
      <c r="E93" s="38"/>
      <c r="F93" s="38"/>
      <c r="G93" s="38"/>
      <c r="H93" s="38"/>
      <c r="I93" s="143"/>
      <c r="J93" s="38"/>
      <c r="K93" s="38"/>
      <c r="L93" s="61"/>
      <c r="S93" s="36"/>
      <c r="T93" s="36"/>
      <c r="U93" s="36"/>
      <c r="V93" s="36"/>
      <c r="W93" s="36"/>
      <c r="X93" s="36"/>
      <c r="Y93" s="36"/>
      <c r="Z93" s="36"/>
      <c r="AA93" s="36"/>
      <c r="AB93" s="36"/>
      <c r="AC93" s="36"/>
      <c r="AD93" s="36"/>
      <c r="AE93" s="36"/>
    </row>
    <row r="94" s="2" customFormat="1" ht="29.28" customHeight="1">
      <c r="A94" s="36"/>
      <c r="B94" s="37"/>
      <c r="C94" s="187" t="s">
        <v>109</v>
      </c>
      <c r="D94" s="188"/>
      <c r="E94" s="188"/>
      <c r="F94" s="188"/>
      <c r="G94" s="188"/>
      <c r="H94" s="188"/>
      <c r="I94" s="189"/>
      <c r="J94" s="190" t="s">
        <v>110</v>
      </c>
      <c r="K94" s="188"/>
      <c r="L94" s="61"/>
      <c r="S94" s="36"/>
      <c r="T94" s="36"/>
      <c r="U94" s="36"/>
      <c r="V94" s="36"/>
      <c r="W94" s="36"/>
      <c r="X94" s="36"/>
      <c r="Y94" s="36"/>
      <c r="Z94" s="36"/>
      <c r="AA94" s="36"/>
      <c r="AB94" s="36"/>
      <c r="AC94" s="36"/>
      <c r="AD94" s="36"/>
      <c r="AE94" s="36"/>
    </row>
    <row r="95" s="2" customFormat="1" ht="10.32" customHeight="1">
      <c r="A95" s="36"/>
      <c r="B95" s="37"/>
      <c r="C95" s="38"/>
      <c r="D95" s="38"/>
      <c r="E95" s="38"/>
      <c r="F95" s="38"/>
      <c r="G95" s="38"/>
      <c r="H95" s="38"/>
      <c r="I95" s="143"/>
      <c r="J95" s="38"/>
      <c r="K95" s="38"/>
      <c r="L95" s="61"/>
      <c r="S95" s="36"/>
      <c r="T95" s="36"/>
      <c r="U95" s="36"/>
      <c r="V95" s="36"/>
      <c r="W95" s="36"/>
      <c r="X95" s="36"/>
      <c r="Y95" s="36"/>
      <c r="Z95" s="36"/>
      <c r="AA95" s="36"/>
      <c r="AB95" s="36"/>
      <c r="AC95" s="36"/>
      <c r="AD95" s="36"/>
      <c r="AE95" s="36"/>
    </row>
    <row r="96" s="2" customFormat="1" ht="22.8" customHeight="1">
      <c r="A96" s="36"/>
      <c r="B96" s="37"/>
      <c r="C96" s="191" t="s">
        <v>111</v>
      </c>
      <c r="D96" s="38"/>
      <c r="E96" s="38"/>
      <c r="F96" s="38"/>
      <c r="G96" s="38"/>
      <c r="H96" s="38"/>
      <c r="I96" s="143"/>
      <c r="J96" s="108">
        <f>J119</f>
        <v>0</v>
      </c>
      <c r="K96" s="38"/>
      <c r="L96" s="61"/>
      <c r="S96" s="36"/>
      <c r="T96" s="36"/>
      <c r="U96" s="36"/>
      <c r="V96" s="36"/>
      <c r="W96" s="36"/>
      <c r="X96" s="36"/>
      <c r="Y96" s="36"/>
      <c r="Z96" s="36"/>
      <c r="AA96" s="36"/>
      <c r="AB96" s="36"/>
      <c r="AC96" s="36"/>
      <c r="AD96" s="36"/>
      <c r="AE96" s="36"/>
      <c r="AU96" s="15" t="s">
        <v>83</v>
      </c>
    </row>
    <row r="97" s="9" customFormat="1" ht="24.96" customHeight="1">
      <c r="A97" s="9"/>
      <c r="B97" s="192"/>
      <c r="C97" s="193"/>
      <c r="D97" s="194" t="s">
        <v>520</v>
      </c>
      <c r="E97" s="195"/>
      <c r="F97" s="195"/>
      <c r="G97" s="195"/>
      <c r="H97" s="195"/>
      <c r="I97" s="196"/>
      <c r="J97" s="197">
        <f>J120</f>
        <v>0</v>
      </c>
      <c r="K97" s="193"/>
      <c r="L97" s="198"/>
      <c r="S97" s="9"/>
      <c r="T97" s="9"/>
      <c r="U97" s="9"/>
      <c r="V97" s="9"/>
      <c r="W97" s="9"/>
      <c r="X97" s="9"/>
      <c r="Y97" s="9"/>
      <c r="Z97" s="9"/>
      <c r="AA97" s="9"/>
      <c r="AB97" s="9"/>
      <c r="AC97" s="9"/>
      <c r="AD97" s="9"/>
      <c r="AE97" s="9"/>
    </row>
    <row r="98" s="9" customFormat="1" ht="24.96" customHeight="1">
      <c r="A98" s="9"/>
      <c r="B98" s="192"/>
      <c r="C98" s="193"/>
      <c r="D98" s="194" t="s">
        <v>269</v>
      </c>
      <c r="E98" s="195"/>
      <c r="F98" s="195"/>
      <c r="G98" s="195"/>
      <c r="H98" s="195"/>
      <c r="I98" s="196"/>
      <c r="J98" s="197">
        <f>J131</f>
        <v>0</v>
      </c>
      <c r="K98" s="193"/>
      <c r="L98" s="198"/>
      <c r="S98" s="9"/>
      <c r="T98" s="9"/>
      <c r="U98" s="9"/>
      <c r="V98" s="9"/>
      <c r="W98" s="9"/>
      <c r="X98" s="9"/>
      <c r="Y98" s="9"/>
      <c r="Z98" s="9"/>
      <c r="AA98" s="9"/>
      <c r="AB98" s="9"/>
      <c r="AC98" s="9"/>
      <c r="AD98" s="9"/>
      <c r="AE98" s="9"/>
    </row>
    <row r="99" s="9" customFormat="1" ht="24.96" customHeight="1">
      <c r="A99" s="9"/>
      <c r="B99" s="192"/>
      <c r="C99" s="193"/>
      <c r="D99" s="194" t="s">
        <v>523</v>
      </c>
      <c r="E99" s="195"/>
      <c r="F99" s="195"/>
      <c r="G99" s="195"/>
      <c r="H99" s="195"/>
      <c r="I99" s="196"/>
      <c r="J99" s="197">
        <f>J192</f>
        <v>0</v>
      </c>
      <c r="K99" s="193"/>
      <c r="L99" s="198"/>
      <c r="S99" s="9"/>
      <c r="T99" s="9"/>
      <c r="U99" s="9"/>
      <c r="V99" s="9"/>
      <c r="W99" s="9"/>
      <c r="X99" s="9"/>
      <c r="Y99" s="9"/>
      <c r="Z99" s="9"/>
      <c r="AA99" s="9"/>
      <c r="AB99" s="9"/>
      <c r="AC99" s="9"/>
      <c r="AD99" s="9"/>
      <c r="AE99" s="9"/>
    </row>
    <row r="100" s="2" customFormat="1" ht="21.84" customHeight="1">
      <c r="A100" s="36"/>
      <c r="B100" s="37"/>
      <c r="C100" s="38"/>
      <c r="D100" s="38"/>
      <c r="E100" s="38"/>
      <c r="F100" s="38"/>
      <c r="G100" s="38"/>
      <c r="H100" s="38"/>
      <c r="I100" s="143"/>
      <c r="J100" s="38"/>
      <c r="K100" s="38"/>
      <c r="L100" s="61"/>
      <c r="S100" s="36"/>
      <c r="T100" s="36"/>
      <c r="U100" s="36"/>
      <c r="V100" s="36"/>
      <c r="W100" s="36"/>
      <c r="X100" s="36"/>
      <c r="Y100" s="36"/>
      <c r="Z100" s="36"/>
      <c r="AA100" s="36"/>
      <c r="AB100" s="36"/>
      <c r="AC100" s="36"/>
      <c r="AD100" s="36"/>
      <c r="AE100" s="36"/>
    </row>
    <row r="101" s="2" customFormat="1" ht="6.96" customHeight="1">
      <c r="A101" s="36"/>
      <c r="B101" s="64"/>
      <c r="C101" s="65"/>
      <c r="D101" s="65"/>
      <c r="E101" s="65"/>
      <c r="F101" s="65"/>
      <c r="G101" s="65"/>
      <c r="H101" s="65"/>
      <c r="I101" s="182"/>
      <c r="J101" s="65"/>
      <c r="K101" s="65"/>
      <c r="L101" s="61"/>
      <c r="S101" s="36"/>
      <c r="T101" s="36"/>
      <c r="U101" s="36"/>
      <c r="V101" s="36"/>
      <c r="W101" s="36"/>
      <c r="X101" s="36"/>
      <c r="Y101" s="36"/>
      <c r="Z101" s="36"/>
      <c r="AA101" s="36"/>
      <c r="AB101" s="36"/>
      <c r="AC101" s="36"/>
      <c r="AD101" s="36"/>
      <c r="AE101" s="36"/>
    </row>
    <row r="105" s="2" customFormat="1" ht="6.96" customHeight="1">
      <c r="A105" s="36"/>
      <c r="B105" s="66"/>
      <c r="C105" s="67"/>
      <c r="D105" s="67"/>
      <c r="E105" s="67"/>
      <c r="F105" s="67"/>
      <c r="G105" s="67"/>
      <c r="H105" s="67"/>
      <c r="I105" s="185"/>
      <c r="J105" s="67"/>
      <c r="K105" s="67"/>
      <c r="L105" s="61"/>
      <c r="S105" s="36"/>
      <c r="T105" s="36"/>
      <c r="U105" s="36"/>
      <c r="V105" s="36"/>
      <c r="W105" s="36"/>
      <c r="X105" s="36"/>
      <c r="Y105" s="36"/>
      <c r="Z105" s="36"/>
      <c r="AA105" s="36"/>
      <c r="AB105" s="36"/>
      <c r="AC105" s="36"/>
      <c r="AD105" s="36"/>
      <c r="AE105" s="36"/>
    </row>
    <row r="106" s="2" customFormat="1" ht="24.96" customHeight="1">
      <c r="A106" s="36"/>
      <c r="B106" s="37"/>
      <c r="C106" s="21" t="s">
        <v>117</v>
      </c>
      <c r="D106" s="38"/>
      <c r="E106" s="38"/>
      <c r="F106" s="38"/>
      <c r="G106" s="38"/>
      <c r="H106" s="38"/>
      <c r="I106" s="143"/>
      <c r="J106" s="38"/>
      <c r="K106" s="38"/>
      <c r="L106" s="61"/>
      <c r="S106" s="36"/>
      <c r="T106" s="36"/>
      <c r="U106" s="36"/>
      <c r="V106" s="36"/>
      <c r="W106" s="36"/>
      <c r="X106" s="36"/>
      <c r="Y106" s="36"/>
      <c r="Z106" s="36"/>
      <c r="AA106" s="36"/>
      <c r="AB106" s="36"/>
      <c r="AC106" s="36"/>
      <c r="AD106" s="36"/>
      <c r="AE106" s="36"/>
    </row>
    <row r="107" s="2" customFormat="1" ht="6.96" customHeight="1">
      <c r="A107" s="36"/>
      <c r="B107" s="37"/>
      <c r="C107" s="38"/>
      <c r="D107" s="38"/>
      <c r="E107" s="38"/>
      <c r="F107" s="38"/>
      <c r="G107" s="38"/>
      <c r="H107" s="38"/>
      <c r="I107" s="143"/>
      <c r="J107" s="38"/>
      <c r="K107" s="38"/>
      <c r="L107" s="61"/>
      <c r="S107" s="36"/>
      <c r="T107" s="36"/>
      <c r="U107" s="36"/>
      <c r="V107" s="36"/>
      <c r="W107" s="36"/>
      <c r="X107" s="36"/>
      <c r="Y107" s="36"/>
      <c r="Z107" s="36"/>
      <c r="AA107" s="36"/>
      <c r="AB107" s="36"/>
      <c r="AC107" s="36"/>
      <c r="AD107" s="36"/>
      <c r="AE107" s="36"/>
    </row>
    <row r="108" s="2" customFormat="1" ht="12" customHeight="1">
      <c r="A108" s="36"/>
      <c r="B108" s="37"/>
      <c r="C108" s="30" t="s">
        <v>16</v>
      </c>
      <c r="D108" s="38"/>
      <c r="E108" s="38"/>
      <c r="F108" s="38"/>
      <c r="G108" s="38"/>
      <c r="H108" s="38"/>
      <c r="I108" s="143"/>
      <c r="J108" s="38"/>
      <c r="K108" s="38"/>
      <c r="L108" s="61"/>
      <c r="S108" s="36"/>
      <c r="T108" s="36"/>
      <c r="U108" s="36"/>
      <c r="V108" s="36"/>
      <c r="W108" s="36"/>
      <c r="X108" s="36"/>
      <c r="Y108" s="36"/>
      <c r="Z108" s="36"/>
      <c r="AA108" s="36"/>
      <c r="AB108" s="36"/>
      <c r="AC108" s="36"/>
      <c r="AD108" s="36"/>
      <c r="AE108" s="36"/>
    </row>
    <row r="109" s="2" customFormat="1" ht="16.5" customHeight="1">
      <c r="A109" s="36"/>
      <c r="B109" s="37"/>
      <c r="C109" s="38"/>
      <c r="D109" s="38"/>
      <c r="E109" s="186" t="str">
        <f>E7</f>
        <v>Modernizace sil.II/315 Hrádek - Ústí nad Orlicí</v>
      </c>
      <c r="F109" s="30"/>
      <c r="G109" s="30"/>
      <c r="H109" s="30"/>
      <c r="I109" s="143"/>
      <c r="J109" s="38"/>
      <c r="K109" s="38"/>
      <c r="L109" s="61"/>
      <c r="S109" s="36"/>
      <c r="T109" s="36"/>
      <c r="U109" s="36"/>
      <c r="V109" s="36"/>
      <c r="W109" s="36"/>
      <c r="X109" s="36"/>
      <c r="Y109" s="36"/>
      <c r="Z109" s="36"/>
      <c r="AA109" s="36"/>
      <c r="AB109" s="36"/>
      <c r="AC109" s="36"/>
      <c r="AD109" s="36"/>
      <c r="AE109" s="36"/>
    </row>
    <row r="110" s="2" customFormat="1" ht="12" customHeight="1">
      <c r="A110" s="36"/>
      <c r="B110" s="37"/>
      <c r="C110" s="30" t="s">
        <v>106</v>
      </c>
      <c r="D110" s="38"/>
      <c r="E110" s="38"/>
      <c r="F110" s="38"/>
      <c r="G110" s="38"/>
      <c r="H110" s="38"/>
      <c r="I110" s="143"/>
      <c r="J110" s="38"/>
      <c r="K110" s="38"/>
      <c r="L110" s="61"/>
      <c r="S110" s="36"/>
      <c r="T110" s="36"/>
      <c r="U110" s="36"/>
      <c r="V110" s="36"/>
      <c r="W110" s="36"/>
      <c r="X110" s="36"/>
      <c r="Y110" s="36"/>
      <c r="Z110" s="36"/>
      <c r="AA110" s="36"/>
      <c r="AB110" s="36"/>
      <c r="AC110" s="36"/>
      <c r="AD110" s="36"/>
      <c r="AE110" s="36"/>
    </row>
    <row r="111" s="2" customFormat="1" ht="16.5" customHeight="1">
      <c r="A111" s="36"/>
      <c r="B111" s="37"/>
      <c r="C111" s="38"/>
      <c r="D111" s="38"/>
      <c r="E111" s="74" t="str">
        <f>E9</f>
        <v>SO 112 - Zabezpečení provozu</v>
      </c>
      <c r="F111" s="38"/>
      <c r="G111" s="38"/>
      <c r="H111" s="38"/>
      <c r="I111" s="143"/>
      <c r="J111" s="38"/>
      <c r="K111" s="38"/>
      <c r="L111" s="61"/>
      <c r="S111" s="36"/>
      <c r="T111" s="36"/>
      <c r="U111" s="36"/>
      <c r="V111" s="36"/>
      <c r="W111" s="36"/>
      <c r="X111" s="36"/>
      <c r="Y111" s="36"/>
      <c r="Z111" s="36"/>
      <c r="AA111" s="36"/>
      <c r="AB111" s="36"/>
      <c r="AC111" s="36"/>
      <c r="AD111" s="36"/>
      <c r="AE111" s="36"/>
    </row>
    <row r="112" s="2" customFormat="1" ht="6.96" customHeight="1">
      <c r="A112" s="36"/>
      <c r="B112" s="37"/>
      <c r="C112" s="38"/>
      <c r="D112" s="38"/>
      <c r="E112" s="38"/>
      <c r="F112" s="38"/>
      <c r="G112" s="38"/>
      <c r="H112" s="38"/>
      <c r="I112" s="143"/>
      <c r="J112" s="38"/>
      <c r="K112" s="38"/>
      <c r="L112" s="61"/>
      <c r="S112" s="36"/>
      <c r="T112" s="36"/>
      <c r="U112" s="36"/>
      <c r="V112" s="36"/>
      <c r="W112" s="36"/>
      <c r="X112" s="36"/>
      <c r="Y112" s="36"/>
      <c r="Z112" s="36"/>
      <c r="AA112" s="36"/>
      <c r="AB112" s="36"/>
      <c r="AC112" s="36"/>
      <c r="AD112" s="36"/>
      <c r="AE112" s="36"/>
    </row>
    <row r="113" s="2" customFormat="1" ht="12" customHeight="1">
      <c r="A113" s="36"/>
      <c r="B113" s="37"/>
      <c r="C113" s="30" t="s">
        <v>20</v>
      </c>
      <c r="D113" s="38"/>
      <c r="E113" s="38"/>
      <c r="F113" s="25" t="str">
        <f>F12</f>
        <v xml:space="preserve"> </v>
      </c>
      <c r="G113" s="38"/>
      <c r="H113" s="38"/>
      <c r="I113" s="146" t="s">
        <v>22</v>
      </c>
      <c r="J113" s="77" t="str">
        <f>IF(J12="","",J12)</f>
        <v>28. 4. 2020</v>
      </c>
      <c r="K113" s="38"/>
      <c r="L113" s="61"/>
      <c r="S113" s="36"/>
      <c r="T113" s="36"/>
      <c r="U113" s="36"/>
      <c r="V113" s="36"/>
      <c r="W113" s="36"/>
      <c r="X113" s="36"/>
      <c r="Y113" s="36"/>
      <c r="Z113" s="36"/>
      <c r="AA113" s="36"/>
      <c r="AB113" s="36"/>
      <c r="AC113" s="36"/>
      <c r="AD113" s="36"/>
      <c r="AE113" s="36"/>
    </row>
    <row r="114" s="2" customFormat="1" ht="6.96" customHeight="1">
      <c r="A114" s="36"/>
      <c r="B114" s="37"/>
      <c r="C114" s="38"/>
      <c r="D114" s="38"/>
      <c r="E114" s="38"/>
      <c r="F114" s="38"/>
      <c r="G114" s="38"/>
      <c r="H114" s="38"/>
      <c r="I114" s="143"/>
      <c r="J114" s="38"/>
      <c r="K114" s="38"/>
      <c r="L114" s="61"/>
      <c r="S114" s="36"/>
      <c r="T114" s="36"/>
      <c r="U114" s="36"/>
      <c r="V114" s="36"/>
      <c r="W114" s="36"/>
      <c r="X114" s="36"/>
      <c r="Y114" s="36"/>
      <c r="Z114" s="36"/>
      <c r="AA114" s="36"/>
      <c r="AB114" s="36"/>
      <c r="AC114" s="36"/>
      <c r="AD114" s="36"/>
      <c r="AE114" s="36"/>
    </row>
    <row r="115" s="2" customFormat="1" ht="15.15" customHeight="1">
      <c r="A115" s="36"/>
      <c r="B115" s="37"/>
      <c r="C115" s="30" t="s">
        <v>24</v>
      </c>
      <c r="D115" s="38"/>
      <c r="E115" s="38"/>
      <c r="F115" s="25" t="str">
        <f>E15</f>
        <v xml:space="preserve"> </v>
      </c>
      <c r="G115" s="38"/>
      <c r="H115" s="38"/>
      <c r="I115" s="146" t="s">
        <v>29</v>
      </c>
      <c r="J115" s="34" t="str">
        <f>E21</f>
        <v xml:space="preserve"> </v>
      </c>
      <c r="K115" s="38"/>
      <c r="L115" s="61"/>
      <c r="S115" s="36"/>
      <c r="T115" s="36"/>
      <c r="U115" s="36"/>
      <c r="V115" s="36"/>
      <c r="W115" s="36"/>
      <c r="X115" s="36"/>
      <c r="Y115" s="36"/>
      <c r="Z115" s="36"/>
      <c r="AA115" s="36"/>
      <c r="AB115" s="36"/>
      <c r="AC115" s="36"/>
      <c r="AD115" s="36"/>
      <c r="AE115" s="36"/>
    </row>
    <row r="116" s="2" customFormat="1" ht="15.15" customHeight="1">
      <c r="A116" s="36"/>
      <c r="B116" s="37"/>
      <c r="C116" s="30" t="s">
        <v>27</v>
      </c>
      <c r="D116" s="38"/>
      <c r="E116" s="38"/>
      <c r="F116" s="25" t="str">
        <f>IF(E18="","",E18)</f>
        <v>Vyplň údaj</v>
      </c>
      <c r="G116" s="38"/>
      <c r="H116" s="38"/>
      <c r="I116" s="146" t="s">
        <v>31</v>
      </c>
      <c r="J116" s="34" t="str">
        <f>E24</f>
        <v xml:space="preserve"> </v>
      </c>
      <c r="K116" s="38"/>
      <c r="L116" s="61"/>
      <c r="S116" s="36"/>
      <c r="T116" s="36"/>
      <c r="U116" s="36"/>
      <c r="V116" s="36"/>
      <c r="W116" s="36"/>
      <c r="X116" s="36"/>
      <c r="Y116" s="36"/>
      <c r="Z116" s="36"/>
      <c r="AA116" s="36"/>
      <c r="AB116" s="36"/>
      <c r="AC116" s="36"/>
      <c r="AD116" s="36"/>
      <c r="AE116" s="36"/>
    </row>
    <row r="117" s="2" customFormat="1" ht="10.32" customHeight="1">
      <c r="A117" s="36"/>
      <c r="B117" s="37"/>
      <c r="C117" s="38"/>
      <c r="D117" s="38"/>
      <c r="E117" s="38"/>
      <c r="F117" s="38"/>
      <c r="G117" s="38"/>
      <c r="H117" s="38"/>
      <c r="I117" s="143"/>
      <c r="J117" s="38"/>
      <c r="K117" s="38"/>
      <c r="L117" s="61"/>
      <c r="S117" s="36"/>
      <c r="T117" s="36"/>
      <c r="U117" s="36"/>
      <c r="V117" s="36"/>
      <c r="W117" s="36"/>
      <c r="X117" s="36"/>
      <c r="Y117" s="36"/>
      <c r="Z117" s="36"/>
      <c r="AA117" s="36"/>
      <c r="AB117" s="36"/>
      <c r="AC117" s="36"/>
      <c r="AD117" s="36"/>
      <c r="AE117" s="36"/>
    </row>
    <row r="118" s="10" customFormat="1" ht="29.28" customHeight="1">
      <c r="A118" s="199"/>
      <c r="B118" s="200"/>
      <c r="C118" s="201" t="s">
        <v>118</v>
      </c>
      <c r="D118" s="202" t="s">
        <v>58</v>
      </c>
      <c r="E118" s="202" t="s">
        <v>54</v>
      </c>
      <c r="F118" s="202" t="s">
        <v>55</v>
      </c>
      <c r="G118" s="202" t="s">
        <v>119</v>
      </c>
      <c r="H118" s="202" t="s">
        <v>120</v>
      </c>
      <c r="I118" s="203" t="s">
        <v>121</v>
      </c>
      <c r="J118" s="202" t="s">
        <v>110</v>
      </c>
      <c r="K118" s="204" t="s">
        <v>122</v>
      </c>
      <c r="L118" s="205"/>
      <c r="M118" s="98" t="s">
        <v>1</v>
      </c>
      <c r="N118" s="99" t="s">
        <v>37</v>
      </c>
      <c r="O118" s="99" t="s">
        <v>123</v>
      </c>
      <c r="P118" s="99" t="s">
        <v>124</v>
      </c>
      <c r="Q118" s="99" t="s">
        <v>125</v>
      </c>
      <c r="R118" s="99" t="s">
        <v>126</v>
      </c>
      <c r="S118" s="99" t="s">
        <v>127</v>
      </c>
      <c r="T118" s="100" t="s">
        <v>128</v>
      </c>
      <c r="U118" s="199"/>
      <c r="V118" s="199"/>
      <c r="W118" s="199"/>
      <c r="X118" s="199"/>
      <c r="Y118" s="199"/>
      <c r="Z118" s="199"/>
      <c r="AA118" s="199"/>
      <c r="AB118" s="199"/>
      <c r="AC118" s="199"/>
      <c r="AD118" s="199"/>
      <c r="AE118" s="199"/>
    </row>
    <row r="119" s="2" customFormat="1" ht="22.8" customHeight="1">
      <c r="A119" s="36"/>
      <c r="B119" s="37"/>
      <c r="C119" s="105" t="s">
        <v>129</v>
      </c>
      <c r="D119" s="38"/>
      <c r="E119" s="38"/>
      <c r="F119" s="38"/>
      <c r="G119" s="38"/>
      <c r="H119" s="38"/>
      <c r="I119" s="143"/>
      <c r="J119" s="206">
        <f>BK119</f>
        <v>0</v>
      </c>
      <c r="K119" s="38"/>
      <c r="L119" s="42"/>
      <c r="M119" s="101"/>
      <c r="N119" s="207"/>
      <c r="O119" s="102"/>
      <c r="P119" s="208">
        <f>P120+P131+P192</f>
        <v>0</v>
      </c>
      <c r="Q119" s="102"/>
      <c r="R119" s="208">
        <f>R120+R131+R192</f>
        <v>16.912500000000001</v>
      </c>
      <c r="S119" s="102"/>
      <c r="T119" s="209">
        <f>T120+T131+T192</f>
        <v>0</v>
      </c>
      <c r="U119" s="36"/>
      <c r="V119" s="36"/>
      <c r="W119" s="36"/>
      <c r="X119" s="36"/>
      <c r="Y119" s="36"/>
      <c r="Z119" s="36"/>
      <c r="AA119" s="36"/>
      <c r="AB119" s="36"/>
      <c r="AC119" s="36"/>
      <c r="AD119" s="36"/>
      <c r="AE119" s="36"/>
      <c r="AT119" s="15" t="s">
        <v>72</v>
      </c>
      <c r="AU119" s="15" t="s">
        <v>83</v>
      </c>
      <c r="BK119" s="210">
        <f>BK120+BK131+BK192</f>
        <v>0</v>
      </c>
    </row>
    <row r="120" s="11" customFormat="1" ht="25.92" customHeight="1">
      <c r="A120" s="11"/>
      <c r="B120" s="211"/>
      <c r="C120" s="212"/>
      <c r="D120" s="213" t="s">
        <v>72</v>
      </c>
      <c r="E120" s="214" t="s">
        <v>158</v>
      </c>
      <c r="F120" s="214" t="s">
        <v>666</v>
      </c>
      <c r="G120" s="212"/>
      <c r="H120" s="212"/>
      <c r="I120" s="215"/>
      <c r="J120" s="216">
        <f>BK120</f>
        <v>0</v>
      </c>
      <c r="K120" s="212"/>
      <c r="L120" s="217"/>
      <c r="M120" s="218"/>
      <c r="N120" s="219"/>
      <c r="O120" s="219"/>
      <c r="P120" s="220">
        <f>SUM(P121:P130)</f>
        <v>0</v>
      </c>
      <c r="Q120" s="219"/>
      <c r="R120" s="220">
        <f>SUM(R121:R130)</f>
        <v>16.912500000000001</v>
      </c>
      <c r="S120" s="219"/>
      <c r="T120" s="221">
        <f>SUM(T121:T130)</f>
        <v>0</v>
      </c>
      <c r="U120" s="11"/>
      <c r="V120" s="11"/>
      <c r="W120" s="11"/>
      <c r="X120" s="11"/>
      <c r="Y120" s="11"/>
      <c r="Z120" s="11"/>
      <c r="AA120" s="11"/>
      <c r="AB120" s="11"/>
      <c r="AC120" s="11"/>
      <c r="AD120" s="11"/>
      <c r="AE120" s="11"/>
      <c r="AR120" s="222" t="s">
        <v>132</v>
      </c>
      <c r="AT120" s="223" t="s">
        <v>72</v>
      </c>
      <c r="AU120" s="223" t="s">
        <v>73</v>
      </c>
      <c r="AY120" s="222" t="s">
        <v>133</v>
      </c>
      <c r="BK120" s="224">
        <f>SUM(BK121:BK130)</f>
        <v>0</v>
      </c>
    </row>
    <row r="121" s="2" customFormat="1" ht="16.5" customHeight="1">
      <c r="A121" s="36"/>
      <c r="B121" s="37"/>
      <c r="C121" s="225" t="s">
        <v>81</v>
      </c>
      <c r="D121" s="225" t="s">
        <v>134</v>
      </c>
      <c r="E121" s="226" t="s">
        <v>1451</v>
      </c>
      <c r="F121" s="227" t="s">
        <v>1452</v>
      </c>
      <c r="G121" s="228" t="s">
        <v>274</v>
      </c>
      <c r="H121" s="229">
        <v>30</v>
      </c>
      <c r="I121" s="230"/>
      <c r="J121" s="231">
        <f>ROUND(I121*H121,2)</f>
        <v>0</v>
      </c>
      <c r="K121" s="227" t="s">
        <v>275</v>
      </c>
      <c r="L121" s="42"/>
      <c r="M121" s="232" t="s">
        <v>1</v>
      </c>
      <c r="N121" s="233" t="s">
        <v>38</v>
      </c>
      <c r="O121" s="89"/>
      <c r="P121" s="234">
        <f>O121*H121</f>
        <v>0</v>
      </c>
      <c r="Q121" s="234">
        <v>0.19694999999999999</v>
      </c>
      <c r="R121" s="234">
        <f>Q121*H121</f>
        <v>5.9084999999999992</v>
      </c>
      <c r="S121" s="234">
        <v>0</v>
      </c>
      <c r="T121" s="235">
        <f>S121*H121</f>
        <v>0</v>
      </c>
      <c r="U121" s="36"/>
      <c r="V121" s="36"/>
      <c r="W121" s="36"/>
      <c r="X121" s="36"/>
      <c r="Y121" s="36"/>
      <c r="Z121" s="36"/>
      <c r="AA121" s="36"/>
      <c r="AB121" s="36"/>
      <c r="AC121" s="36"/>
      <c r="AD121" s="36"/>
      <c r="AE121" s="36"/>
      <c r="AR121" s="236" t="s">
        <v>132</v>
      </c>
      <c r="AT121" s="236" t="s">
        <v>134</v>
      </c>
      <c r="AU121" s="236" t="s">
        <v>81</v>
      </c>
      <c r="AY121" s="15" t="s">
        <v>133</v>
      </c>
      <c r="BE121" s="237">
        <f>IF(N121="základní",J121,0)</f>
        <v>0</v>
      </c>
      <c r="BF121" s="237">
        <f>IF(N121="snížená",J121,0)</f>
        <v>0</v>
      </c>
      <c r="BG121" s="237">
        <f>IF(N121="zákl. přenesená",J121,0)</f>
        <v>0</v>
      </c>
      <c r="BH121" s="237">
        <f>IF(N121="sníž. přenesená",J121,0)</f>
        <v>0</v>
      </c>
      <c r="BI121" s="237">
        <f>IF(N121="nulová",J121,0)</f>
        <v>0</v>
      </c>
      <c r="BJ121" s="15" t="s">
        <v>81</v>
      </c>
      <c r="BK121" s="237">
        <f>ROUND(I121*H121,2)</f>
        <v>0</v>
      </c>
      <c r="BL121" s="15" t="s">
        <v>132</v>
      </c>
      <c r="BM121" s="236" t="s">
        <v>1453</v>
      </c>
    </row>
    <row r="122" s="2" customFormat="1">
      <c r="A122" s="36"/>
      <c r="B122" s="37"/>
      <c r="C122" s="38"/>
      <c r="D122" s="238" t="s">
        <v>139</v>
      </c>
      <c r="E122" s="38"/>
      <c r="F122" s="239" t="s">
        <v>1452</v>
      </c>
      <c r="G122" s="38"/>
      <c r="H122" s="38"/>
      <c r="I122" s="143"/>
      <c r="J122" s="38"/>
      <c r="K122" s="38"/>
      <c r="L122" s="42"/>
      <c r="M122" s="240"/>
      <c r="N122" s="241"/>
      <c r="O122" s="89"/>
      <c r="P122" s="89"/>
      <c r="Q122" s="89"/>
      <c r="R122" s="89"/>
      <c r="S122" s="89"/>
      <c r="T122" s="90"/>
      <c r="U122" s="36"/>
      <c r="V122" s="36"/>
      <c r="W122" s="36"/>
      <c r="X122" s="36"/>
      <c r="Y122" s="36"/>
      <c r="Z122" s="36"/>
      <c r="AA122" s="36"/>
      <c r="AB122" s="36"/>
      <c r="AC122" s="36"/>
      <c r="AD122" s="36"/>
      <c r="AE122" s="36"/>
      <c r="AT122" s="15" t="s">
        <v>139</v>
      </c>
      <c r="AU122" s="15" t="s">
        <v>81</v>
      </c>
    </row>
    <row r="123" s="12" customFormat="1">
      <c r="A123" s="12"/>
      <c r="B123" s="242"/>
      <c r="C123" s="243"/>
      <c r="D123" s="238" t="s">
        <v>140</v>
      </c>
      <c r="E123" s="244" t="s">
        <v>141</v>
      </c>
      <c r="F123" s="245" t="s">
        <v>1454</v>
      </c>
      <c r="G123" s="243"/>
      <c r="H123" s="246">
        <v>30</v>
      </c>
      <c r="I123" s="247"/>
      <c r="J123" s="243"/>
      <c r="K123" s="243"/>
      <c r="L123" s="248"/>
      <c r="M123" s="249"/>
      <c r="N123" s="250"/>
      <c r="O123" s="250"/>
      <c r="P123" s="250"/>
      <c r="Q123" s="250"/>
      <c r="R123" s="250"/>
      <c r="S123" s="250"/>
      <c r="T123" s="251"/>
      <c r="U123" s="12"/>
      <c r="V123" s="12"/>
      <c r="W123" s="12"/>
      <c r="X123" s="12"/>
      <c r="Y123" s="12"/>
      <c r="Z123" s="12"/>
      <c r="AA123" s="12"/>
      <c r="AB123" s="12"/>
      <c r="AC123" s="12"/>
      <c r="AD123" s="12"/>
      <c r="AE123" s="12"/>
      <c r="AT123" s="252" t="s">
        <v>140</v>
      </c>
      <c r="AU123" s="252" t="s">
        <v>81</v>
      </c>
      <c r="AV123" s="12" t="s">
        <v>103</v>
      </c>
      <c r="AW123" s="12" t="s">
        <v>30</v>
      </c>
      <c r="AX123" s="12" t="s">
        <v>73</v>
      </c>
      <c r="AY123" s="252" t="s">
        <v>133</v>
      </c>
    </row>
    <row r="124" s="12" customFormat="1">
      <c r="A124" s="12"/>
      <c r="B124" s="242"/>
      <c r="C124" s="243"/>
      <c r="D124" s="238" t="s">
        <v>140</v>
      </c>
      <c r="E124" s="244" t="s">
        <v>143</v>
      </c>
      <c r="F124" s="245" t="s">
        <v>144</v>
      </c>
      <c r="G124" s="243"/>
      <c r="H124" s="246">
        <v>30</v>
      </c>
      <c r="I124" s="247"/>
      <c r="J124" s="243"/>
      <c r="K124" s="243"/>
      <c r="L124" s="248"/>
      <c r="M124" s="249"/>
      <c r="N124" s="250"/>
      <c r="O124" s="250"/>
      <c r="P124" s="250"/>
      <c r="Q124" s="250"/>
      <c r="R124" s="250"/>
      <c r="S124" s="250"/>
      <c r="T124" s="251"/>
      <c r="U124" s="12"/>
      <c r="V124" s="12"/>
      <c r="W124" s="12"/>
      <c r="X124" s="12"/>
      <c r="Y124" s="12"/>
      <c r="Z124" s="12"/>
      <c r="AA124" s="12"/>
      <c r="AB124" s="12"/>
      <c r="AC124" s="12"/>
      <c r="AD124" s="12"/>
      <c r="AE124" s="12"/>
      <c r="AT124" s="252" t="s">
        <v>140</v>
      </c>
      <c r="AU124" s="252" t="s">
        <v>81</v>
      </c>
      <c r="AV124" s="12" t="s">
        <v>103</v>
      </c>
      <c r="AW124" s="12" t="s">
        <v>30</v>
      </c>
      <c r="AX124" s="12" t="s">
        <v>81</v>
      </c>
      <c r="AY124" s="252" t="s">
        <v>133</v>
      </c>
    </row>
    <row r="125" s="2" customFormat="1" ht="21.75" customHeight="1">
      <c r="A125" s="36"/>
      <c r="B125" s="37"/>
      <c r="C125" s="225" t="s">
        <v>103</v>
      </c>
      <c r="D125" s="225" t="s">
        <v>134</v>
      </c>
      <c r="E125" s="226" t="s">
        <v>1455</v>
      </c>
      <c r="F125" s="227" t="s">
        <v>1456</v>
      </c>
      <c r="G125" s="228" t="s">
        <v>274</v>
      </c>
      <c r="H125" s="229">
        <v>24</v>
      </c>
      <c r="I125" s="230"/>
      <c r="J125" s="231">
        <f>ROUND(I125*H125,2)</f>
        <v>0</v>
      </c>
      <c r="K125" s="227" t="s">
        <v>275</v>
      </c>
      <c r="L125" s="42"/>
      <c r="M125" s="232" t="s">
        <v>1</v>
      </c>
      <c r="N125" s="233" t="s">
        <v>38</v>
      </c>
      <c r="O125" s="89"/>
      <c r="P125" s="234">
        <f>O125*H125</f>
        <v>0</v>
      </c>
      <c r="Q125" s="234">
        <v>0.083500000000000005</v>
      </c>
      <c r="R125" s="234">
        <f>Q125*H125</f>
        <v>2.004</v>
      </c>
      <c r="S125" s="234">
        <v>0</v>
      </c>
      <c r="T125" s="235">
        <f>S125*H125</f>
        <v>0</v>
      </c>
      <c r="U125" s="36"/>
      <c r="V125" s="36"/>
      <c r="W125" s="36"/>
      <c r="X125" s="36"/>
      <c r="Y125" s="36"/>
      <c r="Z125" s="36"/>
      <c r="AA125" s="36"/>
      <c r="AB125" s="36"/>
      <c r="AC125" s="36"/>
      <c r="AD125" s="36"/>
      <c r="AE125" s="36"/>
      <c r="AR125" s="236" t="s">
        <v>132</v>
      </c>
      <c r="AT125" s="236" t="s">
        <v>134</v>
      </c>
      <c r="AU125" s="236" t="s">
        <v>81</v>
      </c>
      <c r="AY125" s="15" t="s">
        <v>133</v>
      </c>
      <c r="BE125" s="237">
        <f>IF(N125="základní",J125,0)</f>
        <v>0</v>
      </c>
      <c r="BF125" s="237">
        <f>IF(N125="snížená",J125,0)</f>
        <v>0</v>
      </c>
      <c r="BG125" s="237">
        <f>IF(N125="zákl. přenesená",J125,0)</f>
        <v>0</v>
      </c>
      <c r="BH125" s="237">
        <f>IF(N125="sníž. přenesená",J125,0)</f>
        <v>0</v>
      </c>
      <c r="BI125" s="237">
        <f>IF(N125="nulová",J125,0)</f>
        <v>0</v>
      </c>
      <c r="BJ125" s="15" t="s">
        <v>81</v>
      </c>
      <c r="BK125" s="237">
        <f>ROUND(I125*H125,2)</f>
        <v>0</v>
      </c>
      <c r="BL125" s="15" t="s">
        <v>132</v>
      </c>
      <c r="BM125" s="236" t="s">
        <v>1457</v>
      </c>
    </row>
    <row r="126" s="2" customFormat="1">
      <c r="A126" s="36"/>
      <c r="B126" s="37"/>
      <c r="C126" s="38"/>
      <c r="D126" s="238" t="s">
        <v>139</v>
      </c>
      <c r="E126" s="38"/>
      <c r="F126" s="239" t="s">
        <v>1456</v>
      </c>
      <c r="G126" s="38"/>
      <c r="H126" s="38"/>
      <c r="I126" s="143"/>
      <c r="J126" s="38"/>
      <c r="K126" s="38"/>
      <c r="L126" s="42"/>
      <c r="M126" s="240"/>
      <c r="N126" s="241"/>
      <c r="O126" s="89"/>
      <c r="P126" s="89"/>
      <c r="Q126" s="89"/>
      <c r="R126" s="89"/>
      <c r="S126" s="89"/>
      <c r="T126" s="90"/>
      <c r="U126" s="36"/>
      <c r="V126" s="36"/>
      <c r="W126" s="36"/>
      <c r="X126" s="36"/>
      <c r="Y126" s="36"/>
      <c r="Z126" s="36"/>
      <c r="AA126" s="36"/>
      <c r="AB126" s="36"/>
      <c r="AC126" s="36"/>
      <c r="AD126" s="36"/>
      <c r="AE126" s="36"/>
      <c r="AT126" s="15" t="s">
        <v>139</v>
      </c>
      <c r="AU126" s="15" t="s">
        <v>81</v>
      </c>
    </row>
    <row r="127" s="12" customFormat="1">
      <c r="A127" s="12"/>
      <c r="B127" s="242"/>
      <c r="C127" s="243"/>
      <c r="D127" s="238" t="s">
        <v>140</v>
      </c>
      <c r="E127" s="244" t="s">
        <v>284</v>
      </c>
      <c r="F127" s="245" t="s">
        <v>1458</v>
      </c>
      <c r="G127" s="243"/>
      <c r="H127" s="246">
        <v>24</v>
      </c>
      <c r="I127" s="247"/>
      <c r="J127" s="243"/>
      <c r="K127" s="243"/>
      <c r="L127" s="248"/>
      <c r="M127" s="249"/>
      <c r="N127" s="250"/>
      <c r="O127" s="250"/>
      <c r="P127" s="250"/>
      <c r="Q127" s="250"/>
      <c r="R127" s="250"/>
      <c r="S127" s="250"/>
      <c r="T127" s="251"/>
      <c r="U127" s="12"/>
      <c r="V127" s="12"/>
      <c r="W127" s="12"/>
      <c r="X127" s="12"/>
      <c r="Y127" s="12"/>
      <c r="Z127" s="12"/>
      <c r="AA127" s="12"/>
      <c r="AB127" s="12"/>
      <c r="AC127" s="12"/>
      <c r="AD127" s="12"/>
      <c r="AE127" s="12"/>
      <c r="AT127" s="252" t="s">
        <v>140</v>
      </c>
      <c r="AU127" s="252" t="s">
        <v>81</v>
      </c>
      <c r="AV127" s="12" t="s">
        <v>103</v>
      </c>
      <c r="AW127" s="12" t="s">
        <v>30</v>
      </c>
      <c r="AX127" s="12" t="s">
        <v>73</v>
      </c>
      <c r="AY127" s="252" t="s">
        <v>133</v>
      </c>
    </row>
    <row r="128" s="12" customFormat="1">
      <c r="A128" s="12"/>
      <c r="B128" s="242"/>
      <c r="C128" s="243"/>
      <c r="D128" s="238" t="s">
        <v>140</v>
      </c>
      <c r="E128" s="244" t="s">
        <v>260</v>
      </c>
      <c r="F128" s="245" t="s">
        <v>1459</v>
      </c>
      <c r="G128" s="243"/>
      <c r="H128" s="246">
        <v>24</v>
      </c>
      <c r="I128" s="247"/>
      <c r="J128" s="243"/>
      <c r="K128" s="243"/>
      <c r="L128" s="248"/>
      <c r="M128" s="249"/>
      <c r="N128" s="250"/>
      <c r="O128" s="250"/>
      <c r="P128" s="250"/>
      <c r="Q128" s="250"/>
      <c r="R128" s="250"/>
      <c r="S128" s="250"/>
      <c r="T128" s="251"/>
      <c r="U128" s="12"/>
      <c r="V128" s="12"/>
      <c r="W128" s="12"/>
      <c r="X128" s="12"/>
      <c r="Y128" s="12"/>
      <c r="Z128" s="12"/>
      <c r="AA128" s="12"/>
      <c r="AB128" s="12"/>
      <c r="AC128" s="12"/>
      <c r="AD128" s="12"/>
      <c r="AE128" s="12"/>
      <c r="AT128" s="252" t="s">
        <v>140</v>
      </c>
      <c r="AU128" s="252" t="s">
        <v>81</v>
      </c>
      <c r="AV128" s="12" t="s">
        <v>103</v>
      </c>
      <c r="AW128" s="12" t="s">
        <v>30</v>
      </c>
      <c r="AX128" s="12" t="s">
        <v>81</v>
      </c>
      <c r="AY128" s="252" t="s">
        <v>133</v>
      </c>
    </row>
    <row r="129" s="2" customFormat="1" ht="16.5" customHeight="1">
      <c r="A129" s="36"/>
      <c r="B129" s="37"/>
      <c r="C129" s="270" t="s">
        <v>148</v>
      </c>
      <c r="D129" s="270" t="s">
        <v>137</v>
      </c>
      <c r="E129" s="271" t="s">
        <v>1460</v>
      </c>
      <c r="F129" s="272" t="s">
        <v>1461</v>
      </c>
      <c r="G129" s="273" t="s">
        <v>191</v>
      </c>
      <c r="H129" s="274">
        <v>12</v>
      </c>
      <c r="I129" s="275"/>
      <c r="J129" s="276">
        <f>ROUND(I129*H129,2)</f>
        <v>0</v>
      </c>
      <c r="K129" s="272" t="s">
        <v>275</v>
      </c>
      <c r="L129" s="277"/>
      <c r="M129" s="278" t="s">
        <v>1</v>
      </c>
      <c r="N129" s="279" t="s">
        <v>38</v>
      </c>
      <c r="O129" s="89"/>
      <c r="P129" s="234">
        <f>O129*H129</f>
        <v>0</v>
      </c>
      <c r="Q129" s="234">
        <v>0.75</v>
      </c>
      <c r="R129" s="234">
        <f>Q129*H129</f>
        <v>9</v>
      </c>
      <c r="S129" s="234">
        <v>0</v>
      </c>
      <c r="T129" s="235">
        <f>S129*H129</f>
        <v>0</v>
      </c>
      <c r="U129" s="36"/>
      <c r="V129" s="36"/>
      <c r="W129" s="36"/>
      <c r="X129" s="36"/>
      <c r="Y129" s="36"/>
      <c r="Z129" s="36"/>
      <c r="AA129" s="36"/>
      <c r="AB129" s="36"/>
      <c r="AC129" s="36"/>
      <c r="AD129" s="36"/>
      <c r="AE129" s="36"/>
      <c r="AR129" s="236" t="s">
        <v>173</v>
      </c>
      <c r="AT129" s="236" t="s">
        <v>137</v>
      </c>
      <c r="AU129" s="236" t="s">
        <v>81</v>
      </c>
      <c r="AY129" s="15" t="s">
        <v>133</v>
      </c>
      <c r="BE129" s="237">
        <f>IF(N129="základní",J129,0)</f>
        <v>0</v>
      </c>
      <c r="BF129" s="237">
        <f>IF(N129="snížená",J129,0)</f>
        <v>0</v>
      </c>
      <c r="BG129" s="237">
        <f>IF(N129="zákl. přenesená",J129,0)</f>
        <v>0</v>
      </c>
      <c r="BH129" s="237">
        <f>IF(N129="sníž. přenesená",J129,0)</f>
        <v>0</v>
      </c>
      <c r="BI129" s="237">
        <f>IF(N129="nulová",J129,0)</f>
        <v>0</v>
      </c>
      <c r="BJ129" s="15" t="s">
        <v>81</v>
      </c>
      <c r="BK129" s="237">
        <f>ROUND(I129*H129,2)</f>
        <v>0</v>
      </c>
      <c r="BL129" s="15" t="s">
        <v>132</v>
      </c>
      <c r="BM129" s="236" t="s">
        <v>1462</v>
      </c>
    </row>
    <row r="130" s="2" customFormat="1">
      <c r="A130" s="36"/>
      <c r="B130" s="37"/>
      <c r="C130" s="38"/>
      <c r="D130" s="238" t="s">
        <v>139</v>
      </c>
      <c r="E130" s="38"/>
      <c r="F130" s="239" t="s">
        <v>1461</v>
      </c>
      <c r="G130" s="38"/>
      <c r="H130" s="38"/>
      <c r="I130" s="143"/>
      <c r="J130" s="38"/>
      <c r="K130" s="38"/>
      <c r="L130" s="42"/>
      <c r="M130" s="240"/>
      <c r="N130" s="241"/>
      <c r="O130" s="89"/>
      <c r="P130" s="89"/>
      <c r="Q130" s="89"/>
      <c r="R130" s="89"/>
      <c r="S130" s="89"/>
      <c r="T130" s="90"/>
      <c r="U130" s="36"/>
      <c r="V130" s="36"/>
      <c r="W130" s="36"/>
      <c r="X130" s="36"/>
      <c r="Y130" s="36"/>
      <c r="Z130" s="36"/>
      <c r="AA130" s="36"/>
      <c r="AB130" s="36"/>
      <c r="AC130" s="36"/>
      <c r="AD130" s="36"/>
      <c r="AE130" s="36"/>
      <c r="AT130" s="15" t="s">
        <v>139</v>
      </c>
      <c r="AU130" s="15" t="s">
        <v>81</v>
      </c>
    </row>
    <row r="131" s="11" customFormat="1" ht="25.92" customHeight="1">
      <c r="A131" s="11"/>
      <c r="B131" s="211"/>
      <c r="C131" s="212"/>
      <c r="D131" s="213" t="s">
        <v>72</v>
      </c>
      <c r="E131" s="214" t="s">
        <v>180</v>
      </c>
      <c r="F131" s="214" t="s">
        <v>461</v>
      </c>
      <c r="G131" s="212"/>
      <c r="H131" s="212"/>
      <c r="I131" s="215"/>
      <c r="J131" s="216">
        <f>BK131</f>
        <v>0</v>
      </c>
      <c r="K131" s="212"/>
      <c r="L131" s="217"/>
      <c r="M131" s="218"/>
      <c r="N131" s="219"/>
      <c r="O131" s="219"/>
      <c r="P131" s="220">
        <f>SUM(P132:P191)</f>
        <v>0</v>
      </c>
      <c r="Q131" s="219"/>
      <c r="R131" s="220">
        <f>SUM(R132:R191)</f>
        <v>0</v>
      </c>
      <c r="S131" s="219"/>
      <c r="T131" s="221">
        <f>SUM(T132:T191)</f>
        <v>0</v>
      </c>
      <c r="U131" s="11"/>
      <c r="V131" s="11"/>
      <c r="W131" s="11"/>
      <c r="X131" s="11"/>
      <c r="Y131" s="11"/>
      <c r="Z131" s="11"/>
      <c r="AA131" s="11"/>
      <c r="AB131" s="11"/>
      <c r="AC131" s="11"/>
      <c r="AD131" s="11"/>
      <c r="AE131" s="11"/>
      <c r="AR131" s="222" t="s">
        <v>132</v>
      </c>
      <c r="AT131" s="223" t="s">
        <v>72</v>
      </c>
      <c r="AU131" s="223" t="s">
        <v>73</v>
      </c>
      <c r="AY131" s="222" t="s">
        <v>133</v>
      </c>
      <c r="BK131" s="224">
        <f>SUM(BK132:BK191)</f>
        <v>0</v>
      </c>
    </row>
    <row r="132" s="2" customFormat="1" ht="21.75" customHeight="1">
      <c r="A132" s="36"/>
      <c r="B132" s="37"/>
      <c r="C132" s="225" t="s">
        <v>132</v>
      </c>
      <c r="D132" s="225" t="s">
        <v>134</v>
      </c>
      <c r="E132" s="226" t="s">
        <v>1463</v>
      </c>
      <c r="F132" s="227" t="s">
        <v>1464</v>
      </c>
      <c r="G132" s="228" t="s">
        <v>191</v>
      </c>
      <c r="H132" s="229">
        <v>4</v>
      </c>
      <c r="I132" s="230"/>
      <c r="J132" s="231">
        <f>ROUND(I132*H132,2)</f>
        <v>0</v>
      </c>
      <c r="K132" s="227" t="s">
        <v>275</v>
      </c>
      <c r="L132" s="42"/>
      <c r="M132" s="232" t="s">
        <v>1</v>
      </c>
      <c r="N132" s="233" t="s">
        <v>38</v>
      </c>
      <c r="O132" s="89"/>
      <c r="P132" s="234">
        <f>O132*H132</f>
        <v>0</v>
      </c>
      <c r="Q132" s="234">
        <v>0</v>
      </c>
      <c r="R132" s="234">
        <f>Q132*H132</f>
        <v>0</v>
      </c>
      <c r="S132" s="234">
        <v>0</v>
      </c>
      <c r="T132" s="235">
        <f>S132*H132</f>
        <v>0</v>
      </c>
      <c r="U132" s="36"/>
      <c r="V132" s="36"/>
      <c r="W132" s="36"/>
      <c r="X132" s="36"/>
      <c r="Y132" s="36"/>
      <c r="Z132" s="36"/>
      <c r="AA132" s="36"/>
      <c r="AB132" s="36"/>
      <c r="AC132" s="36"/>
      <c r="AD132" s="36"/>
      <c r="AE132" s="36"/>
      <c r="AR132" s="236" t="s">
        <v>132</v>
      </c>
      <c r="AT132" s="236" t="s">
        <v>134</v>
      </c>
      <c r="AU132" s="236" t="s">
        <v>81</v>
      </c>
      <c r="AY132" s="15" t="s">
        <v>133</v>
      </c>
      <c r="BE132" s="237">
        <f>IF(N132="základní",J132,0)</f>
        <v>0</v>
      </c>
      <c r="BF132" s="237">
        <f>IF(N132="snížená",J132,0)</f>
        <v>0</v>
      </c>
      <c r="BG132" s="237">
        <f>IF(N132="zákl. přenesená",J132,0)</f>
        <v>0</v>
      </c>
      <c r="BH132" s="237">
        <f>IF(N132="sníž. přenesená",J132,0)</f>
        <v>0</v>
      </c>
      <c r="BI132" s="237">
        <f>IF(N132="nulová",J132,0)</f>
        <v>0</v>
      </c>
      <c r="BJ132" s="15" t="s">
        <v>81</v>
      </c>
      <c r="BK132" s="237">
        <f>ROUND(I132*H132,2)</f>
        <v>0</v>
      </c>
      <c r="BL132" s="15" t="s">
        <v>132</v>
      </c>
      <c r="BM132" s="236" t="s">
        <v>1465</v>
      </c>
    </row>
    <row r="133" s="2" customFormat="1">
      <c r="A133" s="36"/>
      <c r="B133" s="37"/>
      <c r="C133" s="38"/>
      <c r="D133" s="238" t="s">
        <v>139</v>
      </c>
      <c r="E133" s="38"/>
      <c r="F133" s="239" t="s">
        <v>1464</v>
      </c>
      <c r="G133" s="38"/>
      <c r="H133" s="38"/>
      <c r="I133" s="143"/>
      <c r="J133" s="38"/>
      <c r="K133" s="38"/>
      <c r="L133" s="42"/>
      <c r="M133" s="240"/>
      <c r="N133" s="241"/>
      <c r="O133" s="89"/>
      <c r="P133" s="89"/>
      <c r="Q133" s="89"/>
      <c r="R133" s="89"/>
      <c r="S133" s="89"/>
      <c r="T133" s="90"/>
      <c r="U133" s="36"/>
      <c r="V133" s="36"/>
      <c r="W133" s="36"/>
      <c r="X133" s="36"/>
      <c r="Y133" s="36"/>
      <c r="Z133" s="36"/>
      <c r="AA133" s="36"/>
      <c r="AB133" s="36"/>
      <c r="AC133" s="36"/>
      <c r="AD133" s="36"/>
      <c r="AE133" s="36"/>
      <c r="AT133" s="15" t="s">
        <v>139</v>
      </c>
      <c r="AU133" s="15" t="s">
        <v>81</v>
      </c>
    </row>
    <row r="134" s="12" customFormat="1">
      <c r="A134" s="12"/>
      <c r="B134" s="242"/>
      <c r="C134" s="243"/>
      <c r="D134" s="238" t="s">
        <v>140</v>
      </c>
      <c r="E134" s="244" t="s">
        <v>155</v>
      </c>
      <c r="F134" s="245" t="s">
        <v>1466</v>
      </c>
      <c r="G134" s="243"/>
      <c r="H134" s="246">
        <v>4</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140</v>
      </c>
      <c r="AU134" s="252" t="s">
        <v>81</v>
      </c>
      <c r="AV134" s="12" t="s">
        <v>103</v>
      </c>
      <c r="AW134" s="12" t="s">
        <v>30</v>
      </c>
      <c r="AX134" s="12" t="s">
        <v>73</v>
      </c>
      <c r="AY134" s="252" t="s">
        <v>133</v>
      </c>
    </row>
    <row r="135" s="12" customFormat="1">
      <c r="A135" s="12"/>
      <c r="B135" s="242"/>
      <c r="C135" s="243"/>
      <c r="D135" s="238" t="s">
        <v>140</v>
      </c>
      <c r="E135" s="244" t="s">
        <v>156</v>
      </c>
      <c r="F135" s="245" t="s">
        <v>157</v>
      </c>
      <c r="G135" s="243"/>
      <c r="H135" s="246">
        <v>4</v>
      </c>
      <c r="I135" s="247"/>
      <c r="J135" s="243"/>
      <c r="K135" s="243"/>
      <c r="L135" s="248"/>
      <c r="M135" s="249"/>
      <c r="N135" s="250"/>
      <c r="O135" s="250"/>
      <c r="P135" s="250"/>
      <c r="Q135" s="250"/>
      <c r="R135" s="250"/>
      <c r="S135" s="250"/>
      <c r="T135" s="251"/>
      <c r="U135" s="12"/>
      <c r="V135" s="12"/>
      <c r="W135" s="12"/>
      <c r="X135" s="12"/>
      <c r="Y135" s="12"/>
      <c r="Z135" s="12"/>
      <c r="AA135" s="12"/>
      <c r="AB135" s="12"/>
      <c r="AC135" s="12"/>
      <c r="AD135" s="12"/>
      <c r="AE135" s="12"/>
      <c r="AT135" s="252" t="s">
        <v>140</v>
      </c>
      <c r="AU135" s="252" t="s">
        <v>81</v>
      </c>
      <c r="AV135" s="12" t="s">
        <v>103</v>
      </c>
      <c r="AW135" s="12" t="s">
        <v>30</v>
      </c>
      <c r="AX135" s="12" t="s">
        <v>81</v>
      </c>
      <c r="AY135" s="252" t="s">
        <v>133</v>
      </c>
    </row>
    <row r="136" s="2" customFormat="1" ht="21.75" customHeight="1">
      <c r="A136" s="36"/>
      <c r="B136" s="37"/>
      <c r="C136" s="225" t="s">
        <v>158</v>
      </c>
      <c r="D136" s="225" t="s">
        <v>134</v>
      </c>
      <c r="E136" s="226" t="s">
        <v>1467</v>
      </c>
      <c r="F136" s="227" t="s">
        <v>1468</v>
      </c>
      <c r="G136" s="228" t="s">
        <v>191</v>
      </c>
      <c r="H136" s="229">
        <v>1200</v>
      </c>
      <c r="I136" s="230"/>
      <c r="J136" s="231">
        <f>ROUND(I136*H136,2)</f>
        <v>0</v>
      </c>
      <c r="K136" s="227" t="s">
        <v>275</v>
      </c>
      <c r="L136" s="42"/>
      <c r="M136" s="232" t="s">
        <v>1</v>
      </c>
      <c r="N136" s="233" t="s">
        <v>38</v>
      </c>
      <c r="O136" s="89"/>
      <c r="P136" s="234">
        <f>O136*H136</f>
        <v>0</v>
      </c>
      <c r="Q136" s="234">
        <v>0</v>
      </c>
      <c r="R136" s="234">
        <f>Q136*H136</f>
        <v>0</v>
      </c>
      <c r="S136" s="234">
        <v>0</v>
      </c>
      <c r="T136" s="235">
        <f>S136*H136</f>
        <v>0</v>
      </c>
      <c r="U136" s="36"/>
      <c r="V136" s="36"/>
      <c r="W136" s="36"/>
      <c r="X136" s="36"/>
      <c r="Y136" s="36"/>
      <c r="Z136" s="36"/>
      <c r="AA136" s="36"/>
      <c r="AB136" s="36"/>
      <c r="AC136" s="36"/>
      <c r="AD136" s="36"/>
      <c r="AE136" s="36"/>
      <c r="AR136" s="236" t="s">
        <v>132</v>
      </c>
      <c r="AT136" s="236" t="s">
        <v>134</v>
      </c>
      <c r="AU136" s="236" t="s">
        <v>81</v>
      </c>
      <c r="AY136" s="15" t="s">
        <v>133</v>
      </c>
      <c r="BE136" s="237">
        <f>IF(N136="základní",J136,0)</f>
        <v>0</v>
      </c>
      <c r="BF136" s="237">
        <f>IF(N136="snížená",J136,0)</f>
        <v>0</v>
      </c>
      <c r="BG136" s="237">
        <f>IF(N136="zákl. přenesená",J136,0)</f>
        <v>0</v>
      </c>
      <c r="BH136" s="237">
        <f>IF(N136="sníž. přenesená",J136,0)</f>
        <v>0</v>
      </c>
      <c r="BI136" s="237">
        <f>IF(N136="nulová",J136,0)</f>
        <v>0</v>
      </c>
      <c r="BJ136" s="15" t="s">
        <v>81</v>
      </c>
      <c r="BK136" s="237">
        <f>ROUND(I136*H136,2)</f>
        <v>0</v>
      </c>
      <c r="BL136" s="15" t="s">
        <v>132</v>
      </c>
      <c r="BM136" s="236" t="s">
        <v>1469</v>
      </c>
    </row>
    <row r="137" s="2" customFormat="1">
      <c r="A137" s="36"/>
      <c r="B137" s="37"/>
      <c r="C137" s="38"/>
      <c r="D137" s="238" t="s">
        <v>139</v>
      </c>
      <c r="E137" s="38"/>
      <c r="F137" s="239" t="s">
        <v>1468</v>
      </c>
      <c r="G137" s="38"/>
      <c r="H137" s="38"/>
      <c r="I137" s="143"/>
      <c r="J137" s="38"/>
      <c r="K137" s="38"/>
      <c r="L137" s="42"/>
      <c r="M137" s="240"/>
      <c r="N137" s="241"/>
      <c r="O137" s="89"/>
      <c r="P137" s="89"/>
      <c r="Q137" s="89"/>
      <c r="R137" s="89"/>
      <c r="S137" s="89"/>
      <c r="T137" s="90"/>
      <c r="U137" s="36"/>
      <c r="V137" s="36"/>
      <c r="W137" s="36"/>
      <c r="X137" s="36"/>
      <c r="Y137" s="36"/>
      <c r="Z137" s="36"/>
      <c r="AA137" s="36"/>
      <c r="AB137" s="36"/>
      <c r="AC137" s="36"/>
      <c r="AD137" s="36"/>
      <c r="AE137" s="36"/>
      <c r="AT137" s="15" t="s">
        <v>139</v>
      </c>
      <c r="AU137" s="15" t="s">
        <v>81</v>
      </c>
    </row>
    <row r="138" s="12" customFormat="1">
      <c r="A138" s="12"/>
      <c r="B138" s="242"/>
      <c r="C138" s="243"/>
      <c r="D138" s="238" t="s">
        <v>140</v>
      </c>
      <c r="E138" s="244" t="s">
        <v>162</v>
      </c>
      <c r="F138" s="245" t="s">
        <v>1470</v>
      </c>
      <c r="G138" s="243"/>
      <c r="H138" s="246">
        <v>1200</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140</v>
      </c>
      <c r="AU138" s="252" t="s">
        <v>81</v>
      </c>
      <c r="AV138" s="12" t="s">
        <v>103</v>
      </c>
      <c r="AW138" s="12" t="s">
        <v>30</v>
      </c>
      <c r="AX138" s="12" t="s">
        <v>73</v>
      </c>
      <c r="AY138" s="252" t="s">
        <v>133</v>
      </c>
    </row>
    <row r="139" s="12" customFormat="1">
      <c r="A139" s="12"/>
      <c r="B139" s="242"/>
      <c r="C139" s="243"/>
      <c r="D139" s="238" t="s">
        <v>140</v>
      </c>
      <c r="E139" s="244" t="s">
        <v>163</v>
      </c>
      <c r="F139" s="245" t="s">
        <v>164</v>
      </c>
      <c r="G139" s="243"/>
      <c r="H139" s="246">
        <v>1200</v>
      </c>
      <c r="I139" s="247"/>
      <c r="J139" s="243"/>
      <c r="K139" s="243"/>
      <c r="L139" s="248"/>
      <c r="M139" s="249"/>
      <c r="N139" s="250"/>
      <c r="O139" s="250"/>
      <c r="P139" s="250"/>
      <c r="Q139" s="250"/>
      <c r="R139" s="250"/>
      <c r="S139" s="250"/>
      <c r="T139" s="251"/>
      <c r="U139" s="12"/>
      <c r="V139" s="12"/>
      <c r="W139" s="12"/>
      <c r="X139" s="12"/>
      <c r="Y139" s="12"/>
      <c r="Z139" s="12"/>
      <c r="AA139" s="12"/>
      <c r="AB139" s="12"/>
      <c r="AC139" s="12"/>
      <c r="AD139" s="12"/>
      <c r="AE139" s="12"/>
      <c r="AT139" s="252" t="s">
        <v>140</v>
      </c>
      <c r="AU139" s="252" t="s">
        <v>81</v>
      </c>
      <c r="AV139" s="12" t="s">
        <v>103</v>
      </c>
      <c r="AW139" s="12" t="s">
        <v>30</v>
      </c>
      <c r="AX139" s="12" t="s">
        <v>81</v>
      </c>
      <c r="AY139" s="252" t="s">
        <v>133</v>
      </c>
    </row>
    <row r="140" s="2" customFormat="1" ht="21.75" customHeight="1">
      <c r="A140" s="36"/>
      <c r="B140" s="37"/>
      <c r="C140" s="225" t="s">
        <v>165</v>
      </c>
      <c r="D140" s="225" t="s">
        <v>134</v>
      </c>
      <c r="E140" s="226" t="s">
        <v>1471</v>
      </c>
      <c r="F140" s="227" t="s">
        <v>1472</v>
      </c>
      <c r="G140" s="228" t="s">
        <v>191</v>
      </c>
      <c r="H140" s="229">
        <v>46</v>
      </c>
      <c r="I140" s="230"/>
      <c r="J140" s="231">
        <f>ROUND(I140*H140,2)</f>
        <v>0</v>
      </c>
      <c r="K140" s="227" t="s">
        <v>275</v>
      </c>
      <c r="L140" s="42"/>
      <c r="M140" s="232" t="s">
        <v>1</v>
      </c>
      <c r="N140" s="233" t="s">
        <v>38</v>
      </c>
      <c r="O140" s="89"/>
      <c r="P140" s="234">
        <f>O140*H140</f>
        <v>0</v>
      </c>
      <c r="Q140" s="234">
        <v>0</v>
      </c>
      <c r="R140" s="234">
        <f>Q140*H140</f>
        <v>0</v>
      </c>
      <c r="S140" s="234">
        <v>0</v>
      </c>
      <c r="T140" s="235">
        <f>S140*H140</f>
        <v>0</v>
      </c>
      <c r="U140" s="36"/>
      <c r="V140" s="36"/>
      <c r="W140" s="36"/>
      <c r="X140" s="36"/>
      <c r="Y140" s="36"/>
      <c r="Z140" s="36"/>
      <c r="AA140" s="36"/>
      <c r="AB140" s="36"/>
      <c r="AC140" s="36"/>
      <c r="AD140" s="36"/>
      <c r="AE140" s="36"/>
      <c r="AR140" s="236" t="s">
        <v>132</v>
      </c>
      <c r="AT140" s="236" t="s">
        <v>134</v>
      </c>
      <c r="AU140" s="236" t="s">
        <v>81</v>
      </c>
      <c r="AY140" s="15" t="s">
        <v>133</v>
      </c>
      <c r="BE140" s="237">
        <f>IF(N140="základní",J140,0)</f>
        <v>0</v>
      </c>
      <c r="BF140" s="237">
        <f>IF(N140="snížená",J140,0)</f>
        <v>0</v>
      </c>
      <c r="BG140" s="237">
        <f>IF(N140="zákl. přenesená",J140,0)</f>
        <v>0</v>
      </c>
      <c r="BH140" s="237">
        <f>IF(N140="sníž. přenesená",J140,0)</f>
        <v>0</v>
      </c>
      <c r="BI140" s="237">
        <f>IF(N140="nulová",J140,0)</f>
        <v>0</v>
      </c>
      <c r="BJ140" s="15" t="s">
        <v>81</v>
      </c>
      <c r="BK140" s="237">
        <f>ROUND(I140*H140,2)</f>
        <v>0</v>
      </c>
      <c r="BL140" s="15" t="s">
        <v>132</v>
      </c>
      <c r="BM140" s="236" t="s">
        <v>1473</v>
      </c>
    </row>
    <row r="141" s="2" customFormat="1">
      <c r="A141" s="36"/>
      <c r="B141" s="37"/>
      <c r="C141" s="38"/>
      <c r="D141" s="238" t="s">
        <v>139</v>
      </c>
      <c r="E141" s="38"/>
      <c r="F141" s="239" t="s">
        <v>1472</v>
      </c>
      <c r="G141" s="38"/>
      <c r="H141" s="38"/>
      <c r="I141" s="143"/>
      <c r="J141" s="38"/>
      <c r="K141" s="38"/>
      <c r="L141" s="42"/>
      <c r="M141" s="240"/>
      <c r="N141" s="241"/>
      <c r="O141" s="89"/>
      <c r="P141" s="89"/>
      <c r="Q141" s="89"/>
      <c r="R141" s="89"/>
      <c r="S141" s="89"/>
      <c r="T141" s="90"/>
      <c r="U141" s="36"/>
      <c r="V141" s="36"/>
      <c r="W141" s="36"/>
      <c r="X141" s="36"/>
      <c r="Y141" s="36"/>
      <c r="Z141" s="36"/>
      <c r="AA141" s="36"/>
      <c r="AB141" s="36"/>
      <c r="AC141" s="36"/>
      <c r="AD141" s="36"/>
      <c r="AE141" s="36"/>
      <c r="AT141" s="15" t="s">
        <v>139</v>
      </c>
      <c r="AU141" s="15" t="s">
        <v>81</v>
      </c>
    </row>
    <row r="142" s="12" customFormat="1">
      <c r="A142" s="12"/>
      <c r="B142" s="242"/>
      <c r="C142" s="243"/>
      <c r="D142" s="238" t="s">
        <v>140</v>
      </c>
      <c r="E142" s="244" t="s">
        <v>315</v>
      </c>
      <c r="F142" s="245" t="s">
        <v>1474</v>
      </c>
      <c r="G142" s="243"/>
      <c r="H142" s="246">
        <v>6</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140</v>
      </c>
      <c r="AU142" s="252" t="s">
        <v>81</v>
      </c>
      <c r="AV142" s="12" t="s">
        <v>103</v>
      </c>
      <c r="AW142" s="12" t="s">
        <v>30</v>
      </c>
      <c r="AX142" s="12" t="s">
        <v>73</v>
      </c>
      <c r="AY142" s="252" t="s">
        <v>133</v>
      </c>
    </row>
    <row r="143" s="12" customFormat="1">
      <c r="A143" s="12"/>
      <c r="B143" s="242"/>
      <c r="C143" s="243"/>
      <c r="D143" s="238" t="s">
        <v>140</v>
      </c>
      <c r="E143" s="244" t="s">
        <v>498</v>
      </c>
      <c r="F143" s="245" t="s">
        <v>1475</v>
      </c>
      <c r="G143" s="243"/>
      <c r="H143" s="246">
        <v>12</v>
      </c>
      <c r="I143" s="247"/>
      <c r="J143" s="243"/>
      <c r="K143" s="243"/>
      <c r="L143" s="248"/>
      <c r="M143" s="249"/>
      <c r="N143" s="250"/>
      <c r="O143" s="250"/>
      <c r="P143" s="250"/>
      <c r="Q143" s="250"/>
      <c r="R143" s="250"/>
      <c r="S143" s="250"/>
      <c r="T143" s="251"/>
      <c r="U143" s="12"/>
      <c r="V143" s="12"/>
      <c r="W143" s="12"/>
      <c r="X143" s="12"/>
      <c r="Y143" s="12"/>
      <c r="Z143" s="12"/>
      <c r="AA143" s="12"/>
      <c r="AB143" s="12"/>
      <c r="AC143" s="12"/>
      <c r="AD143" s="12"/>
      <c r="AE143" s="12"/>
      <c r="AT143" s="252" t="s">
        <v>140</v>
      </c>
      <c r="AU143" s="252" t="s">
        <v>81</v>
      </c>
      <c r="AV143" s="12" t="s">
        <v>103</v>
      </c>
      <c r="AW143" s="12" t="s">
        <v>30</v>
      </c>
      <c r="AX143" s="12" t="s">
        <v>73</v>
      </c>
      <c r="AY143" s="252" t="s">
        <v>133</v>
      </c>
    </row>
    <row r="144" s="12" customFormat="1">
      <c r="A144" s="12"/>
      <c r="B144" s="242"/>
      <c r="C144" s="243"/>
      <c r="D144" s="238" t="s">
        <v>140</v>
      </c>
      <c r="E144" s="244" t="s">
        <v>560</v>
      </c>
      <c r="F144" s="245" t="s">
        <v>1476</v>
      </c>
      <c r="G144" s="243"/>
      <c r="H144" s="246">
        <v>24</v>
      </c>
      <c r="I144" s="247"/>
      <c r="J144" s="243"/>
      <c r="K144" s="243"/>
      <c r="L144" s="248"/>
      <c r="M144" s="249"/>
      <c r="N144" s="250"/>
      <c r="O144" s="250"/>
      <c r="P144" s="250"/>
      <c r="Q144" s="250"/>
      <c r="R144" s="250"/>
      <c r="S144" s="250"/>
      <c r="T144" s="251"/>
      <c r="U144" s="12"/>
      <c r="V144" s="12"/>
      <c r="W144" s="12"/>
      <c r="X144" s="12"/>
      <c r="Y144" s="12"/>
      <c r="Z144" s="12"/>
      <c r="AA144" s="12"/>
      <c r="AB144" s="12"/>
      <c r="AC144" s="12"/>
      <c r="AD144" s="12"/>
      <c r="AE144" s="12"/>
      <c r="AT144" s="252" t="s">
        <v>140</v>
      </c>
      <c r="AU144" s="252" t="s">
        <v>81</v>
      </c>
      <c r="AV144" s="12" t="s">
        <v>103</v>
      </c>
      <c r="AW144" s="12" t="s">
        <v>30</v>
      </c>
      <c r="AX144" s="12" t="s">
        <v>73</v>
      </c>
      <c r="AY144" s="252" t="s">
        <v>133</v>
      </c>
    </row>
    <row r="145" s="12" customFormat="1">
      <c r="A145" s="12"/>
      <c r="B145" s="242"/>
      <c r="C145" s="243"/>
      <c r="D145" s="238" t="s">
        <v>140</v>
      </c>
      <c r="E145" s="244" t="s">
        <v>1447</v>
      </c>
      <c r="F145" s="245" t="s">
        <v>1477</v>
      </c>
      <c r="G145" s="243"/>
      <c r="H145" s="246">
        <v>1</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140</v>
      </c>
      <c r="AU145" s="252" t="s">
        <v>81</v>
      </c>
      <c r="AV145" s="12" t="s">
        <v>103</v>
      </c>
      <c r="AW145" s="12" t="s">
        <v>30</v>
      </c>
      <c r="AX145" s="12" t="s">
        <v>73</v>
      </c>
      <c r="AY145" s="252" t="s">
        <v>133</v>
      </c>
    </row>
    <row r="146" s="12" customFormat="1">
      <c r="A146" s="12"/>
      <c r="B146" s="242"/>
      <c r="C146" s="243"/>
      <c r="D146" s="238" t="s">
        <v>140</v>
      </c>
      <c r="E146" s="244" t="s">
        <v>1448</v>
      </c>
      <c r="F146" s="245" t="s">
        <v>1478</v>
      </c>
      <c r="G146" s="243"/>
      <c r="H146" s="246">
        <v>2</v>
      </c>
      <c r="I146" s="247"/>
      <c r="J146" s="243"/>
      <c r="K146" s="243"/>
      <c r="L146" s="248"/>
      <c r="M146" s="249"/>
      <c r="N146" s="250"/>
      <c r="O146" s="250"/>
      <c r="P146" s="250"/>
      <c r="Q146" s="250"/>
      <c r="R146" s="250"/>
      <c r="S146" s="250"/>
      <c r="T146" s="251"/>
      <c r="U146" s="12"/>
      <c r="V146" s="12"/>
      <c r="W146" s="12"/>
      <c r="X146" s="12"/>
      <c r="Y146" s="12"/>
      <c r="Z146" s="12"/>
      <c r="AA146" s="12"/>
      <c r="AB146" s="12"/>
      <c r="AC146" s="12"/>
      <c r="AD146" s="12"/>
      <c r="AE146" s="12"/>
      <c r="AT146" s="252" t="s">
        <v>140</v>
      </c>
      <c r="AU146" s="252" t="s">
        <v>81</v>
      </c>
      <c r="AV146" s="12" t="s">
        <v>103</v>
      </c>
      <c r="AW146" s="12" t="s">
        <v>30</v>
      </c>
      <c r="AX146" s="12" t="s">
        <v>73</v>
      </c>
      <c r="AY146" s="252" t="s">
        <v>133</v>
      </c>
    </row>
    <row r="147" s="12" customFormat="1">
      <c r="A147" s="12"/>
      <c r="B147" s="242"/>
      <c r="C147" s="243"/>
      <c r="D147" s="238" t="s">
        <v>140</v>
      </c>
      <c r="E147" s="244" t="s">
        <v>1449</v>
      </c>
      <c r="F147" s="245" t="s">
        <v>1479</v>
      </c>
      <c r="G147" s="243"/>
      <c r="H147" s="246">
        <v>1</v>
      </c>
      <c r="I147" s="247"/>
      <c r="J147" s="243"/>
      <c r="K147" s="243"/>
      <c r="L147" s="248"/>
      <c r="M147" s="249"/>
      <c r="N147" s="250"/>
      <c r="O147" s="250"/>
      <c r="P147" s="250"/>
      <c r="Q147" s="250"/>
      <c r="R147" s="250"/>
      <c r="S147" s="250"/>
      <c r="T147" s="251"/>
      <c r="U147" s="12"/>
      <c r="V147" s="12"/>
      <c r="W147" s="12"/>
      <c r="X147" s="12"/>
      <c r="Y147" s="12"/>
      <c r="Z147" s="12"/>
      <c r="AA147" s="12"/>
      <c r="AB147" s="12"/>
      <c r="AC147" s="12"/>
      <c r="AD147" s="12"/>
      <c r="AE147" s="12"/>
      <c r="AT147" s="252" t="s">
        <v>140</v>
      </c>
      <c r="AU147" s="252" t="s">
        <v>81</v>
      </c>
      <c r="AV147" s="12" t="s">
        <v>103</v>
      </c>
      <c r="AW147" s="12" t="s">
        <v>30</v>
      </c>
      <c r="AX147" s="12" t="s">
        <v>73</v>
      </c>
      <c r="AY147" s="252" t="s">
        <v>133</v>
      </c>
    </row>
    <row r="148" s="13" customFormat="1">
      <c r="A148" s="13"/>
      <c r="B148" s="253"/>
      <c r="C148" s="254"/>
      <c r="D148" s="238" t="s">
        <v>140</v>
      </c>
      <c r="E148" s="255" t="s">
        <v>1</v>
      </c>
      <c r="F148" s="256" t="s">
        <v>1480</v>
      </c>
      <c r="G148" s="254"/>
      <c r="H148" s="255" t="s">
        <v>1</v>
      </c>
      <c r="I148" s="257"/>
      <c r="J148" s="254"/>
      <c r="K148" s="254"/>
      <c r="L148" s="258"/>
      <c r="M148" s="259"/>
      <c r="N148" s="260"/>
      <c r="O148" s="260"/>
      <c r="P148" s="260"/>
      <c r="Q148" s="260"/>
      <c r="R148" s="260"/>
      <c r="S148" s="260"/>
      <c r="T148" s="261"/>
      <c r="U148" s="13"/>
      <c r="V148" s="13"/>
      <c r="W148" s="13"/>
      <c r="X148" s="13"/>
      <c r="Y148" s="13"/>
      <c r="Z148" s="13"/>
      <c r="AA148" s="13"/>
      <c r="AB148" s="13"/>
      <c r="AC148" s="13"/>
      <c r="AD148" s="13"/>
      <c r="AE148" s="13"/>
      <c r="AT148" s="262" t="s">
        <v>140</v>
      </c>
      <c r="AU148" s="262" t="s">
        <v>81</v>
      </c>
      <c r="AV148" s="13" t="s">
        <v>81</v>
      </c>
      <c r="AW148" s="13" t="s">
        <v>30</v>
      </c>
      <c r="AX148" s="13" t="s">
        <v>73</v>
      </c>
      <c r="AY148" s="262" t="s">
        <v>133</v>
      </c>
    </row>
    <row r="149" s="12" customFormat="1">
      <c r="A149" s="12"/>
      <c r="B149" s="242"/>
      <c r="C149" s="243"/>
      <c r="D149" s="238" t="s">
        <v>140</v>
      </c>
      <c r="E149" s="244" t="s">
        <v>1481</v>
      </c>
      <c r="F149" s="245" t="s">
        <v>1482</v>
      </c>
      <c r="G149" s="243"/>
      <c r="H149" s="246">
        <v>46</v>
      </c>
      <c r="I149" s="247"/>
      <c r="J149" s="243"/>
      <c r="K149" s="243"/>
      <c r="L149" s="248"/>
      <c r="M149" s="249"/>
      <c r="N149" s="250"/>
      <c r="O149" s="250"/>
      <c r="P149" s="250"/>
      <c r="Q149" s="250"/>
      <c r="R149" s="250"/>
      <c r="S149" s="250"/>
      <c r="T149" s="251"/>
      <c r="U149" s="12"/>
      <c r="V149" s="12"/>
      <c r="W149" s="12"/>
      <c r="X149" s="12"/>
      <c r="Y149" s="12"/>
      <c r="Z149" s="12"/>
      <c r="AA149" s="12"/>
      <c r="AB149" s="12"/>
      <c r="AC149" s="12"/>
      <c r="AD149" s="12"/>
      <c r="AE149" s="12"/>
      <c r="AT149" s="252" t="s">
        <v>140</v>
      </c>
      <c r="AU149" s="252" t="s">
        <v>81</v>
      </c>
      <c r="AV149" s="12" t="s">
        <v>103</v>
      </c>
      <c r="AW149" s="12" t="s">
        <v>30</v>
      </c>
      <c r="AX149" s="12" t="s">
        <v>81</v>
      </c>
      <c r="AY149" s="252" t="s">
        <v>133</v>
      </c>
    </row>
    <row r="150" s="2" customFormat="1" ht="21.75" customHeight="1">
      <c r="A150" s="36"/>
      <c r="B150" s="37"/>
      <c r="C150" s="225" t="s">
        <v>169</v>
      </c>
      <c r="D150" s="225" t="s">
        <v>134</v>
      </c>
      <c r="E150" s="226" t="s">
        <v>1483</v>
      </c>
      <c r="F150" s="227" t="s">
        <v>1484</v>
      </c>
      <c r="G150" s="228" t="s">
        <v>191</v>
      </c>
      <c r="H150" s="229">
        <v>13800</v>
      </c>
      <c r="I150" s="230"/>
      <c r="J150" s="231">
        <f>ROUND(I150*H150,2)</f>
        <v>0</v>
      </c>
      <c r="K150" s="227" t="s">
        <v>275</v>
      </c>
      <c r="L150" s="42"/>
      <c r="M150" s="232" t="s">
        <v>1</v>
      </c>
      <c r="N150" s="233" t="s">
        <v>38</v>
      </c>
      <c r="O150" s="89"/>
      <c r="P150" s="234">
        <f>O150*H150</f>
        <v>0</v>
      </c>
      <c r="Q150" s="234">
        <v>0</v>
      </c>
      <c r="R150" s="234">
        <f>Q150*H150</f>
        <v>0</v>
      </c>
      <c r="S150" s="234">
        <v>0</v>
      </c>
      <c r="T150" s="235">
        <f>S150*H150</f>
        <v>0</v>
      </c>
      <c r="U150" s="36"/>
      <c r="V150" s="36"/>
      <c r="W150" s="36"/>
      <c r="X150" s="36"/>
      <c r="Y150" s="36"/>
      <c r="Z150" s="36"/>
      <c r="AA150" s="36"/>
      <c r="AB150" s="36"/>
      <c r="AC150" s="36"/>
      <c r="AD150" s="36"/>
      <c r="AE150" s="36"/>
      <c r="AR150" s="236" t="s">
        <v>132</v>
      </c>
      <c r="AT150" s="236" t="s">
        <v>134</v>
      </c>
      <c r="AU150" s="236" t="s">
        <v>81</v>
      </c>
      <c r="AY150" s="15" t="s">
        <v>133</v>
      </c>
      <c r="BE150" s="237">
        <f>IF(N150="základní",J150,0)</f>
        <v>0</v>
      </c>
      <c r="BF150" s="237">
        <f>IF(N150="snížená",J150,0)</f>
        <v>0</v>
      </c>
      <c r="BG150" s="237">
        <f>IF(N150="zákl. přenesená",J150,0)</f>
        <v>0</v>
      </c>
      <c r="BH150" s="237">
        <f>IF(N150="sníž. přenesená",J150,0)</f>
        <v>0</v>
      </c>
      <c r="BI150" s="237">
        <f>IF(N150="nulová",J150,0)</f>
        <v>0</v>
      </c>
      <c r="BJ150" s="15" t="s">
        <v>81</v>
      </c>
      <c r="BK150" s="237">
        <f>ROUND(I150*H150,2)</f>
        <v>0</v>
      </c>
      <c r="BL150" s="15" t="s">
        <v>132</v>
      </c>
      <c r="BM150" s="236" t="s">
        <v>1485</v>
      </c>
    </row>
    <row r="151" s="2" customFormat="1">
      <c r="A151" s="36"/>
      <c r="B151" s="37"/>
      <c r="C151" s="38"/>
      <c r="D151" s="238" t="s">
        <v>139</v>
      </c>
      <c r="E151" s="38"/>
      <c r="F151" s="239" t="s">
        <v>1484</v>
      </c>
      <c r="G151" s="38"/>
      <c r="H151" s="38"/>
      <c r="I151" s="143"/>
      <c r="J151" s="38"/>
      <c r="K151" s="38"/>
      <c r="L151" s="42"/>
      <c r="M151" s="240"/>
      <c r="N151" s="241"/>
      <c r="O151" s="89"/>
      <c r="P151" s="89"/>
      <c r="Q151" s="89"/>
      <c r="R151" s="89"/>
      <c r="S151" s="89"/>
      <c r="T151" s="90"/>
      <c r="U151" s="36"/>
      <c r="V151" s="36"/>
      <c r="W151" s="36"/>
      <c r="X151" s="36"/>
      <c r="Y151" s="36"/>
      <c r="Z151" s="36"/>
      <c r="AA151" s="36"/>
      <c r="AB151" s="36"/>
      <c r="AC151" s="36"/>
      <c r="AD151" s="36"/>
      <c r="AE151" s="36"/>
      <c r="AT151" s="15" t="s">
        <v>139</v>
      </c>
      <c r="AU151" s="15" t="s">
        <v>81</v>
      </c>
    </row>
    <row r="152" s="12" customFormat="1">
      <c r="A152" s="12"/>
      <c r="B152" s="242"/>
      <c r="C152" s="243"/>
      <c r="D152" s="238" t="s">
        <v>140</v>
      </c>
      <c r="E152" s="244" t="s">
        <v>321</v>
      </c>
      <c r="F152" s="245" t="s">
        <v>1486</v>
      </c>
      <c r="G152" s="243"/>
      <c r="H152" s="246">
        <v>13800</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140</v>
      </c>
      <c r="AU152" s="252" t="s">
        <v>81</v>
      </c>
      <c r="AV152" s="12" t="s">
        <v>103</v>
      </c>
      <c r="AW152" s="12" t="s">
        <v>30</v>
      </c>
      <c r="AX152" s="12" t="s">
        <v>73</v>
      </c>
      <c r="AY152" s="252" t="s">
        <v>133</v>
      </c>
    </row>
    <row r="153" s="12" customFormat="1">
      <c r="A153" s="12"/>
      <c r="B153" s="242"/>
      <c r="C153" s="243"/>
      <c r="D153" s="238" t="s">
        <v>140</v>
      </c>
      <c r="E153" s="244" t="s">
        <v>1049</v>
      </c>
      <c r="F153" s="245" t="s">
        <v>1487</v>
      </c>
      <c r="G153" s="243"/>
      <c r="H153" s="246">
        <v>13800</v>
      </c>
      <c r="I153" s="247"/>
      <c r="J153" s="243"/>
      <c r="K153" s="243"/>
      <c r="L153" s="248"/>
      <c r="M153" s="249"/>
      <c r="N153" s="250"/>
      <c r="O153" s="250"/>
      <c r="P153" s="250"/>
      <c r="Q153" s="250"/>
      <c r="R153" s="250"/>
      <c r="S153" s="250"/>
      <c r="T153" s="251"/>
      <c r="U153" s="12"/>
      <c r="V153" s="12"/>
      <c r="W153" s="12"/>
      <c r="X153" s="12"/>
      <c r="Y153" s="12"/>
      <c r="Z153" s="12"/>
      <c r="AA153" s="12"/>
      <c r="AB153" s="12"/>
      <c r="AC153" s="12"/>
      <c r="AD153" s="12"/>
      <c r="AE153" s="12"/>
      <c r="AT153" s="252" t="s">
        <v>140</v>
      </c>
      <c r="AU153" s="252" t="s">
        <v>81</v>
      </c>
      <c r="AV153" s="12" t="s">
        <v>103</v>
      </c>
      <c r="AW153" s="12" t="s">
        <v>30</v>
      </c>
      <c r="AX153" s="12" t="s">
        <v>81</v>
      </c>
      <c r="AY153" s="252" t="s">
        <v>133</v>
      </c>
    </row>
    <row r="154" s="2" customFormat="1" ht="21.75" customHeight="1">
      <c r="A154" s="36"/>
      <c r="B154" s="37"/>
      <c r="C154" s="225" t="s">
        <v>173</v>
      </c>
      <c r="D154" s="225" t="s">
        <v>134</v>
      </c>
      <c r="E154" s="226" t="s">
        <v>1488</v>
      </c>
      <c r="F154" s="227" t="s">
        <v>1489</v>
      </c>
      <c r="G154" s="228" t="s">
        <v>191</v>
      </c>
      <c r="H154" s="229">
        <v>2</v>
      </c>
      <c r="I154" s="230"/>
      <c r="J154" s="231">
        <f>ROUND(I154*H154,2)</f>
        <v>0</v>
      </c>
      <c r="K154" s="227" t="s">
        <v>275</v>
      </c>
      <c r="L154" s="42"/>
      <c r="M154" s="232" t="s">
        <v>1</v>
      </c>
      <c r="N154" s="233" t="s">
        <v>38</v>
      </c>
      <c r="O154" s="89"/>
      <c r="P154" s="234">
        <f>O154*H154</f>
        <v>0</v>
      </c>
      <c r="Q154" s="234">
        <v>0</v>
      </c>
      <c r="R154" s="234">
        <f>Q154*H154</f>
        <v>0</v>
      </c>
      <c r="S154" s="234">
        <v>0</v>
      </c>
      <c r="T154" s="235">
        <f>S154*H154</f>
        <v>0</v>
      </c>
      <c r="U154" s="36"/>
      <c r="V154" s="36"/>
      <c r="W154" s="36"/>
      <c r="X154" s="36"/>
      <c r="Y154" s="36"/>
      <c r="Z154" s="36"/>
      <c r="AA154" s="36"/>
      <c r="AB154" s="36"/>
      <c r="AC154" s="36"/>
      <c r="AD154" s="36"/>
      <c r="AE154" s="36"/>
      <c r="AR154" s="236" t="s">
        <v>132</v>
      </c>
      <c r="AT154" s="236" t="s">
        <v>134</v>
      </c>
      <c r="AU154" s="236" t="s">
        <v>81</v>
      </c>
      <c r="AY154" s="15" t="s">
        <v>133</v>
      </c>
      <c r="BE154" s="237">
        <f>IF(N154="základní",J154,0)</f>
        <v>0</v>
      </c>
      <c r="BF154" s="237">
        <f>IF(N154="snížená",J154,0)</f>
        <v>0</v>
      </c>
      <c r="BG154" s="237">
        <f>IF(N154="zákl. přenesená",J154,0)</f>
        <v>0</v>
      </c>
      <c r="BH154" s="237">
        <f>IF(N154="sníž. přenesená",J154,0)</f>
        <v>0</v>
      </c>
      <c r="BI154" s="237">
        <f>IF(N154="nulová",J154,0)</f>
        <v>0</v>
      </c>
      <c r="BJ154" s="15" t="s">
        <v>81</v>
      </c>
      <c r="BK154" s="237">
        <f>ROUND(I154*H154,2)</f>
        <v>0</v>
      </c>
      <c r="BL154" s="15" t="s">
        <v>132</v>
      </c>
      <c r="BM154" s="236" t="s">
        <v>1490</v>
      </c>
    </row>
    <row r="155" s="2" customFormat="1">
      <c r="A155" s="36"/>
      <c r="B155" s="37"/>
      <c r="C155" s="38"/>
      <c r="D155" s="238" t="s">
        <v>139</v>
      </c>
      <c r="E155" s="38"/>
      <c r="F155" s="239" t="s">
        <v>1489</v>
      </c>
      <c r="G155" s="38"/>
      <c r="H155" s="38"/>
      <c r="I155" s="143"/>
      <c r="J155" s="38"/>
      <c r="K155" s="38"/>
      <c r="L155" s="42"/>
      <c r="M155" s="240"/>
      <c r="N155" s="241"/>
      <c r="O155" s="89"/>
      <c r="P155" s="89"/>
      <c r="Q155" s="89"/>
      <c r="R155" s="89"/>
      <c r="S155" s="89"/>
      <c r="T155" s="90"/>
      <c r="U155" s="36"/>
      <c r="V155" s="36"/>
      <c r="W155" s="36"/>
      <c r="X155" s="36"/>
      <c r="Y155" s="36"/>
      <c r="Z155" s="36"/>
      <c r="AA155" s="36"/>
      <c r="AB155" s="36"/>
      <c r="AC155" s="36"/>
      <c r="AD155" s="36"/>
      <c r="AE155" s="36"/>
      <c r="AT155" s="15" t="s">
        <v>139</v>
      </c>
      <c r="AU155" s="15" t="s">
        <v>81</v>
      </c>
    </row>
    <row r="156" s="12" customFormat="1">
      <c r="A156" s="12"/>
      <c r="B156" s="242"/>
      <c r="C156" s="243"/>
      <c r="D156" s="238" t="s">
        <v>140</v>
      </c>
      <c r="E156" s="244" t="s">
        <v>177</v>
      </c>
      <c r="F156" s="245" t="s">
        <v>1491</v>
      </c>
      <c r="G156" s="243"/>
      <c r="H156" s="246">
        <v>2</v>
      </c>
      <c r="I156" s="247"/>
      <c r="J156" s="243"/>
      <c r="K156" s="243"/>
      <c r="L156" s="248"/>
      <c r="M156" s="249"/>
      <c r="N156" s="250"/>
      <c r="O156" s="250"/>
      <c r="P156" s="250"/>
      <c r="Q156" s="250"/>
      <c r="R156" s="250"/>
      <c r="S156" s="250"/>
      <c r="T156" s="251"/>
      <c r="U156" s="12"/>
      <c r="V156" s="12"/>
      <c r="W156" s="12"/>
      <c r="X156" s="12"/>
      <c r="Y156" s="12"/>
      <c r="Z156" s="12"/>
      <c r="AA156" s="12"/>
      <c r="AB156" s="12"/>
      <c r="AC156" s="12"/>
      <c r="AD156" s="12"/>
      <c r="AE156" s="12"/>
      <c r="AT156" s="252" t="s">
        <v>140</v>
      </c>
      <c r="AU156" s="252" t="s">
        <v>81</v>
      </c>
      <c r="AV156" s="12" t="s">
        <v>103</v>
      </c>
      <c r="AW156" s="12" t="s">
        <v>30</v>
      </c>
      <c r="AX156" s="12" t="s">
        <v>73</v>
      </c>
      <c r="AY156" s="252" t="s">
        <v>133</v>
      </c>
    </row>
    <row r="157" s="12" customFormat="1">
      <c r="A157" s="12"/>
      <c r="B157" s="242"/>
      <c r="C157" s="243"/>
      <c r="D157" s="238" t="s">
        <v>140</v>
      </c>
      <c r="E157" s="244" t="s">
        <v>178</v>
      </c>
      <c r="F157" s="245" t="s">
        <v>179</v>
      </c>
      <c r="G157" s="243"/>
      <c r="H157" s="246">
        <v>2</v>
      </c>
      <c r="I157" s="247"/>
      <c r="J157" s="243"/>
      <c r="K157" s="243"/>
      <c r="L157" s="248"/>
      <c r="M157" s="249"/>
      <c r="N157" s="250"/>
      <c r="O157" s="250"/>
      <c r="P157" s="250"/>
      <c r="Q157" s="250"/>
      <c r="R157" s="250"/>
      <c r="S157" s="250"/>
      <c r="T157" s="251"/>
      <c r="U157" s="12"/>
      <c r="V157" s="12"/>
      <c r="W157" s="12"/>
      <c r="X157" s="12"/>
      <c r="Y157" s="12"/>
      <c r="Z157" s="12"/>
      <c r="AA157" s="12"/>
      <c r="AB157" s="12"/>
      <c r="AC157" s="12"/>
      <c r="AD157" s="12"/>
      <c r="AE157" s="12"/>
      <c r="AT157" s="252" t="s">
        <v>140</v>
      </c>
      <c r="AU157" s="252" t="s">
        <v>81</v>
      </c>
      <c r="AV157" s="12" t="s">
        <v>103</v>
      </c>
      <c r="AW157" s="12" t="s">
        <v>30</v>
      </c>
      <c r="AX157" s="12" t="s">
        <v>81</v>
      </c>
      <c r="AY157" s="252" t="s">
        <v>133</v>
      </c>
    </row>
    <row r="158" s="2" customFormat="1" ht="21.75" customHeight="1">
      <c r="A158" s="36"/>
      <c r="B158" s="37"/>
      <c r="C158" s="225" t="s">
        <v>180</v>
      </c>
      <c r="D158" s="225" t="s">
        <v>134</v>
      </c>
      <c r="E158" s="226" t="s">
        <v>1492</v>
      </c>
      <c r="F158" s="227" t="s">
        <v>1493</v>
      </c>
      <c r="G158" s="228" t="s">
        <v>191</v>
      </c>
      <c r="H158" s="229">
        <v>600</v>
      </c>
      <c r="I158" s="230"/>
      <c r="J158" s="231">
        <f>ROUND(I158*H158,2)</f>
        <v>0</v>
      </c>
      <c r="K158" s="227" t="s">
        <v>275</v>
      </c>
      <c r="L158" s="42"/>
      <c r="M158" s="232" t="s">
        <v>1</v>
      </c>
      <c r="N158" s="233" t="s">
        <v>38</v>
      </c>
      <c r="O158" s="89"/>
      <c r="P158" s="234">
        <f>O158*H158</f>
        <v>0</v>
      </c>
      <c r="Q158" s="234">
        <v>0</v>
      </c>
      <c r="R158" s="234">
        <f>Q158*H158</f>
        <v>0</v>
      </c>
      <c r="S158" s="234">
        <v>0</v>
      </c>
      <c r="T158" s="235">
        <f>S158*H158</f>
        <v>0</v>
      </c>
      <c r="U158" s="36"/>
      <c r="V158" s="36"/>
      <c r="W158" s="36"/>
      <c r="X158" s="36"/>
      <c r="Y158" s="36"/>
      <c r="Z158" s="36"/>
      <c r="AA158" s="36"/>
      <c r="AB158" s="36"/>
      <c r="AC158" s="36"/>
      <c r="AD158" s="36"/>
      <c r="AE158" s="36"/>
      <c r="AR158" s="236" t="s">
        <v>132</v>
      </c>
      <c r="AT158" s="236" t="s">
        <v>134</v>
      </c>
      <c r="AU158" s="236" t="s">
        <v>81</v>
      </c>
      <c r="AY158" s="15" t="s">
        <v>133</v>
      </c>
      <c r="BE158" s="237">
        <f>IF(N158="základní",J158,0)</f>
        <v>0</v>
      </c>
      <c r="BF158" s="237">
        <f>IF(N158="snížená",J158,0)</f>
        <v>0</v>
      </c>
      <c r="BG158" s="237">
        <f>IF(N158="zákl. přenesená",J158,0)</f>
        <v>0</v>
      </c>
      <c r="BH158" s="237">
        <f>IF(N158="sníž. přenesená",J158,0)</f>
        <v>0</v>
      </c>
      <c r="BI158" s="237">
        <f>IF(N158="nulová",J158,0)</f>
        <v>0</v>
      </c>
      <c r="BJ158" s="15" t="s">
        <v>81</v>
      </c>
      <c r="BK158" s="237">
        <f>ROUND(I158*H158,2)</f>
        <v>0</v>
      </c>
      <c r="BL158" s="15" t="s">
        <v>132</v>
      </c>
      <c r="BM158" s="236" t="s">
        <v>1494</v>
      </c>
    </row>
    <row r="159" s="2" customFormat="1">
      <c r="A159" s="36"/>
      <c r="B159" s="37"/>
      <c r="C159" s="38"/>
      <c r="D159" s="238" t="s">
        <v>139</v>
      </c>
      <c r="E159" s="38"/>
      <c r="F159" s="239" t="s">
        <v>1493</v>
      </c>
      <c r="G159" s="38"/>
      <c r="H159" s="38"/>
      <c r="I159" s="143"/>
      <c r="J159" s="38"/>
      <c r="K159" s="38"/>
      <c r="L159" s="42"/>
      <c r="M159" s="240"/>
      <c r="N159" s="241"/>
      <c r="O159" s="89"/>
      <c r="P159" s="89"/>
      <c r="Q159" s="89"/>
      <c r="R159" s="89"/>
      <c r="S159" s="89"/>
      <c r="T159" s="90"/>
      <c r="U159" s="36"/>
      <c r="V159" s="36"/>
      <c r="W159" s="36"/>
      <c r="X159" s="36"/>
      <c r="Y159" s="36"/>
      <c r="Z159" s="36"/>
      <c r="AA159" s="36"/>
      <c r="AB159" s="36"/>
      <c r="AC159" s="36"/>
      <c r="AD159" s="36"/>
      <c r="AE159" s="36"/>
      <c r="AT159" s="15" t="s">
        <v>139</v>
      </c>
      <c r="AU159" s="15" t="s">
        <v>81</v>
      </c>
    </row>
    <row r="160" s="12" customFormat="1">
      <c r="A160" s="12"/>
      <c r="B160" s="242"/>
      <c r="C160" s="243"/>
      <c r="D160" s="238" t="s">
        <v>140</v>
      </c>
      <c r="E160" s="244" t="s">
        <v>184</v>
      </c>
      <c r="F160" s="245" t="s">
        <v>1495</v>
      </c>
      <c r="G160" s="243"/>
      <c r="H160" s="246">
        <v>600</v>
      </c>
      <c r="I160" s="247"/>
      <c r="J160" s="243"/>
      <c r="K160" s="243"/>
      <c r="L160" s="248"/>
      <c r="M160" s="249"/>
      <c r="N160" s="250"/>
      <c r="O160" s="250"/>
      <c r="P160" s="250"/>
      <c r="Q160" s="250"/>
      <c r="R160" s="250"/>
      <c r="S160" s="250"/>
      <c r="T160" s="251"/>
      <c r="U160" s="12"/>
      <c r="V160" s="12"/>
      <c r="W160" s="12"/>
      <c r="X160" s="12"/>
      <c r="Y160" s="12"/>
      <c r="Z160" s="12"/>
      <c r="AA160" s="12"/>
      <c r="AB160" s="12"/>
      <c r="AC160" s="12"/>
      <c r="AD160" s="12"/>
      <c r="AE160" s="12"/>
      <c r="AT160" s="252" t="s">
        <v>140</v>
      </c>
      <c r="AU160" s="252" t="s">
        <v>81</v>
      </c>
      <c r="AV160" s="12" t="s">
        <v>103</v>
      </c>
      <c r="AW160" s="12" t="s">
        <v>30</v>
      </c>
      <c r="AX160" s="12" t="s">
        <v>73</v>
      </c>
      <c r="AY160" s="252" t="s">
        <v>133</v>
      </c>
    </row>
    <row r="161" s="12" customFormat="1">
      <c r="A161" s="12"/>
      <c r="B161" s="242"/>
      <c r="C161" s="243"/>
      <c r="D161" s="238" t="s">
        <v>140</v>
      </c>
      <c r="E161" s="244" t="s">
        <v>185</v>
      </c>
      <c r="F161" s="245" t="s">
        <v>186</v>
      </c>
      <c r="G161" s="243"/>
      <c r="H161" s="246">
        <v>600</v>
      </c>
      <c r="I161" s="247"/>
      <c r="J161" s="243"/>
      <c r="K161" s="243"/>
      <c r="L161" s="248"/>
      <c r="M161" s="249"/>
      <c r="N161" s="250"/>
      <c r="O161" s="250"/>
      <c r="P161" s="250"/>
      <c r="Q161" s="250"/>
      <c r="R161" s="250"/>
      <c r="S161" s="250"/>
      <c r="T161" s="251"/>
      <c r="U161" s="12"/>
      <c r="V161" s="12"/>
      <c r="W161" s="12"/>
      <c r="X161" s="12"/>
      <c r="Y161" s="12"/>
      <c r="Z161" s="12"/>
      <c r="AA161" s="12"/>
      <c r="AB161" s="12"/>
      <c r="AC161" s="12"/>
      <c r="AD161" s="12"/>
      <c r="AE161" s="12"/>
      <c r="AT161" s="252" t="s">
        <v>140</v>
      </c>
      <c r="AU161" s="252" t="s">
        <v>81</v>
      </c>
      <c r="AV161" s="12" t="s">
        <v>103</v>
      </c>
      <c r="AW161" s="12" t="s">
        <v>30</v>
      </c>
      <c r="AX161" s="12" t="s">
        <v>81</v>
      </c>
      <c r="AY161" s="252" t="s">
        <v>133</v>
      </c>
    </row>
    <row r="162" s="2" customFormat="1" ht="21.75" customHeight="1">
      <c r="A162" s="36"/>
      <c r="B162" s="37"/>
      <c r="C162" s="225" t="s">
        <v>188</v>
      </c>
      <c r="D162" s="225" t="s">
        <v>134</v>
      </c>
      <c r="E162" s="226" t="s">
        <v>1496</v>
      </c>
      <c r="F162" s="227" t="s">
        <v>1497</v>
      </c>
      <c r="G162" s="228" t="s">
        <v>191</v>
      </c>
      <c r="H162" s="229">
        <v>2</v>
      </c>
      <c r="I162" s="230"/>
      <c r="J162" s="231">
        <f>ROUND(I162*H162,2)</f>
        <v>0</v>
      </c>
      <c r="K162" s="227" t="s">
        <v>275</v>
      </c>
      <c r="L162" s="42"/>
      <c r="M162" s="232" t="s">
        <v>1</v>
      </c>
      <c r="N162" s="233" t="s">
        <v>38</v>
      </c>
      <c r="O162" s="89"/>
      <c r="P162" s="234">
        <f>O162*H162</f>
        <v>0</v>
      </c>
      <c r="Q162" s="234">
        <v>0</v>
      </c>
      <c r="R162" s="234">
        <f>Q162*H162</f>
        <v>0</v>
      </c>
      <c r="S162" s="234">
        <v>0</v>
      </c>
      <c r="T162" s="235">
        <f>S162*H162</f>
        <v>0</v>
      </c>
      <c r="U162" s="36"/>
      <c r="V162" s="36"/>
      <c r="W162" s="36"/>
      <c r="X162" s="36"/>
      <c r="Y162" s="36"/>
      <c r="Z162" s="36"/>
      <c r="AA162" s="36"/>
      <c r="AB162" s="36"/>
      <c r="AC162" s="36"/>
      <c r="AD162" s="36"/>
      <c r="AE162" s="36"/>
      <c r="AR162" s="236" t="s">
        <v>132</v>
      </c>
      <c r="AT162" s="236" t="s">
        <v>134</v>
      </c>
      <c r="AU162" s="236" t="s">
        <v>81</v>
      </c>
      <c r="AY162" s="15" t="s">
        <v>133</v>
      </c>
      <c r="BE162" s="237">
        <f>IF(N162="základní",J162,0)</f>
        <v>0</v>
      </c>
      <c r="BF162" s="237">
        <f>IF(N162="snížená",J162,0)</f>
        <v>0</v>
      </c>
      <c r="BG162" s="237">
        <f>IF(N162="zákl. přenesená",J162,0)</f>
        <v>0</v>
      </c>
      <c r="BH162" s="237">
        <f>IF(N162="sníž. přenesená",J162,0)</f>
        <v>0</v>
      </c>
      <c r="BI162" s="237">
        <f>IF(N162="nulová",J162,0)</f>
        <v>0</v>
      </c>
      <c r="BJ162" s="15" t="s">
        <v>81</v>
      </c>
      <c r="BK162" s="237">
        <f>ROUND(I162*H162,2)</f>
        <v>0</v>
      </c>
      <c r="BL162" s="15" t="s">
        <v>132</v>
      </c>
      <c r="BM162" s="236" t="s">
        <v>1498</v>
      </c>
    </row>
    <row r="163" s="2" customFormat="1">
      <c r="A163" s="36"/>
      <c r="B163" s="37"/>
      <c r="C163" s="38"/>
      <c r="D163" s="238" t="s">
        <v>139</v>
      </c>
      <c r="E163" s="38"/>
      <c r="F163" s="239" t="s">
        <v>1497</v>
      </c>
      <c r="G163" s="38"/>
      <c r="H163" s="38"/>
      <c r="I163" s="143"/>
      <c r="J163" s="38"/>
      <c r="K163" s="38"/>
      <c r="L163" s="42"/>
      <c r="M163" s="240"/>
      <c r="N163" s="241"/>
      <c r="O163" s="89"/>
      <c r="P163" s="89"/>
      <c r="Q163" s="89"/>
      <c r="R163" s="89"/>
      <c r="S163" s="89"/>
      <c r="T163" s="90"/>
      <c r="U163" s="36"/>
      <c r="V163" s="36"/>
      <c r="W163" s="36"/>
      <c r="X163" s="36"/>
      <c r="Y163" s="36"/>
      <c r="Z163" s="36"/>
      <c r="AA163" s="36"/>
      <c r="AB163" s="36"/>
      <c r="AC163" s="36"/>
      <c r="AD163" s="36"/>
      <c r="AE163" s="36"/>
      <c r="AT163" s="15" t="s">
        <v>139</v>
      </c>
      <c r="AU163" s="15" t="s">
        <v>81</v>
      </c>
    </row>
    <row r="164" s="12" customFormat="1">
      <c r="A164" s="12"/>
      <c r="B164" s="242"/>
      <c r="C164" s="243"/>
      <c r="D164" s="238" t="s">
        <v>140</v>
      </c>
      <c r="E164" s="244" t="s">
        <v>1097</v>
      </c>
      <c r="F164" s="245" t="s">
        <v>1499</v>
      </c>
      <c r="G164" s="243"/>
      <c r="H164" s="246">
        <v>2</v>
      </c>
      <c r="I164" s="247"/>
      <c r="J164" s="243"/>
      <c r="K164" s="243"/>
      <c r="L164" s="248"/>
      <c r="M164" s="249"/>
      <c r="N164" s="250"/>
      <c r="O164" s="250"/>
      <c r="P164" s="250"/>
      <c r="Q164" s="250"/>
      <c r="R164" s="250"/>
      <c r="S164" s="250"/>
      <c r="T164" s="251"/>
      <c r="U164" s="12"/>
      <c r="V164" s="12"/>
      <c r="W164" s="12"/>
      <c r="X164" s="12"/>
      <c r="Y164" s="12"/>
      <c r="Z164" s="12"/>
      <c r="AA164" s="12"/>
      <c r="AB164" s="12"/>
      <c r="AC164" s="12"/>
      <c r="AD164" s="12"/>
      <c r="AE164" s="12"/>
      <c r="AT164" s="252" t="s">
        <v>140</v>
      </c>
      <c r="AU164" s="252" t="s">
        <v>81</v>
      </c>
      <c r="AV164" s="12" t="s">
        <v>103</v>
      </c>
      <c r="AW164" s="12" t="s">
        <v>30</v>
      </c>
      <c r="AX164" s="12" t="s">
        <v>73</v>
      </c>
      <c r="AY164" s="252" t="s">
        <v>133</v>
      </c>
    </row>
    <row r="165" s="12" customFormat="1">
      <c r="A165" s="12"/>
      <c r="B165" s="242"/>
      <c r="C165" s="243"/>
      <c r="D165" s="238" t="s">
        <v>140</v>
      </c>
      <c r="E165" s="244" t="s">
        <v>1500</v>
      </c>
      <c r="F165" s="245" t="s">
        <v>1501</v>
      </c>
      <c r="G165" s="243"/>
      <c r="H165" s="246">
        <v>2</v>
      </c>
      <c r="I165" s="247"/>
      <c r="J165" s="243"/>
      <c r="K165" s="243"/>
      <c r="L165" s="248"/>
      <c r="M165" s="249"/>
      <c r="N165" s="250"/>
      <c r="O165" s="250"/>
      <c r="P165" s="250"/>
      <c r="Q165" s="250"/>
      <c r="R165" s="250"/>
      <c r="S165" s="250"/>
      <c r="T165" s="251"/>
      <c r="U165" s="12"/>
      <c r="V165" s="12"/>
      <c r="W165" s="12"/>
      <c r="X165" s="12"/>
      <c r="Y165" s="12"/>
      <c r="Z165" s="12"/>
      <c r="AA165" s="12"/>
      <c r="AB165" s="12"/>
      <c r="AC165" s="12"/>
      <c r="AD165" s="12"/>
      <c r="AE165" s="12"/>
      <c r="AT165" s="252" t="s">
        <v>140</v>
      </c>
      <c r="AU165" s="252" t="s">
        <v>81</v>
      </c>
      <c r="AV165" s="12" t="s">
        <v>103</v>
      </c>
      <c r="AW165" s="12" t="s">
        <v>30</v>
      </c>
      <c r="AX165" s="12" t="s">
        <v>81</v>
      </c>
      <c r="AY165" s="252" t="s">
        <v>133</v>
      </c>
    </row>
    <row r="166" s="2" customFormat="1" ht="21.75" customHeight="1">
      <c r="A166" s="36"/>
      <c r="B166" s="37"/>
      <c r="C166" s="225" t="s">
        <v>195</v>
      </c>
      <c r="D166" s="225" t="s">
        <v>134</v>
      </c>
      <c r="E166" s="226" t="s">
        <v>1502</v>
      </c>
      <c r="F166" s="227" t="s">
        <v>1503</v>
      </c>
      <c r="G166" s="228" t="s">
        <v>191</v>
      </c>
      <c r="H166" s="229">
        <v>600</v>
      </c>
      <c r="I166" s="230"/>
      <c r="J166" s="231">
        <f>ROUND(I166*H166,2)</f>
        <v>0</v>
      </c>
      <c r="K166" s="227" t="s">
        <v>275</v>
      </c>
      <c r="L166" s="42"/>
      <c r="M166" s="232" t="s">
        <v>1</v>
      </c>
      <c r="N166" s="233" t="s">
        <v>38</v>
      </c>
      <c r="O166" s="89"/>
      <c r="P166" s="234">
        <f>O166*H166</f>
        <v>0</v>
      </c>
      <c r="Q166" s="234">
        <v>0</v>
      </c>
      <c r="R166" s="234">
        <f>Q166*H166</f>
        <v>0</v>
      </c>
      <c r="S166" s="234">
        <v>0</v>
      </c>
      <c r="T166" s="235">
        <f>S166*H166</f>
        <v>0</v>
      </c>
      <c r="U166" s="36"/>
      <c r="V166" s="36"/>
      <c r="W166" s="36"/>
      <c r="X166" s="36"/>
      <c r="Y166" s="36"/>
      <c r="Z166" s="36"/>
      <c r="AA166" s="36"/>
      <c r="AB166" s="36"/>
      <c r="AC166" s="36"/>
      <c r="AD166" s="36"/>
      <c r="AE166" s="36"/>
      <c r="AR166" s="236" t="s">
        <v>132</v>
      </c>
      <c r="AT166" s="236" t="s">
        <v>134</v>
      </c>
      <c r="AU166" s="236" t="s">
        <v>81</v>
      </c>
      <c r="AY166" s="15" t="s">
        <v>133</v>
      </c>
      <c r="BE166" s="237">
        <f>IF(N166="základní",J166,0)</f>
        <v>0</v>
      </c>
      <c r="BF166" s="237">
        <f>IF(N166="snížená",J166,0)</f>
        <v>0</v>
      </c>
      <c r="BG166" s="237">
        <f>IF(N166="zákl. přenesená",J166,0)</f>
        <v>0</v>
      </c>
      <c r="BH166" s="237">
        <f>IF(N166="sníž. přenesená",J166,0)</f>
        <v>0</v>
      </c>
      <c r="BI166" s="237">
        <f>IF(N166="nulová",J166,0)</f>
        <v>0</v>
      </c>
      <c r="BJ166" s="15" t="s">
        <v>81</v>
      </c>
      <c r="BK166" s="237">
        <f>ROUND(I166*H166,2)</f>
        <v>0</v>
      </c>
      <c r="BL166" s="15" t="s">
        <v>132</v>
      </c>
      <c r="BM166" s="236" t="s">
        <v>1504</v>
      </c>
    </row>
    <row r="167" s="2" customFormat="1">
      <c r="A167" s="36"/>
      <c r="B167" s="37"/>
      <c r="C167" s="38"/>
      <c r="D167" s="238" t="s">
        <v>139</v>
      </c>
      <c r="E167" s="38"/>
      <c r="F167" s="239" t="s">
        <v>1503</v>
      </c>
      <c r="G167" s="38"/>
      <c r="H167" s="38"/>
      <c r="I167" s="143"/>
      <c r="J167" s="38"/>
      <c r="K167" s="38"/>
      <c r="L167" s="42"/>
      <c r="M167" s="240"/>
      <c r="N167" s="241"/>
      <c r="O167" s="89"/>
      <c r="P167" s="89"/>
      <c r="Q167" s="89"/>
      <c r="R167" s="89"/>
      <c r="S167" s="89"/>
      <c r="T167" s="90"/>
      <c r="U167" s="36"/>
      <c r="V167" s="36"/>
      <c r="W167" s="36"/>
      <c r="X167" s="36"/>
      <c r="Y167" s="36"/>
      <c r="Z167" s="36"/>
      <c r="AA167" s="36"/>
      <c r="AB167" s="36"/>
      <c r="AC167" s="36"/>
      <c r="AD167" s="36"/>
      <c r="AE167" s="36"/>
      <c r="AT167" s="15" t="s">
        <v>139</v>
      </c>
      <c r="AU167" s="15" t="s">
        <v>81</v>
      </c>
    </row>
    <row r="168" s="12" customFormat="1">
      <c r="A168" s="12"/>
      <c r="B168" s="242"/>
      <c r="C168" s="243"/>
      <c r="D168" s="238" t="s">
        <v>140</v>
      </c>
      <c r="E168" s="244" t="s">
        <v>199</v>
      </c>
      <c r="F168" s="245" t="s">
        <v>1495</v>
      </c>
      <c r="G168" s="243"/>
      <c r="H168" s="246">
        <v>600</v>
      </c>
      <c r="I168" s="247"/>
      <c r="J168" s="243"/>
      <c r="K168" s="243"/>
      <c r="L168" s="248"/>
      <c r="M168" s="249"/>
      <c r="N168" s="250"/>
      <c r="O168" s="250"/>
      <c r="P168" s="250"/>
      <c r="Q168" s="250"/>
      <c r="R168" s="250"/>
      <c r="S168" s="250"/>
      <c r="T168" s="251"/>
      <c r="U168" s="12"/>
      <c r="V168" s="12"/>
      <c r="W168" s="12"/>
      <c r="X168" s="12"/>
      <c r="Y168" s="12"/>
      <c r="Z168" s="12"/>
      <c r="AA168" s="12"/>
      <c r="AB168" s="12"/>
      <c r="AC168" s="12"/>
      <c r="AD168" s="12"/>
      <c r="AE168" s="12"/>
      <c r="AT168" s="252" t="s">
        <v>140</v>
      </c>
      <c r="AU168" s="252" t="s">
        <v>81</v>
      </c>
      <c r="AV168" s="12" t="s">
        <v>103</v>
      </c>
      <c r="AW168" s="12" t="s">
        <v>30</v>
      </c>
      <c r="AX168" s="12" t="s">
        <v>73</v>
      </c>
      <c r="AY168" s="252" t="s">
        <v>133</v>
      </c>
    </row>
    <row r="169" s="12" customFormat="1">
      <c r="A169" s="12"/>
      <c r="B169" s="242"/>
      <c r="C169" s="243"/>
      <c r="D169" s="238" t="s">
        <v>140</v>
      </c>
      <c r="E169" s="244" t="s">
        <v>200</v>
      </c>
      <c r="F169" s="245" t="s">
        <v>201</v>
      </c>
      <c r="G169" s="243"/>
      <c r="H169" s="246">
        <v>600</v>
      </c>
      <c r="I169" s="247"/>
      <c r="J169" s="243"/>
      <c r="K169" s="243"/>
      <c r="L169" s="248"/>
      <c r="M169" s="249"/>
      <c r="N169" s="250"/>
      <c r="O169" s="250"/>
      <c r="P169" s="250"/>
      <c r="Q169" s="250"/>
      <c r="R169" s="250"/>
      <c r="S169" s="250"/>
      <c r="T169" s="251"/>
      <c r="U169" s="12"/>
      <c r="V169" s="12"/>
      <c r="W169" s="12"/>
      <c r="X169" s="12"/>
      <c r="Y169" s="12"/>
      <c r="Z169" s="12"/>
      <c r="AA169" s="12"/>
      <c r="AB169" s="12"/>
      <c r="AC169" s="12"/>
      <c r="AD169" s="12"/>
      <c r="AE169" s="12"/>
      <c r="AT169" s="252" t="s">
        <v>140</v>
      </c>
      <c r="AU169" s="252" t="s">
        <v>81</v>
      </c>
      <c r="AV169" s="12" t="s">
        <v>103</v>
      </c>
      <c r="AW169" s="12" t="s">
        <v>30</v>
      </c>
      <c r="AX169" s="12" t="s">
        <v>81</v>
      </c>
      <c r="AY169" s="252" t="s">
        <v>133</v>
      </c>
    </row>
    <row r="170" s="2" customFormat="1" ht="21.75" customHeight="1">
      <c r="A170" s="36"/>
      <c r="B170" s="37"/>
      <c r="C170" s="225" t="s">
        <v>202</v>
      </c>
      <c r="D170" s="225" t="s">
        <v>134</v>
      </c>
      <c r="E170" s="226" t="s">
        <v>1505</v>
      </c>
      <c r="F170" s="227" t="s">
        <v>1506</v>
      </c>
      <c r="G170" s="228" t="s">
        <v>191</v>
      </c>
      <c r="H170" s="229">
        <v>2</v>
      </c>
      <c r="I170" s="230"/>
      <c r="J170" s="231">
        <f>ROUND(I170*H170,2)</f>
        <v>0</v>
      </c>
      <c r="K170" s="227" t="s">
        <v>275</v>
      </c>
      <c r="L170" s="42"/>
      <c r="M170" s="232" t="s">
        <v>1</v>
      </c>
      <c r="N170" s="233" t="s">
        <v>38</v>
      </c>
      <c r="O170" s="89"/>
      <c r="P170" s="234">
        <f>O170*H170</f>
        <v>0</v>
      </c>
      <c r="Q170" s="234">
        <v>0</v>
      </c>
      <c r="R170" s="234">
        <f>Q170*H170</f>
        <v>0</v>
      </c>
      <c r="S170" s="234">
        <v>0</v>
      </c>
      <c r="T170" s="235">
        <f>S170*H170</f>
        <v>0</v>
      </c>
      <c r="U170" s="36"/>
      <c r="V170" s="36"/>
      <c r="W170" s="36"/>
      <c r="X170" s="36"/>
      <c r="Y170" s="36"/>
      <c r="Z170" s="36"/>
      <c r="AA170" s="36"/>
      <c r="AB170" s="36"/>
      <c r="AC170" s="36"/>
      <c r="AD170" s="36"/>
      <c r="AE170" s="36"/>
      <c r="AR170" s="236" t="s">
        <v>132</v>
      </c>
      <c r="AT170" s="236" t="s">
        <v>134</v>
      </c>
      <c r="AU170" s="236" t="s">
        <v>81</v>
      </c>
      <c r="AY170" s="15" t="s">
        <v>133</v>
      </c>
      <c r="BE170" s="237">
        <f>IF(N170="základní",J170,0)</f>
        <v>0</v>
      </c>
      <c r="BF170" s="237">
        <f>IF(N170="snížená",J170,0)</f>
        <v>0</v>
      </c>
      <c r="BG170" s="237">
        <f>IF(N170="zákl. přenesená",J170,0)</f>
        <v>0</v>
      </c>
      <c r="BH170" s="237">
        <f>IF(N170="sníž. přenesená",J170,0)</f>
        <v>0</v>
      </c>
      <c r="BI170" s="237">
        <f>IF(N170="nulová",J170,0)</f>
        <v>0</v>
      </c>
      <c r="BJ170" s="15" t="s">
        <v>81</v>
      </c>
      <c r="BK170" s="237">
        <f>ROUND(I170*H170,2)</f>
        <v>0</v>
      </c>
      <c r="BL170" s="15" t="s">
        <v>132</v>
      </c>
      <c r="BM170" s="236" t="s">
        <v>1507</v>
      </c>
    </row>
    <row r="171" s="2" customFormat="1">
      <c r="A171" s="36"/>
      <c r="B171" s="37"/>
      <c r="C171" s="38"/>
      <c r="D171" s="238" t="s">
        <v>139</v>
      </c>
      <c r="E171" s="38"/>
      <c r="F171" s="239" t="s">
        <v>1506</v>
      </c>
      <c r="G171" s="38"/>
      <c r="H171" s="38"/>
      <c r="I171" s="143"/>
      <c r="J171" s="38"/>
      <c r="K171" s="38"/>
      <c r="L171" s="42"/>
      <c r="M171" s="240"/>
      <c r="N171" s="241"/>
      <c r="O171" s="89"/>
      <c r="P171" s="89"/>
      <c r="Q171" s="89"/>
      <c r="R171" s="89"/>
      <c r="S171" s="89"/>
      <c r="T171" s="90"/>
      <c r="U171" s="36"/>
      <c r="V171" s="36"/>
      <c r="W171" s="36"/>
      <c r="X171" s="36"/>
      <c r="Y171" s="36"/>
      <c r="Z171" s="36"/>
      <c r="AA171" s="36"/>
      <c r="AB171" s="36"/>
      <c r="AC171" s="36"/>
      <c r="AD171" s="36"/>
      <c r="AE171" s="36"/>
      <c r="AT171" s="15" t="s">
        <v>139</v>
      </c>
      <c r="AU171" s="15" t="s">
        <v>81</v>
      </c>
    </row>
    <row r="172" s="12" customFormat="1">
      <c r="A172" s="12"/>
      <c r="B172" s="242"/>
      <c r="C172" s="243"/>
      <c r="D172" s="238" t="s">
        <v>140</v>
      </c>
      <c r="E172" s="244" t="s">
        <v>206</v>
      </c>
      <c r="F172" s="245" t="s">
        <v>1499</v>
      </c>
      <c r="G172" s="243"/>
      <c r="H172" s="246">
        <v>2</v>
      </c>
      <c r="I172" s="247"/>
      <c r="J172" s="243"/>
      <c r="K172" s="243"/>
      <c r="L172" s="248"/>
      <c r="M172" s="249"/>
      <c r="N172" s="250"/>
      <c r="O172" s="250"/>
      <c r="P172" s="250"/>
      <c r="Q172" s="250"/>
      <c r="R172" s="250"/>
      <c r="S172" s="250"/>
      <c r="T172" s="251"/>
      <c r="U172" s="12"/>
      <c r="V172" s="12"/>
      <c r="W172" s="12"/>
      <c r="X172" s="12"/>
      <c r="Y172" s="12"/>
      <c r="Z172" s="12"/>
      <c r="AA172" s="12"/>
      <c r="AB172" s="12"/>
      <c r="AC172" s="12"/>
      <c r="AD172" s="12"/>
      <c r="AE172" s="12"/>
      <c r="AT172" s="252" t="s">
        <v>140</v>
      </c>
      <c r="AU172" s="252" t="s">
        <v>81</v>
      </c>
      <c r="AV172" s="12" t="s">
        <v>103</v>
      </c>
      <c r="AW172" s="12" t="s">
        <v>30</v>
      </c>
      <c r="AX172" s="12" t="s">
        <v>73</v>
      </c>
      <c r="AY172" s="252" t="s">
        <v>133</v>
      </c>
    </row>
    <row r="173" s="12" customFormat="1">
      <c r="A173" s="12"/>
      <c r="B173" s="242"/>
      <c r="C173" s="243"/>
      <c r="D173" s="238" t="s">
        <v>140</v>
      </c>
      <c r="E173" s="244" t="s">
        <v>208</v>
      </c>
      <c r="F173" s="245" t="s">
        <v>209</v>
      </c>
      <c r="G173" s="243"/>
      <c r="H173" s="246">
        <v>2</v>
      </c>
      <c r="I173" s="247"/>
      <c r="J173" s="243"/>
      <c r="K173" s="243"/>
      <c r="L173" s="248"/>
      <c r="M173" s="249"/>
      <c r="N173" s="250"/>
      <c r="O173" s="250"/>
      <c r="P173" s="250"/>
      <c r="Q173" s="250"/>
      <c r="R173" s="250"/>
      <c r="S173" s="250"/>
      <c r="T173" s="251"/>
      <c r="U173" s="12"/>
      <c r="V173" s="12"/>
      <c r="W173" s="12"/>
      <c r="X173" s="12"/>
      <c r="Y173" s="12"/>
      <c r="Z173" s="12"/>
      <c r="AA173" s="12"/>
      <c r="AB173" s="12"/>
      <c r="AC173" s="12"/>
      <c r="AD173" s="12"/>
      <c r="AE173" s="12"/>
      <c r="AT173" s="252" t="s">
        <v>140</v>
      </c>
      <c r="AU173" s="252" t="s">
        <v>81</v>
      </c>
      <c r="AV173" s="12" t="s">
        <v>103</v>
      </c>
      <c r="AW173" s="12" t="s">
        <v>30</v>
      </c>
      <c r="AX173" s="12" t="s">
        <v>81</v>
      </c>
      <c r="AY173" s="252" t="s">
        <v>133</v>
      </c>
    </row>
    <row r="174" s="2" customFormat="1" ht="21.75" customHeight="1">
      <c r="A174" s="36"/>
      <c r="B174" s="37"/>
      <c r="C174" s="225" t="s">
        <v>210</v>
      </c>
      <c r="D174" s="225" t="s">
        <v>134</v>
      </c>
      <c r="E174" s="226" t="s">
        <v>1508</v>
      </c>
      <c r="F174" s="227" t="s">
        <v>1509</v>
      </c>
      <c r="G174" s="228" t="s">
        <v>191</v>
      </c>
      <c r="H174" s="229">
        <v>2</v>
      </c>
      <c r="I174" s="230"/>
      <c r="J174" s="231">
        <f>ROUND(I174*H174,2)</f>
        <v>0</v>
      </c>
      <c r="K174" s="227" t="s">
        <v>275</v>
      </c>
      <c r="L174" s="42"/>
      <c r="M174" s="232" t="s">
        <v>1</v>
      </c>
      <c r="N174" s="233" t="s">
        <v>38</v>
      </c>
      <c r="O174" s="89"/>
      <c r="P174" s="234">
        <f>O174*H174</f>
        <v>0</v>
      </c>
      <c r="Q174" s="234">
        <v>0</v>
      </c>
      <c r="R174" s="234">
        <f>Q174*H174</f>
        <v>0</v>
      </c>
      <c r="S174" s="234">
        <v>0</v>
      </c>
      <c r="T174" s="235">
        <f>S174*H174</f>
        <v>0</v>
      </c>
      <c r="U174" s="36"/>
      <c r="V174" s="36"/>
      <c r="W174" s="36"/>
      <c r="X174" s="36"/>
      <c r="Y174" s="36"/>
      <c r="Z174" s="36"/>
      <c r="AA174" s="36"/>
      <c r="AB174" s="36"/>
      <c r="AC174" s="36"/>
      <c r="AD174" s="36"/>
      <c r="AE174" s="36"/>
      <c r="AR174" s="236" t="s">
        <v>132</v>
      </c>
      <c r="AT174" s="236" t="s">
        <v>134</v>
      </c>
      <c r="AU174" s="236" t="s">
        <v>81</v>
      </c>
      <c r="AY174" s="15" t="s">
        <v>133</v>
      </c>
      <c r="BE174" s="237">
        <f>IF(N174="základní",J174,0)</f>
        <v>0</v>
      </c>
      <c r="BF174" s="237">
        <f>IF(N174="snížená",J174,0)</f>
        <v>0</v>
      </c>
      <c r="BG174" s="237">
        <f>IF(N174="zákl. přenesená",J174,0)</f>
        <v>0</v>
      </c>
      <c r="BH174" s="237">
        <f>IF(N174="sníž. přenesená",J174,0)</f>
        <v>0</v>
      </c>
      <c r="BI174" s="237">
        <f>IF(N174="nulová",J174,0)</f>
        <v>0</v>
      </c>
      <c r="BJ174" s="15" t="s">
        <v>81</v>
      </c>
      <c r="BK174" s="237">
        <f>ROUND(I174*H174,2)</f>
        <v>0</v>
      </c>
      <c r="BL174" s="15" t="s">
        <v>132</v>
      </c>
      <c r="BM174" s="236" t="s">
        <v>1510</v>
      </c>
    </row>
    <row r="175" s="2" customFormat="1">
      <c r="A175" s="36"/>
      <c r="B175" s="37"/>
      <c r="C175" s="38"/>
      <c r="D175" s="238" t="s">
        <v>139</v>
      </c>
      <c r="E175" s="38"/>
      <c r="F175" s="239" t="s">
        <v>1509</v>
      </c>
      <c r="G175" s="38"/>
      <c r="H175" s="38"/>
      <c r="I175" s="143"/>
      <c r="J175" s="38"/>
      <c r="K175" s="38"/>
      <c r="L175" s="42"/>
      <c r="M175" s="240"/>
      <c r="N175" s="241"/>
      <c r="O175" s="89"/>
      <c r="P175" s="89"/>
      <c r="Q175" s="89"/>
      <c r="R175" s="89"/>
      <c r="S175" s="89"/>
      <c r="T175" s="90"/>
      <c r="U175" s="36"/>
      <c r="V175" s="36"/>
      <c r="W175" s="36"/>
      <c r="X175" s="36"/>
      <c r="Y175" s="36"/>
      <c r="Z175" s="36"/>
      <c r="AA175" s="36"/>
      <c r="AB175" s="36"/>
      <c r="AC175" s="36"/>
      <c r="AD175" s="36"/>
      <c r="AE175" s="36"/>
      <c r="AT175" s="15" t="s">
        <v>139</v>
      </c>
      <c r="AU175" s="15" t="s">
        <v>81</v>
      </c>
    </row>
    <row r="176" s="12" customFormat="1">
      <c r="A176" s="12"/>
      <c r="B176" s="242"/>
      <c r="C176" s="243"/>
      <c r="D176" s="238" t="s">
        <v>140</v>
      </c>
      <c r="E176" s="244" t="s">
        <v>102</v>
      </c>
      <c r="F176" s="245" t="s">
        <v>1511</v>
      </c>
      <c r="G176" s="243"/>
      <c r="H176" s="246">
        <v>2</v>
      </c>
      <c r="I176" s="247"/>
      <c r="J176" s="243"/>
      <c r="K176" s="243"/>
      <c r="L176" s="248"/>
      <c r="M176" s="249"/>
      <c r="N176" s="250"/>
      <c r="O176" s="250"/>
      <c r="P176" s="250"/>
      <c r="Q176" s="250"/>
      <c r="R176" s="250"/>
      <c r="S176" s="250"/>
      <c r="T176" s="251"/>
      <c r="U176" s="12"/>
      <c r="V176" s="12"/>
      <c r="W176" s="12"/>
      <c r="X176" s="12"/>
      <c r="Y176" s="12"/>
      <c r="Z176" s="12"/>
      <c r="AA176" s="12"/>
      <c r="AB176" s="12"/>
      <c r="AC176" s="12"/>
      <c r="AD176" s="12"/>
      <c r="AE176" s="12"/>
      <c r="AT176" s="252" t="s">
        <v>140</v>
      </c>
      <c r="AU176" s="252" t="s">
        <v>81</v>
      </c>
      <c r="AV176" s="12" t="s">
        <v>103</v>
      </c>
      <c r="AW176" s="12" t="s">
        <v>30</v>
      </c>
      <c r="AX176" s="12" t="s">
        <v>73</v>
      </c>
      <c r="AY176" s="252" t="s">
        <v>133</v>
      </c>
    </row>
    <row r="177" s="12" customFormat="1">
      <c r="A177" s="12"/>
      <c r="B177" s="242"/>
      <c r="C177" s="243"/>
      <c r="D177" s="238" t="s">
        <v>140</v>
      </c>
      <c r="E177" s="244" t="s">
        <v>216</v>
      </c>
      <c r="F177" s="245" t="s">
        <v>217</v>
      </c>
      <c r="G177" s="243"/>
      <c r="H177" s="246">
        <v>2</v>
      </c>
      <c r="I177" s="247"/>
      <c r="J177" s="243"/>
      <c r="K177" s="243"/>
      <c r="L177" s="248"/>
      <c r="M177" s="249"/>
      <c r="N177" s="250"/>
      <c r="O177" s="250"/>
      <c r="P177" s="250"/>
      <c r="Q177" s="250"/>
      <c r="R177" s="250"/>
      <c r="S177" s="250"/>
      <c r="T177" s="251"/>
      <c r="U177" s="12"/>
      <c r="V177" s="12"/>
      <c r="W177" s="12"/>
      <c r="X177" s="12"/>
      <c r="Y177" s="12"/>
      <c r="Z177" s="12"/>
      <c r="AA177" s="12"/>
      <c r="AB177" s="12"/>
      <c r="AC177" s="12"/>
      <c r="AD177" s="12"/>
      <c r="AE177" s="12"/>
      <c r="AT177" s="252" t="s">
        <v>140</v>
      </c>
      <c r="AU177" s="252" t="s">
        <v>81</v>
      </c>
      <c r="AV177" s="12" t="s">
        <v>103</v>
      </c>
      <c r="AW177" s="12" t="s">
        <v>30</v>
      </c>
      <c r="AX177" s="12" t="s">
        <v>81</v>
      </c>
      <c r="AY177" s="252" t="s">
        <v>133</v>
      </c>
    </row>
    <row r="178" s="2" customFormat="1" ht="21.75" customHeight="1">
      <c r="A178" s="36"/>
      <c r="B178" s="37"/>
      <c r="C178" s="225" t="s">
        <v>218</v>
      </c>
      <c r="D178" s="225" t="s">
        <v>134</v>
      </c>
      <c r="E178" s="226" t="s">
        <v>1512</v>
      </c>
      <c r="F178" s="227" t="s">
        <v>1513</v>
      </c>
      <c r="G178" s="228" t="s">
        <v>191</v>
      </c>
      <c r="H178" s="229">
        <v>20</v>
      </c>
      <c r="I178" s="230"/>
      <c r="J178" s="231">
        <f>ROUND(I178*H178,2)</f>
        <v>0</v>
      </c>
      <c r="K178" s="227" t="s">
        <v>275</v>
      </c>
      <c r="L178" s="42"/>
      <c r="M178" s="232" t="s">
        <v>1</v>
      </c>
      <c r="N178" s="233" t="s">
        <v>38</v>
      </c>
      <c r="O178" s="89"/>
      <c r="P178" s="234">
        <f>O178*H178</f>
        <v>0</v>
      </c>
      <c r="Q178" s="234">
        <v>0</v>
      </c>
      <c r="R178" s="234">
        <f>Q178*H178</f>
        <v>0</v>
      </c>
      <c r="S178" s="234">
        <v>0</v>
      </c>
      <c r="T178" s="235">
        <f>S178*H178</f>
        <v>0</v>
      </c>
      <c r="U178" s="36"/>
      <c r="V178" s="36"/>
      <c r="W178" s="36"/>
      <c r="X178" s="36"/>
      <c r="Y178" s="36"/>
      <c r="Z178" s="36"/>
      <c r="AA178" s="36"/>
      <c r="AB178" s="36"/>
      <c r="AC178" s="36"/>
      <c r="AD178" s="36"/>
      <c r="AE178" s="36"/>
      <c r="AR178" s="236" t="s">
        <v>132</v>
      </c>
      <c r="AT178" s="236" t="s">
        <v>134</v>
      </c>
      <c r="AU178" s="236" t="s">
        <v>81</v>
      </c>
      <c r="AY178" s="15" t="s">
        <v>133</v>
      </c>
      <c r="BE178" s="237">
        <f>IF(N178="základní",J178,0)</f>
        <v>0</v>
      </c>
      <c r="BF178" s="237">
        <f>IF(N178="snížená",J178,0)</f>
        <v>0</v>
      </c>
      <c r="BG178" s="237">
        <f>IF(N178="zákl. přenesená",J178,0)</f>
        <v>0</v>
      </c>
      <c r="BH178" s="237">
        <f>IF(N178="sníž. přenesená",J178,0)</f>
        <v>0</v>
      </c>
      <c r="BI178" s="237">
        <f>IF(N178="nulová",J178,0)</f>
        <v>0</v>
      </c>
      <c r="BJ178" s="15" t="s">
        <v>81</v>
      </c>
      <c r="BK178" s="237">
        <f>ROUND(I178*H178,2)</f>
        <v>0</v>
      </c>
      <c r="BL178" s="15" t="s">
        <v>132</v>
      </c>
      <c r="BM178" s="236" t="s">
        <v>1514</v>
      </c>
    </row>
    <row r="179" s="2" customFormat="1">
      <c r="A179" s="36"/>
      <c r="B179" s="37"/>
      <c r="C179" s="38"/>
      <c r="D179" s="238" t="s">
        <v>139</v>
      </c>
      <c r="E179" s="38"/>
      <c r="F179" s="239" t="s">
        <v>1513</v>
      </c>
      <c r="G179" s="38"/>
      <c r="H179" s="38"/>
      <c r="I179" s="143"/>
      <c r="J179" s="38"/>
      <c r="K179" s="38"/>
      <c r="L179" s="42"/>
      <c r="M179" s="240"/>
      <c r="N179" s="241"/>
      <c r="O179" s="89"/>
      <c r="P179" s="89"/>
      <c r="Q179" s="89"/>
      <c r="R179" s="89"/>
      <c r="S179" s="89"/>
      <c r="T179" s="90"/>
      <c r="U179" s="36"/>
      <c r="V179" s="36"/>
      <c r="W179" s="36"/>
      <c r="X179" s="36"/>
      <c r="Y179" s="36"/>
      <c r="Z179" s="36"/>
      <c r="AA179" s="36"/>
      <c r="AB179" s="36"/>
      <c r="AC179" s="36"/>
      <c r="AD179" s="36"/>
      <c r="AE179" s="36"/>
      <c r="AT179" s="15" t="s">
        <v>139</v>
      </c>
      <c r="AU179" s="15" t="s">
        <v>81</v>
      </c>
    </row>
    <row r="180" s="12" customFormat="1">
      <c r="A180" s="12"/>
      <c r="B180" s="242"/>
      <c r="C180" s="243"/>
      <c r="D180" s="238" t="s">
        <v>140</v>
      </c>
      <c r="E180" s="244" t="s">
        <v>104</v>
      </c>
      <c r="F180" s="245" t="s">
        <v>1515</v>
      </c>
      <c r="G180" s="243"/>
      <c r="H180" s="246">
        <v>20</v>
      </c>
      <c r="I180" s="247"/>
      <c r="J180" s="243"/>
      <c r="K180" s="243"/>
      <c r="L180" s="248"/>
      <c r="M180" s="249"/>
      <c r="N180" s="250"/>
      <c r="O180" s="250"/>
      <c r="P180" s="250"/>
      <c r="Q180" s="250"/>
      <c r="R180" s="250"/>
      <c r="S180" s="250"/>
      <c r="T180" s="251"/>
      <c r="U180" s="12"/>
      <c r="V180" s="12"/>
      <c r="W180" s="12"/>
      <c r="X180" s="12"/>
      <c r="Y180" s="12"/>
      <c r="Z180" s="12"/>
      <c r="AA180" s="12"/>
      <c r="AB180" s="12"/>
      <c r="AC180" s="12"/>
      <c r="AD180" s="12"/>
      <c r="AE180" s="12"/>
      <c r="AT180" s="252" t="s">
        <v>140</v>
      </c>
      <c r="AU180" s="252" t="s">
        <v>81</v>
      </c>
      <c r="AV180" s="12" t="s">
        <v>103</v>
      </c>
      <c r="AW180" s="12" t="s">
        <v>30</v>
      </c>
      <c r="AX180" s="12" t="s">
        <v>73</v>
      </c>
      <c r="AY180" s="252" t="s">
        <v>133</v>
      </c>
    </row>
    <row r="181" s="12" customFormat="1">
      <c r="A181" s="12"/>
      <c r="B181" s="242"/>
      <c r="C181" s="243"/>
      <c r="D181" s="238" t="s">
        <v>140</v>
      </c>
      <c r="E181" s="244" t="s">
        <v>224</v>
      </c>
      <c r="F181" s="245" t="s">
        <v>225</v>
      </c>
      <c r="G181" s="243"/>
      <c r="H181" s="246">
        <v>20</v>
      </c>
      <c r="I181" s="247"/>
      <c r="J181" s="243"/>
      <c r="K181" s="243"/>
      <c r="L181" s="248"/>
      <c r="M181" s="249"/>
      <c r="N181" s="250"/>
      <c r="O181" s="250"/>
      <c r="P181" s="250"/>
      <c r="Q181" s="250"/>
      <c r="R181" s="250"/>
      <c r="S181" s="250"/>
      <c r="T181" s="251"/>
      <c r="U181" s="12"/>
      <c r="V181" s="12"/>
      <c r="W181" s="12"/>
      <c r="X181" s="12"/>
      <c r="Y181" s="12"/>
      <c r="Z181" s="12"/>
      <c r="AA181" s="12"/>
      <c r="AB181" s="12"/>
      <c r="AC181" s="12"/>
      <c r="AD181" s="12"/>
      <c r="AE181" s="12"/>
      <c r="AT181" s="252" t="s">
        <v>140</v>
      </c>
      <c r="AU181" s="252" t="s">
        <v>81</v>
      </c>
      <c r="AV181" s="12" t="s">
        <v>103</v>
      </c>
      <c r="AW181" s="12" t="s">
        <v>30</v>
      </c>
      <c r="AX181" s="12" t="s">
        <v>81</v>
      </c>
      <c r="AY181" s="252" t="s">
        <v>133</v>
      </c>
    </row>
    <row r="182" s="2" customFormat="1" ht="21.75" customHeight="1">
      <c r="A182" s="36"/>
      <c r="B182" s="37"/>
      <c r="C182" s="225" t="s">
        <v>8</v>
      </c>
      <c r="D182" s="225" t="s">
        <v>134</v>
      </c>
      <c r="E182" s="226" t="s">
        <v>1516</v>
      </c>
      <c r="F182" s="227" t="s">
        <v>1517</v>
      </c>
      <c r="G182" s="228" t="s">
        <v>191</v>
      </c>
      <c r="H182" s="229">
        <v>20</v>
      </c>
      <c r="I182" s="230"/>
      <c r="J182" s="231">
        <f>ROUND(I182*H182,2)</f>
        <v>0</v>
      </c>
      <c r="K182" s="227" t="s">
        <v>275</v>
      </c>
      <c r="L182" s="42"/>
      <c r="M182" s="232" t="s">
        <v>1</v>
      </c>
      <c r="N182" s="233" t="s">
        <v>38</v>
      </c>
      <c r="O182" s="89"/>
      <c r="P182" s="234">
        <f>O182*H182</f>
        <v>0</v>
      </c>
      <c r="Q182" s="234">
        <v>0</v>
      </c>
      <c r="R182" s="234">
        <f>Q182*H182</f>
        <v>0</v>
      </c>
      <c r="S182" s="234">
        <v>0</v>
      </c>
      <c r="T182" s="235">
        <f>S182*H182</f>
        <v>0</v>
      </c>
      <c r="U182" s="36"/>
      <c r="V182" s="36"/>
      <c r="W182" s="36"/>
      <c r="X182" s="36"/>
      <c r="Y182" s="36"/>
      <c r="Z182" s="36"/>
      <c r="AA182" s="36"/>
      <c r="AB182" s="36"/>
      <c r="AC182" s="36"/>
      <c r="AD182" s="36"/>
      <c r="AE182" s="36"/>
      <c r="AR182" s="236" t="s">
        <v>132</v>
      </c>
      <c r="AT182" s="236" t="s">
        <v>134</v>
      </c>
      <c r="AU182" s="236" t="s">
        <v>81</v>
      </c>
      <c r="AY182" s="15" t="s">
        <v>133</v>
      </c>
      <c r="BE182" s="237">
        <f>IF(N182="základní",J182,0)</f>
        <v>0</v>
      </c>
      <c r="BF182" s="237">
        <f>IF(N182="snížená",J182,0)</f>
        <v>0</v>
      </c>
      <c r="BG182" s="237">
        <f>IF(N182="zákl. přenesená",J182,0)</f>
        <v>0</v>
      </c>
      <c r="BH182" s="237">
        <f>IF(N182="sníž. přenesená",J182,0)</f>
        <v>0</v>
      </c>
      <c r="BI182" s="237">
        <f>IF(N182="nulová",J182,0)</f>
        <v>0</v>
      </c>
      <c r="BJ182" s="15" t="s">
        <v>81</v>
      </c>
      <c r="BK182" s="237">
        <f>ROUND(I182*H182,2)</f>
        <v>0</v>
      </c>
      <c r="BL182" s="15" t="s">
        <v>132</v>
      </c>
      <c r="BM182" s="236" t="s">
        <v>1518</v>
      </c>
    </row>
    <row r="183" s="2" customFormat="1">
      <c r="A183" s="36"/>
      <c r="B183" s="37"/>
      <c r="C183" s="38"/>
      <c r="D183" s="238" t="s">
        <v>139</v>
      </c>
      <c r="E183" s="38"/>
      <c r="F183" s="239" t="s">
        <v>1517</v>
      </c>
      <c r="G183" s="38"/>
      <c r="H183" s="38"/>
      <c r="I183" s="143"/>
      <c r="J183" s="38"/>
      <c r="K183" s="38"/>
      <c r="L183" s="42"/>
      <c r="M183" s="240"/>
      <c r="N183" s="241"/>
      <c r="O183" s="89"/>
      <c r="P183" s="89"/>
      <c r="Q183" s="89"/>
      <c r="R183" s="89"/>
      <c r="S183" s="89"/>
      <c r="T183" s="90"/>
      <c r="U183" s="36"/>
      <c r="V183" s="36"/>
      <c r="W183" s="36"/>
      <c r="X183" s="36"/>
      <c r="Y183" s="36"/>
      <c r="Z183" s="36"/>
      <c r="AA183" s="36"/>
      <c r="AB183" s="36"/>
      <c r="AC183" s="36"/>
      <c r="AD183" s="36"/>
      <c r="AE183" s="36"/>
      <c r="AT183" s="15" t="s">
        <v>139</v>
      </c>
      <c r="AU183" s="15" t="s">
        <v>81</v>
      </c>
    </row>
    <row r="184" s="12" customFormat="1">
      <c r="A184" s="12"/>
      <c r="B184" s="242"/>
      <c r="C184" s="243"/>
      <c r="D184" s="238" t="s">
        <v>140</v>
      </c>
      <c r="E184" s="244" t="s">
        <v>603</v>
      </c>
      <c r="F184" s="245" t="s">
        <v>1515</v>
      </c>
      <c r="G184" s="243"/>
      <c r="H184" s="246">
        <v>20</v>
      </c>
      <c r="I184" s="247"/>
      <c r="J184" s="243"/>
      <c r="K184" s="243"/>
      <c r="L184" s="248"/>
      <c r="M184" s="249"/>
      <c r="N184" s="250"/>
      <c r="O184" s="250"/>
      <c r="P184" s="250"/>
      <c r="Q184" s="250"/>
      <c r="R184" s="250"/>
      <c r="S184" s="250"/>
      <c r="T184" s="251"/>
      <c r="U184" s="12"/>
      <c r="V184" s="12"/>
      <c r="W184" s="12"/>
      <c r="X184" s="12"/>
      <c r="Y184" s="12"/>
      <c r="Z184" s="12"/>
      <c r="AA184" s="12"/>
      <c r="AB184" s="12"/>
      <c r="AC184" s="12"/>
      <c r="AD184" s="12"/>
      <c r="AE184" s="12"/>
      <c r="AT184" s="252" t="s">
        <v>140</v>
      </c>
      <c r="AU184" s="252" t="s">
        <v>81</v>
      </c>
      <c r="AV184" s="12" t="s">
        <v>103</v>
      </c>
      <c r="AW184" s="12" t="s">
        <v>30</v>
      </c>
      <c r="AX184" s="12" t="s">
        <v>73</v>
      </c>
      <c r="AY184" s="252" t="s">
        <v>133</v>
      </c>
    </row>
    <row r="185" s="12" customFormat="1">
      <c r="A185" s="12"/>
      <c r="B185" s="242"/>
      <c r="C185" s="243"/>
      <c r="D185" s="238" t="s">
        <v>140</v>
      </c>
      <c r="E185" s="244" t="s">
        <v>1519</v>
      </c>
      <c r="F185" s="245" t="s">
        <v>1520</v>
      </c>
      <c r="G185" s="243"/>
      <c r="H185" s="246">
        <v>20</v>
      </c>
      <c r="I185" s="247"/>
      <c r="J185" s="243"/>
      <c r="K185" s="243"/>
      <c r="L185" s="248"/>
      <c r="M185" s="249"/>
      <c r="N185" s="250"/>
      <c r="O185" s="250"/>
      <c r="P185" s="250"/>
      <c r="Q185" s="250"/>
      <c r="R185" s="250"/>
      <c r="S185" s="250"/>
      <c r="T185" s="251"/>
      <c r="U185" s="12"/>
      <c r="V185" s="12"/>
      <c r="W185" s="12"/>
      <c r="X185" s="12"/>
      <c r="Y185" s="12"/>
      <c r="Z185" s="12"/>
      <c r="AA185" s="12"/>
      <c r="AB185" s="12"/>
      <c r="AC185" s="12"/>
      <c r="AD185" s="12"/>
      <c r="AE185" s="12"/>
      <c r="AT185" s="252" t="s">
        <v>140</v>
      </c>
      <c r="AU185" s="252" t="s">
        <v>81</v>
      </c>
      <c r="AV185" s="12" t="s">
        <v>103</v>
      </c>
      <c r="AW185" s="12" t="s">
        <v>30</v>
      </c>
      <c r="AX185" s="12" t="s">
        <v>81</v>
      </c>
      <c r="AY185" s="252" t="s">
        <v>133</v>
      </c>
    </row>
    <row r="186" s="2" customFormat="1" ht="21.75" customHeight="1">
      <c r="A186" s="36"/>
      <c r="B186" s="37"/>
      <c r="C186" s="225" t="s">
        <v>231</v>
      </c>
      <c r="D186" s="225" t="s">
        <v>134</v>
      </c>
      <c r="E186" s="226" t="s">
        <v>1521</v>
      </c>
      <c r="F186" s="227" t="s">
        <v>1522</v>
      </c>
      <c r="G186" s="228" t="s">
        <v>191</v>
      </c>
      <c r="H186" s="229">
        <v>10</v>
      </c>
      <c r="I186" s="230"/>
      <c r="J186" s="231">
        <f>ROUND(I186*H186,2)</f>
        <v>0</v>
      </c>
      <c r="K186" s="227" t="s">
        <v>275</v>
      </c>
      <c r="L186" s="42"/>
      <c r="M186" s="232" t="s">
        <v>1</v>
      </c>
      <c r="N186" s="233" t="s">
        <v>38</v>
      </c>
      <c r="O186" s="89"/>
      <c r="P186" s="234">
        <f>O186*H186</f>
        <v>0</v>
      </c>
      <c r="Q186" s="234">
        <v>0</v>
      </c>
      <c r="R186" s="234">
        <f>Q186*H186</f>
        <v>0</v>
      </c>
      <c r="S186" s="234">
        <v>0</v>
      </c>
      <c r="T186" s="235">
        <f>S186*H186</f>
        <v>0</v>
      </c>
      <c r="U186" s="36"/>
      <c r="V186" s="36"/>
      <c r="W186" s="36"/>
      <c r="X186" s="36"/>
      <c r="Y186" s="36"/>
      <c r="Z186" s="36"/>
      <c r="AA186" s="36"/>
      <c r="AB186" s="36"/>
      <c r="AC186" s="36"/>
      <c r="AD186" s="36"/>
      <c r="AE186" s="36"/>
      <c r="AR186" s="236" t="s">
        <v>132</v>
      </c>
      <c r="AT186" s="236" t="s">
        <v>134</v>
      </c>
      <c r="AU186" s="236" t="s">
        <v>81</v>
      </c>
      <c r="AY186" s="15" t="s">
        <v>133</v>
      </c>
      <c r="BE186" s="237">
        <f>IF(N186="základní",J186,0)</f>
        <v>0</v>
      </c>
      <c r="BF186" s="237">
        <f>IF(N186="snížená",J186,0)</f>
        <v>0</v>
      </c>
      <c r="BG186" s="237">
        <f>IF(N186="zákl. přenesená",J186,0)</f>
        <v>0</v>
      </c>
      <c r="BH186" s="237">
        <f>IF(N186="sníž. přenesená",J186,0)</f>
        <v>0</v>
      </c>
      <c r="BI186" s="237">
        <f>IF(N186="nulová",J186,0)</f>
        <v>0</v>
      </c>
      <c r="BJ186" s="15" t="s">
        <v>81</v>
      </c>
      <c r="BK186" s="237">
        <f>ROUND(I186*H186,2)</f>
        <v>0</v>
      </c>
      <c r="BL186" s="15" t="s">
        <v>132</v>
      </c>
      <c r="BM186" s="236" t="s">
        <v>1523</v>
      </c>
    </row>
    <row r="187" s="2" customFormat="1">
      <c r="A187" s="36"/>
      <c r="B187" s="37"/>
      <c r="C187" s="38"/>
      <c r="D187" s="238" t="s">
        <v>139</v>
      </c>
      <c r="E187" s="38"/>
      <c r="F187" s="239" t="s">
        <v>1522</v>
      </c>
      <c r="G187" s="38"/>
      <c r="H187" s="38"/>
      <c r="I187" s="143"/>
      <c r="J187" s="38"/>
      <c r="K187" s="38"/>
      <c r="L187" s="42"/>
      <c r="M187" s="240"/>
      <c r="N187" s="241"/>
      <c r="O187" s="89"/>
      <c r="P187" s="89"/>
      <c r="Q187" s="89"/>
      <c r="R187" s="89"/>
      <c r="S187" s="89"/>
      <c r="T187" s="90"/>
      <c r="U187" s="36"/>
      <c r="V187" s="36"/>
      <c r="W187" s="36"/>
      <c r="X187" s="36"/>
      <c r="Y187" s="36"/>
      <c r="Z187" s="36"/>
      <c r="AA187" s="36"/>
      <c r="AB187" s="36"/>
      <c r="AC187" s="36"/>
      <c r="AD187" s="36"/>
      <c r="AE187" s="36"/>
      <c r="AT187" s="15" t="s">
        <v>139</v>
      </c>
      <c r="AU187" s="15" t="s">
        <v>81</v>
      </c>
    </row>
    <row r="188" s="12" customFormat="1">
      <c r="A188" s="12"/>
      <c r="B188" s="242"/>
      <c r="C188" s="243"/>
      <c r="D188" s="238" t="s">
        <v>140</v>
      </c>
      <c r="E188" s="244" t="s">
        <v>235</v>
      </c>
      <c r="F188" s="245" t="s">
        <v>1524</v>
      </c>
      <c r="G188" s="243"/>
      <c r="H188" s="246">
        <v>10</v>
      </c>
      <c r="I188" s="247"/>
      <c r="J188" s="243"/>
      <c r="K188" s="243"/>
      <c r="L188" s="248"/>
      <c r="M188" s="249"/>
      <c r="N188" s="250"/>
      <c r="O188" s="250"/>
      <c r="P188" s="250"/>
      <c r="Q188" s="250"/>
      <c r="R188" s="250"/>
      <c r="S188" s="250"/>
      <c r="T188" s="251"/>
      <c r="U188" s="12"/>
      <c r="V188" s="12"/>
      <c r="W188" s="12"/>
      <c r="X188" s="12"/>
      <c r="Y188" s="12"/>
      <c r="Z188" s="12"/>
      <c r="AA188" s="12"/>
      <c r="AB188" s="12"/>
      <c r="AC188" s="12"/>
      <c r="AD188" s="12"/>
      <c r="AE188" s="12"/>
      <c r="AT188" s="252" t="s">
        <v>140</v>
      </c>
      <c r="AU188" s="252" t="s">
        <v>81</v>
      </c>
      <c r="AV188" s="12" t="s">
        <v>103</v>
      </c>
      <c r="AW188" s="12" t="s">
        <v>30</v>
      </c>
      <c r="AX188" s="12" t="s">
        <v>73</v>
      </c>
      <c r="AY188" s="252" t="s">
        <v>133</v>
      </c>
    </row>
    <row r="189" s="12" customFormat="1">
      <c r="A189" s="12"/>
      <c r="B189" s="242"/>
      <c r="C189" s="243"/>
      <c r="D189" s="238" t="s">
        <v>140</v>
      </c>
      <c r="E189" s="244" t="s">
        <v>237</v>
      </c>
      <c r="F189" s="245" t="s">
        <v>238</v>
      </c>
      <c r="G189" s="243"/>
      <c r="H189" s="246">
        <v>10</v>
      </c>
      <c r="I189" s="247"/>
      <c r="J189" s="243"/>
      <c r="K189" s="243"/>
      <c r="L189" s="248"/>
      <c r="M189" s="249"/>
      <c r="N189" s="250"/>
      <c r="O189" s="250"/>
      <c r="P189" s="250"/>
      <c r="Q189" s="250"/>
      <c r="R189" s="250"/>
      <c r="S189" s="250"/>
      <c r="T189" s="251"/>
      <c r="U189" s="12"/>
      <c r="V189" s="12"/>
      <c r="W189" s="12"/>
      <c r="X189" s="12"/>
      <c r="Y189" s="12"/>
      <c r="Z189" s="12"/>
      <c r="AA189" s="12"/>
      <c r="AB189" s="12"/>
      <c r="AC189" s="12"/>
      <c r="AD189" s="12"/>
      <c r="AE189" s="12"/>
      <c r="AT189" s="252" t="s">
        <v>140</v>
      </c>
      <c r="AU189" s="252" t="s">
        <v>81</v>
      </c>
      <c r="AV189" s="12" t="s">
        <v>103</v>
      </c>
      <c r="AW189" s="12" t="s">
        <v>30</v>
      </c>
      <c r="AX189" s="12" t="s">
        <v>81</v>
      </c>
      <c r="AY189" s="252" t="s">
        <v>133</v>
      </c>
    </row>
    <row r="190" s="2" customFormat="1" ht="21.75" customHeight="1">
      <c r="A190" s="36"/>
      <c r="B190" s="37"/>
      <c r="C190" s="225" t="s">
        <v>239</v>
      </c>
      <c r="D190" s="225" t="s">
        <v>134</v>
      </c>
      <c r="E190" s="226" t="s">
        <v>1525</v>
      </c>
      <c r="F190" s="227" t="s">
        <v>1526</v>
      </c>
      <c r="G190" s="228" t="s">
        <v>191</v>
      </c>
      <c r="H190" s="229">
        <v>10</v>
      </c>
      <c r="I190" s="230"/>
      <c r="J190" s="231">
        <f>ROUND(I190*H190,2)</f>
        <v>0</v>
      </c>
      <c r="K190" s="227" t="s">
        <v>275</v>
      </c>
      <c r="L190" s="42"/>
      <c r="M190" s="232" t="s">
        <v>1</v>
      </c>
      <c r="N190" s="233" t="s">
        <v>38</v>
      </c>
      <c r="O190" s="89"/>
      <c r="P190" s="234">
        <f>O190*H190</f>
        <v>0</v>
      </c>
      <c r="Q190" s="234">
        <v>0</v>
      </c>
      <c r="R190" s="234">
        <f>Q190*H190</f>
        <v>0</v>
      </c>
      <c r="S190" s="234">
        <v>0</v>
      </c>
      <c r="T190" s="235">
        <f>S190*H190</f>
        <v>0</v>
      </c>
      <c r="U190" s="36"/>
      <c r="V190" s="36"/>
      <c r="W190" s="36"/>
      <c r="X190" s="36"/>
      <c r="Y190" s="36"/>
      <c r="Z190" s="36"/>
      <c r="AA190" s="36"/>
      <c r="AB190" s="36"/>
      <c r="AC190" s="36"/>
      <c r="AD190" s="36"/>
      <c r="AE190" s="36"/>
      <c r="AR190" s="236" t="s">
        <v>132</v>
      </c>
      <c r="AT190" s="236" t="s">
        <v>134</v>
      </c>
      <c r="AU190" s="236" t="s">
        <v>81</v>
      </c>
      <c r="AY190" s="15" t="s">
        <v>133</v>
      </c>
      <c r="BE190" s="237">
        <f>IF(N190="základní",J190,0)</f>
        <v>0</v>
      </c>
      <c r="BF190" s="237">
        <f>IF(N190="snížená",J190,0)</f>
        <v>0</v>
      </c>
      <c r="BG190" s="237">
        <f>IF(N190="zákl. přenesená",J190,0)</f>
        <v>0</v>
      </c>
      <c r="BH190" s="237">
        <f>IF(N190="sníž. přenesená",J190,0)</f>
        <v>0</v>
      </c>
      <c r="BI190" s="237">
        <f>IF(N190="nulová",J190,0)</f>
        <v>0</v>
      </c>
      <c r="BJ190" s="15" t="s">
        <v>81</v>
      </c>
      <c r="BK190" s="237">
        <f>ROUND(I190*H190,2)</f>
        <v>0</v>
      </c>
      <c r="BL190" s="15" t="s">
        <v>132</v>
      </c>
      <c r="BM190" s="236" t="s">
        <v>1527</v>
      </c>
    </row>
    <row r="191" s="2" customFormat="1">
      <c r="A191" s="36"/>
      <c r="B191" s="37"/>
      <c r="C191" s="38"/>
      <c r="D191" s="238" t="s">
        <v>139</v>
      </c>
      <c r="E191" s="38"/>
      <c r="F191" s="239" t="s">
        <v>1526</v>
      </c>
      <c r="G191" s="38"/>
      <c r="H191" s="38"/>
      <c r="I191" s="143"/>
      <c r="J191" s="38"/>
      <c r="K191" s="38"/>
      <c r="L191" s="42"/>
      <c r="M191" s="240"/>
      <c r="N191" s="241"/>
      <c r="O191" s="89"/>
      <c r="P191" s="89"/>
      <c r="Q191" s="89"/>
      <c r="R191" s="89"/>
      <c r="S191" s="89"/>
      <c r="T191" s="90"/>
      <c r="U191" s="36"/>
      <c r="V191" s="36"/>
      <c r="W191" s="36"/>
      <c r="X191" s="36"/>
      <c r="Y191" s="36"/>
      <c r="Z191" s="36"/>
      <c r="AA191" s="36"/>
      <c r="AB191" s="36"/>
      <c r="AC191" s="36"/>
      <c r="AD191" s="36"/>
      <c r="AE191" s="36"/>
      <c r="AT191" s="15" t="s">
        <v>139</v>
      </c>
      <c r="AU191" s="15" t="s">
        <v>81</v>
      </c>
    </row>
    <row r="192" s="11" customFormat="1" ht="25.92" customHeight="1">
      <c r="A192" s="11"/>
      <c r="B192" s="211"/>
      <c r="C192" s="212"/>
      <c r="D192" s="213" t="s">
        <v>72</v>
      </c>
      <c r="E192" s="214" t="s">
        <v>1041</v>
      </c>
      <c r="F192" s="214" t="s">
        <v>1042</v>
      </c>
      <c r="G192" s="212"/>
      <c r="H192" s="212"/>
      <c r="I192" s="215"/>
      <c r="J192" s="216">
        <f>BK192</f>
        <v>0</v>
      </c>
      <c r="K192" s="212"/>
      <c r="L192" s="217"/>
      <c r="M192" s="218"/>
      <c r="N192" s="219"/>
      <c r="O192" s="219"/>
      <c r="P192" s="220">
        <f>SUM(P193:P194)</f>
        <v>0</v>
      </c>
      <c r="Q192" s="219"/>
      <c r="R192" s="220">
        <f>SUM(R193:R194)</f>
        <v>0</v>
      </c>
      <c r="S192" s="219"/>
      <c r="T192" s="221">
        <f>SUM(T193:T194)</f>
        <v>0</v>
      </c>
      <c r="U192" s="11"/>
      <c r="V192" s="11"/>
      <c r="W192" s="11"/>
      <c r="X192" s="11"/>
      <c r="Y192" s="11"/>
      <c r="Z192" s="11"/>
      <c r="AA192" s="11"/>
      <c r="AB192" s="11"/>
      <c r="AC192" s="11"/>
      <c r="AD192" s="11"/>
      <c r="AE192" s="11"/>
      <c r="AR192" s="222" t="s">
        <v>132</v>
      </c>
      <c r="AT192" s="223" t="s">
        <v>72</v>
      </c>
      <c r="AU192" s="223" t="s">
        <v>73</v>
      </c>
      <c r="AY192" s="222" t="s">
        <v>133</v>
      </c>
      <c r="BK192" s="224">
        <f>SUM(BK193:BK194)</f>
        <v>0</v>
      </c>
    </row>
    <row r="193" s="2" customFormat="1" ht="21.75" customHeight="1">
      <c r="A193" s="36"/>
      <c r="B193" s="37"/>
      <c r="C193" s="225" t="s">
        <v>247</v>
      </c>
      <c r="D193" s="225" t="s">
        <v>134</v>
      </c>
      <c r="E193" s="226" t="s">
        <v>1044</v>
      </c>
      <c r="F193" s="227" t="s">
        <v>1045</v>
      </c>
      <c r="G193" s="228" t="s">
        <v>478</v>
      </c>
      <c r="H193" s="229">
        <v>10.608000000000001</v>
      </c>
      <c r="I193" s="230"/>
      <c r="J193" s="231">
        <f>ROUND(I193*H193,2)</f>
        <v>0</v>
      </c>
      <c r="K193" s="227" t="s">
        <v>275</v>
      </c>
      <c r="L193" s="42"/>
      <c r="M193" s="232" t="s">
        <v>1</v>
      </c>
      <c r="N193" s="233" t="s">
        <v>38</v>
      </c>
      <c r="O193" s="89"/>
      <c r="P193" s="234">
        <f>O193*H193</f>
        <v>0</v>
      </c>
      <c r="Q193" s="234">
        <v>0</v>
      </c>
      <c r="R193" s="234">
        <f>Q193*H193</f>
        <v>0</v>
      </c>
      <c r="S193" s="234">
        <v>0</v>
      </c>
      <c r="T193" s="235">
        <f>S193*H193</f>
        <v>0</v>
      </c>
      <c r="U193" s="36"/>
      <c r="V193" s="36"/>
      <c r="W193" s="36"/>
      <c r="X193" s="36"/>
      <c r="Y193" s="36"/>
      <c r="Z193" s="36"/>
      <c r="AA193" s="36"/>
      <c r="AB193" s="36"/>
      <c r="AC193" s="36"/>
      <c r="AD193" s="36"/>
      <c r="AE193" s="36"/>
      <c r="AR193" s="236" t="s">
        <v>132</v>
      </c>
      <c r="AT193" s="236" t="s">
        <v>134</v>
      </c>
      <c r="AU193" s="236" t="s">
        <v>81</v>
      </c>
      <c r="AY193" s="15" t="s">
        <v>133</v>
      </c>
      <c r="BE193" s="237">
        <f>IF(N193="základní",J193,0)</f>
        <v>0</v>
      </c>
      <c r="BF193" s="237">
        <f>IF(N193="snížená",J193,0)</f>
        <v>0</v>
      </c>
      <c r="BG193" s="237">
        <f>IF(N193="zákl. přenesená",J193,0)</f>
        <v>0</v>
      </c>
      <c r="BH193" s="237">
        <f>IF(N193="sníž. přenesená",J193,0)</f>
        <v>0</v>
      </c>
      <c r="BI193" s="237">
        <f>IF(N193="nulová",J193,0)</f>
        <v>0</v>
      </c>
      <c r="BJ193" s="15" t="s">
        <v>81</v>
      </c>
      <c r="BK193" s="237">
        <f>ROUND(I193*H193,2)</f>
        <v>0</v>
      </c>
      <c r="BL193" s="15" t="s">
        <v>132</v>
      </c>
      <c r="BM193" s="236" t="s">
        <v>1528</v>
      </c>
    </row>
    <row r="194" s="2" customFormat="1">
      <c r="A194" s="36"/>
      <c r="B194" s="37"/>
      <c r="C194" s="38"/>
      <c r="D194" s="238" t="s">
        <v>139</v>
      </c>
      <c r="E194" s="38"/>
      <c r="F194" s="239" t="s">
        <v>1045</v>
      </c>
      <c r="G194" s="38"/>
      <c r="H194" s="38"/>
      <c r="I194" s="143"/>
      <c r="J194" s="38"/>
      <c r="K194" s="38"/>
      <c r="L194" s="42"/>
      <c r="M194" s="263"/>
      <c r="N194" s="264"/>
      <c r="O194" s="265"/>
      <c r="P194" s="265"/>
      <c r="Q194" s="265"/>
      <c r="R194" s="265"/>
      <c r="S194" s="265"/>
      <c r="T194" s="266"/>
      <c r="U194" s="36"/>
      <c r="V194" s="36"/>
      <c r="W194" s="36"/>
      <c r="X194" s="36"/>
      <c r="Y194" s="36"/>
      <c r="Z194" s="36"/>
      <c r="AA194" s="36"/>
      <c r="AB194" s="36"/>
      <c r="AC194" s="36"/>
      <c r="AD194" s="36"/>
      <c r="AE194" s="36"/>
      <c r="AT194" s="15" t="s">
        <v>139</v>
      </c>
      <c r="AU194" s="15" t="s">
        <v>81</v>
      </c>
    </row>
    <row r="195" s="2" customFormat="1" ht="6.96" customHeight="1">
      <c r="A195" s="36"/>
      <c r="B195" s="64"/>
      <c r="C195" s="65"/>
      <c r="D195" s="65"/>
      <c r="E195" s="65"/>
      <c r="F195" s="65"/>
      <c r="G195" s="65"/>
      <c r="H195" s="65"/>
      <c r="I195" s="182"/>
      <c r="J195" s="65"/>
      <c r="K195" s="65"/>
      <c r="L195" s="42"/>
      <c r="M195" s="36"/>
      <c r="O195" s="36"/>
      <c r="P195" s="36"/>
      <c r="Q195" s="36"/>
      <c r="R195" s="36"/>
      <c r="S195" s="36"/>
      <c r="T195" s="36"/>
      <c r="U195" s="36"/>
      <c r="V195" s="36"/>
      <c r="W195" s="36"/>
      <c r="X195" s="36"/>
      <c r="Y195" s="36"/>
      <c r="Z195" s="36"/>
      <c r="AA195" s="36"/>
      <c r="AB195" s="36"/>
      <c r="AC195" s="36"/>
      <c r="AD195" s="36"/>
      <c r="AE195" s="36"/>
    </row>
  </sheetData>
  <sheetProtection sheet="1" autoFilter="0" formatColumns="0" formatRows="0" objects="1" scenarios="1" spinCount="100000" saltValue="YNynuuFaJ1iBbB+QtwomAV3/InGDPCgqCQdl3TD0j/TWTW5uViNCnuCoOEoEb94J2Y44fObxc9ynDZWXfIBj6g==" hashValue="FsTSMsi86qViaxZe3rUXLUGihh8xACY4zP9tztIwvwpijVVy91GCk/3qXSwroOgpMur91QChvKiPW0Im/ATJtw==" algorithmName="SHA-512" password="CC35"/>
  <autoFilter ref="C118:K194"/>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4"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4"/>
      <c r="L2" s="1"/>
      <c r="M2" s="1"/>
      <c r="N2" s="1"/>
      <c r="O2" s="1"/>
      <c r="P2" s="1"/>
      <c r="Q2" s="1"/>
      <c r="R2" s="1"/>
      <c r="S2" s="1"/>
      <c r="T2" s="1"/>
      <c r="U2" s="1"/>
      <c r="V2" s="1"/>
      <c r="AT2" s="15" t="s">
        <v>101</v>
      </c>
      <c r="AZ2" s="135" t="s">
        <v>156</v>
      </c>
      <c r="BA2" s="135" t="s">
        <v>156</v>
      </c>
      <c r="BB2" s="135" t="s">
        <v>1</v>
      </c>
      <c r="BC2" s="135" t="s">
        <v>1529</v>
      </c>
      <c r="BD2" s="135" t="s">
        <v>103</v>
      </c>
    </row>
    <row r="3" s="1" customFormat="1" ht="6.96" customHeight="1">
      <c r="B3" s="136"/>
      <c r="C3" s="137"/>
      <c r="D3" s="137"/>
      <c r="E3" s="137"/>
      <c r="F3" s="137"/>
      <c r="G3" s="137"/>
      <c r="H3" s="137"/>
      <c r="I3" s="138"/>
      <c r="J3" s="137"/>
      <c r="K3" s="137"/>
      <c r="L3" s="18"/>
      <c r="AT3" s="15" t="s">
        <v>83</v>
      </c>
      <c r="AZ3" s="135" t="s">
        <v>185</v>
      </c>
      <c r="BA3" s="135" t="s">
        <v>185</v>
      </c>
      <c r="BB3" s="135" t="s">
        <v>1</v>
      </c>
      <c r="BC3" s="135" t="s">
        <v>1530</v>
      </c>
      <c r="BD3" s="135" t="s">
        <v>103</v>
      </c>
    </row>
    <row r="4" s="1" customFormat="1" ht="24.96" customHeight="1">
      <c r="B4" s="18"/>
      <c r="D4" s="139" t="s">
        <v>105</v>
      </c>
      <c r="I4" s="134"/>
      <c r="L4" s="18"/>
      <c r="M4" s="140" t="s">
        <v>10</v>
      </c>
      <c r="AT4" s="15" t="s">
        <v>4</v>
      </c>
    </row>
    <row r="5" s="1" customFormat="1" ht="6.96" customHeight="1">
      <c r="B5" s="18"/>
      <c r="I5" s="134"/>
      <c r="L5" s="18"/>
    </row>
    <row r="6" s="1" customFormat="1" ht="12" customHeight="1">
      <c r="B6" s="18"/>
      <c r="D6" s="141" t="s">
        <v>16</v>
      </c>
      <c r="I6" s="134"/>
      <c r="L6" s="18"/>
    </row>
    <row r="7" s="1" customFormat="1" ht="16.5" customHeight="1">
      <c r="B7" s="18"/>
      <c r="E7" s="142" t="str">
        <f>'Rekapitulace stavby'!K6</f>
        <v>Modernizace sil.II/315 Hrádek - Ústí nad Orlicí</v>
      </c>
      <c r="F7" s="141"/>
      <c r="G7" s="141"/>
      <c r="H7" s="141"/>
      <c r="I7" s="134"/>
      <c r="L7" s="18"/>
    </row>
    <row r="8" s="2" customFormat="1" ht="12" customHeight="1">
      <c r="A8" s="36"/>
      <c r="B8" s="42"/>
      <c r="C8" s="36"/>
      <c r="D8" s="141" t="s">
        <v>106</v>
      </c>
      <c r="E8" s="36"/>
      <c r="F8" s="36"/>
      <c r="G8" s="36"/>
      <c r="H8" s="36"/>
      <c r="I8" s="143"/>
      <c r="J8" s="36"/>
      <c r="K8" s="36"/>
      <c r="L8" s="61"/>
      <c r="S8" s="36"/>
      <c r="T8" s="36"/>
      <c r="U8" s="36"/>
      <c r="V8" s="36"/>
      <c r="W8" s="36"/>
      <c r="X8" s="36"/>
      <c r="Y8" s="36"/>
      <c r="Z8" s="36"/>
      <c r="AA8" s="36"/>
      <c r="AB8" s="36"/>
      <c r="AC8" s="36"/>
      <c r="AD8" s="36"/>
      <c r="AE8" s="36"/>
    </row>
    <row r="9" s="2" customFormat="1" ht="16.5" customHeight="1">
      <c r="A9" s="36"/>
      <c r="B9" s="42"/>
      <c r="C9" s="36"/>
      <c r="D9" s="36"/>
      <c r="E9" s="144" t="s">
        <v>1531</v>
      </c>
      <c r="F9" s="36"/>
      <c r="G9" s="36"/>
      <c r="H9" s="36"/>
      <c r="I9" s="143"/>
      <c r="J9" s="36"/>
      <c r="K9" s="36"/>
      <c r="L9" s="61"/>
      <c r="S9" s="36"/>
      <c r="T9" s="36"/>
      <c r="U9" s="36"/>
      <c r="V9" s="36"/>
      <c r="W9" s="36"/>
      <c r="X9" s="36"/>
      <c r="Y9" s="36"/>
      <c r="Z9" s="36"/>
      <c r="AA9" s="36"/>
      <c r="AB9" s="36"/>
      <c r="AC9" s="36"/>
      <c r="AD9" s="36"/>
      <c r="AE9" s="36"/>
    </row>
    <row r="10" s="2" customFormat="1">
      <c r="A10" s="36"/>
      <c r="B10" s="42"/>
      <c r="C10" s="36"/>
      <c r="D10" s="36"/>
      <c r="E10" s="36"/>
      <c r="F10" s="36"/>
      <c r="G10" s="36"/>
      <c r="H10" s="36"/>
      <c r="I10" s="143"/>
      <c r="J10" s="36"/>
      <c r="K10" s="36"/>
      <c r="L10" s="61"/>
      <c r="S10" s="36"/>
      <c r="T10" s="36"/>
      <c r="U10" s="36"/>
      <c r="V10" s="36"/>
      <c r="W10" s="36"/>
      <c r="X10" s="36"/>
      <c r="Y10" s="36"/>
      <c r="Z10" s="36"/>
      <c r="AA10" s="36"/>
      <c r="AB10" s="36"/>
      <c r="AC10" s="36"/>
      <c r="AD10" s="36"/>
      <c r="AE10" s="36"/>
    </row>
    <row r="11" s="2" customFormat="1" ht="12" customHeight="1">
      <c r="A11" s="36"/>
      <c r="B11" s="42"/>
      <c r="C11" s="36"/>
      <c r="D11" s="141" t="s">
        <v>18</v>
      </c>
      <c r="E11" s="36"/>
      <c r="F11" s="145" t="s">
        <v>1</v>
      </c>
      <c r="G11" s="36"/>
      <c r="H11" s="36"/>
      <c r="I11" s="146" t="s">
        <v>19</v>
      </c>
      <c r="J11" s="145" t="s">
        <v>1</v>
      </c>
      <c r="K11" s="36"/>
      <c r="L11" s="61"/>
      <c r="S11" s="36"/>
      <c r="T11" s="36"/>
      <c r="U11" s="36"/>
      <c r="V11" s="36"/>
      <c r="W11" s="36"/>
      <c r="X11" s="36"/>
      <c r="Y11" s="36"/>
      <c r="Z11" s="36"/>
      <c r="AA11" s="36"/>
      <c r="AB11" s="36"/>
      <c r="AC11" s="36"/>
      <c r="AD11" s="36"/>
      <c r="AE11" s="36"/>
    </row>
    <row r="12" s="2" customFormat="1" ht="12" customHeight="1">
      <c r="A12" s="36"/>
      <c r="B12" s="42"/>
      <c r="C12" s="36"/>
      <c r="D12" s="141" t="s">
        <v>20</v>
      </c>
      <c r="E12" s="36"/>
      <c r="F12" s="145" t="s">
        <v>21</v>
      </c>
      <c r="G12" s="36"/>
      <c r="H12" s="36"/>
      <c r="I12" s="146" t="s">
        <v>22</v>
      </c>
      <c r="J12" s="147" t="str">
        <f>'Rekapitulace stavby'!AN8</f>
        <v>28. 4. 2020</v>
      </c>
      <c r="K12" s="36"/>
      <c r="L12" s="61"/>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143"/>
      <c r="J13" s="36"/>
      <c r="K13" s="36"/>
      <c r="L13" s="61"/>
      <c r="S13" s="36"/>
      <c r="T13" s="36"/>
      <c r="U13" s="36"/>
      <c r="V13" s="36"/>
      <c r="W13" s="36"/>
      <c r="X13" s="36"/>
      <c r="Y13" s="36"/>
      <c r="Z13" s="36"/>
      <c r="AA13" s="36"/>
      <c r="AB13" s="36"/>
      <c r="AC13" s="36"/>
      <c r="AD13" s="36"/>
      <c r="AE13" s="36"/>
    </row>
    <row r="14" s="2" customFormat="1" ht="12" customHeight="1">
      <c r="A14" s="36"/>
      <c r="B14" s="42"/>
      <c r="C14" s="36"/>
      <c r="D14" s="141" t="s">
        <v>24</v>
      </c>
      <c r="E14" s="36"/>
      <c r="F14" s="36"/>
      <c r="G14" s="36"/>
      <c r="H14" s="36"/>
      <c r="I14" s="146" t="s">
        <v>25</v>
      </c>
      <c r="J14" s="145" t="str">
        <f>IF('Rekapitulace stavby'!AN10="","",'Rekapitulace stavby'!AN10)</f>
        <v/>
      </c>
      <c r="K14" s="36"/>
      <c r="L14" s="61"/>
      <c r="S14" s="36"/>
      <c r="T14" s="36"/>
      <c r="U14" s="36"/>
      <c r="V14" s="36"/>
      <c r="W14" s="36"/>
      <c r="X14" s="36"/>
      <c r="Y14" s="36"/>
      <c r="Z14" s="36"/>
      <c r="AA14" s="36"/>
      <c r="AB14" s="36"/>
      <c r="AC14" s="36"/>
      <c r="AD14" s="36"/>
      <c r="AE14" s="36"/>
    </row>
    <row r="15" s="2" customFormat="1" ht="18" customHeight="1">
      <c r="A15" s="36"/>
      <c r="B15" s="42"/>
      <c r="C15" s="36"/>
      <c r="D15" s="36"/>
      <c r="E15" s="145" t="str">
        <f>IF('Rekapitulace stavby'!E11="","",'Rekapitulace stavby'!E11)</f>
        <v xml:space="preserve"> </v>
      </c>
      <c r="F15" s="36"/>
      <c r="G15" s="36"/>
      <c r="H15" s="36"/>
      <c r="I15" s="146" t="s">
        <v>26</v>
      </c>
      <c r="J15" s="145" t="str">
        <f>IF('Rekapitulace stavby'!AN11="","",'Rekapitulace stavby'!AN11)</f>
        <v/>
      </c>
      <c r="K15" s="36"/>
      <c r="L15" s="61"/>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143"/>
      <c r="J16" s="36"/>
      <c r="K16" s="36"/>
      <c r="L16" s="61"/>
      <c r="S16" s="36"/>
      <c r="T16" s="36"/>
      <c r="U16" s="36"/>
      <c r="V16" s="36"/>
      <c r="W16" s="36"/>
      <c r="X16" s="36"/>
      <c r="Y16" s="36"/>
      <c r="Z16" s="36"/>
      <c r="AA16" s="36"/>
      <c r="AB16" s="36"/>
      <c r="AC16" s="36"/>
      <c r="AD16" s="36"/>
      <c r="AE16" s="36"/>
    </row>
    <row r="17" s="2" customFormat="1" ht="12" customHeight="1">
      <c r="A17" s="36"/>
      <c r="B17" s="42"/>
      <c r="C17" s="36"/>
      <c r="D17" s="141" t="s">
        <v>27</v>
      </c>
      <c r="E17" s="36"/>
      <c r="F17" s="36"/>
      <c r="G17" s="36"/>
      <c r="H17" s="36"/>
      <c r="I17" s="146" t="s">
        <v>25</v>
      </c>
      <c r="J17" s="31" t="str">
        <f>'Rekapitulace stavby'!AN13</f>
        <v>Vyplň údaj</v>
      </c>
      <c r="K17" s="36"/>
      <c r="L17" s="61"/>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45"/>
      <c r="G18" s="145"/>
      <c r="H18" s="145"/>
      <c r="I18" s="146" t="s">
        <v>26</v>
      </c>
      <c r="J18" s="31" t="str">
        <f>'Rekapitulace stavby'!AN14</f>
        <v>Vyplň údaj</v>
      </c>
      <c r="K18" s="36"/>
      <c r="L18" s="61"/>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143"/>
      <c r="J19" s="36"/>
      <c r="K19" s="36"/>
      <c r="L19" s="61"/>
      <c r="S19" s="36"/>
      <c r="T19" s="36"/>
      <c r="U19" s="36"/>
      <c r="V19" s="36"/>
      <c r="W19" s="36"/>
      <c r="X19" s="36"/>
      <c r="Y19" s="36"/>
      <c r="Z19" s="36"/>
      <c r="AA19" s="36"/>
      <c r="AB19" s="36"/>
      <c r="AC19" s="36"/>
      <c r="AD19" s="36"/>
      <c r="AE19" s="36"/>
    </row>
    <row r="20" s="2" customFormat="1" ht="12" customHeight="1">
      <c r="A20" s="36"/>
      <c r="B20" s="42"/>
      <c r="C20" s="36"/>
      <c r="D20" s="141" t="s">
        <v>29</v>
      </c>
      <c r="E20" s="36"/>
      <c r="F20" s="36"/>
      <c r="G20" s="36"/>
      <c r="H20" s="36"/>
      <c r="I20" s="146" t="s">
        <v>25</v>
      </c>
      <c r="J20" s="145" t="str">
        <f>IF('Rekapitulace stavby'!AN16="","",'Rekapitulace stavby'!AN16)</f>
        <v/>
      </c>
      <c r="K20" s="36"/>
      <c r="L20" s="61"/>
      <c r="S20" s="36"/>
      <c r="T20" s="36"/>
      <c r="U20" s="36"/>
      <c r="V20" s="36"/>
      <c r="W20" s="36"/>
      <c r="X20" s="36"/>
      <c r="Y20" s="36"/>
      <c r="Z20" s="36"/>
      <c r="AA20" s="36"/>
      <c r="AB20" s="36"/>
      <c r="AC20" s="36"/>
      <c r="AD20" s="36"/>
      <c r="AE20" s="36"/>
    </row>
    <row r="21" s="2" customFormat="1" ht="18" customHeight="1">
      <c r="A21" s="36"/>
      <c r="B21" s="42"/>
      <c r="C21" s="36"/>
      <c r="D21" s="36"/>
      <c r="E21" s="145" t="str">
        <f>IF('Rekapitulace stavby'!E17="","",'Rekapitulace stavby'!E17)</f>
        <v xml:space="preserve"> </v>
      </c>
      <c r="F21" s="36"/>
      <c r="G21" s="36"/>
      <c r="H21" s="36"/>
      <c r="I21" s="146" t="s">
        <v>26</v>
      </c>
      <c r="J21" s="145" t="str">
        <f>IF('Rekapitulace stavby'!AN17="","",'Rekapitulace stavby'!AN17)</f>
        <v/>
      </c>
      <c r="K21" s="36"/>
      <c r="L21" s="61"/>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143"/>
      <c r="J22" s="36"/>
      <c r="K22" s="36"/>
      <c r="L22" s="61"/>
      <c r="S22" s="36"/>
      <c r="T22" s="36"/>
      <c r="U22" s="36"/>
      <c r="V22" s="36"/>
      <c r="W22" s="36"/>
      <c r="X22" s="36"/>
      <c r="Y22" s="36"/>
      <c r="Z22" s="36"/>
      <c r="AA22" s="36"/>
      <c r="AB22" s="36"/>
      <c r="AC22" s="36"/>
      <c r="AD22" s="36"/>
      <c r="AE22" s="36"/>
    </row>
    <row r="23" s="2" customFormat="1" ht="12" customHeight="1">
      <c r="A23" s="36"/>
      <c r="B23" s="42"/>
      <c r="C23" s="36"/>
      <c r="D23" s="141" t="s">
        <v>31</v>
      </c>
      <c r="E23" s="36"/>
      <c r="F23" s="36"/>
      <c r="G23" s="36"/>
      <c r="H23" s="36"/>
      <c r="I23" s="146" t="s">
        <v>25</v>
      </c>
      <c r="J23" s="145" t="str">
        <f>IF('Rekapitulace stavby'!AN19="","",'Rekapitulace stavby'!AN19)</f>
        <v/>
      </c>
      <c r="K23" s="36"/>
      <c r="L23" s="61"/>
      <c r="S23" s="36"/>
      <c r="T23" s="36"/>
      <c r="U23" s="36"/>
      <c r="V23" s="36"/>
      <c r="W23" s="36"/>
      <c r="X23" s="36"/>
      <c r="Y23" s="36"/>
      <c r="Z23" s="36"/>
      <c r="AA23" s="36"/>
      <c r="AB23" s="36"/>
      <c r="AC23" s="36"/>
      <c r="AD23" s="36"/>
      <c r="AE23" s="36"/>
    </row>
    <row r="24" s="2" customFormat="1" ht="18" customHeight="1">
      <c r="A24" s="36"/>
      <c r="B24" s="42"/>
      <c r="C24" s="36"/>
      <c r="D24" s="36"/>
      <c r="E24" s="145" t="str">
        <f>IF('Rekapitulace stavby'!E20="","",'Rekapitulace stavby'!E20)</f>
        <v xml:space="preserve"> </v>
      </c>
      <c r="F24" s="36"/>
      <c r="G24" s="36"/>
      <c r="H24" s="36"/>
      <c r="I24" s="146" t="s">
        <v>26</v>
      </c>
      <c r="J24" s="145" t="str">
        <f>IF('Rekapitulace stavby'!AN20="","",'Rekapitulace stavby'!AN20)</f>
        <v/>
      </c>
      <c r="K24" s="36"/>
      <c r="L24" s="61"/>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143"/>
      <c r="J25" s="36"/>
      <c r="K25" s="36"/>
      <c r="L25" s="61"/>
      <c r="S25" s="36"/>
      <c r="T25" s="36"/>
      <c r="U25" s="36"/>
      <c r="V25" s="36"/>
      <c r="W25" s="36"/>
      <c r="X25" s="36"/>
      <c r="Y25" s="36"/>
      <c r="Z25" s="36"/>
      <c r="AA25" s="36"/>
      <c r="AB25" s="36"/>
      <c r="AC25" s="36"/>
      <c r="AD25" s="36"/>
      <c r="AE25" s="36"/>
    </row>
    <row r="26" s="2" customFormat="1" ht="12" customHeight="1">
      <c r="A26" s="36"/>
      <c r="B26" s="42"/>
      <c r="C26" s="36"/>
      <c r="D26" s="141" t="s">
        <v>32</v>
      </c>
      <c r="E26" s="36"/>
      <c r="F26" s="36"/>
      <c r="G26" s="36"/>
      <c r="H26" s="36"/>
      <c r="I26" s="143"/>
      <c r="J26" s="36"/>
      <c r="K26" s="36"/>
      <c r="L26" s="61"/>
      <c r="S26" s="36"/>
      <c r="T26" s="36"/>
      <c r="U26" s="36"/>
      <c r="V26" s="36"/>
      <c r="W26" s="36"/>
      <c r="X26" s="36"/>
      <c r="Y26" s="36"/>
      <c r="Z26" s="36"/>
      <c r="AA26" s="36"/>
      <c r="AB26" s="36"/>
      <c r="AC26" s="36"/>
      <c r="AD26" s="36"/>
      <c r="AE26" s="36"/>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6"/>
      <c r="B28" s="42"/>
      <c r="C28" s="36"/>
      <c r="D28" s="36"/>
      <c r="E28" s="36"/>
      <c r="F28" s="36"/>
      <c r="G28" s="36"/>
      <c r="H28" s="36"/>
      <c r="I28" s="143"/>
      <c r="J28" s="36"/>
      <c r="K28" s="36"/>
      <c r="L28" s="61"/>
      <c r="S28" s="36"/>
      <c r="T28" s="36"/>
      <c r="U28" s="36"/>
      <c r="V28" s="36"/>
      <c r="W28" s="36"/>
      <c r="X28" s="36"/>
      <c r="Y28" s="36"/>
      <c r="Z28" s="36"/>
      <c r="AA28" s="36"/>
      <c r="AB28" s="36"/>
      <c r="AC28" s="36"/>
      <c r="AD28" s="36"/>
      <c r="AE28" s="36"/>
    </row>
    <row r="29" s="2" customFormat="1" ht="6.96" customHeight="1">
      <c r="A29" s="36"/>
      <c r="B29" s="42"/>
      <c r="C29" s="36"/>
      <c r="D29" s="153"/>
      <c r="E29" s="153"/>
      <c r="F29" s="153"/>
      <c r="G29" s="153"/>
      <c r="H29" s="153"/>
      <c r="I29" s="154"/>
      <c r="J29" s="153"/>
      <c r="K29" s="153"/>
      <c r="L29" s="61"/>
      <c r="S29" s="36"/>
      <c r="T29" s="36"/>
      <c r="U29" s="36"/>
      <c r="V29" s="36"/>
      <c r="W29" s="36"/>
      <c r="X29" s="36"/>
      <c r="Y29" s="36"/>
      <c r="Z29" s="36"/>
      <c r="AA29" s="36"/>
      <c r="AB29" s="36"/>
      <c r="AC29" s="36"/>
      <c r="AD29" s="36"/>
      <c r="AE29" s="36"/>
    </row>
    <row r="30" s="2" customFormat="1" ht="25.44" customHeight="1">
      <c r="A30" s="36"/>
      <c r="B30" s="42"/>
      <c r="C30" s="36"/>
      <c r="D30" s="155" t="s">
        <v>33</v>
      </c>
      <c r="E30" s="36"/>
      <c r="F30" s="36"/>
      <c r="G30" s="36"/>
      <c r="H30" s="36"/>
      <c r="I30" s="143"/>
      <c r="J30" s="156">
        <f>ROUND(J119, 2)</f>
        <v>0</v>
      </c>
      <c r="K30" s="36"/>
      <c r="L30" s="61"/>
      <c r="S30" s="36"/>
      <c r="T30" s="36"/>
      <c r="U30" s="36"/>
      <c r="V30" s="36"/>
      <c r="W30" s="36"/>
      <c r="X30" s="36"/>
      <c r="Y30" s="36"/>
      <c r="Z30" s="36"/>
      <c r="AA30" s="36"/>
      <c r="AB30" s="36"/>
      <c r="AC30" s="36"/>
      <c r="AD30" s="36"/>
      <c r="AE30" s="36"/>
    </row>
    <row r="31" s="2" customFormat="1" ht="6.96" customHeight="1">
      <c r="A31" s="36"/>
      <c r="B31" s="42"/>
      <c r="C31" s="36"/>
      <c r="D31" s="153"/>
      <c r="E31" s="153"/>
      <c r="F31" s="153"/>
      <c r="G31" s="153"/>
      <c r="H31" s="153"/>
      <c r="I31" s="154"/>
      <c r="J31" s="153"/>
      <c r="K31" s="153"/>
      <c r="L31" s="61"/>
      <c r="S31" s="36"/>
      <c r="T31" s="36"/>
      <c r="U31" s="36"/>
      <c r="V31" s="36"/>
      <c r="W31" s="36"/>
      <c r="X31" s="36"/>
      <c r="Y31" s="36"/>
      <c r="Z31" s="36"/>
      <c r="AA31" s="36"/>
      <c r="AB31" s="36"/>
      <c r="AC31" s="36"/>
      <c r="AD31" s="36"/>
      <c r="AE31" s="36"/>
    </row>
    <row r="32" s="2" customFormat="1" ht="14.4" customHeight="1">
      <c r="A32" s="36"/>
      <c r="B32" s="42"/>
      <c r="C32" s="36"/>
      <c r="D32" s="36"/>
      <c r="E32" s="36"/>
      <c r="F32" s="157" t="s">
        <v>35</v>
      </c>
      <c r="G32" s="36"/>
      <c r="H32" s="36"/>
      <c r="I32" s="158" t="s">
        <v>34</v>
      </c>
      <c r="J32" s="157" t="s">
        <v>36</v>
      </c>
      <c r="K32" s="36"/>
      <c r="L32" s="61"/>
      <c r="S32" s="36"/>
      <c r="T32" s="36"/>
      <c r="U32" s="36"/>
      <c r="V32" s="36"/>
      <c r="W32" s="36"/>
      <c r="X32" s="36"/>
      <c r="Y32" s="36"/>
      <c r="Z32" s="36"/>
      <c r="AA32" s="36"/>
      <c r="AB32" s="36"/>
      <c r="AC32" s="36"/>
      <c r="AD32" s="36"/>
      <c r="AE32" s="36"/>
    </row>
    <row r="33" s="2" customFormat="1" ht="14.4" customHeight="1">
      <c r="A33" s="36"/>
      <c r="B33" s="42"/>
      <c r="C33" s="36"/>
      <c r="D33" s="159" t="s">
        <v>37</v>
      </c>
      <c r="E33" s="141" t="s">
        <v>38</v>
      </c>
      <c r="F33" s="160">
        <f>ROUND((SUM(BE119:BE220)),  2)</f>
        <v>0</v>
      </c>
      <c r="G33" s="36"/>
      <c r="H33" s="36"/>
      <c r="I33" s="161">
        <v>0.20999999999999999</v>
      </c>
      <c r="J33" s="160">
        <f>ROUND(((SUM(BE119:BE220))*I33),  2)</f>
        <v>0</v>
      </c>
      <c r="K33" s="36"/>
      <c r="L33" s="61"/>
      <c r="S33" s="36"/>
      <c r="T33" s="36"/>
      <c r="U33" s="36"/>
      <c r="V33" s="36"/>
      <c r="W33" s="36"/>
      <c r="X33" s="36"/>
      <c r="Y33" s="36"/>
      <c r="Z33" s="36"/>
      <c r="AA33" s="36"/>
      <c r="AB33" s="36"/>
      <c r="AC33" s="36"/>
      <c r="AD33" s="36"/>
      <c r="AE33" s="36"/>
    </row>
    <row r="34" s="2" customFormat="1" ht="14.4" customHeight="1">
      <c r="A34" s="36"/>
      <c r="B34" s="42"/>
      <c r="C34" s="36"/>
      <c r="D34" s="36"/>
      <c r="E34" s="141" t="s">
        <v>39</v>
      </c>
      <c r="F34" s="160">
        <f>ROUND((SUM(BF119:BF220)),  2)</f>
        <v>0</v>
      </c>
      <c r="G34" s="36"/>
      <c r="H34" s="36"/>
      <c r="I34" s="161">
        <v>0.14999999999999999</v>
      </c>
      <c r="J34" s="160">
        <f>ROUND(((SUM(BF119:BF220))*I34),  2)</f>
        <v>0</v>
      </c>
      <c r="K34" s="36"/>
      <c r="L34" s="61"/>
      <c r="S34" s="36"/>
      <c r="T34" s="36"/>
      <c r="U34" s="36"/>
      <c r="V34" s="36"/>
      <c r="W34" s="36"/>
      <c r="X34" s="36"/>
      <c r="Y34" s="36"/>
      <c r="Z34" s="36"/>
      <c r="AA34" s="36"/>
      <c r="AB34" s="36"/>
      <c r="AC34" s="36"/>
      <c r="AD34" s="36"/>
      <c r="AE34" s="36"/>
    </row>
    <row r="35" hidden="1" s="2" customFormat="1" ht="14.4" customHeight="1">
      <c r="A35" s="36"/>
      <c r="B35" s="42"/>
      <c r="C35" s="36"/>
      <c r="D35" s="36"/>
      <c r="E35" s="141" t="s">
        <v>40</v>
      </c>
      <c r="F35" s="160">
        <f>ROUND((SUM(BG119:BG220)),  2)</f>
        <v>0</v>
      </c>
      <c r="G35" s="36"/>
      <c r="H35" s="36"/>
      <c r="I35" s="161">
        <v>0.20999999999999999</v>
      </c>
      <c r="J35" s="160">
        <f>0</f>
        <v>0</v>
      </c>
      <c r="K35" s="36"/>
      <c r="L35" s="61"/>
      <c r="S35" s="36"/>
      <c r="T35" s="36"/>
      <c r="U35" s="36"/>
      <c r="V35" s="36"/>
      <c r="W35" s="36"/>
      <c r="X35" s="36"/>
      <c r="Y35" s="36"/>
      <c r="Z35" s="36"/>
      <c r="AA35" s="36"/>
      <c r="AB35" s="36"/>
      <c r="AC35" s="36"/>
      <c r="AD35" s="36"/>
      <c r="AE35" s="36"/>
    </row>
    <row r="36" hidden="1" s="2" customFormat="1" ht="14.4" customHeight="1">
      <c r="A36" s="36"/>
      <c r="B36" s="42"/>
      <c r="C36" s="36"/>
      <c r="D36" s="36"/>
      <c r="E36" s="141" t="s">
        <v>41</v>
      </c>
      <c r="F36" s="160">
        <f>ROUND((SUM(BH119:BH220)),  2)</f>
        <v>0</v>
      </c>
      <c r="G36" s="36"/>
      <c r="H36" s="36"/>
      <c r="I36" s="161">
        <v>0.14999999999999999</v>
      </c>
      <c r="J36" s="160">
        <f>0</f>
        <v>0</v>
      </c>
      <c r="K36" s="36"/>
      <c r="L36" s="61"/>
      <c r="S36" s="36"/>
      <c r="T36" s="36"/>
      <c r="U36" s="36"/>
      <c r="V36" s="36"/>
      <c r="W36" s="36"/>
      <c r="X36" s="36"/>
      <c r="Y36" s="36"/>
      <c r="Z36" s="36"/>
      <c r="AA36" s="36"/>
      <c r="AB36" s="36"/>
      <c r="AC36" s="36"/>
      <c r="AD36" s="36"/>
      <c r="AE36" s="36"/>
    </row>
    <row r="37" hidden="1" s="2" customFormat="1" ht="14.4" customHeight="1">
      <c r="A37" s="36"/>
      <c r="B37" s="42"/>
      <c r="C37" s="36"/>
      <c r="D37" s="36"/>
      <c r="E37" s="141" t="s">
        <v>42</v>
      </c>
      <c r="F37" s="160">
        <f>ROUND((SUM(BI119:BI220)),  2)</f>
        <v>0</v>
      </c>
      <c r="G37" s="36"/>
      <c r="H37" s="36"/>
      <c r="I37" s="161">
        <v>0</v>
      </c>
      <c r="J37" s="160">
        <f>0</f>
        <v>0</v>
      </c>
      <c r="K37" s="36"/>
      <c r="L37" s="61"/>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143"/>
      <c r="J38" s="36"/>
      <c r="K38" s="36"/>
      <c r="L38" s="61"/>
      <c r="S38" s="36"/>
      <c r="T38" s="36"/>
      <c r="U38" s="36"/>
      <c r="V38" s="36"/>
      <c r="W38" s="36"/>
      <c r="X38" s="36"/>
      <c r="Y38" s="36"/>
      <c r="Z38" s="36"/>
      <c r="AA38" s="36"/>
      <c r="AB38" s="36"/>
      <c r="AC38" s="36"/>
      <c r="AD38" s="36"/>
      <c r="AE38" s="36"/>
    </row>
    <row r="39" s="2" customFormat="1" ht="25.44" customHeight="1">
      <c r="A39" s="36"/>
      <c r="B39" s="42"/>
      <c r="C39" s="162"/>
      <c r="D39" s="163" t="s">
        <v>43</v>
      </c>
      <c r="E39" s="164"/>
      <c r="F39" s="164"/>
      <c r="G39" s="165" t="s">
        <v>44</v>
      </c>
      <c r="H39" s="166" t="s">
        <v>45</v>
      </c>
      <c r="I39" s="167"/>
      <c r="J39" s="168">
        <f>SUM(J30:J37)</f>
        <v>0</v>
      </c>
      <c r="K39" s="169"/>
      <c r="L39" s="61"/>
      <c r="S39" s="36"/>
      <c r="T39" s="36"/>
      <c r="U39" s="36"/>
      <c r="V39" s="36"/>
      <c r="W39" s="36"/>
      <c r="X39" s="36"/>
      <c r="Y39" s="36"/>
      <c r="Z39" s="36"/>
      <c r="AA39" s="36"/>
      <c r="AB39" s="36"/>
      <c r="AC39" s="36"/>
      <c r="AD39" s="36"/>
      <c r="AE39" s="36"/>
    </row>
    <row r="40" s="2" customFormat="1" ht="14.4" customHeight="1">
      <c r="A40" s="36"/>
      <c r="B40" s="42"/>
      <c r="C40" s="36"/>
      <c r="D40" s="36"/>
      <c r="E40" s="36"/>
      <c r="F40" s="36"/>
      <c r="G40" s="36"/>
      <c r="H40" s="36"/>
      <c r="I40" s="143"/>
      <c r="J40" s="36"/>
      <c r="K40" s="36"/>
      <c r="L40" s="61"/>
      <c r="S40" s="36"/>
      <c r="T40" s="36"/>
      <c r="U40" s="36"/>
      <c r="V40" s="36"/>
      <c r="W40" s="36"/>
      <c r="X40" s="36"/>
      <c r="Y40" s="36"/>
      <c r="Z40" s="36"/>
      <c r="AA40" s="36"/>
      <c r="AB40" s="36"/>
      <c r="AC40" s="36"/>
      <c r="AD40" s="36"/>
      <c r="AE40" s="36"/>
    </row>
    <row r="41" s="1" customFormat="1" ht="14.4" customHeight="1">
      <c r="B41" s="18"/>
      <c r="I41" s="134"/>
      <c r="L41" s="18"/>
    </row>
    <row r="42" s="1" customFormat="1" ht="14.4" customHeight="1">
      <c r="B42" s="18"/>
      <c r="I42" s="134"/>
      <c r="L42" s="18"/>
    </row>
    <row r="43" s="1" customFormat="1" ht="14.4" customHeight="1">
      <c r="B43" s="18"/>
      <c r="I43" s="134"/>
      <c r="L43" s="18"/>
    </row>
    <row r="44" s="1" customFormat="1" ht="14.4" customHeight="1">
      <c r="B44" s="18"/>
      <c r="I44" s="134"/>
      <c r="L44" s="18"/>
    </row>
    <row r="45" s="1" customFormat="1" ht="14.4" customHeight="1">
      <c r="B45" s="18"/>
      <c r="I45" s="134"/>
      <c r="L45" s="18"/>
    </row>
    <row r="46" s="1" customFormat="1" ht="14.4" customHeight="1">
      <c r="B46" s="18"/>
      <c r="I46" s="134"/>
      <c r="L46" s="18"/>
    </row>
    <row r="47" s="1" customFormat="1" ht="14.4" customHeight="1">
      <c r="B47" s="18"/>
      <c r="I47" s="134"/>
      <c r="L47" s="18"/>
    </row>
    <row r="48" s="1" customFormat="1" ht="14.4" customHeight="1">
      <c r="B48" s="18"/>
      <c r="I48" s="134"/>
      <c r="L48" s="18"/>
    </row>
    <row r="49" s="1" customFormat="1" ht="14.4" customHeight="1">
      <c r="B49" s="18"/>
      <c r="I49" s="134"/>
      <c r="L49" s="18"/>
    </row>
    <row r="50" s="2" customFormat="1" ht="14.4" customHeight="1">
      <c r="B50" s="61"/>
      <c r="D50" s="170" t="s">
        <v>46</v>
      </c>
      <c r="E50" s="171"/>
      <c r="F50" s="171"/>
      <c r="G50" s="170" t="s">
        <v>47</v>
      </c>
      <c r="H50" s="171"/>
      <c r="I50" s="172"/>
      <c r="J50" s="171"/>
      <c r="K50" s="171"/>
      <c r="L50" s="6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6"/>
      <c r="B61" s="42"/>
      <c r="C61" s="36"/>
      <c r="D61" s="173" t="s">
        <v>48</v>
      </c>
      <c r="E61" s="174"/>
      <c r="F61" s="175" t="s">
        <v>49</v>
      </c>
      <c r="G61" s="173" t="s">
        <v>48</v>
      </c>
      <c r="H61" s="174"/>
      <c r="I61" s="176"/>
      <c r="J61" s="177" t="s">
        <v>49</v>
      </c>
      <c r="K61" s="174"/>
      <c r="L61" s="61"/>
      <c r="S61" s="36"/>
      <c r="T61" s="36"/>
      <c r="U61" s="36"/>
      <c r="V61" s="36"/>
      <c r="W61" s="36"/>
      <c r="X61" s="36"/>
      <c r="Y61" s="36"/>
      <c r="Z61" s="36"/>
      <c r="AA61" s="36"/>
      <c r="AB61" s="36"/>
      <c r="AC61" s="36"/>
      <c r="AD61" s="36"/>
      <c r="AE61" s="36"/>
    </row>
    <row r="62">
      <c r="B62" s="18"/>
      <c r="L62" s="18"/>
    </row>
    <row r="63">
      <c r="B63" s="18"/>
      <c r="L63" s="18"/>
    </row>
    <row r="64">
      <c r="B64" s="18"/>
      <c r="L64" s="18"/>
    </row>
    <row r="65" s="2" customFormat="1">
      <c r="A65" s="36"/>
      <c r="B65" s="42"/>
      <c r="C65" s="36"/>
      <c r="D65" s="170" t="s">
        <v>50</v>
      </c>
      <c r="E65" s="178"/>
      <c r="F65" s="178"/>
      <c r="G65" s="170" t="s">
        <v>51</v>
      </c>
      <c r="H65" s="178"/>
      <c r="I65" s="179"/>
      <c r="J65" s="178"/>
      <c r="K65" s="178"/>
      <c r="L65" s="61"/>
      <c r="S65" s="36"/>
      <c r="T65" s="36"/>
      <c r="U65" s="36"/>
      <c r="V65" s="36"/>
      <c r="W65" s="36"/>
      <c r="X65" s="36"/>
      <c r="Y65" s="36"/>
      <c r="Z65" s="36"/>
      <c r="AA65" s="36"/>
      <c r="AB65" s="36"/>
      <c r="AC65" s="36"/>
      <c r="AD65" s="36"/>
      <c r="AE65" s="36"/>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6"/>
      <c r="B76" s="42"/>
      <c r="C76" s="36"/>
      <c r="D76" s="173" t="s">
        <v>48</v>
      </c>
      <c r="E76" s="174"/>
      <c r="F76" s="175" t="s">
        <v>49</v>
      </c>
      <c r="G76" s="173" t="s">
        <v>48</v>
      </c>
      <c r="H76" s="174"/>
      <c r="I76" s="176"/>
      <c r="J76" s="177" t="s">
        <v>49</v>
      </c>
      <c r="K76" s="174"/>
      <c r="L76" s="61"/>
      <c r="S76" s="36"/>
      <c r="T76" s="36"/>
      <c r="U76" s="36"/>
      <c r="V76" s="36"/>
      <c r="W76" s="36"/>
      <c r="X76" s="36"/>
      <c r="Y76" s="36"/>
      <c r="Z76" s="36"/>
      <c r="AA76" s="36"/>
      <c r="AB76" s="36"/>
      <c r="AC76" s="36"/>
      <c r="AD76" s="36"/>
      <c r="AE76" s="36"/>
    </row>
    <row r="77" s="2" customFormat="1" ht="14.4" customHeight="1">
      <c r="A77" s="36"/>
      <c r="B77" s="180"/>
      <c r="C77" s="181"/>
      <c r="D77" s="181"/>
      <c r="E77" s="181"/>
      <c r="F77" s="181"/>
      <c r="G77" s="181"/>
      <c r="H77" s="181"/>
      <c r="I77" s="182"/>
      <c r="J77" s="181"/>
      <c r="K77" s="181"/>
      <c r="L77" s="61"/>
      <c r="S77" s="36"/>
      <c r="T77" s="36"/>
      <c r="U77" s="36"/>
      <c r="V77" s="36"/>
      <c r="W77" s="36"/>
      <c r="X77" s="36"/>
      <c r="Y77" s="36"/>
      <c r="Z77" s="36"/>
      <c r="AA77" s="36"/>
      <c r="AB77" s="36"/>
      <c r="AC77" s="36"/>
      <c r="AD77" s="36"/>
      <c r="AE77" s="36"/>
    </row>
    <row r="81" s="2" customFormat="1" ht="6.96" customHeight="1">
      <c r="A81" s="36"/>
      <c r="B81" s="183"/>
      <c r="C81" s="184"/>
      <c r="D81" s="184"/>
      <c r="E81" s="184"/>
      <c r="F81" s="184"/>
      <c r="G81" s="184"/>
      <c r="H81" s="184"/>
      <c r="I81" s="185"/>
      <c r="J81" s="184"/>
      <c r="K81" s="184"/>
      <c r="L81" s="61"/>
      <c r="S81" s="36"/>
      <c r="T81" s="36"/>
      <c r="U81" s="36"/>
      <c r="V81" s="36"/>
      <c r="W81" s="36"/>
      <c r="X81" s="36"/>
      <c r="Y81" s="36"/>
      <c r="Z81" s="36"/>
      <c r="AA81" s="36"/>
      <c r="AB81" s="36"/>
      <c r="AC81" s="36"/>
      <c r="AD81" s="36"/>
      <c r="AE81" s="36"/>
    </row>
    <row r="82" s="2" customFormat="1" ht="24.96" customHeight="1">
      <c r="A82" s="36"/>
      <c r="B82" s="37"/>
      <c r="C82" s="21" t="s">
        <v>108</v>
      </c>
      <c r="D82" s="38"/>
      <c r="E82" s="38"/>
      <c r="F82" s="38"/>
      <c r="G82" s="38"/>
      <c r="H82" s="38"/>
      <c r="I82" s="143"/>
      <c r="J82" s="38"/>
      <c r="K82" s="38"/>
      <c r="L82" s="61"/>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143"/>
      <c r="J83" s="38"/>
      <c r="K83" s="38"/>
      <c r="L83" s="61"/>
      <c r="S83" s="36"/>
      <c r="T83" s="36"/>
      <c r="U83" s="36"/>
      <c r="V83" s="36"/>
      <c r="W83" s="36"/>
      <c r="X83" s="36"/>
      <c r="Y83" s="36"/>
      <c r="Z83" s="36"/>
      <c r="AA83" s="36"/>
      <c r="AB83" s="36"/>
      <c r="AC83" s="36"/>
      <c r="AD83" s="36"/>
      <c r="AE83" s="36"/>
    </row>
    <row r="84" s="2" customFormat="1" ht="12" customHeight="1">
      <c r="A84" s="36"/>
      <c r="B84" s="37"/>
      <c r="C84" s="30" t="s">
        <v>16</v>
      </c>
      <c r="D84" s="38"/>
      <c r="E84" s="38"/>
      <c r="F84" s="38"/>
      <c r="G84" s="38"/>
      <c r="H84" s="38"/>
      <c r="I84" s="143"/>
      <c r="J84" s="38"/>
      <c r="K84" s="38"/>
      <c r="L84" s="61"/>
      <c r="S84" s="36"/>
      <c r="T84" s="36"/>
      <c r="U84" s="36"/>
      <c r="V84" s="36"/>
      <c r="W84" s="36"/>
      <c r="X84" s="36"/>
      <c r="Y84" s="36"/>
      <c r="Z84" s="36"/>
      <c r="AA84" s="36"/>
      <c r="AB84" s="36"/>
      <c r="AC84" s="36"/>
      <c r="AD84" s="36"/>
      <c r="AE84" s="36"/>
    </row>
    <row r="85" s="2" customFormat="1" ht="16.5" customHeight="1">
      <c r="A85" s="36"/>
      <c r="B85" s="37"/>
      <c r="C85" s="38"/>
      <c r="D85" s="38"/>
      <c r="E85" s="186" t="str">
        <f>E7</f>
        <v>Modernizace sil.II/315 Hrádek - Ústí nad Orlicí</v>
      </c>
      <c r="F85" s="30"/>
      <c r="G85" s="30"/>
      <c r="H85" s="30"/>
      <c r="I85" s="143"/>
      <c r="J85" s="38"/>
      <c r="K85" s="38"/>
      <c r="L85" s="61"/>
      <c r="S85" s="36"/>
      <c r="T85" s="36"/>
      <c r="U85" s="36"/>
      <c r="V85" s="36"/>
      <c r="W85" s="36"/>
      <c r="X85" s="36"/>
      <c r="Y85" s="36"/>
      <c r="Z85" s="36"/>
      <c r="AA85" s="36"/>
      <c r="AB85" s="36"/>
      <c r="AC85" s="36"/>
      <c r="AD85" s="36"/>
      <c r="AE85" s="36"/>
    </row>
    <row r="86" s="2" customFormat="1" ht="12" customHeight="1">
      <c r="A86" s="36"/>
      <c r="B86" s="37"/>
      <c r="C86" s="30" t="s">
        <v>106</v>
      </c>
      <c r="D86" s="38"/>
      <c r="E86" s="38"/>
      <c r="F86" s="38"/>
      <c r="G86" s="38"/>
      <c r="H86" s="38"/>
      <c r="I86" s="143"/>
      <c r="J86" s="38"/>
      <c r="K86" s="38"/>
      <c r="L86" s="61"/>
      <c r="S86" s="36"/>
      <c r="T86" s="36"/>
      <c r="U86" s="36"/>
      <c r="V86" s="36"/>
      <c r="W86" s="36"/>
      <c r="X86" s="36"/>
      <c r="Y86" s="36"/>
      <c r="Z86" s="36"/>
      <c r="AA86" s="36"/>
      <c r="AB86" s="36"/>
      <c r="AC86" s="36"/>
      <c r="AD86" s="36"/>
      <c r="AE86" s="36"/>
    </row>
    <row r="87" s="2" customFormat="1" ht="16.5" customHeight="1">
      <c r="A87" s="36"/>
      <c r="B87" s="37"/>
      <c r="C87" s="38"/>
      <c r="D87" s="38"/>
      <c r="E87" s="74" t="str">
        <f>E9</f>
        <v>SO 113 - Provizorní komunikace</v>
      </c>
      <c r="F87" s="38"/>
      <c r="G87" s="38"/>
      <c r="H87" s="38"/>
      <c r="I87" s="143"/>
      <c r="J87" s="38"/>
      <c r="K87" s="38"/>
      <c r="L87" s="61"/>
      <c r="S87" s="36"/>
      <c r="T87" s="36"/>
      <c r="U87" s="36"/>
      <c r="V87" s="36"/>
      <c r="W87" s="36"/>
      <c r="X87" s="36"/>
      <c r="Y87" s="36"/>
      <c r="Z87" s="36"/>
      <c r="AA87" s="36"/>
      <c r="AB87" s="36"/>
      <c r="AC87" s="36"/>
      <c r="AD87" s="36"/>
      <c r="AE87" s="36"/>
    </row>
    <row r="88" s="2" customFormat="1" ht="6.96" customHeight="1">
      <c r="A88" s="36"/>
      <c r="B88" s="37"/>
      <c r="C88" s="38"/>
      <c r="D88" s="38"/>
      <c r="E88" s="38"/>
      <c r="F88" s="38"/>
      <c r="G88" s="38"/>
      <c r="H88" s="38"/>
      <c r="I88" s="143"/>
      <c r="J88" s="38"/>
      <c r="K88" s="38"/>
      <c r="L88" s="61"/>
      <c r="S88" s="36"/>
      <c r="T88" s="36"/>
      <c r="U88" s="36"/>
      <c r="V88" s="36"/>
      <c r="W88" s="36"/>
      <c r="X88" s="36"/>
      <c r="Y88" s="36"/>
      <c r="Z88" s="36"/>
      <c r="AA88" s="36"/>
      <c r="AB88" s="36"/>
      <c r="AC88" s="36"/>
      <c r="AD88" s="36"/>
      <c r="AE88" s="36"/>
    </row>
    <row r="89" s="2" customFormat="1" ht="12" customHeight="1">
      <c r="A89" s="36"/>
      <c r="B89" s="37"/>
      <c r="C89" s="30" t="s">
        <v>20</v>
      </c>
      <c r="D89" s="38"/>
      <c r="E89" s="38"/>
      <c r="F89" s="25" t="str">
        <f>F12</f>
        <v xml:space="preserve"> </v>
      </c>
      <c r="G89" s="38"/>
      <c r="H89" s="38"/>
      <c r="I89" s="146" t="s">
        <v>22</v>
      </c>
      <c r="J89" s="77" t="str">
        <f>IF(J12="","",J12)</f>
        <v>28. 4. 2020</v>
      </c>
      <c r="K89" s="38"/>
      <c r="L89" s="61"/>
      <c r="S89" s="36"/>
      <c r="T89" s="36"/>
      <c r="U89" s="36"/>
      <c r="V89" s="36"/>
      <c r="W89" s="36"/>
      <c r="X89" s="36"/>
      <c r="Y89" s="36"/>
      <c r="Z89" s="36"/>
      <c r="AA89" s="36"/>
      <c r="AB89" s="36"/>
      <c r="AC89" s="36"/>
      <c r="AD89" s="36"/>
      <c r="AE89" s="36"/>
    </row>
    <row r="90" s="2" customFormat="1" ht="6.96" customHeight="1">
      <c r="A90" s="36"/>
      <c r="B90" s="37"/>
      <c r="C90" s="38"/>
      <c r="D90" s="38"/>
      <c r="E90" s="38"/>
      <c r="F90" s="38"/>
      <c r="G90" s="38"/>
      <c r="H90" s="38"/>
      <c r="I90" s="143"/>
      <c r="J90" s="38"/>
      <c r="K90" s="38"/>
      <c r="L90" s="61"/>
      <c r="S90" s="36"/>
      <c r="T90" s="36"/>
      <c r="U90" s="36"/>
      <c r="V90" s="36"/>
      <c r="W90" s="36"/>
      <c r="X90" s="36"/>
      <c r="Y90" s="36"/>
      <c r="Z90" s="36"/>
      <c r="AA90" s="36"/>
      <c r="AB90" s="36"/>
      <c r="AC90" s="36"/>
      <c r="AD90" s="36"/>
      <c r="AE90" s="36"/>
    </row>
    <row r="91" s="2" customFormat="1" ht="15.15" customHeight="1">
      <c r="A91" s="36"/>
      <c r="B91" s="37"/>
      <c r="C91" s="30" t="s">
        <v>24</v>
      </c>
      <c r="D91" s="38"/>
      <c r="E91" s="38"/>
      <c r="F91" s="25" t="str">
        <f>E15</f>
        <v xml:space="preserve"> </v>
      </c>
      <c r="G91" s="38"/>
      <c r="H91" s="38"/>
      <c r="I91" s="146" t="s">
        <v>29</v>
      </c>
      <c r="J91" s="34" t="str">
        <f>E21</f>
        <v xml:space="preserve"> </v>
      </c>
      <c r="K91" s="38"/>
      <c r="L91" s="61"/>
      <c r="S91" s="36"/>
      <c r="T91" s="36"/>
      <c r="U91" s="36"/>
      <c r="V91" s="36"/>
      <c r="W91" s="36"/>
      <c r="X91" s="36"/>
      <c r="Y91" s="36"/>
      <c r="Z91" s="36"/>
      <c r="AA91" s="36"/>
      <c r="AB91" s="36"/>
      <c r="AC91" s="36"/>
      <c r="AD91" s="36"/>
      <c r="AE91" s="36"/>
    </row>
    <row r="92" s="2" customFormat="1" ht="15.15" customHeight="1">
      <c r="A92" s="36"/>
      <c r="B92" s="37"/>
      <c r="C92" s="30" t="s">
        <v>27</v>
      </c>
      <c r="D92" s="38"/>
      <c r="E92" s="38"/>
      <c r="F92" s="25" t="str">
        <f>IF(E18="","",E18)</f>
        <v>Vyplň údaj</v>
      </c>
      <c r="G92" s="38"/>
      <c r="H92" s="38"/>
      <c r="I92" s="146" t="s">
        <v>31</v>
      </c>
      <c r="J92" s="34" t="str">
        <f>E24</f>
        <v xml:space="preserve"> </v>
      </c>
      <c r="K92" s="38"/>
      <c r="L92" s="61"/>
      <c r="S92" s="36"/>
      <c r="T92" s="36"/>
      <c r="U92" s="36"/>
      <c r="V92" s="36"/>
      <c r="W92" s="36"/>
      <c r="X92" s="36"/>
      <c r="Y92" s="36"/>
      <c r="Z92" s="36"/>
      <c r="AA92" s="36"/>
      <c r="AB92" s="36"/>
      <c r="AC92" s="36"/>
      <c r="AD92" s="36"/>
      <c r="AE92" s="36"/>
    </row>
    <row r="93" s="2" customFormat="1" ht="10.32" customHeight="1">
      <c r="A93" s="36"/>
      <c r="B93" s="37"/>
      <c r="C93" s="38"/>
      <c r="D93" s="38"/>
      <c r="E93" s="38"/>
      <c r="F93" s="38"/>
      <c r="G93" s="38"/>
      <c r="H93" s="38"/>
      <c r="I93" s="143"/>
      <c r="J93" s="38"/>
      <c r="K93" s="38"/>
      <c r="L93" s="61"/>
      <c r="S93" s="36"/>
      <c r="T93" s="36"/>
      <c r="U93" s="36"/>
      <c r="V93" s="36"/>
      <c r="W93" s="36"/>
      <c r="X93" s="36"/>
      <c r="Y93" s="36"/>
      <c r="Z93" s="36"/>
      <c r="AA93" s="36"/>
      <c r="AB93" s="36"/>
      <c r="AC93" s="36"/>
      <c r="AD93" s="36"/>
      <c r="AE93" s="36"/>
    </row>
    <row r="94" s="2" customFormat="1" ht="29.28" customHeight="1">
      <c r="A94" s="36"/>
      <c r="B94" s="37"/>
      <c r="C94" s="187" t="s">
        <v>109</v>
      </c>
      <c r="D94" s="188"/>
      <c r="E94" s="188"/>
      <c r="F94" s="188"/>
      <c r="G94" s="188"/>
      <c r="H94" s="188"/>
      <c r="I94" s="189"/>
      <c r="J94" s="190" t="s">
        <v>110</v>
      </c>
      <c r="K94" s="188"/>
      <c r="L94" s="61"/>
      <c r="S94" s="36"/>
      <c r="T94" s="36"/>
      <c r="U94" s="36"/>
      <c r="V94" s="36"/>
      <c r="W94" s="36"/>
      <c r="X94" s="36"/>
      <c r="Y94" s="36"/>
      <c r="Z94" s="36"/>
      <c r="AA94" s="36"/>
      <c r="AB94" s="36"/>
      <c r="AC94" s="36"/>
      <c r="AD94" s="36"/>
      <c r="AE94" s="36"/>
    </row>
    <row r="95" s="2" customFormat="1" ht="10.32" customHeight="1">
      <c r="A95" s="36"/>
      <c r="B95" s="37"/>
      <c r="C95" s="38"/>
      <c r="D95" s="38"/>
      <c r="E95" s="38"/>
      <c r="F95" s="38"/>
      <c r="G95" s="38"/>
      <c r="H95" s="38"/>
      <c r="I95" s="143"/>
      <c r="J95" s="38"/>
      <c r="K95" s="38"/>
      <c r="L95" s="61"/>
      <c r="S95" s="36"/>
      <c r="T95" s="36"/>
      <c r="U95" s="36"/>
      <c r="V95" s="36"/>
      <c r="W95" s="36"/>
      <c r="X95" s="36"/>
      <c r="Y95" s="36"/>
      <c r="Z95" s="36"/>
      <c r="AA95" s="36"/>
      <c r="AB95" s="36"/>
      <c r="AC95" s="36"/>
      <c r="AD95" s="36"/>
      <c r="AE95" s="36"/>
    </row>
    <row r="96" s="2" customFormat="1" ht="22.8" customHeight="1">
      <c r="A96" s="36"/>
      <c r="B96" s="37"/>
      <c r="C96" s="191" t="s">
        <v>111</v>
      </c>
      <c r="D96" s="38"/>
      <c r="E96" s="38"/>
      <c r="F96" s="38"/>
      <c r="G96" s="38"/>
      <c r="H96" s="38"/>
      <c r="I96" s="143"/>
      <c r="J96" s="108">
        <f>J119</f>
        <v>0</v>
      </c>
      <c r="K96" s="38"/>
      <c r="L96" s="61"/>
      <c r="S96" s="36"/>
      <c r="T96" s="36"/>
      <c r="U96" s="36"/>
      <c r="V96" s="36"/>
      <c r="W96" s="36"/>
      <c r="X96" s="36"/>
      <c r="Y96" s="36"/>
      <c r="Z96" s="36"/>
      <c r="AA96" s="36"/>
      <c r="AB96" s="36"/>
      <c r="AC96" s="36"/>
      <c r="AD96" s="36"/>
      <c r="AE96" s="36"/>
      <c r="AU96" s="15" t="s">
        <v>83</v>
      </c>
    </row>
    <row r="97" s="9" customFormat="1" ht="24.96" customHeight="1">
      <c r="A97" s="9"/>
      <c r="B97" s="192"/>
      <c r="C97" s="193"/>
      <c r="D97" s="194" t="s">
        <v>268</v>
      </c>
      <c r="E97" s="195"/>
      <c r="F97" s="195"/>
      <c r="G97" s="195"/>
      <c r="H97" s="195"/>
      <c r="I97" s="196"/>
      <c r="J97" s="197">
        <f>J120</f>
        <v>0</v>
      </c>
      <c r="K97" s="193"/>
      <c r="L97" s="198"/>
      <c r="S97" s="9"/>
      <c r="T97" s="9"/>
      <c r="U97" s="9"/>
      <c r="V97" s="9"/>
      <c r="W97" s="9"/>
      <c r="X97" s="9"/>
      <c r="Y97" s="9"/>
      <c r="Z97" s="9"/>
      <c r="AA97" s="9"/>
      <c r="AB97" s="9"/>
      <c r="AC97" s="9"/>
      <c r="AD97" s="9"/>
      <c r="AE97" s="9"/>
    </row>
    <row r="98" s="9" customFormat="1" ht="24.96" customHeight="1">
      <c r="A98" s="9"/>
      <c r="B98" s="192"/>
      <c r="C98" s="193"/>
      <c r="D98" s="194" t="s">
        <v>520</v>
      </c>
      <c r="E98" s="195"/>
      <c r="F98" s="195"/>
      <c r="G98" s="195"/>
      <c r="H98" s="195"/>
      <c r="I98" s="196"/>
      <c r="J98" s="197">
        <f>J203</f>
        <v>0</v>
      </c>
      <c r="K98" s="193"/>
      <c r="L98" s="198"/>
      <c r="S98" s="9"/>
      <c r="T98" s="9"/>
      <c r="U98" s="9"/>
      <c r="V98" s="9"/>
      <c r="W98" s="9"/>
      <c r="X98" s="9"/>
      <c r="Y98" s="9"/>
      <c r="Z98" s="9"/>
      <c r="AA98" s="9"/>
      <c r="AB98" s="9"/>
      <c r="AC98" s="9"/>
      <c r="AD98" s="9"/>
      <c r="AE98" s="9"/>
    </row>
    <row r="99" s="9" customFormat="1" ht="24.96" customHeight="1">
      <c r="A99" s="9"/>
      <c r="B99" s="192"/>
      <c r="C99" s="193"/>
      <c r="D99" s="194" t="s">
        <v>114</v>
      </c>
      <c r="E99" s="195"/>
      <c r="F99" s="195"/>
      <c r="G99" s="195"/>
      <c r="H99" s="195"/>
      <c r="I99" s="196"/>
      <c r="J99" s="197">
        <f>J217</f>
        <v>0</v>
      </c>
      <c r="K99" s="193"/>
      <c r="L99" s="198"/>
      <c r="S99" s="9"/>
      <c r="T99" s="9"/>
      <c r="U99" s="9"/>
      <c r="V99" s="9"/>
      <c r="W99" s="9"/>
      <c r="X99" s="9"/>
      <c r="Y99" s="9"/>
      <c r="Z99" s="9"/>
      <c r="AA99" s="9"/>
      <c r="AB99" s="9"/>
      <c r="AC99" s="9"/>
      <c r="AD99" s="9"/>
      <c r="AE99" s="9"/>
    </row>
    <row r="100" s="2" customFormat="1" ht="21.84" customHeight="1">
      <c r="A100" s="36"/>
      <c r="B100" s="37"/>
      <c r="C100" s="38"/>
      <c r="D100" s="38"/>
      <c r="E100" s="38"/>
      <c r="F100" s="38"/>
      <c r="G100" s="38"/>
      <c r="H100" s="38"/>
      <c r="I100" s="143"/>
      <c r="J100" s="38"/>
      <c r="K100" s="38"/>
      <c r="L100" s="61"/>
      <c r="S100" s="36"/>
      <c r="T100" s="36"/>
      <c r="U100" s="36"/>
      <c r="V100" s="36"/>
      <c r="W100" s="36"/>
      <c r="X100" s="36"/>
      <c r="Y100" s="36"/>
      <c r="Z100" s="36"/>
      <c r="AA100" s="36"/>
      <c r="AB100" s="36"/>
      <c r="AC100" s="36"/>
      <c r="AD100" s="36"/>
      <c r="AE100" s="36"/>
    </row>
    <row r="101" s="2" customFormat="1" ht="6.96" customHeight="1">
      <c r="A101" s="36"/>
      <c r="B101" s="64"/>
      <c r="C101" s="65"/>
      <c r="D101" s="65"/>
      <c r="E101" s="65"/>
      <c r="F101" s="65"/>
      <c r="G101" s="65"/>
      <c r="H101" s="65"/>
      <c r="I101" s="182"/>
      <c r="J101" s="65"/>
      <c r="K101" s="65"/>
      <c r="L101" s="61"/>
      <c r="S101" s="36"/>
      <c r="T101" s="36"/>
      <c r="U101" s="36"/>
      <c r="V101" s="36"/>
      <c r="W101" s="36"/>
      <c r="X101" s="36"/>
      <c r="Y101" s="36"/>
      <c r="Z101" s="36"/>
      <c r="AA101" s="36"/>
      <c r="AB101" s="36"/>
      <c r="AC101" s="36"/>
      <c r="AD101" s="36"/>
      <c r="AE101" s="36"/>
    </row>
    <row r="105" s="2" customFormat="1" ht="6.96" customHeight="1">
      <c r="A105" s="36"/>
      <c r="B105" s="66"/>
      <c r="C105" s="67"/>
      <c r="D105" s="67"/>
      <c r="E105" s="67"/>
      <c r="F105" s="67"/>
      <c r="G105" s="67"/>
      <c r="H105" s="67"/>
      <c r="I105" s="185"/>
      <c r="J105" s="67"/>
      <c r="K105" s="67"/>
      <c r="L105" s="61"/>
      <c r="S105" s="36"/>
      <c r="T105" s="36"/>
      <c r="U105" s="36"/>
      <c r="V105" s="36"/>
      <c r="W105" s="36"/>
      <c r="X105" s="36"/>
      <c r="Y105" s="36"/>
      <c r="Z105" s="36"/>
      <c r="AA105" s="36"/>
      <c r="AB105" s="36"/>
      <c r="AC105" s="36"/>
      <c r="AD105" s="36"/>
      <c r="AE105" s="36"/>
    </row>
    <row r="106" s="2" customFormat="1" ht="24.96" customHeight="1">
      <c r="A106" s="36"/>
      <c r="B106" s="37"/>
      <c r="C106" s="21" t="s">
        <v>117</v>
      </c>
      <c r="D106" s="38"/>
      <c r="E106" s="38"/>
      <c r="F106" s="38"/>
      <c r="G106" s="38"/>
      <c r="H106" s="38"/>
      <c r="I106" s="143"/>
      <c r="J106" s="38"/>
      <c r="K106" s="38"/>
      <c r="L106" s="61"/>
      <c r="S106" s="36"/>
      <c r="T106" s="36"/>
      <c r="U106" s="36"/>
      <c r="V106" s="36"/>
      <c r="W106" s="36"/>
      <c r="X106" s="36"/>
      <c r="Y106" s="36"/>
      <c r="Z106" s="36"/>
      <c r="AA106" s="36"/>
      <c r="AB106" s="36"/>
      <c r="AC106" s="36"/>
      <c r="AD106" s="36"/>
      <c r="AE106" s="36"/>
    </row>
    <row r="107" s="2" customFormat="1" ht="6.96" customHeight="1">
      <c r="A107" s="36"/>
      <c r="B107" s="37"/>
      <c r="C107" s="38"/>
      <c r="D107" s="38"/>
      <c r="E107" s="38"/>
      <c r="F107" s="38"/>
      <c r="G107" s="38"/>
      <c r="H107" s="38"/>
      <c r="I107" s="143"/>
      <c r="J107" s="38"/>
      <c r="K107" s="38"/>
      <c r="L107" s="61"/>
      <c r="S107" s="36"/>
      <c r="T107" s="36"/>
      <c r="U107" s="36"/>
      <c r="V107" s="36"/>
      <c r="W107" s="36"/>
      <c r="X107" s="36"/>
      <c r="Y107" s="36"/>
      <c r="Z107" s="36"/>
      <c r="AA107" s="36"/>
      <c r="AB107" s="36"/>
      <c r="AC107" s="36"/>
      <c r="AD107" s="36"/>
      <c r="AE107" s="36"/>
    </row>
    <row r="108" s="2" customFormat="1" ht="12" customHeight="1">
      <c r="A108" s="36"/>
      <c r="B108" s="37"/>
      <c r="C108" s="30" t="s">
        <v>16</v>
      </c>
      <c r="D108" s="38"/>
      <c r="E108" s="38"/>
      <c r="F108" s="38"/>
      <c r="G108" s="38"/>
      <c r="H108" s="38"/>
      <c r="I108" s="143"/>
      <c r="J108" s="38"/>
      <c r="K108" s="38"/>
      <c r="L108" s="61"/>
      <c r="S108" s="36"/>
      <c r="T108" s="36"/>
      <c r="U108" s="36"/>
      <c r="V108" s="36"/>
      <c r="W108" s="36"/>
      <c r="X108" s="36"/>
      <c r="Y108" s="36"/>
      <c r="Z108" s="36"/>
      <c r="AA108" s="36"/>
      <c r="AB108" s="36"/>
      <c r="AC108" s="36"/>
      <c r="AD108" s="36"/>
      <c r="AE108" s="36"/>
    </row>
    <row r="109" s="2" customFormat="1" ht="16.5" customHeight="1">
      <c r="A109" s="36"/>
      <c r="B109" s="37"/>
      <c r="C109" s="38"/>
      <c r="D109" s="38"/>
      <c r="E109" s="186" t="str">
        <f>E7</f>
        <v>Modernizace sil.II/315 Hrádek - Ústí nad Orlicí</v>
      </c>
      <c r="F109" s="30"/>
      <c r="G109" s="30"/>
      <c r="H109" s="30"/>
      <c r="I109" s="143"/>
      <c r="J109" s="38"/>
      <c r="K109" s="38"/>
      <c r="L109" s="61"/>
      <c r="S109" s="36"/>
      <c r="T109" s="36"/>
      <c r="U109" s="36"/>
      <c r="V109" s="36"/>
      <c r="W109" s="36"/>
      <c r="X109" s="36"/>
      <c r="Y109" s="36"/>
      <c r="Z109" s="36"/>
      <c r="AA109" s="36"/>
      <c r="AB109" s="36"/>
      <c r="AC109" s="36"/>
      <c r="AD109" s="36"/>
      <c r="AE109" s="36"/>
    </row>
    <row r="110" s="2" customFormat="1" ht="12" customHeight="1">
      <c r="A110" s="36"/>
      <c r="B110" s="37"/>
      <c r="C110" s="30" t="s">
        <v>106</v>
      </c>
      <c r="D110" s="38"/>
      <c r="E110" s="38"/>
      <c r="F110" s="38"/>
      <c r="G110" s="38"/>
      <c r="H110" s="38"/>
      <c r="I110" s="143"/>
      <c r="J110" s="38"/>
      <c r="K110" s="38"/>
      <c r="L110" s="61"/>
      <c r="S110" s="36"/>
      <c r="T110" s="36"/>
      <c r="U110" s="36"/>
      <c r="V110" s="36"/>
      <c r="W110" s="36"/>
      <c r="X110" s="36"/>
      <c r="Y110" s="36"/>
      <c r="Z110" s="36"/>
      <c r="AA110" s="36"/>
      <c r="AB110" s="36"/>
      <c r="AC110" s="36"/>
      <c r="AD110" s="36"/>
      <c r="AE110" s="36"/>
    </row>
    <row r="111" s="2" customFormat="1" ht="16.5" customHeight="1">
      <c r="A111" s="36"/>
      <c r="B111" s="37"/>
      <c r="C111" s="38"/>
      <c r="D111" s="38"/>
      <c r="E111" s="74" t="str">
        <f>E9</f>
        <v>SO 113 - Provizorní komunikace</v>
      </c>
      <c r="F111" s="38"/>
      <c r="G111" s="38"/>
      <c r="H111" s="38"/>
      <c r="I111" s="143"/>
      <c r="J111" s="38"/>
      <c r="K111" s="38"/>
      <c r="L111" s="61"/>
      <c r="S111" s="36"/>
      <c r="T111" s="36"/>
      <c r="U111" s="36"/>
      <c r="V111" s="36"/>
      <c r="W111" s="36"/>
      <c r="X111" s="36"/>
      <c r="Y111" s="36"/>
      <c r="Z111" s="36"/>
      <c r="AA111" s="36"/>
      <c r="AB111" s="36"/>
      <c r="AC111" s="36"/>
      <c r="AD111" s="36"/>
      <c r="AE111" s="36"/>
    </row>
    <row r="112" s="2" customFormat="1" ht="6.96" customHeight="1">
      <c r="A112" s="36"/>
      <c r="B112" s="37"/>
      <c r="C112" s="38"/>
      <c r="D112" s="38"/>
      <c r="E112" s="38"/>
      <c r="F112" s="38"/>
      <c r="G112" s="38"/>
      <c r="H112" s="38"/>
      <c r="I112" s="143"/>
      <c r="J112" s="38"/>
      <c r="K112" s="38"/>
      <c r="L112" s="61"/>
      <c r="S112" s="36"/>
      <c r="T112" s="36"/>
      <c r="U112" s="36"/>
      <c r="V112" s="36"/>
      <c r="W112" s="36"/>
      <c r="X112" s="36"/>
      <c r="Y112" s="36"/>
      <c r="Z112" s="36"/>
      <c r="AA112" s="36"/>
      <c r="AB112" s="36"/>
      <c r="AC112" s="36"/>
      <c r="AD112" s="36"/>
      <c r="AE112" s="36"/>
    </row>
    <row r="113" s="2" customFormat="1" ht="12" customHeight="1">
      <c r="A113" s="36"/>
      <c r="B113" s="37"/>
      <c r="C113" s="30" t="s">
        <v>20</v>
      </c>
      <c r="D113" s="38"/>
      <c r="E113" s="38"/>
      <c r="F113" s="25" t="str">
        <f>F12</f>
        <v xml:space="preserve"> </v>
      </c>
      <c r="G113" s="38"/>
      <c r="H113" s="38"/>
      <c r="I113" s="146" t="s">
        <v>22</v>
      </c>
      <c r="J113" s="77" t="str">
        <f>IF(J12="","",J12)</f>
        <v>28. 4. 2020</v>
      </c>
      <c r="K113" s="38"/>
      <c r="L113" s="61"/>
      <c r="S113" s="36"/>
      <c r="T113" s="36"/>
      <c r="U113" s="36"/>
      <c r="V113" s="36"/>
      <c r="W113" s="36"/>
      <c r="X113" s="36"/>
      <c r="Y113" s="36"/>
      <c r="Z113" s="36"/>
      <c r="AA113" s="36"/>
      <c r="AB113" s="36"/>
      <c r="AC113" s="36"/>
      <c r="AD113" s="36"/>
      <c r="AE113" s="36"/>
    </row>
    <row r="114" s="2" customFormat="1" ht="6.96" customHeight="1">
      <c r="A114" s="36"/>
      <c r="B114" s="37"/>
      <c r="C114" s="38"/>
      <c r="D114" s="38"/>
      <c r="E114" s="38"/>
      <c r="F114" s="38"/>
      <c r="G114" s="38"/>
      <c r="H114" s="38"/>
      <c r="I114" s="143"/>
      <c r="J114" s="38"/>
      <c r="K114" s="38"/>
      <c r="L114" s="61"/>
      <c r="S114" s="36"/>
      <c r="T114" s="36"/>
      <c r="U114" s="36"/>
      <c r="V114" s="36"/>
      <c r="W114" s="36"/>
      <c r="X114" s="36"/>
      <c r="Y114" s="36"/>
      <c r="Z114" s="36"/>
      <c r="AA114" s="36"/>
      <c r="AB114" s="36"/>
      <c r="AC114" s="36"/>
      <c r="AD114" s="36"/>
      <c r="AE114" s="36"/>
    </row>
    <row r="115" s="2" customFormat="1" ht="15.15" customHeight="1">
      <c r="A115" s="36"/>
      <c r="B115" s="37"/>
      <c r="C115" s="30" t="s">
        <v>24</v>
      </c>
      <c r="D115" s="38"/>
      <c r="E115" s="38"/>
      <c r="F115" s="25" t="str">
        <f>E15</f>
        <v xml:space="preserve"> </v>
      </c>
      <c r="G115" s="38"/>
      <c r="H115" s="38"/>
      <c r="I115" s="146" t="s">
        <v>29</v>
      </c>
      <c r="J115" s="34" t="str">
        <f>E21</f>
        <v xml:space="preserve"> </v>
      </c>
      <c r="K115" s="38"/>
      <c r="L115" s="61"/>
      <c r="S115" s="36"/>
      <c r="T115" s="36"/>
      <c r="U115" s="36"/>
      <c r="V115" s="36"/>
      <c r="W115" s="36"/>
      <c r="X115" s="36"/>
      <c r="Y115" s="36"/>
      <c r="Z115" s="36"/>
      <c r="AA115" s="36"/>
      <c r="AB115" s="36"/>
      <c r="AC115" s="36"/>
      <c r="AD115" s="36"/>
      <c r="AE115" s="36"/>
    </row>
    <row r="116" s="2" customFormat="1" ht="15.15" customHeight="1">
      <c r="A116" s="36"/>
      <c r="B116" s="37"/>
      <c r="C116" s="30" t="s">
        <v>27</v>
      </c>
      <c r="D116" s="38"/>
      <c r="E116" s="38"/>
      <c r="F116" s="25" t="str">
        <f>IF(E18="","",E18)</f>
        <v>Vyplň údaj</v>
      </c>
      <c r="G116" s="38"/>
      <c r="H116" s="38"/>
      <c r="I116" s="146" t="s">
        <v>31</v>
      </c>
      <c r="J116" s="34" t="str">
        <f>E24</f>
        <v xml:space="preserve"> </v>
      </c>
      <c r="K116" s="38"/>
      <c r="L116" s="61"/>
      <c r="S116" s="36"/>
      <c r="T116" s="36"/>
      <c r="U116" s="36"/>
      <c r="V116" s="36"/>
      <c r="W116" s="36"/>
      <c r="X116" s="36"/>
      <c r="Y116" s="36"/>
      <c r="Z116" s="36"/>
      <c r="AA116" s="36"/>
      <c r="AB116" s="36"/>
      <c r="AC116" s="36"/>
      <c r="AD116" s="36"/>
      <c r="AE116" s="36"/>
    </row>
    <row r="117" s="2" customFormat="1" ht="10.32" customHeight="1">
      <c r="A117" s="36"/>
      <c r="B117" s="37"/>
      <c r="C117" s="38"/>
      <c r="D117" s="38"/>
      <c r="E117" s="38"/>
      <c r="F117" s="38"/>
      <c r="G117" s="38"/>
      <c r="H117" s="38"/>
      <c r="I117" s="143"/>
      <c r="J117" s="38"/>
      <c r="K117" s="38"/>
      <c r="L117" s="61"/>
      <c r="S117" s="36"/>
      <c r="T117" s="36"/>
      <c r="U117" s="36"/>
      <c r="V117" s="36"/>
      <c r="W117" s="36"/>
      <c r="X117" s="36"/>
      <c r="Y117" s="36"/>
      <c r="Z117" s="36"/>
      <c r="AA117" s="36"/>
      <c r="AB117" s="36"/>
      <c r="AC117" s="36"/>
      <c r="AD117" s="36"/>
      <c r="AE117" s="36"/>
    </row>
    <row r="118" s="10" customFormat="1" ht="29.28" customHeight="1">
      <c r="A118" s="199"/>
      <c r="B118" s="200"/>
      <c r="C118" s="201" t="s">
        <v>118</v>
      </c>
      <c r="D118" s="202" t="s">
        <v>58</v>
      </c>
      <c r="E118" s="202" t="s">
        <v>54</v>
      </c>
      <c r="F118" s="202" t="s">
        <v>55</v>
      </c>
      <c r="G118" s="202" t="s">
        <v>119</v>
      </c>
      <c r="H118" s="202" t="s">
        <v>120</v>
      </c>
      <c r="I118" s="203" t="s">
        <v>121</v>
      </c>
      <c r="J118" s="202" t="s">
        <v>110</v>
      </c>
      <c r="K118" s="204" t="s">
        <v>122</v>
      </c>
      <c r="L118" s="205"/>
      <c r="M118" s="98" t="s">
        <v>1</v>
      </c>
      <c r="N118" s="99" t="s">
        <v>37</v>
      </c>
      <c r="O118" s="99" t="s">
        <v>123</v>
      </c>
      <c r="P118" s="99" t="s">
        <v>124</v>
      </c>
      <c r="Q118" s="99" t="s">
        <v>125</v>
      </c>
      <c r="R118" s="99" t="s">
        <v>126</v>
      </c>
      <c r="S118" s="99" t="s">
        <v>127</v>
      </c>
      <c r="T118" s="100" t="s">
        <v>128</v>
      </c>
      <c r="U118" s="199"/>
      <c r="V118" s="199"/>
      <c r="W118" s="199"/>
      <c r="X118" s="199"/>
      <c r="Y118" s="199"/>
      <c r="Z118" s="199"/>
      <c r="AA118" s="199"/>
      <c r="AB118" s="199"/>
      <c r="AC118" s="199"/>
      <c r="AD118" s="199"/>
      <c r="AE118" s="199"/>
    </row>
    <row r="119" s="2" customFormat="1" ht="22.8" customHeight="1">
      <c r="A119" s="36"/>
      <c r="B119" s="37"/>
      <c r="C119" s="105" t="s">
        <v>129</v>
      </c>
      <c r="D119" s="38"/>
      <c r="E119" s="38"/>
      <c r="F119" s="38"/>
      <c r="G119" s="38"/>
      <c r="H119" s="38"/>
      <c r="I119" s="143"/>
      <c r="J119" s="206">
        <f>BK119</f>
        <v>0</v>
      </c>
      <c r="K119" s="38"/>
      <c r="L119" s="42"/>
      <c r="M119" s="101"/>
      <c r="N119" s="207"/>
      <c r="O119" s="102"/>
      <c r="P119" s="208">
        <f>P120+P203+P217</f>
        <v>0</v>
      </c>
      <c r="Q119" s="102"/>
      <c r="R119" s="208">
        <f>R120+R203+R217</f>
        <v>4874.9352159999999</v>
      </c>
      <c r="S119" s="102"/>
      <c r="T119" s="209">
        <f>T120+T203+T217</f>
        <v>0</v>
      </c>
      <c r="U119" s="36"/>
      <c r="V119" s="36"/>
      <c r="W119" s="36"/>
      <c r="X119" s="36"/>
      <c r="Y119" s="36"/>
      <c r="Z119" s="36"/>
      <c r="AA119" s="36"/>
      <c r="AB119" s="36"/>
      <c r="AC119" s="36"/>
      <c r="AD119" s="36"/>
      <c r="AE119" s="36"/>
      <c r="AT119" s="15" t="s">
        <v>72</v>
      </c>
      <c r="AU119" s="15" t="s">
        <v>83</v>
      </c>
      <c r="BK119" s="210">
        <f>BK120+BK203+BK217</f>
        <v>0</v>
      </c>
    </row>
    <row r="120" s="11" customFormat="1" ht="25.92" customHeight="1">
      <c r="A120" s="11"/>
      <c r="B120" s="211"/>
      <c r="C120" s="212"/>
      <c r="D120" s="213" t="s">
        <v>72</v>
      </c>
      <c r="E120" s="214" t="s">
        <v>81</v>
      </c>
      <c r="F120" s="214" t="s">
        <v>271</v>
      </c>
      <c r="G120" s="212"/>
      <c r="H120" s="212"/>
      <c r="I120" s="215"/>
      <c r="J120" s="216">
        <f>BK120</f>
        <v>0</v>
      </c>
      <c r="K120" s="212"/>
      <c r="L120" s="217"/>
      <c r="M120" s="218"/>
      <c r="N120" s="219"/>
      <c r="O120" s="219"/>
      <c r="P120" s="220">
        <f>SUM(P121:P202)</f>
        <v>0</v>
      </c>
      <c r="Q120" s="219"/>
      <c r="R120" s="220">
        <f>SUM(R121:R202)</f>
        <v>4577.7514160000001</v>
      </c>
      <c r="S120" s="219"/>
      <c r="T120" s="221">
        <f>SUM(T121:T202)</f>
        <v>0</v>
      </c>
      <c r="U120" s="11"/>
      <c r="V120" s="11"/>
      <c r="W120" s="11"/>
      <c r="X120" s="11"/>
      <c r="Y120" s="11"/>
      <c r="Z120" s="11"/>
      <c r="AA120" s="11"/>
      <c r="AB120" s="11"/>
      <c r="AC120" s="11"/>
      <c r="AD120" s="11"/>
      <c r="AE120" s="11"/>
      <c r="AR120" s="222" t="s">
        <v>132</v>
      </c>
      <c r="AT120" s="223" t="s">
        <v>72</v>
      </c>
      <c r="AU120" s="223" t="s">
        <v>73</v>
      </c>
      <c r="AY120" s="222" t="s">
        <v>133</v>
      </c>
      <c r="BK120" s="224">
        <f>SUM(BK121:BK202)</f>
        <v>0</v>
      </c>
    </row>
    <row r="121" s="2" customFormat="1" ht="16.5" customHeight="1">
      <c r="A121" s="36"/>
      <c r="B121" s="37"/>
      <c r="C121" s="225" t="s">
        <v>81</v>
      </c>
      <c r="D121" s="225" t="s">
        <v>134</v>
      </c>
      <c r="E121" s="226" t="s">
        <v>1532</v>
      </c>
      <c r="F121" s="227" t="s">
        <v>1533</v>
      </c>
      <c r="G121" s="228" t="s">
        <v>535</v>
      </c>
      <c r="H121" s="229">
        <v>2286.9000000000001</v>
      </c>
      <c r="I121" s="230"/>
      <c r="J121" s="231">
        <f>ROUND(I121*H121,2)</f>
        <v>0</v>
      </c>
      <c r="K121" s="227" t="s">
        <v>275</v>
      </c>
      <c r="L121" s="42"/>
      <c r="M121" s="232" t="s">
        <v>1</v>
      </c>
      <c r="N121" s="233" t="s">
        <v>38</v>
      </c>
      <c r="O121" s="89"/>
      <c r="P121" s="234">
        <f>O121*H121</f>
        <v>0</v>
      </c>
      <c r="Q121" s="234">
        <v>0</v>
      </c>
      <c r="R121" s="234">
        <f>Q121*H121</f>
        <v>0</v>
      </c>
      <c r="S121" s="234">
        <v>0</v>
      </c>
      <c r="T121" s="235">
        <f>S121*H121</f>
        <v>0</v>
      </c>
      <c r="U121" s="36"/>
      <c r="V121" s="36"/>
      <c r="W121" s="36"/>
      <c r="X121" s="36"/>
      <c r="Y121" s="36"/>
      <c r="Z121" s="36"/>
      <c r="AA121" s="36"/>
      <c r="AB121" s="36"/>
      <c r="AC121" s="36"/>
      <c r="AD121" s="36"/>
      <c r="AE121" s="36"/>
      <c r="AR121" s="236" t="s">
        <v>132</v>
      </c>
      <c r="AT121" s="236" t="s">
        <v>134</v>
      </c>
      <c r="AU121" s="236" t="s">
        <v>81</v>
      </c>
      <c r="AY121" s="15" t="s">
        <v>133</v>
      </c>
      <c r="BE121" s="237">
        <f>IF(N121="základní",J121,0)</f>
        <v>0</v>
      </c>
      <c r="BF121" s="237">
        <f>IF(N121="snížená",J121,0)</f>
        <v>0</v>
      </c>
      <c r="BG121" s="237">
        <f>IF(N121="zákl. přenesená",J121,0)</f>
        <v>0</v>
      </c>
      <c r="BH121" s="237">
        <f>IF(N121="sníž. přenesená",J121,0)</f>
        <v>0</v>
      </c>
      <c r="BI121" s="237">
        <f>IF(N121="nulová",J121,0)</f>
        <v>0</v>
      </c>
      <c r="BJ121" s="15" t="s">
        <v>81</v>
      </c>
      <c r="BK121" s="237">
        <f>ROUND(I121*H121,2)</f>
        <v>0</v>
      </c>
      <c r="BL121" s="15" t="s">
        <v>132</v>
      </c>
      <c r="BM121" s="236" t="s">
        <v>1534</v>
      </c>
    </row>
    <row r="122" s="2" customFormat="1">
      <c r="A122" s="36"/>
      <c r="B122" s="37"/>
      <c r="C122" s="38"/>
      <c r="D122" s="238" t="s">
        <v>139</v>
      </c>
      <c r="E122" s="38"/>
      <c r="F122" s="239" t="s">
        <v>1533</v>
      </c>
      <c r="G122" s="38"/>
      <c r="H122" s="38"/>
      <c r="I122" s="143"/>
      <c r="J122" s="38"/>
      <c r="K122" s="38"/>
      <c r="L122" s="42"/>
      <c r="M122" s="240"/>
      <c r="N122" s="241"/>
      <c r="O122" s="89"/>
      <c r="P122" s="89"/>
      <c r="Q122" s="89"/>
      <c r="R122" s="89"/>
      <c r="S122" s="89"/>
      <c r="T122" s="90"/>
      <c r="U122" s="36"/>
      <c r="V122" s="36"/>
      <c r="W122" s="36"/>
      <c r="X122" s="36"/>
      <c r="Y122" s="36"/>
      <c r="Z122" s="36"/>
      <c r="AA122" s="36"/>
      <c r="AB122" s="36"/>
      <c r="AC122" s="36"/>
      <c r="AD122" s="36"/>
      <c r="AE122" s="36"/>
      <c r="AT122" s="15" t="s">
        <v>139</v>
      </c>
      <c r="AU122" s="15" t="s">
        <v>81</v>
      </c>
    </row>
    <row r="123" s="12" customFormat="1">
      <c r="A123" s="12"/>
      <c r="B123" s="242"/>
      <c r="C123" s="243"/>
      <c r="D123" s="238" t="s">
        <v>140</v>
      </c>
      <c r="E123" s="244" t="s">
        <v>141</v>
      </c>
      <c r="F123" s="245" t="s">
        <v>1535</v>
      </c>
      <c r="G123" s="243"/>
      <c r="H123" s="246">
        <v>2286.9000000000001</v>
      </c>
      <c r="I123" s="247"/>
      <c r="J123" s="243"/>
      <c r="K123" s="243"/>
      <c r="L123" s="248"/>
      <c r="M123" s="249"/>
      <c r="N123" s="250"/>
      <c r="O123" s="250"/>
      <c r="P123" s="250"/>
      <c r="Q123" s="250"/>
      <c r="R123" s="250"/>
      <c r="S123" s="250"/>
      <c r="T123" s="251"/>
      <c r="U123" s="12"/>
      <c r="V123" s="12"/>
      <c r="W123" s="12"/>
      <c r="X123" s="12"/>
      <c r="Y123" s="12"/>
      <c r="Z123" s="12"/>
      <c r="AA123" s="12"/>
      <c r="AB123" s="12"/>
      <c r="AC123" s="12"/>
      <c r="AD123" s="12"/>
      <c r="AE123" s="12"/>
      <c r="AT123" s="252" t="s">
        <v>140</v>
      </c>
      <c r="AU123" s="252" t="s">
        <v>81</v>
      </c>
      <c r="AV123" s="12" t="s">
        <v>103</v>
      </c>
      <c r="AW123" s="12" t="s">
        <v>30</v>
      </c>
      <c r="AX123" s="12" t="s">
        <v>73</v>
      </c>
      <c r="AY123" s="252" t="s">
        <v>133</v>
      </c>
    </row>
    <row r="124" s="12" customFormat="1">
      <c r="A124" s="12"/>
      <c r="B124" s="242"/>
      <c r="C124" s="243"/>
      <c r="D124" s="238" t="s">
        <v>140</v>
      </c>
      <c r="E124" s="244" t="s">
        <v>143</v>
      </c>
      <c r="F124" s="245" t="s">
        <v>144</v>
      </c>
      <c r="G124" s="243"/>
      <c r="H124" s="246">
        <v>2286.9000000000001</v>
      </c>
      <c r="I124" s="247"/>
      <c r="J124" s="243"/>
      <c r="K124" s="243"/>
      <c r="L124" s="248"/>
      <c r="M124" s="249"/>
      <c r="N124" s="250"/>
      <c r="O124" s="250"/>
      <c r="P124" s="250"/>
      <c r="Q124" s="250"/>
      <c r="R124" s="250"/>
      <c r="S124" s="250"/>
      <c r="T124" s="251"/>
      <c r="U124" s="12"/>
      <c r="V124" s="12"/>
      <c r="W124" s="12"/>
      <c r="X124" s="12"/>
      <c r="Y124" s="12"/>
      <c r="Z124" s="12"/>
      <c r="AA124" s="12"/>
      <c r="AB124" s="12"/>
      <c r="AC124" s="12"/>
      <c r="AD124" s="12"/>
      <c r="AE124" s="12"/>
      <c r="AT124" s="252" t="s">
        <v>140</v>
      </c>
      <c r="AU124" s="252" t="s">
        <v>81</v>
      </c>
      <c r="AV124" s="12" t="s">
        <v>103</v>
      </c>
      <c r="AW124" s="12" t="s">
        <v>30</v>
      </c>
      <c r="AX124" s="12" t="s">
        <v>81</v>
      </c>
      <c r="AY124" s="252" t="s">
        <v>133</v>
      </c>
    </row>
    <row r="125" s="2" customFormat="1" ht="21.75" customHeight="1">
      <c r="A125" s="36"/>
      <c r="B125" s="37"/>
      <c r="C125" s="225" t="s">
        <v>103</v>
      </c>
      <c r="D125" s="225" t="s">
        <v>134</v>
      </c>
      <c r="E125" s="226" t="s">
        <v>1536</v>
      </c>
      <c r="F125" s="227" t="s">
        <v>1537</v>
      </c>
      <c r="G125" s="228" t="s">
        <v>535</v>
      </c>
      <c r="H125" s="229">
        <v>2268</v>
      </c>
      <c r="I125" s="230"/>
      <c r="J125" s="231">
        <f>ROUND(I125*H125,2)</f>
        <v>0</v>
      </c>
      <c r="K125" s="227" t="s">
        <v>275</v>
      </c>
      <c r="L125" s="42"/>
      <c r="M125" s="232" t="s">
        <v>1</v>
      </c>
      <c r="N125" s="233" t="s">
        <v>38</v>
      </c>
      <c r="O125" s="89"/>
      <c r="P125" s="234">
        <f>O125*H125</f>
        <v>0</v>
      </c>
      <c r="Q125" s="234">
        <v>0</v>
      </c>
      <c r="R125" s="234">
        <f>Q125*H125</f>
        <v>0</v>
      </c>
      <c r="S125" s="234">
        <v>0</v>
      </c>
      <c r="T125" s="235">
        <f>S125*H125</f>
        <v>0</v>
      </c>
      <c r="U125" s="36"/>
      <c r="V125" s="36"/>
      <c r="W125" s="36"/>
      <c r="X125" s="36"/>
      <c r="Y125" s="36"/>
      <c r="Z125" s="36"/>
      <c r="AA125" s="36"/>
      <c r="AB125" s="36"/>
      <c r="AC125" s="36"/>
      <c r="AD125" s="36"/>
      <c r="AE125" s="36"/>
      <c r="AR125" s="236" t="s">
        <v>132</v>
      </c>
      <c r="AT125" s="236" t="s">
        <v>134</v>
      </c>
      <c r="AU125" s="236" t="s">
        <v>81</v>
      </c>
      <c r="AY125" s="15" t="s">
        <v>133</v>
      </c>
      <c r="BE125" s="237">
        <f>IF(N125="základní",J125,0)</f>
        <v>0</v>
      </c>
      <c r="BF125" s="237">
        <f>IF(N125="snížená",J125,0)</f>
        <v>0</v>
      </c>
      <c r="BG125" s="237">
        <f>IF(N125="zákl. přenesená",J125,0)</f>
        <v>0</v>
      </c>
      <c r="BH125" s="237">
        <f>IF(N125="sníž. přenesená",J125,0)</f>
        <v>0</v>
      </c>
      <c r="BI125" s="237">
        <f>IF(N125="nulová",J125,0)</f>
        <v>0</v>
      </c>
      <c r="BJ125" s="15" t="s">
        <v>81</v>
      </c>
      <c r="BK125" s="237">
        <f>ROUND(I125*H125,2)</f>
        <v>0</v>
      </c>
      <c r="BL125" s="15" t="s">
        <v>132</v>
      </c>
      <c r="BM125" s="236" t="s">
        <v>1538</v>
      </c>
    </row>
    <row r="126" s="2" customFormat="1">
      <c r="A126" s="36"/>
      <c r="B126" s="37"/>
      <c r="C126" s="38"/>
      <c r="D126" s="238" t="s">
        <v>139</v>
      </c>
      <c r="E126" s="38"/>
      <c r="F126" s="239" t="s">
        <v>1539</v>
      </c>
      <c r="G126" s="38"/>
      <c r="H126" s="38"/>
      <c r="I126" s="143"/>
      <c r="J126" s="38"/>
      <c r="K126" s="38"/>
      <c r="L126" s="42"/>
      <c r="M126" s="240"/>
      <c r="N126" s="241"/>
      <c r="O126" s="89"/>
      <c r="P126" s="89"/>
      <c r="Q126" s="89"/>
      <c r="R126" s="89"/>
      <c r="S126" s="89"/>
      <c r="T126" s="90"/>
      <c r="U126" s="36"/>
      <c r="V126" s="36"/>
      <c r="W126" s="36"/>
      <c r="X126" s="36"/>
      <c r="Y126" s="36"/>
      <c r="Z126" s="36"/>
      <c r="AA126" s="36"/>
      <c r="AB126" s="36"/>
      <c r="AC126" s="36"/>
      <c r="AD126" s="36"/>
      <c r="AE126" s="36"/>
      <c r="AT126" s="15" t="s">
        <v>139</v>
      </c>
      <c r="AU126" s="15" t="s">
        <v>81</v>
      </c>
    </row>
    <row r="127" s="12" customFormat="1">
      <c r="A127" s="12"/>
      <c r="B127" s="242"/>
      <c r="C127" s="243"/>
      <c r="D127" s="238" t="s">
        <v>140</v>
      </c>
      <c r="E127" s="244" t="s">
        <v>284</v>
      </c>
      <c r="F127" s="245" t="s">
        <v>1540</v>
      </c>
      <c r="G127" s="243"/>
      <c r="H127" s="246">
        <v>2268</v>
      </c>
      <c r="I127" s="247"/>
      <c r="J127" s="243"/>
      <c r="K127" s="243"/>
      <c r="L127" s="248"/>
      <c r="M127" s="249"/>
      <c r="N127" s="250"/>
      <c r="O127" s="250"/>
      <c r="P127" s="250"/>
      <c r="Q127" s="250"/>
      <c r="R127" s="250"/>
      <c r="S127" s="250"/>
      <c r="T127" s="251"/>
      <c r="U127" s="12"/>
      <c r="V127" s="12"/>
      <c r="W127" s="12"/>
      <c r="X127" s="12"/>
      <c r="Y127" s="12"/>
      <c r="Z127" s="12"/>
      <c r="AA127" s="12"/>
      <c r="AB127" s="12"/>
      <c r="AC127" s="12"/>
      <c r="AD127" s="12"/>
      <c r="AE127" s="12"/>
      <c r="AT127" s="252" t="s">
        <v>140</v>
      </c>
      <c r="AU127" s="252" t="s">
        <v>81</v>
      </c>
      <c r="AV127" s="12" t="s">
        <v>103</v>
      </c>
      <c r="AW127" s="12" t="s">
        <v>30</v>
      </c>
      <c r="AX127" s="12" t="s">
        <v>81</v>
      </c>
      <c r="AY127" s="252" t="s">
        <v>133</v>
      </c>
    </row>
    <row r="128" s="2" customFormat="1" ht="21.75" customHeight="1">
      <c r="A128" s="36"/>
      <c r="B128" s="37"/>
      <c r="C128" s="225" t="s">
        <v>148</v>
      </c>
      <c r="D128" s="225" t="s">
        <v>134</v>
      </c>
      <c r="E128" s="226" t="s">
        <v>539</v>
      </c>
      <c r="F128" s="227" t="s">
        <v>540</v>
      </c>
      <c r="G128" s="228" t="s">
        <v>535</v>
      </c>
      <c r="H128" s="229">
        <v>1134</v>
      </c>
      <c r="I128" s="230"/>
      <c r="J128" s="231">
        <f>ROUND(I128*H128,2)</f>
        <v>0</v>
      </c>
      <c r="K128" s="227" t="s">
        <v>275</v>
      </c>
      <c r="L128" s="42"/>
      <c r="M128" s="232" t="s">
        <v>1</v>
      </c>
      <c r="N128" s="233" t="s">
        <v>38</v>
      </c>
      <c r="O128" s="89"/>
      <c r="P128" s="234">
        <f>O128*H128</f>
        <v>0</v>
      </c>
      <c r="Q128" s="234">
        <v>0</v>
      </c>
      <c r="R128" s="234">
        <f>Q128*H128</f>
        <v>0</v>
      </c>
      <c r="S128" s="234">
        <v>0</v>
      </c>
      <c r="T128" s="235">
        <f>S128*H128</f>
        <v>0</v>
      </c>
      <c r="U128" s="36"/>
      <c r="V128" s="36"/>
      <c r="W128" s="36"/>
      <c r="X128" s="36"/>
      <c r="Y128" s="36"/>
      <c r="Z128" s="36"/>
      <c r="AA128" s="36"/>
      <c r="AB128" s="36"/>
      <c r="AC128" s="36"/>
      <c r="AD128" s="36"/>
      <c r="AE128" s="36"/>
      <c r="AR128" s="236" t="s">
        <v>132</v>
      </c>
      <c r="AT128" s="236" t="s">
        <v>134</v>
      </c>
      <c r="AU128" s="236" t="s">
        <v>81</v>
      </c>
      <c r="AY128" s="15" t="s">
        <v>133</v>
      </c>
      <c r="BE128" s="237">
        <f>IF(N128="základní",J128,0)</f>
        <v>0</v>
      </c>
      <c r="BF128" s="237">
        <f>IF(N128="snížená",J128,0)</f>
        <v>0</v>
      </c>
      <c r="BG128" s="237">
        <f>IF(N128="zákl. přenesená",J128,0)</f>
        <v>0</v>
      </c>
      <c r="BH128" s="237">
        <f>IF(N128="sníž. přenesená",J128,0)</f>
        <v>0</v>
      </c>
      <c r="BI128" s="237">
        <f>IF(N128="nulová",J128,0)</f>
        <v>0</v>
      </c>
      <c r="BJ128" s="15" t="s">
        <v>81</v>
      </c>
      <c r="BK128" s="237">
        <f>ROUND(I128*H128,2)</f>
        <v>0</v>
      </c>
      <c r="BL128" s="15" t="s">
        <v>132</v>
      </c>
      <c r="BM128" s="236" t="s">
        <v>1541</v>
      </c>
    </row>
    <row r="129" s="2" customFormat="1">
      <c r="A129" s="36"/>
      <c r="B129" s="37"/>
      <c r="C129" s="38"/>
      <c r="D129" s="238" t="s">
        <v>139</v>
      </c>
      <c r="E129" s="38"/>
      <c r="F129" s="239" t="s">
        <v>542</v>
      </c>
      <c r="G129" s="38"/>
      <c r="H129" s="38"/>
      <c r="I129" s="143"/>
      <c r="J129" s="38"/>
      <c r="K129" s="38"/>
      <c r="L129" s="42"/>
      <c r="M129" s="240"/>
      <c r="N129" s="241"/>
      <c r="O129" s="89"/>
      <c r="P129" s="89"/>
      <c r="Q129" s="89"/>
      <c r="R129" s="89"/>
      <c r="S129" s="89"/>
      <c r="T129" s="90"/>
      <c r="U129" s="36"/>
      <c r="V129" s="36"/>
      <c r="W129" s="36"/>
      <c r="X129" s="36"/>
      <c r="Y129" s="36"/>
      <c r="Z129" s="36"/>
      <c r="AA129" s="36"/>
      <c r="AB129" s="36"/>
      <c r="AC129" s="36"/>
      <c r="AD129" s="36"/>
      <c r="AE129" s="36"/>
      <c r="AT129" s="15" t="s">
        <v>139</v>
      </c>
      <c r="AU129" s="15" t="s">
        <v>81</v>
      </c>
    </row>
    <row r="130" s="12" customFormat="1">
      <c r="A130" s="12"/>
      <c r="B130" s="242"/>
      <c r="C130" s="243"/>
      <c r="D130" s="238" t="s">
        <v>140</v>
      </c>
      <c r="E130" s="244" t="s">
        <v>293</v>
      </c>
      <c r="F130" s="245" t="s">
        <v>1542</v>
      </c>
      <c r="G130" s="243"/>
      <c r="H130" s="246">
        <v>1134</v>
      </c>
      <c r="I130" s="247"/>
      <c r="J130" s="243"/>
      <c r="K130" s="243"/>
      <c r="L130" s="248"/>
      <c r="M130" s="249"/>
      <c r="N130" s="250"/>
      <c r="O130" s="250"/>
      <c r="P130" s="250"/>
      <c r="Q130" s="250"/>
      <c r="R130" s="250"/>
      <c r="S130" s="250"/>
      <c r="T130" s="251"/>
      <c r="U130" s="12"/>
      <c r="V130" s="12"/>
      <c r="W130" s="12"/>
      <c r="X130" s="12"/>
      <c r="Y130" s="12"/>
      <c r="Z130" s="12"/>
      <c r="AA130" s="12"/>
      <c r="AB130" s="12"/>
      <c r="AC130" s="12"/>
      <c r="AD130" s="12"/>
      <c r="AE130" s="12"/>
      <c r="AT130" s="252" t="s">
        <v>140</v>
      </c>
      <c r="AU130" s="252" t="s">
        <v>81</v>
      </c>
      <c r="AV130" s="12" t="s">
        <v>103</v>
      </c>
      <c r="AW130" s="12" t="s">
        <v>30</v>
      </c>
      <c r="AX130" s="12" t="s">
        <v>81</v>
      </c>
      <c r="AY130" s="252" t="s">
        <v>133</v>
      </c>
    </row>
    <row r="131" s="2" customFormat="1" ht="21.75" customHeight="1">
      <c r="A131" s="36"/>
      <c r="B131" s="37"/>
      <c r="C131" s="225" t="s">
        <v>132</v>
      </c>
      <c r="D131" s="225" t="s">
        <v>134</v>
      </c>
      <c r="E131" s="226" t="s">
        <v>1543</v>
      </c>
      <c r="F131" s="227" t="s">
        <v>1544</v>
      </c>
      <c r="G131" s="228" t="s">
        <v>535</v>
      </c>
      <c r="H131" s="229">
        <v>4732</v>
      </c>
      <c r="I131" s="230"/>
      <c r="J131" s="231">
        <f>ROUND(I131*H131,2)</f>
        <v>0</v>
      </c>
      <c r="K131" s="227" t="s">
        <v>275</v>
      </c>
      <c r="L131" s="42"/>
      <c r="M131" s="232" t="s">
        <v>1</v>
      </c>
      <c r="N131" s="233" t="s">
        <v>38</v>
      </c>
      <c r="O131" s="89"/>
      <c r="P131" s="234">
        <f>O131*H131</f>
        <v>0</v>
      </c>
      <c r="Q131" s="234">
        <v>0</v>
      </c>
      <c r="R131" s="234">
        <f>Q131*H131</f>
        <v>0</v>
      </c>
      <c r="S131" s="234">
        <v>0</v>
      </c>
      <c r="T131" s="235">
        <f>S131*H131</f>
        <v>0</v>
      </c>
      <c r="U131" s="36"/>
      <c r="V131" s="36"/>
      <c r="W131" s="36"/>
      <c r="X131" s="36"/>
      <c r="Y131" s="36"/>
      <c r="Z131" s="36"/>
      <c r="AA131" s="36"/>
      <c r="AB131" s="36"/>
      <c r="AC131" s="36"/>
      <c r="AD131" s="36"/>
      <c r="AE131" s="36"/>
      <c r="AR131" s="236" t="s">
        <v>132</v>
      </c>
      <c r="AT131" s="236" t="s">
        <v>134</v>
      </c>
      <c r="AU131" s="236" t="s">
        <v>81</v>
      </c>
      <c r="AY131" s="15" t="s">
        <v>133</v>
      </c>
      <c r="BE131" s="237">
        <f>IF(N131="základní",J131,0)</f>
        <v>0</v>
      </c>
      <c r="BF131" s="237">
        <f>IF(N131="snížená",J131,0)</f>
        <v>0</v>
      </c>
      <c r="BG131" s="237">
        <f>IF(N131="zákl. přenesená",J131,0)</f>
        <v>0</v>
      </c>
      <c r="BH131" s="237">
        <f>IF(N131="sníž. přenesená",J131,0)</f>
        <v>0</v>
      </c>
      <c r="BI131" s="237">
        <f>IF(N131="nulová",J131,0)</f>
        <v>0</v>
      </c>
      <c r="BJ131" s="15" t="s">
        <v>81</v>
      </c>
      <c r="BK131" s="237">
        <f>ROUND(I131*H131,2)</f>
        <v>0</v>
      </c>
      <c r="BL131" s="15" t="s">
        <v>132</v>
      </c>
      <c r="BM131" s="236" t="s">
        <v>1545</v>
      </c>
    </row>
    <row r="132" s="2" customFormat="1">
      <c r="A132" s="36"/>
      <c r="B132" s="37"/>
      <c r="C132" s="38"/>
      <c r="D132" s="238" t="s">
        <v>139</v>
      </c>
      <c r="E132" s="38"/>
      <c r="F132" s="239" t="s">
        <v>1546</v>
      </c>
      <c r="G132" s="38"/>
      <c r="H132" s="38"/>
      <c r="I132" s="143"/>
      <c r="J132" s="38"/>
      <c r="K132" s="38"/>
      <c r="L132" s="42"/>
      <c r="M132" s="240"/>
      <c r="N132" s="241"/>
      <c r="O132" s="89"/>
      <c r="P132" s="89"/>
      <c r="Q132" s="89"/>
      <c r="R132" s="89"/>
      <c r="S132" s="89"/>
      <c r="T132" s="90"/>
      <c r="U132" s="36"/>
      <c r="V132" s="36"/>
      <c r="W132" s="36"/>
      <c r="X132" s="36"/>
      <c r="Y132" s="36"/>
      <c r="Z132" s="36"/>
      <c r="AA132" s="36"/>
      <c r="AB132" s="36"/>
      <c r="AC132" s="36"/>
      <c r="AD132" s="36"/>
      <c r="AE132" s="36"/>
      <c r="AT132" s="15" t="s">
        <v>139</v>
      </c>
      <c r="AU132" s="15" t="s">
        <v>81</v>
      </c>
    </row>
    <row r="133" s="12" customFormat="1">
      <c r="A133" s="12"/>
      <c r="B133" s="242"/>
      <c r="C133" s="243"/>
      <c r="D133" s="238" t="s">
        <v>140</v>
      </c>
      <c r="E133" s="244" t="s">
        <v>155</v>
      </c>
      <c r="F133" s="245" t="s">
        <v>1547</v>
      </c>
      <c r="G133" s="243"/>
      <c r="H133" s="246">
        <v>158</v>
      </c>
      <c r="I133" s="247"/>
      <c r="J133" s="243"/>
      <c r="K133" s="243"/>
      <c r="L133" s="248"/>
      <c r="M133" s="249"/>
      <c r="N133" s="250"/>
      <c r="O133" s="250"/>
      <c r="P133" s="250"/>
      <c r="Q133" s="250"/>
      <c r="R133" s="250"/>
      <c r="S133" s="250"/>
      <c r="T133" s="251"/>
      <c r="U133" s="12"/>
      <c r="V133" s="12"/>
      <c r="W133" s="12"/>
      <c r="X133" s="12"/>
      <c r="Y133" s="12"/>
      <c r="Z133" s="12"/>
      <c r="AA133" s="12"/>
      <c r="AB133" s="12"/>
      <c r="AC133" s="12"/>
      <c r="AD133" s="12"/>
      <c r="AE133" s="12"/>
      <c r="AT133" s="252" t="s">
        <v>140</v>
      </c>
      <c r="AU133" s="252" t="s">
        <v>81</v>
      </c>
      <c r="AV133" s="12" t="s">
        <v>103</v>
      </c>
      <c r="AW133" s="12" t="s">
        <v>30</v>
      </c>
      <c r="AX133" s="12" t="s">
        <v>73</v>
      </c>
      <c r="AY133" s="252" t="s">
        <v>133</v>
      </c>
    </row>
    <row r="134" s="12" customFormat="1">
      <c r="A134" s="12"/>
      <c r="B134" s="242"/>
      <c r="C134" s="243"/>
      <c r="D134" s="238" t="s">
        <v>140</v>
      </c>
      <c r="E134" s="244" t="s">
        <v>156</v>
      </c>
      <c r="F134" s="245" t="s">
        <v>1548</v>
      </c>
      <c r="G134" s="243"/>
      <c r="H134" s="246">
        <v>4574</v>
      </c>
      <c r="I134" s="247"/>
      <c r="J134" s="243"/>
      <c r="K134" s="243"/>
      <c r="L134" s="248"/>
      <c r="M134" s="249"/>
      <c r="N134" s="250"/>
      <c r="O134" s="250"/>
      <c r="P134" s="250"/>
      <c r="Q134" s="250"/>
      <c r="R134" s="250"/>
      <c r="S134" s="250"/>
      <c r="T134" s="251"/>
      <c r="U134" s="12"/>
      <c r="V134" s="12"/>
      <c r="W134" s="12"/>
      <c r="X134" s="12"/>
      <c r="Y134" s="12"/>
      <c r="Z134" s="12"/>
      <c r="AA134" s="12"/>
      <c r="AB134" s="12"/>
      <c r="AC134" s="12"/>
      <c r="AD134" s="12"/>
      <c r="AE134" s="12"/>
      <c r="AT134" s="252" t="s">
        <v>140</v>
      </c>
      <c r="AU134" s="252" t="s">
        <v>81</v>
      </c>
      <c r="AV134" s="12" t="s">
        <v>103</v>
      </c>
      <c r="AW134" s="12" t="s">
        <v>30</v>
      </c>
      <c r="AX134" s="12" t="s">
        <v>73</v>
      </c>
      <c r="AY134" s="252" t="s">
        <v>133</v>
      </c>
    </row>
    <row r="135" s="12" customFormat="1">
      <c r="A135" s="12"/>
      <c r="B135" s="242"/>
      <c r="C135" s="243"/>
      <c r="D135" s="238" t="s">
        <v>140</v>
      </c>
      <c r="E135" s="244" t="s">
        <v>304</v>
      </c>
      <c r="F135" s="245" t="s">
        <v>305</v>
      </c>
      <c r="G135" s="243"/>
      <c r="H135" s="246">
        <v>4732</v>
      </c>
      <c r="I135" s="247"/>
      <c r="J135" s="243"/>
      <c r="K135" s="243"/>
      <c r="L135" s="248"/>
      <c r="M135" s="249"/>
      <c r="N135" s="250"/>
      <c r="O135" s="250"/>
      <c r="P135" s="250"/>
      <c r="Q135" s="250"/>
      <c r="R135" s="250"/>
      <c r="S135" s="250"/>
      <c r="T135" s="251"/>
      <c r="U135" s="12"/>
      <c r="V135" s="12"/>
      <c r="W135" s="12"/>
      <c r="X135" s="12"/>
      <c r="Y135" s="12"/>
      <c r="Z135" s="12"/>
      <c r="AA135" s="12"/>
      <c r="AB135" s="12"/>
      <c r="AC135" s="12"/>
      <c r="AD135" s="12"/>
      <c r="AE135" s="12"/>
      <c r="AT135" s="252" t="s">
        <v>140</v>
      </c>
      <c r="AU135" s="252" t="s">
        <v>81</v>
      </c>
      <c r="AV135" s="12" t="s">
        <v>103</v>
      </c>
      <c r="AW135" s="12" t="s">
        <v>30</v>
      </c>
      <c r="AX135" s="12" t="s">
        <v>81</v>
      </c>
      <c r="AY135" s="252" t="s">
        <v>133</v>
      </c>
    </row>
    <row r="136" s="2" customFormat="1" ht="21.75" customHeight="1">
      <c r="A136" s="36"/>
      <c r="B136" s="37"/>
      <c r="C136" s="225" t="s">
        <v>158</v>
      </c>
      <c r="D136" s="225" t="s">
        <v>134</v>
      </c>
      <c r="E136" s="226" t="s">
        <v>554</v>
      </c>
      <c r="F136" s="227" t="s">
        <v>555</v>
      </c>
      <c r="G136" s="228" t="s">
        <v>535</v>
      </c>
      <c r="H136" s="229">
        <v>2110</v>
      </c>
      <c r="I136" s="230"/>
      <c r="J136" s="231">
        <f>ROUND(I136*H136,2)</f>
        <v>0</v>
      </c>
      <c r="K136" s="227" t="s">
        <v>275</v>
      </c>
      <c r="L136" s="42"/>
      <c r="M136" s="232" t="s">
        <v>1</v>
      </c>
      <c r="N136" s="233" t="s">
        <v>38</v>
      </c>
      <c r="O136" s="89"/>
      <c r="P136" s="234">
        <f>O136*H136</f>
        <v>0</v>
      </c>
      <c r="Q136" s="234">
        <v>0</v>
      </c>
      <c r="R136" s="234">
        <f>Q136*H136</f>
        <v>0</v>
      </c>
      <c r="S136" s="234">
        <v>0</v>
      </c>
      <c r="T136" s="235">
        <f>S136*H136</f>
        <v>0</v>
      </c>
      <c r="U136" s="36"/>
      <c r="V136" s="36"/>
      <c r="W136" s="36"/>
      <c r="X136" s="36"/>
      <c r="Y136" s="36"/>
      <c r="Z136" s="36"/>
      <c r="AA136" s="36"/>
      <c r="AB136" s="36"/>
      <c r="AC136" s="36"/>
      <c r="AD136" s="36"/>
      <c r="AE136" s="36"/>
      <c r="AR136" s="236" t="s">
        <v>132</v>
      </c>
      <c r="AT136" s="236" t="s">
        <v>134</v>
      </c>
      <c r="AU136" s="236" t="s">
        <v>81</v>
      </c>
      <c r="AY136" s="15" t="s">
        <v>133</v>
      </c>
      <c r="BE136" s="237">
        <f>IF(N136="základní",J136,0)</f>
        <v>0</v>
      </c>
      <c r="BF136" s="237">
        <f>IF(N136="snížená",J136,0)</f>
        <v>0</v>
      </c>
      <c r="BG136" s="237">
        <f>IF(N136="zákl. přenesená",J136,0)</f>
        <v>0</v>
      </c>
      <c r="BH136" s="237">
        <f>IF(N136="sníž. přenesená",J136,0)</f>
        <v>0</v>
      </c>
      <c r="BI136" s="237">
        <f>IF(N136="nulová",J136,0)</f>
        <v>0</v>
      </c>
      <c r="BJ136" s="15" t="s">
        <v>81</v>
      </c>
      <c r="BK136" s="237">
        <f>ROUND(I136*H136,2)</f>
        <v>0</v>
      </c>
      <c r="BL136" s="15" t="s">
        <v>132</v>
      </c>
      <c r="BM136" s="236" t="s">
        <v>1549</v>
      </c>
    </row>
    <row r="137" s="2" customFormat="1">
      <c r="A137" s="36"/>
      <c r="B137" s="37"/>
      <c r="C137" s="38"/>
      <c r="D137" s="238" t="s">
        <v>139</v>
      </c>
      <c r="E137" s="38"/>
      <c r="F137" s="239" t="s">
        <v>557</v>
      </c>
      <c r="G137" s="38"/>
      <c r="H137" s="38"/>
      <c r="I137" s="143"/>
      <c r="J137" s="38"/>
      <c r="K137" s="38"/>
      <c r="L137" s="42"/>
      <c r="M137" s="240"/>
      <c r="N137" s="241"/>
      <c r="O137" s="89"/>
      <c r="P137" s="89"/>
      <c r="Q137" s="89"/>
      <c r="R137" s="89"/>
      <c r="S137" s="89"/>
      <c r="T137" s="90"/>
      <c r="U137" s="36"/>
      <c r="V137" s="36"/>
      <c r="W137" s="36"/>
      <c r="X137" s="36"/>
      <c r="Y137" s="36"/>
      <c r="Z137" s="36"/>
      <c r="AA137" s="36"/>
      <c r="AB137" s="36"/>
      <c r="AC137" s="36"/>
      <c r="AD137" s="36"/>
      <c r="AE137" s="36"/>
      <c r="AT137" s="15" t="s">
        <v>139</v>
      </c>
      <c r="AU137" s="15" t="s">
        <v>81</v>
      </c>
    </row>
    <row r="138" s="12" customFormat="1">
      <c r="A138" s="12"/>
      <c r="B138" s="242"/>
      <c r="C138" s="243"/>
      <c r="D138" s="238" t="s">
        <v>140</v>
      </c>
      <c r="E138" s="244" t="s">
        <v>162</v>
      </c>
      <c r="F138" s="245" t="s">
        <v>1550</v>
      </c>
      <c r="G138" s="243"/>
      <c r="H138" s="246">
        <v>2110</v>
      </c>
      <c r="I138" s="247"/>
      <c r="J138" s="243"/>
      <c r="K138" s="243"/>
      <c r="L138" s="248"/>
      <c r="M138" s="249"/>
      <c r="N138" s="250"/>
      <c r="O138" s="250"/>
      <c r="P138" s="250"/>
      <c r="Q138" s="250"/>
      <c r="R138" s="250"/>
      <c r="S138" s="250"/>
      <c r="T138" s="251"/>
      <c r="U138" s="12"/>
      <c r="V138" s="12"/>
      <c r="W138" s="12"/>
      <c r="X138" s="12"/>
      <c r="Y138" s="12"/>
      <c r="Z138" s="12"/>
      <c r="AA138" s="12"/>
      <c r="AB138" s="12"/>
      <c r="AC138" s="12"/>
      <c r="AD138" s="12"/>
      <c r="AE138" s="12"/>
      <c r="AT138" s="252" t="s">
        <v>140</v>
      </c>
      <c r="AU138" s="252" t="s">
        <v>81</v>
      </c>
      <c r="AV138" s="12" t="s">
        <v>103</v>
      </c>
      <c r="AW138" s="12" t="s">
        <v>30</v>
      </c>
      <c r="AX138" s="12" t="s">
        <v>81</v>
      </c>
      <c r="AY138" s="252" t="s">
        <v>133</v>
      </c>
    </row>
    <row r="139" s="2" customFormat="1" ht="16.5" customHeight="1">
      <c r="A139" s="36"/>
      <c r="B139" s="37"/>
      <c r="C139" s="225" t="s">
        <v>165</v>
      </c>
      <c r="D139" s="225" t="s">
        <v>134</v>
      </c>
      <c r="E139" s="226" t="s">
        <v>1551</v>
      </c>
      <c r="F139" s="227" t="s">
        <v>1552</v>
      </c>
      <c r="G139" s="228" t="s">
        <v>535</v>
      </c>
      <c r="H139" s="229">
        <v>4574</v>
      </c>
      <c r="I139" s="230"/>
      <c r="J139" s="231">
        <f>ROUND(I139*H139,2)</f>
        <v>0</v>
      </c>
      <c r="K139" s="227" t="s">
        <v>275</v>
      </c>
      <c r="L139" s="42"/>
      <c r="M139" s="232" t="s">
        <v>1</v>
      </c>
      <c r="N139" s="233" t="s">
        <v>38</v>
      </c>
      <c r="O139" s="89"/>
      <c r="P139" s="234">
        <f>O139*H139</f>
        <v>0</v>
      </c>
      <c r="Q139" s="234">
        <v>0</v>
      </c>
      <c r="R139" s="234">
        <f>Q139*H139</f>
        <v>0</v>
      </c>
      <c r="S139" s="234">
        <v>0</v>
      </c>
      <c r="T139" s="235">
        <f>S139*H139</f>
        <v>0</v>
      </c>
      <c r="U139" s="36"/>
      <c r="V139" s="36"/>
      <c r="W139" s="36"/>
      <c r="X139" s="36"/>
      <c r="Y139" s="36"/>
      <c r="Z139" s="36"/>
      <c r="AA139" s="36"/>
      <c r="AB139" s="36"/>
      <c r="AC139" s="36"/>
      <c r="AD139" s="36"/>
      <c r="AE139" s="36"/>
      <c r="AR139" s="236" t="s">
        <v>132</v>
      </c>
      <c r="AT139" s="236" t="s">
        <v>134</v>
      </c>
      <c r="AU139" s="236" t="s">
        <v>81</v>
      </c>
      <c r="AY139" s="15" t="s">
        <v>133</v>
      </c>
      <c r="BE139" s="237">
        <f>IF(N139="základní",J139,0)</f>
        <v>0</v>
      </c>
      <c r="BF139" s="237">
        <f>IF(N139="snížená",J139,0)</f>
        <v>0</v>
      </c>
      <c r="BG139" s="237">
        <f>IF(N139="zákl. přenesená",J139,0)</f>
        <v>0</v>
      </c>
      <c r="BH139" s="237">
        <f>IF(N139="sníž. přenesená",J139,0)</f>
        <v>0</v>
      </c>
      <c r="BI139" s="237">
        <f>IF(N139="nulová",J139,0)</f>
        <v>0</v>
      </c>
      <c r="BJ139" s="15" t="s">
        <v>81</v>
      </c>
      <c r="BK139" s="237">
        <f>ROUND(I139*H139,2)</f>
        <v>0</v>
      </c>
      <c r="BL139" s="15" t="s">
        <v>132</v>
      </c>
      <c r="BM139" s="236" t="s">
        <v>1553</v>
      </c>
    </row>
    <row r="140" s="2" customFormat="1">
      <c r="A140" s="36"/>
      <c r="B140" s="37"/>
      <c r="C140" s="38"/>
      <c r="D140" s="238" t="s">
        <v>139</v>
      </c>
      <c r="E140" s="38"/>
      <c r="F140" s="239" t="s">
        <v>1554</v>
      </c>
      <c r="G140" s="38"/>
      <c r="H140" s="38"/>
      <c r="I140" s="143"/>
      <c r="J140" s="38"/>
      <c r="K140" s="38"/>
      <c r="L140" s="42"/>
      <c r="M140" s="240"/>
      <c r="N140" s="241"/>
      <c r="O140" s="89"/>
      <c r="P140" s="89"/>
      <c r="Q140" s="89"/>
      <c r="R140" s="89"/>
      <c r="S140" s="89"/>
      <c r="T140" s="90"/>
      <c r="U140" s="36"/>
      <c r="V140" s="36"/>
      <c r="W140" s="36"/>
      <c r="X140" s="36"/>
      <c r="Y140" s="36"/>
      <c r="Z140" s="36"/>
      <c r="AA140" s="36"/>
      <c r="AB140" s="36"/>
      <c r="AC140" s="36"/>
      <c r="AD140" s="36"/>
      <c r="AE140" s="36"/>
      <c r="AT140" s="15" t="s">
        <v>139</v>
      </c>
      <c r="AU140" s="15" t="s">
        <v>81</v>
      </c>
    </row>
    <row r="141" s="12" customFormat="1">
      <c r="A141" s="12"/>
      <c r="B141" s="242"/>
      <c r="C141" s="243"/>
      <c r="D141" s="238" t="s">
        <v>140</v>
      </c>
      <c r="E141" s="244" t="s">
        <v>315</v>
      </c>
      <c r="F141" s="245" t="s">
        <v>1555</v>
      </c>
      <c r="G141" s="243"/>
      <c r="H141" s="246">
        <v>4574</v>
      </c>
      <c r="I141" s="247"/>
      <c r="J141" s="243"/>
      <c r="K141" s="243"/>
      <c r="L141" s="248"/>
      <c r="M141" s="249"/>
      <c r="N141" s="250"/>
      <c r="O141" s="250"/>
      <c r="P141" s="250"/>
      <c r="Q141" s="250"/>
      <c r="R141" s="250"/>
      <c r="S141" s="250"/>
      <c r="T141" s="251"/>
      <c r="U141" s="12"/>
      <c r="V141" s="12"/>
      <c r="W141" s="12"/>
      <c r="X141" s="12"/>
      <c r="Y141" s="12"/>
      <c r="Z141" s="12"/>
      <c r="AA141" s="12"/>
      <c r="AB141" s="12"/>
      <c r="AC141" s="12"/>
      <c r="AD141" s="12"/>
      <c r="AE141" s="12"/>
      <c r="AT141" s="252" t="s">
        <v>140</v>
      </c>
      <c r="AU141" s="252" t="s">
        <v>81</v>
      </c>
      <c r="AV141" s="12" t="s">
        <v>103</v>
      </c>
      <c r="AW141" s="12" t="s">
        <v>30</v>
      </c>
      <c r="AX141" s="12" t="s">
        <v>73</v>
      </c>
      <c r="AY141" s="252" t="s">
        <v>133</v>
      </c>
    </row>
    <row r="142" s="12" customFormat="1">
      <c r="A142" s="12"/>
      <c r="B142" s="242"/>
      <c r="C142" s="243"/>
      <c r="D142" s="238" t="s">
        <v>140</v>
      </c>
      <c r="E142" s="244" t="s">
        <v>498</v>
      </c>
      <c r="F142" s="245" t="s">
        <v>1556</v>
      </c>
      <c r="G142" s="243"/>
      <c r="H142" s="246">
        <v>4574</v>
      </c>
      <c r="I142" s="247"/>
      <c r="J142" s="243"/>
      <c r="K142" s="243"/>
      <c r="L142" s="248"/>
      <c r="M142" s="249"/>
      <c r="N142" s="250"/>
      <c r="O142" s="250"/>
      <c r="P142" s="250"/>
      <c r="Q142" s="250"/>
      <c r="R142" s="250"/>
      <c r="S142" s="250"/>
      <c r="T142" s="251"/>
      <c r="U142" s="12"/>
      <c r="V142" s="12"/>
      <c r="W142" s="12"/>
      <c r="X142" s="12"/>
      <c r="Y142" s="12"/>
      <c r="Z142" s="12"/>
      <c r="AA142" s="12"/>
      <c r="AB142" s="12"/>
      <c r="AC142" s="12"/>
      <c r="AD142" s="12"/>
      <c r="AE142" s="12"/>
      <c r="AT142" s="252" t="s">
        <v>140</v>
      </c>
      <c r="AU142" s="252" t="s">
        <v>81</v>
      </c>
      <c r="AV142" s="12" t="s">
        <v>103</v>
      </c>
      <c r="AW142" s="12" t="s">
        <v>30</v>
      </c>
      <c r="AX142" s="12" t="s">
        <v>81</v>
      </c>
      <c r="AY142" s="252" t="s">
        <v>133</v>
      </c>
    </row>
    <row r="143" s="2" customFormat="1" ht="21.75" customHeight="1">
      <c r="A143" s="36"/>
      <c r="B143" s="37"/>
      <c r="C143" s="225" t="s">
        <v>169</v>
      </c>
      <c r="D143" s="225" t="s">
        <v>134</v>
      </c>
      <c r="E143" s="226" t="s">
        <v>567</v>
      </c>
      <c r="F143" s="227" t="s">
        <v>568</v>
      </c>
      <c r="G143" s="228" t="s">
        <v>535</v>
      </c>
      <c r="H143" s="229">
        <v>2326</v>
      </c>
      <c r="I143" s="230"/>
      <c r="J143" s="231">
        <f>ROUND(I143*H143,2)</f>
        <v>0</v>
      </c>
      <c r="K143" s="227" t="s">
        <v>275</v>
      </c>
      <c r="L143" s="42"/>
      <c r="M143" s="232" t="s">
        <v>1</v>
      </c>
      <c r="N143" s="233" t="s">
        <v>38</v>
      </c>
      <c r="O143" s="89"/>
      <c r="P143" s="234">
        <f>O143*H143</f>
        <v>0</v>
      </c>
      <c r="Q143" s="234">
        <v>0</v>
      </c>
      <c r="R143" s="234">
        <f>Q143*H143</f>
        <v>0</v>
      </c>
      <c r="S143" s="234">
        <v>0</v>
      </c>
      <c r="T143" s="235">
        <f>S143*H143</f>
        <v>0</v>
      </c>
      <c r="U143" s="36"/>
      <c r="V143" s="36"/>
      <c r="W143" s="36"/>
      <c r="X143" s="36"/>
      <c r="Y143" s="36"/>
      <c r="Z143" s="36"/>
      <c r="AA143" s="36"/>
      <c r="AB143" s="36"/>
      <c r="AC143" s="36"/>
      <c r="AD143" s="36"/>
      <c r="AE143" s="36"/>
      <c r="AR143" s="236" t="s">
        <v>132</v>
      </c>
      <c r="AT143" s="236" t="s">
        <v>134</v>
      </c>
      <c r="AU143" s="236" t="s">
        <v>81</v>
      </c>
      <c r="AY143" s="15" t="s">
        <v>133</v>
      </c>
      <c r="BE143" s="237">
        <f>IF(N143="základní",J143,0)</f>
        <v>0</v>
      </c>
      <c r="BF143" s="237">
        <f>IF(N143="snížená",J143,0)</f>
        <v>0</v>
      </c>
      <c r="BG143" s="237">
        <f>IF(N143="zákl. přenesená",J143,0)</f>
        <v>0</v>
      </c>
      <c r="BH143" s="237">
        <f>IF(N143="sníž. přenesená",J143,0)</f>
        <v>0</v>
      </c>
      <c r="BI143" s="237">
        <f>IF(N143="nulová",J143,0)</f>
        <v>0</v>
      </c>
      <c r="BJ143" s="15" t="s">
        <v>81</v>
      </c>
      <c r="BK143" s="237">
        <f>ROUND(I143*H143,2)</f>
        <v>0</v>
      </c>
      <c r="BL143" s="15" t="s">
        <v>132</v>
      </c>
      <c r="BM143" s="236" t="s">
        <v>1557</v>
      </c>
    </row>
    <row r="144" s="2" customFormat="1">
      <c r="A144" s="36"/>
      <c r="B144" s="37"/>
      <c r="C144" s="38"/>
      <c r="D144" s="238" t="s">
        <v>139</v>
      </c>
      <c r="E144" s="38"/>
      <c r="F144" s="239" t="s">
        <v>570</v>
      </c>
      <c r="G144" s="38"/>
      <c r="H144" s="38"/>
      <c r="I144" s="143"/>
      <c r="J144" s="38"/>
      <c r="K144" s="38"/>
      <c r="L144" s="42"/>
      <c r="M144" s="240"/>
      <c r="N144" s="241"/>
      <c r="O144" s="89"/>
      <c r="P144" s="89"/>
      <c r="Q144" s="89"/>
      <c r="R144" s="89"/>
      <c r="S144" s="89"/>
      <c r="T144" s="90"/>
      <c r="U144" s="36"/>
      <c r="V144" s="36"/>
      <c r="W144" s="36"/>
      <c r="X144" s="36"/>
      <c r="Y144" s="36"/>
      <c r="Z144" s="36"/>
      <c r="AA144" s="36"/>
      <c r="AB144" s="36"/>
      <c r="AC144" s="36"/>
      <c r="AD144" s="36"/>
      <c r="AE144" s="36"/>
      <c r="AT144" s="15" t="s">
        <v>139</v>
      </c>
      <c r="AU144" s="15" t="s">
        <v>81</v>
      </c>
    </row>
    <row r="145" s="12" customFormat="1">
      <c r="A145" s="12"/>
      <c r="B145" s="242"/>
      <c r="C145" s="243"/>
      <c r="D145" s="238" t="s">
        <v>140</v>
      </c>
      <c r="E145" s="244" t="s">
        <v>321</v>
      </c>
      <c r="F145" s="245" t="s">
        <v>1558</v>
      </c>
      <c r="G145" s="243"/>
      <c r="H145" s="246">
        <v>2326</v>
      </c>
      <c r="I145" s="247"/>
      <c r="J145" s="243"/>
      <c r="K145" s="243"/>
      <c r="L145" s="248"/>
      <c r="M145" s="249"/>
      <c r="N145" s="250"/>
      <c r="O145" s="250"/>
      <c r="P145" s="250"/>
      <c r="Q145" s="250"/>
      <c r="R145" s="250"/>
      <c r="S145" s="250"/>
      <c r="T145" s="251"/>
      <c r="U145" s="12"/>
      <c r="V145" s="12"/>
      <c r="W145" s="12"/>
      <c r="X145" s="12"/>
      <c r="Y145" s="12"/>
      <c r="Z145" s="12"/>
      <c r="AA145" s="12"/>
      <c r="AB145" s="12"/>
      <c r="AC145" s="12"/>
      <c r="AD145" s="12"/>
      <c r="AE145" s="12"/>
      <c r="AT145" s="252" t="s">
        <v>140</v>
      </c>
      <c r="AU145" s="252" t="s">
        <v>81</v>
      </c>
      <c r="AV145" s="12" t="s">
        <v>103</v>
      </c>
      <c r="AW145" s="12" t="s">
        <v>30</v>
      </c>
      <c r="AX145" s="12" t="s">
        <v>81</v>
      </c>
      <c r="AY145" s="252" t="s">
        <v>133</v>
      </c>
    </row>
    <row r="146" s="2" customFormat="1" ht="16.5" customHeight="1">
      <c r="A146" s="36"/>
      <c r="B146" s="37"/>
      <c r="C146" s="270" t="s">
        <v>173</v>
      </c>
      <c r="D146" s="270" t="s">
        <v>137</v>
      </c>
      <c r="E146" s="271" t="s">
        <v>572</v>
      </c>
      <c r="F146" s="272" t="s">
        <v>573</v>
      </c>
      <c r="G146" s="273" t="s">
        <v>478</v>
      </c>
      <c r="H146" s="274">
        <v>4571.6000000000004</v>
      </c>
      <c r="I146" s="275"/>
      <c r="J146" s="276">
        <f>ROUND(I146*H146,2)</f>
        <v>0</v>
      </c>
      <c r="K146" s="272" t="s">
        <v>275</v>
      </c>
      <c r="L146" s="277"/>
      <c r="M146" s="278" t="s">
        <v>1</v>
      </c>
      <c r="N146" s="279" t="s">
        <v>38</v>
      </c>
      <c r="O146" s="89"/>
      <c r="P146" s="234">
        <f>O146*H146</f>
        <v>0</v>
      </c>
      <c r="Q146" s="234">
        <v>1</v>
      </c>
      <c r="R146" s="234">
        <f>Q146*H146</f>
        <v>4571.6000000000004</v>
      </c>
      <c r="S146" s="234">
        <v>0</v>
      </c>
      <c r="T146" s="235">
        <f>S146*H146</f>
        <v>0</v>
      </c>
      <c r="U146" s="36"/>
      <c r="V146" s="36"/>
      <c r="W146" s="36"/>
      <c r="X146" s="36"/>
      <c r="Y146" s="36"/>
      <c r="Z146" s="36"/>
      <c r="AA146" s="36"/>
      <c r="AB146" s="36"/>
      <c r="AC146" s="36"/>
      <c r="AD146" s="36"/>
      <c r="AE146" s="36"/>
      <c r="AR146" s="236" t="s">
        <v>173</v>
      </c>
      <c r="AT146" s="236" t="s">
        <v>137</v>
      </c>
      <c r="AU146" s="236" t="s">
        <v>81</v>
      </c>
      <c r="AY146" s="15" t="s">
        <v>133</v>
      </c>
      <c r="BE146" s="237">
        <f>IF(N146="základní",J146,0)</f>
        <v>0</v>
      </c>
      <c r="BF146" s="237">
        <f>IF(N146="snížená",J146,0)</f>
        <v>0</v>
      </c>
      <c r="BG146" s="237">
        <f>IF(N146="zákl. přenesená",J146,0)</f>
        <v>0</v>
      </c>
      <c r="BH146" s="237">
        <f>IF(N146="sníž. přenesená",J146,0)</f>
        <v>0</v>
      </c>
      <c r="BI146" s="237">
        <f>IF(N146="nulová",J146,0)</f>
        <v>0</v>
      </c>
      <c r="BJ146" s="15" t="s">
        <v>81</v>
      </c>
      <c r="BK146" s="237">
        <f>ROUND(I146*H146,2)</f>
        <v>0</v>
      </c>
      <c r="BL146" s="15" t="s">
        <v>132</v>
      </c>
      <c r="BM146" s="236" t="s">
        <v>1559</v>
      </c>
    </row>
    <row r="147" s="2" customFormat="1">
      <c r="A147" s="36"/>
      <c r="B147" s="37"/>
      <c r="C147" s="38"/>
      <c r="D147" s="238" t="s">
        <v>139</v>
      </c>
      <c r="E147" s="38"/>
      <c r="F147" s="239" t="s">
        <v>575</v>
      </c>
      <c r="G147" s="38"/>
      <c r="H147" s="38"/>
      <c r="I147" s="143"/>
      <c r="J147" s="38"/>
      <c r="K147" s="38"/>
      <c r="L147" s="42"/>
      <c r="M147" s="240"/>
      <c r="N147" s="241"/>
      <c r="O147" s="89"/>
      <c r="P147" s="89"/>
      <c r="Q147" s="89"/>
      <c r="R147" s="89"/>
      <c r="S147" s="89"/>
      <c r="T147" s="90"/>
      <c r="U147" s="36"/>
      <c r="V147" s="36"/>
      <c r="W147" s="36"/>
      <c r="X147" s="36"/>
      <c r="Y147" s="36"/>
      <c r="Z147" s="36"/>
      <c r="AA147" s="36"/>
      <c r="AB147" s="36"/>
      <c r="AC147" s="36"/>
      <c r="AD147" s="36"/>
      <c r="AE147" s="36"/>
      <c r="AT147" s="15" t="s">
        <v>139</v>
      </c>
      <c r="AU147" s="15" t="s">
        <v>81</v>
      </c>
    </row>
    <row r="148" s="12" customFormat="1">
      <c r="A148" s="12"/>
      <c r="B148" s="242"/>
      <c r="C148" s="243"/>
      <c r="D148" s="238" t="s">
        <v>140</v>
      </c>
      <c r="E148" s="244" t="s">
        <v>177</v>
      </c>
      <c r="F148" s="245" t="s">
        <v>1560</v>
      </c>
      <c r="G148" s="243"/>
      <c r="H148" s="246">
        <v>4571.6000000000004</v>
      </c>
      <c r="I148" s="247"/>
      <c r="J148" s="243"/>
      <c r="K148" s="243"/>
      <c r="L148" s="248"/>
      <c r="M148" s="249"/>
      <c r="N148" s="250"/>
      <c r="O148" s="250"/>
      <c r="P148" s="250"/>
      <c r="Q148" s="250"/>
      <c r="R148" s="250"/>
      <c r="S148" s="250"/>
      <c r="T148" s="251"/>
      <c r="U148" s="12"/>
      <c r="V148" s="12"/>
      <c r="W148" s="12"/>
      <c r="X148" s="12"/>
      <c r="Y148" s="12"/>
      <c r="Z148" s="12"/>
      <c r="AA148" s="12"/>
      <c r="AB148" s="12"/>
      <c r="AC148" s="12"/>
      <c r="AD148" s="12"/>
      <c r="AE148" s="12"/>
      <c r="AT148" s="252" t="s">
        <v>140</v>
      </c>
      <c r="AU148" s="252" t="s">
        <v>81</v>
      </c>
      <c r="AV148" s="12" t="s">
        <v>103</v>
      </c>
      <c r="AW148" s="12" t="s">
        <v>30</v>
      </c>
      <c r="AX148" s="12" t="s">
        <v>81</v>
      </c>
      <c r="AY148" s="252" t="s">
        <v>133</v>
      </c>
    </row>
    <row r="149" s="2" customFormat="1" ht="16.5" customHeight="1">
      <c r="A149" s="36"/>
      <c r="B149" s="37"/>
      <c r="C149" s="225" t="s">
        <v>180</v>
      </c>
      <c r="D149" s="225" t="s">
        <v>134</v>
      </c>
      <c r="E149" s="226" t="s">
        <v>577</v>
      </c>
      <c r="F149" s="227" t="s">
        <v>578</v>
      </c>
      <c r="G149" s="228" t="s">
        <v>535</v>
      </c>
      <c r="H149" s="229">
        <v>4397</v>
      </c>
      <c r="I149" s="230"/>
      <c r="J149" s="231">
        <f>ROUND(I149*H149,2)</f>
        <v>0</v>
      </c>
      <c r="K149" s="227" t="s">
        <v>275</v>
      </c>
      <c r="L149" s="42"/>
      <c r="M149" s="232" t="s">
        <v>1</v>
      </c>
      <c r="N149" s="233" t="s">
        <v>38</v>
      </c>
      <c r="O149" s="89"/>
      <c r="P149" s="234">
        <f>O149*H149</f>
        <v>0</v>
      </c>
      <c r="Q149" s="234">
        <v>0</v>
      </c>
      <c r="R149" s="234">
        <f>Q149*H149</f>
        <v>0</v>
      </c>
      <c r="S149" s="234">
        <v>0</v>
      </c>
      <c r="T149" s="235">
        <f>S149*H149</f>
        <v>0</v>
      </c>
      <c r="U149" s="36"/>
      <c r="V149" s="36"/>
      <c r="W149" s="36"/>
      <c r="X149" s="36"/>
      <c r="Y149" s="36"/>
      <c r="Z149" s="36"/>
      <c r="AA149" s="36"/>
      <c r="AB149" s="36"/>
      <c r="AC149" s="36"/>
      <c r="AD149" s="36"/>
      <c r="AE149" s="36"/>
      <c r="AR149" s="236" t="s">
        <v>132</v>
      </c>
      <c r="AT149" s="236" t="s">
        <v>134</v>
      </c>
      <c r="AU149" s="236" t="s">
        <v>81</v>
      </c>
      <c r="AY149" s="15" t="s">
        <v>133</v>
      </c>
      <c r="BE149" s="237">
        <f>IF(N149="základní",J149,0)</f>
        <v>0</v>
      </c>
      <c r="BF149" s="237">
        <f>IF(N149="snížená",J149,0)</f>
        <v>0</v>
      </c>
      <c r="BG149" s="237">
        <f>IF(N149="zákl. přenesená",J149,0)</f>
        <v>0</v>
      </c>
      <c r="BH149" s="237">
        <f>IF(N149="sníž. přenesená",J149,0)</f>
        <v>0</v>
      </c>
      <c r="BI149" s="237">
        <f>IF(N149="nulová",J149,0)</f>
        <v>0</v>
      </c>
      <c r="BJ149" s="15" t="s">
        <v>81</v>
      </c>
      <c r="BK149" s="237">
        <f>ROUND(I149*H149,2)</f>
        <v>0</v>
      </c>
      <c r="BL149" s="15" t="s">
        <v>132</v>
      </c>
      <c r="BM149" s="236" t="s">
        <v>1561</v>
      </c>
    </row>
    <row r="150" s="2" customFormat="1">
      <c r="A150" s="36"/>
      <c r="B150" s="37"/>
      <c r="C150" s="38"/>
      <c r="D150" s="238" t="s">
        <v>139</v>
      </c>
      <c r="E150" s="38"/>
      <c r="F150" s="239" t="s">
        <v>578</v>
      </c>
      <c r="G150" s="38"/>
      <c r="H150" s="38"/>
      <c r="I150" s="143"/>
      <c r="J150" s="38"/>
      <c r="K150" s="38"/>
      <c r="L150" s="42"/>
      <c r="M150" s="240"/>
      <c r="N150" s="241"/>
      <c r="O150" s="89"/>
      <c r="P150" s="89"/>
      <c r="Q150" s="89"/>
      <c r="R150" s="89"/>
      <c r="S150" s="89"/>
      <c r="T150" s="90"/>
      <c r="U150" s="36"/>
      <c r="V150" s="36"/>
      <c r="W150" s="36"/>
      <c r="X150" s="36"/>
      <c r="Y150" s="36"/>
      <c r="Z150" s="36"/>
      <c r="AA150" s="36"/>
      <c r="AB150" s="36"/>
      <c r="AC150" s="36"/>
      <c r="AD150" s="36"/>
      <c r="AE150" s="36"/>
      <c r="AT150" s="15" t="s">
        <v>139</v>
      </c>
      <c r="AU150" s="15" t="s">
        <v>81</v>
      </c>
    </row>
    <row r="151" s="12" customFormat="1">
      <c r="A151" s="12"/>
      <c r="B151" s="242"/>
      <c r="C151" s="243"/>
      <c r="D151" s="238" t="s">
        <v>140</v>
      </c>
      <c r="E151" s="244" t="s">
        <v>184</v>
      </c>
      <c r="F151" s="245" t="s">
        <v>1550</v>
      </c>
      <c r="G151" s="243"/>
      <c r="H151" s="246">
        <v>2110</v>
      </c>
      <c r="I151" s="247"/>
      <c r="J151" s="243"/>
      <c r="K151" s="243"/>
      <c r="L151" s="248"/>
      <c r="M151" s="249"/>
      <c r="N151" s="250"/>
      <c r="O151" s="250"/>
      <c r="P151" s="250"/>
      <c r="Q151" s="250"/>
      <c r="R151" s="250"/>
      <c r="S151" s="250"/>
      <c r="T151" s="251"/>
      <c r="U151" s="12"/>
      <c r="V151" s="12"/>
      <c r="W151" s="12"/>
      <c r="X151" s="12"/>
      <c r="Y151" s="12"/>
      <c r="Z151" s="12"/>
      <c r="AA151" s="12"/>
      <c r="AB151" s="12"/>
      <c r="AC151" s="12"/>
      <c r="AD151" s="12"/>
      <c r="AE151" s="12"/>
      <c r="AT151" s="252" t="s">
        <v>140</v>
      </c>
      <c r="AU151" s="252" t="s">
        <v>81</v>
      </c>
      <c r="AV151" s="12" t="s">
        <v>103</v>
      </c>
      <c r="AW151" s="12" t="s">
        <v>30</v>
      </c>
      <c r="AX151" s="12" t="s">
        <v>73</v>
      </c>
      <c r="AY151" s="252" t="s">
        <v>133</v>
      </c>
    </row>
    <row r="152" s="12" customFormat="1">
      <c r="A152" s="12"/>
      <c r="B152" s="242"/>
      <c r="C152" s="243"/>
      <c r="D152" s="238" t="s">
        <v>140</v>
      </c>
      <c r="E152" s="244" t="s">
        <v>185</v>
      </c>
      <c r="F152" s="245" t="s">
        <v>1562</v>
      </c>
      <c r="G152" s="243"/>
      <c r="H152" s="246">
        <v>2287</v>
      </c>
      <c r="I152" s="247"/>
      <c r="J152" s="243"/>
      <c r="K152" s="243"/>
      <c r="L152" s="248"/>
      <c r="M152" s="249"/>
      <c r="N152" s="250"/>
      <c r="O152" s="250"/>
      <c r="P152" s="250"/>
      <c r="Q152" s="250"/>
      <c r="R152" s="250"/>
      <c r="S152" s="250"/>
      <c r="T152" s="251"/>
      <c r="U152" s="12"/>
      <c r="V152" s="12"/>
      <c r="W152" s="12"/>
      <c r="X152" s="12"/>
      <c r="Y152" s="12"/>
      <c r="Z152" s="12"/>
      <c r="AA152" s="12"/>
      <c r="AB152" s="12"/>
      <c r="AC152" s="12"/>
      <c r="AD152" s="12"/>
      <c r="AE152" s="12"/>
      <c r="AT152" s="252" t="s">
        <v>140</v>
      </c>
      <c r="AU152" s="252" t="s">
        <v>81</v>
      </c>
      <c r="AV152" s="12" t="s">
        <v>103</v>
      </c>
      <c r="AW152" s="12" t="s">
        <v>30</v>
      </c>
      <c r="AX152" s="12" t="s">
        <v>73</v>
      </c>
      <c r="AY152" s="252" t="s">
        <v>133</v>
      </c>
    </row>
    <row r="153" s="12" customFormat="1">
      <c r="A153" s="12"/>
      <c r="B153" s="242"/>
      <c r="C153" s="243"/>
      <c r="D153" s="238" t="s">
        <v>140</v>
      </c>
      <c r="E153" s="244" t="s">
        <v>1563</v>
      </c>
      <c r="F153" s="245" t="s">
        <v>1564</v>
      </c>
      <c r="G153" s="243"/>
      <c r="H153" s="246">
        <v>4397</v>
      </c>
      <c r="I153" s="247"/>
      <c r="J153" s="243"/>
      <c r="K153" s="243"/>
      <c r="L153" s="248"/>
      <c r="M153" s="249"/>
      <c r="N153" s="250"/>
      <c r="O153" s="250"/>
      <c r="P153" s="250"/>
      <c r="Q153" s="250"/>
      <c r="R153" s="250"/>
      <c r="S153" s="250"/>
      <c r="T153" s="251"/>
      <c r="U153" s="12"/>
      <c r="V153" s="12"/>
      <c r="W153" s="12"/>
      <c r="X153" s="12"/>
      <c r="Y153" s="12"/>
      <c r="Z153" s="12"/>
      <c r="AA153" s="12"/>
      <c r="AB153" s="12"/>
      <c r="AC153" s="12"/>
      <c r="AD153" s="12"/>
      <c r="AE153" s="12"/>
      <c r="AT153" s="252" t="s">
        <v>140</v>
      </c>
      <c r="AU153" s="252" t="s">
        <v>81</v>
      </c>
      <c r="AV153" s="12" t="s">
        <v>103</v>
      </c>
      <c r="AW153" s="12" t="s">
        <v>30</v>
      </c>
      <c r="AX153" s="12" t="s">
        <v>81</v>
      </c>
      <c r="AY153" s="252" t="s">
        <v>133</v>
      </c>
    </row>
    <row r="154" s="2" customFormat="1" ht="21.75" customHeight="1">
      <c r="A154" s="36"/>
      <c r="B154" s="37"/>
      <c r="C154" s="225" t="s">
        <v>188</v>
      </c>
      <c r="D154" s="225" t="s">
        <v>134</v>
      </c>
      <c r="E154" s="226" t="s">
        <v>580</v>
      </c>
      <c r="F154" s="227" t="s">
        <v>581</v>
      </c>
      <c r="G154" s="228" t="s">
        <v>478</v>
      </c>
      <c r="H154" s="229">
        <v>3903.5</v>
      </c>
      <c r="I154" s="230"/>
      <c r="J154" s="231">
        <f>ROUND(I154*H154,2)</f>
        <v>0</v>
      </c>
      <c r="K154" s="227" t="s">
        <v>275</v>
      </c>
      <c r="L154" s="42"/>
      <c r="M154" s="232" t="s">
        <v>1</v>
      </c>
      <c r="N154" s="233" t="s">
        <v>38</v>
      </c>
      <c r="O154" s="89"/>
      <c r="P154" s="234">
        <f>O154*H154</f>
        <v>0</v>
      </c>
      <c r="Q154" s="234">
        <v>0</v>
      </c>
      <c r="R154" s="234">
        <f>Q154*H154</f>
        <v>0</v>
      </c>
      <c r="S154" s="234">
        <v>0</v>
      </c>
      <c r="T154" s="235">
        <f>S154*H154</f>
        <v>0</v>
      </c>
      <c r="U154" s="36"/>
      <c r="V154" s="36"/>
      <c r="W154" s="36"/>
      <c r="X154" s="36"/>
      <c r="Y154" s="36"/>
      <c r="Z154" s="36"/>
      <c r="AA154" s="36"/>
      <c r="AB154" s="36"/>
      <c r="AC154" s="36"/>
      <c r="AD154" s="36"/>
      <c r="AE154" s="36"/>
      <c r="AR154" s="236" t="s">
        <v>132</v>
      </c>
      <c r="AT154" s="236" t="s">
        <v>134</v>
      </c>
      <c r="AU154" s="236" t="s">
        <v>81</v>
      </c>
      <c r="AY154" s="15" t="s">
        <v>133</v>
      </c>
      <c r="BE154" s="237">
        <f>IF(N154="základní",J154,0)</f>
        <v>0</v>
      </c>
      <c r="BF154" s="237">
        <f>IF(N154="snížená",J154,0)</f>
        <v>0</v>
      </c>
      <c r="BG154" s="237">
        <f>IF(N154="zákl. přenesená",J154,0)</f>
        <v>0</v>
      </c>
      <c r="BH154" s="237">
        <f>IF(N154="sníž. přenesená",J154,0)</f>
        <v>0</v>
      </c>
      <c r="BI154" s="237">
        <f>IF(N154="nulová",J154,0)</f>
        <v>0</v>
      </c>
      <c r="BJ154" s="15" t="s">
        <v>81</v>
      </c>
      <c r="BK154" s="237">
        <f>ROUND(I154*H154,2)</f>
        <v>0</v>
      </c>
      <c r="BL154" s="15" t="s">
        <v>132</v>
      </c>
      <c r="BM154" s="236" t="s">
        <v>1565</v>
      </c>
    </row>
    <row r="155" s="2" customFormat="1">
      <c r="A155" s="36"/>
      <c r="B155" s="37"/>
      <c r="C155" s="38"/>
      <c r="D155" s="238" t="s">
        <v>139</v>
      </c>
      <c r="E155" s="38"/>
      <c r="F155" s="239" t="s">
        <v>583</v>
      </c>
      <c r="G155" s="38"/>
      <c r="H155" s="38"/>
      <c r="I155" s="143"/>
      <c r="J155" s="38"/>
      <c r="K155" s="38"/>
      <c r="L155" s="42"/>
      <c r="M155" s="240"/>
      <c r="N155" s="241"/>
      <c r="O155" s="89"/>
      <c r="P155" s="89"/>
      <c r="Q155" s="89"/>
      <c r="R155" s="89"/>
      <c r="S155" s="89"/>
      <c r="T155" s="90"/>
      <c r="U155" s="36"/>
      <c r="V155" s="36"/>
      <c r="W155" s="36"/>
      <c r="X155" s="36"/>
      <c r="Y155" s="36"/>
      <c r="Z155" s="36"/>
      <c r="AA155" s="36"/>
      <c r="AB155" s="36"/>
      <c r="AC155" s="36"/>
      <c r="AD155" s="36"/>
      <c r="AE155" s="36"/>
      <c r="AT155" s="15" t="s">
        <v>139</v>
      </c>
      <c r="AU155" s="15" t="s">
        <v>81</v>
      </c>
    </row>
    <row r="156" s="12" customFormat="1">
      <c r="A156" s="12"/>
      <c r="B156" s="242"/>
      <c r="C156" s="243"/>
      <c r="D156" s="238" t="s">
        <v>140</v>
      </c>
      <c r="E156" s="244" t="s">
        <v>1097</v>
      </c>
      <c r="F156" s="245" t="s">
        <v>1566</v>
      </c>
      <c r="G156" s="243"/>
      <c r="H156" s="246">
        <v>3903.5</v>
      </c>
      <c r="I156" s="247"/>
      <c r="J156" s="243"/>
      <c r="K156" s="243"/>
      <c r="L156" s="248"/>
      <c r="M156" s="249"/>
      <c r="N156" s="250"/>
      <c r="O156" s="250"/>
      <c r="P156" s="250"/>
      <c r="Q156" s="250"/>
      <c r="R156" s="250"/>
      <c r="S156" s="250"/>
      <c r="T156" s="251"/>
      <c r="U156" s="12"/>
      <c r="V156" s="12"/>
      <c r="W156" s="12"/>
      <c r="X156" s="12"/>
      <c r="Y156" s="12"/>
      <c r="Z156" s="12"/>
      <c r="AA156" s="12"/>
      <c r="AB156" s="12"/>
      <c r="AC156" s="12"/>
      <c r="AD156" s="12"/>
      <c r="AE156" s="12"/>
      <c r="AT156" s="252" t="s">
        <v>140</v>
      </c>
      <c r="AU156" s="252" t="s">
        <v>81</v>
      </c>
      <c r="AV156" s="12" t="s">
        <v>103</v>
      </c>
      <c r="AW156" s="12" t="s">
        <v>30</v>
      </c>
      <c r="AX156" s="12" t="s">
        <v>81</v>
      </c>
      <c r="AY156" s="252" t="s">
        <v>133</v>
      </c>
    </row>
    <row r="157" s="2" customFormat="1" ht="21.75" customHeight="1">
      <c r="A157" s="36"/>
      <c r="B157" s="37"/>
      <c r="C157" s="225" t="s">
        <v>195</v>
      </c>
      <c r="D157" s="225" t="s">
        <v>134</v>
      </c>
      <c r="E157" s="226" t="s">
        <v>1567</v>
      </c>
      <c r="F157" s="227" t="s">
        <v>1568</v>
      </c>
      <c r="G157" s="228" t="s">
        <v>274</v>
      </c>
      <c r="H157" s="229">
        <v>7623</v>
      </c>
      <c r="I157" s="230"/>
      <c r="J157" s="231">
        <f>ROUND(I157*H157,2)</f>
        <v>0</v>
      </c>
      <c r="K157" s="227" t="s">
        <v>275</v>
      </c>
      <c r="L157" s="42"/>
      <c r="M157" s="232" t="s">
        <v>1</v>
      </c>
      <c r="N157" s="233" t="s">
        <v>38</v>
      </c>
      <c r="O157" s="89"/>
      <c r="P157" s="234">
        <f>O157*H157</f>
        <v>0</v>
      </c>
      <c r="Q157" s="234">
        <v>0</v>
      </c>
      <c r="R157" s="234">
        <f>Q157*H157</f>
        <v>0</v>
      </c>
      <c r="S157" s="234">
        <v>0</v>
      </c>
      <c r="T157" s="235">
        <f>S157*H157</f>
        <v>0</v>
      </c>
      <c r="U157" s="36"/>
      <c r="V157" s="36"/>
      <c r="W157" s="36"/>
      <c r="X157" s="36"/>
      <c r="Y157" s="36"/>
      <c r="Z157" s="36"/>
      <c r="AA157" s="36"/>
      <c r="AB157" s="36"/>
      <c r="AC157" s="36"/>
      <c r="AD157" s="36"/>
      <c r="AE157" s="36"/>
      <c r="AR157" s="236" t="s">
        <v>132</v>
      </c>
      <c r="AT157" s="236" t="s">
        <v>134</v>
      </c>
      <c r="AU157" s="236" t="s">
        <v>81</v>
      </c>
      <c r="AY157" s="15" t="s">
        <v>133</v>
      </c>
      <c r="BE157" s="237">
        <f>IF(N157="základní",J157,0)</f>
        <v>0</v>
      </c>
      <c r="BF157" s="237">
        <f>IF(N157="snížená",J157,0)</f>
        <v>0</v>
      </c>
      <c r="BG157" s="237">
        <f>IF(N157="zákl. přenesená",J157,0)</f>
        <v>0</v>
      </c>
      <c r="BH157" s="237">
        <f>IF(N157="sníž. přenesená",J157,0)</f>
        <v>0</v>
      </c>
      <c r="BI157" s="237">
        <f>IF(N157="nulová",J157,0)</f>
        <v>0</v>
      </c>
      <c r="BJ157" s="15" t="s">
        <v>81</v>
      </c>
      <c r="BK157" s="237">
        <f>ROUND(I157*H157,2)</f>
        <v>0</v>
      </c>
      <c r="BL157" s="15" t="s">
        <v>132</v>
      </c>
      <c r="BM157" s="236" t="s">
        <v>1569</v>
      </c>
    </row>
    <row r="158" s="2" customFormat="1">
      <c r="A158" s="36"/>
      <c r="B158" s="37"/>
      <c r="C158" s="38"/>
      <c r="D158" s="238" t="s">
        <v>139</v>
      </c>
      <c r="E158" s="38"/>
      <c r="F158" s="239" t="s">
        <v>1570</v>
      </c>
      <c r="G158" s="38"/>
      <c r="H158" s="38"/>
      <c r="I158" s="143"/>
      <c r="J158" s="38"/>
      <c r="K158" s="38"/>
      <c r="L158" s="42"/>
      <c r="M158" s="240"/>
      <c r="N158" s="241"/>
      <c r="O158" s="89"/>
      <c r="P158" s="89"/>
      <c r="Q158" s="89"/>
      <c r="R158" s="89"/>
      <c r="S158" s="89"/>
      <c r="T158" s="90"/>
      <c r="U158" s="36"/>
      <c r="V158" s="36"/>
      <c r="W158" s="36"/>
      <c r="X158" s="36"/>
      <c r="Y158" s="36"/>
      <c r="Z158" s="36"/>
      <c r="AA158" s="36"/>
      <c r="AB158" s="36"/>
      <c r="AC158" s="36"/>
      <c r="AD158" s="36"/>
      <c r="AE158" s="36"/>
      <c r="AT158" s="15" t="s">
        <v>139</v>
      </c>
      <c r="AU158" s="15" t="s">
        <v>81</v>
      </c>
    </row>
    <row r="159" s="12" customFormat="1">
      <c r="A159" s="12"/>
      <c r="B159" s="242"/>
      <c r="C159" s="243"/>
      <c r="D159" s="238" t="s">
        <v>140</v>
      </c>
      <c r="E159" s="244" t="s">
        <v>199</v>
      </c>
      <c r="F159" s="245" t="s">
        <v>1571</v>
      </c>
      <c r="G159" s="243"/>
      <c r="H159" s="246">
        <v>7623</v>
      </c>
      <c r="I159" s="247"/>
      <c r="J159" s="243"/>
      <c r="K159" s="243"/>
      <c r="L159" s="248"/>
      <c r="M159" s="249"/>
      <c r="N159" s="250"/>
      <c r="O159" s="250"/>
      <c r="P159" s="250"/>
      <c r="Q159" s="250"/>
      <c r="R159" s="250"/>
      <c r="S159" s="250"/>
      <c r="T159" s="251"/>
      <c r="U159" s="12"/>
      <c r="V159" s="12"/>
      <c r="W159" s="12"/>
      <c r="X159" s="12"/>
      <c r="Y159" s="12"/>
      <c r="Z159" s="12"/>
      <c r="AA159" s="12"/>
      <c r="AB159" s="12"/>
      <c r="AC159" s="12"/>
      <c r="AD159" s="12"/>
      <c r="AE159" s="12"/>
      <c r="AT159" s="252" t="s">
        <v>140</v>
      </c>
      <c r="AU159" s="252" t="s">
        <v>81</v>
      </c>
      <c r="AV159" s="12" t="s">
        <v>103</v>
      </c>
      <c r="AW159" s="12" t="s">
        <v>30</v>
      </c>
      <c r="AX159" s="12" t="s">
        <v>73</v>
      </c>
      <c r="AY159" s="252" t="s">
        <v>133</v>
      </c>
    </row>
    <row r="160" s="12" customFormat="1">
      <c r="A160" s="12"/>
      <c r="B160" s="242"/>
      <c r="C160" s="243"/>
      <c r="D160" s="238" t="s">
        <v>140</v>
      </c>
      <c r="E160" s="244" t="s">
        <v>200</v>
      </c>
      <c r="F160" s="245" t="s">
        <v>201</v>
      </c>
      <c r="G160" s="243"/>
      <c r="H160" s="246">
        <v>7623</v>
      </c>
      <c r="I160" s="247"/>
      <c r="J160" s="243"/>
      <c r="K160" s="243"/>
      <c r="L160" s="248"/>
      <c r="M160" s="249"/>
      <c r="N160" s="250"/>
      <c r="O160" s="250"/>
      <c r="P160" s="250"/>
      <c r="Q160" s="250"/>
      <c r="R160" s="250"/>
      <c r="S160" s="250"/>
      <c r="T160" s="251"/>
      <c r="U160" s="12"/>
      <c r="V160" s="12"/>
      <c r="W160" s="12"/>
      <c r="X160" s="12"/>
      <c r="Y160" s="12"/>
      <c r="Z160" s="12"/>
      <c r="AA160" s="12"/>
      <c r="AB160" s="12"/>
      <c r="AC160" s="12"/>
      <c r="AD160" s="12"/>
      <c r="AE160" s="12"/>
      <c r="AT160" s="252" t="s">
        <v>140</v>
      </c>
      <c r="AU160" s="252" t="s">
        <v>81</v>
      </c>
      <c r="AV160" s="12" t="s">
        <v>103</v>
      </c>
      <c r="AW160" s="12" t="s">
        <v>30</v>
      </c>
      <c r="AX160" s="12" t="s">
        <v>81</v>
      </c>
      <c r="AY160" s="252" t="s">
        <v>133</v>
      </c>
    </row>
    <row r="161" s="2" customFormat="1" ht="21.75" customHeight="1">
      <c r="A161" s="36"/>
      <c r="B161" s="37"/>
      <c r="C161" s="225" t="s">
        <v>202</v>
      </c>
      <c r="D161" s="225" t="s">
        <v>134</v>
      </c>
      <c r="E161" s="226" t="s">
        <v>605</v>
      </c>
      <c r="F161" s="227" t="s">
        <v>606</v>
      </c>
      <c r="G161" s="228" t="s">
        <v>274</v>
      </c>
      <c r="H161" s="229">
        <v>7623</v>
      </c>
      <c r="I161" s="230"/>
      <c r="J161" s="231">
        <f>ROUND(I161*H161,2)</f>
        <v>0</v>
      </c>
      <c r="K161" s="227" t="s">
        <v>275</v>
      </c>
      <c r="L161" s="42"/>
      <c r="M161" s="232" t="s">
        <v>1</v>
      </c>
      <c r="N161" s="233" t="s">
        <v>38</v>
      </c>
      <c r="O161" s="89"/>
      <c r="P161" s="234">
        <f>O161*H161</f>
        <v>0</v>
      </c>
      <c r="Q161" s="234">
        <v>0</v>
      </c>
      <c r="R161" s="234">
        <f>Q161*H161</f>
        <v>0</v>
      </c>
      <c r="S161" s="234">
        <v>0</v>
      </c>
      <c r="T161" s="235">
        <f>S161*H161</f>
        <v>0</v>
      </c>
      <c r="U161" s="36"/>
      <c r="V161" s="36"/>
      <c r="W161" s="36"/>
      <c r="X161" s="36"/>
      <c r="Y161" s="36"/>
      <c r="Z161" s="36"/>
      <c r="AA161" s="36"/>
      <c r="AB161" s="36"/>
      <c r="AC161" s="36"/>
      <c r="AD161" s="36"/>
      <c r="AE161" s="36"/>
      <c r="AR161" s="236" t="s">
        <v>132</v>
      </c>
      <c r="AT161" s="236" t="s">
        <v>134</v>
      </c>
      <c r="AU161" s="236" t="s">
        <v>81</v>
      </c>
      <c r="AY161" s="15" t="s">
        <v>133</v>
      </c>
      <c r="BE161" s="237">
        <f>IF(N161="základní",J161,0)</f>
        <v>0</v>
      </c>
      <c r="BF161" s="237">
        <f>IF(N161="snížená",J161,0)</f>
        <v>0</v>
      </c>
      <c r="BG161" s="237">
        <f>IF(N161="zákl. přenesená",J161,0)</f>
        <v>0</v>
      </c>
      <c r="BH161" s="237">
        <f>IF(N161="sníž. přenesená",J161,0)</f>
        <v>0</v>
      </c>
      <c r="BI161" s="237">
        <f>IF(N161="nulová",J161,0)</f>
        <v>0</v>
      </c>
      <c r="BJ161" s="15" t="s">
        <v>81</v>
      </c>
      <c r="BK161" s="237">
        <f>ROUND(I161*H161,2)</f>
        <v>0</v>
      </c>
      <c r="BL161" s="15" t="s">
        <v>132</v>
      </c>
      <c r="BM161" s="236" t="s">
        <v>1572</v>
      </c>
    </row>
    <row r="162" s="2" customFormat="1">
      <c r="A162" s="36"/>
      <c r="B162" s="37"/>
      <c r="C162" s="38"/>
      <c r="D162" s="238" t="s">
        <v>139</v>
      </c>
      <c r="E162" s="38"/>
      <c r="F162" s="239" t="s">
        <v>608</v>
      </c>
      <c r="G162" s="38"/>
      <c r="H162" s="38"/>
      <c r="I162" s="143"/>
      <c r="J162" s="38"/>
      <c r="K162" s="38"/>
      <c r="L162" s="42"/>
      <c r="M162" s="240"/>
      <c r="N162" s="241"/>
      <c r="O162" s="89"/>
      <c r="P162" s="89"/>
      <c r="Q162" s="89"/>
      <c r="R162" s="89"/>
      <c r="S162" s="89"/>
      <c r="T162" s="90"/>
      <c r="U162" s="36"/>
      <c r="V162" s="36"/>
      <c r="W162" s="36"/>
      <c r="X162" s="36"/>
      <c r="Y162" s="36"/>
      <c r="Z162" s="36"/>
      <c r="AA162" s="36"/>
      <c r="AB162" s="36"/>
      <c r="AC162" s="36"/>
      <c r="AD162" s="36"/>
      <c r="AE162" s="36"/>
      <c r="AT162" s="15" t="s">
        <v>139</v>
      </c>
      <c r="AU162" s="15" t="s">
        <v>81</v>
      </c>
    </row>
    <row r="163" s="2" customFormat="1" ht="16.5" customHeight="1">
      <c r="A163" s="36"/>
      <c r="B163" s="37"/>
      <c r="C163" s="270" t="s">
        <v>210</v>
      </c>
      <c r="D163" s="270" t="s">
        <v>137</v>
      </c>
      <c r="E163" s="271" t="s">
        <v>609</v>
      </c>
      <c r="F163" s="272" t="s">
        <v>610</v>
      </c>
      <c r="G163" s="273" t="s">
        <v>611</v>
      </c>
      <c r="H163" s="274">
        <v>114.345</v>
      </c>
      <c r="I163" s="275"/>
      <c r="J163" s="276">
        <f>ROUND(I163*H163,2)</f>
        <v>0</v>
      </c>
      <c r="K163" s="272" t="s">
        <v>275</v>
      </c>
      <c r="L163" s="277"/>
      <c r="M163" s="278" t="s">
        <v>1</v>
      </c>
      <c r="N163" s="279" t="s">
        <v>38</v>
      </c>
      <c r="O163" s="89"/>
      <c r="P163" s="234">
        <f>O163*H163</f>
        <v>0</v>
      </c>
      <c r="Q163" s="234">
        <v>0.001</v>
      </c>
      <c r="R163" s="234">
        <f>Q163*H163</f>
        <v>0.114345</v>
      </c>
      <c r="S163" s="234">
        <v>0</v>
      </c>
      <c r="T163" s="235">
        <f>S163*H163</f>
        <v>0</v>
      </c>
      <c r="U163" s="36"/>
      <c r="V163" s="36"/>
      <c r="W163" s="36"/>
      <c r="X163" s="36"/>
      <c r="Y163" s="36"/>
      <c r="Z163" s="36"/>
      <c r="AA163" s="36"/>
      <c r="AB163" s="36"/>
      <c r="AC163" s="36"/>
      <c r="AD163" s="36"/>
      <c r="AE163" s="36"/>
      <c r="AR163" s="236" t="s">
        <v>173</v>
      </c>
      <c r="AT163" s="236" t="s">
        <v>137</v>
      </c>
      <c r="AU163" s="236" t="s">
        <v>81</v>
      </c>
      <c r="AY163" s="15" t="s">
        <v>133</v>
      </c>
      <c r="BE163" s="237">
        <f>IF(N163="základní",J163,0)</f>
        <v>0</v>
      </c>
      <c r="BF163" s="237">
        <f>IF(N163="snížená",J163,0)</f>
        <v>0</v>
      </c>
      <c r="BG163" s="237">
        <f>IF(N163="zákl. přenesená",J163,0)</f>
        <v>0</v>
      </c>
      <c r="BH163" s="237">
        <f>IF(N163="sníž. přenesená",J163,0)</f>
        <v>0</v>
      </c>
      <c r="BI163" s="237">
        <f>IF(N163="nulová",J163,0)</f>
        <v>0</v>
      </c>
      <c r="BJ163" s="15" t="s">
        <v>81</v>
      </c>
      <c r="BK163" s="237">
        <f>ROUND(I163*H163,2)</f>
        <v>0</v>
      </c>
      <c r="BL163" s="15" t="s">
        <v>132</v>
      </c>
      <c r="BM163" s="236" t="s">
        <v>1573</v>
      </c>
    </row>
    <row r="164" s="2" customFormat="1">
      <c r="A164" s="36"/>
      <c r="B164" s="37"/>
      <c r="C164" s="38"/>
      <c r="D164" s="238" t="s">
        <v>139</v>
      </c>
      <c r="E164" s="38"/>
      <c r="F164" s="239" t="s">
        <v>613</v>
      </c>
      <c r="G164" s="38"/>
      <c r="H164" s="38"/>
      <c r="I164" s="143"/>
      <c r="J164" s="38"/>
      <c r="K164" s="38"/>
      <c r="L164" s="42"/>
      <c r="M164" s="240"/>
      <c r="N164" s="241"/>
      <c r="O164" s="89"/>
      <c r="P164" s="89"/>
      <c r="Q164" s="89"/>
      <c r="R164" s="89"/>
      <c r="S164" s="89"/>
      <c r="T164" s="90"/>
      <c r="U164" s="36"/>
      <c r="V164" s="36"/>
      <c r="W164" s="36"/>
      <c r="X164" s="36"/>
      <c r="Y164" s="36"/>
      <c r="Z164" s="36"/>
      <c r="AA164" s="36"/>
      <c r="AB164" s="36"/>
      <c r="AC164" s="36"/>
      <c r="AD164" s="36"/>
      <c r="AE164" s="36"/>
      <c r="AT164" s="15" t="s">
        <v>139</v>
      </c>
      <c r="AU164" s="15" t="s">
        <v>81</v>
      </c>
    </row>
    <row r="165" s="12" customFormat="1">
      <c r="A165" s="12"/>
      <c r="B165" s="242"/>
      <c r="C165" s="243"/>
      <c r="D165" s="238" t="s">
        <v>140</v>
      </c>
      <c r="E165" s="244" t="s">
        <v>102</v>
      </c>
      <c r="F165" s="245" t="s">
        <v>1574</v>
      </c>
      <c r="G165" s="243"/>
      <c r="H165" s="246">
        <v>114.345</v>
      </c>
      <c r="I165" s="247"/>
      <c r="J165" s="243"/>
      <c r="K165" s="243"/>
      <c r="L165" s="248"/>
      <c r="M165" s="249"/>
      <c r="N165" s="250"/>
      <c r="O165" s="250"/>
      <c r="P165" s="250"/>
      <c r="Q165" s="250"/>
      <c r="R165" s="250"/>
      <c r="S165" s="250"/>
      <c r="T165" s="251"/>
      <c r="U165" s="12"/>
      <c r="V165" s="12"/>
      <c r="W165" s="12"/>
      <c r="X165" s="12"/>
      <c r="Y165" s="12"/>
      <c r="Z165" s="12"/>
      <c r="AA165" s="12"/>
      <c r="AB165" s="12"/>
      <c r="AC165" s="12"/>
      <c r="AD165" s="12"/>
      <c r="AE165" s="12"/>
      <c r="AT165" s="252" t="s">
        <v>140</v>
      </c>
      <c r="AU165" s="252" t="s">
        <v>81</v>
      </c>
      <c r="AV165" s="12" t="s">
        <v>103</v>
      </c>
      <c r="AW165" s="12" t="s">
        <v>30</v>
      </c>
      <c r="AX165" s="12" t="s">
        <v>81</v>
      </c>
      <c r="AY165" s="252" t="s">
        <v>133</v>
      </c>
    </row>
    <row r="166" s="2" customFormat="1" ht="16.5" customHeight="1">
      <c r="A166" s="36"/>
      <c r="B166" s="37"/>
      <c r="C166" s="225" t="s">
        <v>218</v>
      </c>
      <c r="D166" s="225" t="s">
        <v>134</v>
      </c>
      <c r="E166" s="226" t="s">
        <v>619</v>
      </c>
      <c r="F166" s="227" t="s">
        <v>620</v>
      </c>
      <c r="G166" s="228" t="s">
        <v>274</v>
      </c>
      <c r="H166" s="229">
        <v>285</v>
      </c>
      <c r="I166" s="230"/>
      <c r="J166" s="231">
        <f>ROUND(I166*H166,2)</f>
        <v>0</v>
      </c>
      <c r="K166" s="227" t="s">
        <v>275</v>
      </c>
      <c r="L166" s="42"/>
      <c r="M166" s="232" t="s">
        <v>1</v>
      </c>
      <c r="N166" s="233" t="s">
        <v>38</v>
      </c>
      <c r="O166" s="89"/>
      <c r="P166" s="234">
        <f>O166*H166</f>
        <v>0</v>
      </c>
      <c r="Q166" s="234">
        <v>0</v>
      </c>
      <c r="R166" s="234">
        <f>Q166*H166</f>
        <v>0</v>
      </c>
      <c r="S166" s="234">
        <v>0</v>
      </c>
      <c r="T166" s="235">
        <f>S166*H166</f>
        <v>0</v>
      </c>
      <c r="U166" s="36"/>
      <c r="V166" s="36"/>
      <c r="W166" s="36"/>
      <c r="X166" s="36"/>
      <c r="Y166" s="36"/>
      <c r="Z166" s="36"/>
      <c r="AA166" s="36"/>
      <c r="AB166" s="36"/>
      <c r="AC166" s="36"/>
      <c r="AD166" s="36"/>
      <c r="AE166" s="36"/>
      <c r="AR166" s="236" t="s">
        <v>132</v>
      </c>
      <c r="AT166" s="236" t="s">
        <v>134</v>
      </c>
      <c r="AU166" s="236" t="s">
        <v>81</v>
      </c>
      <c r="AY166" s="15" t="s">
        <v>133</v>
      </c>
      <c r="BE166" s="237">
        <f>IF(N166="základní",J166,0)</f>
        <v>0</v>
      </c>
      <c r="BF166" s="237">
        <f>IF(N166="snížená",J166,0)</f>
        <v>0</v>
      </c>
      <c r="BG166" s="237">
        <f>IF(N166="zákl. přenesená",J166,0)</f>
        <v>0</v>
      </c>
      <c r="BH166" s="237">
        <f>IF(N166="sníž. přenesená",J166,0)</f>
        <v>0</v>
      </c>
      <c r="BI166" s="237">
        <f>IF(N166="nulová",J166,0)</f>
        <v>0</v>
      </c>
      <c r="BJ166" s="15" t="s">
        <v>81</v>
      </c>
      <c r="BK166" s="237">
        <f>ROUND(I166*H166,2)</f>
        <v>0</v>
      </c>
      <c r="BL166" s="15" t="s">
        <v>132</v>
      </c>
      <c r="BM166" s="236" t="s">
        <v>1575</v>
      </c>
    </row>
    <row r="167" s="2" customFormat="1">
      <c r="A167" s="36"/>
      <c r="B167" s="37"/>
      <c r="C167" s="38"/>
      <c r="D167" s="238" t="s">
        <v>139</v>
      </c>
      <c r="E167" s="38"/>
      <c r="F167" s="239" t="s">
        <v>622</v>
      </c>
      <c r="G167" s="38"/>
      <c r="H167" s="38"/>
      <c r="I167" s="143"/>
      <c r="J167" s="38"/>
      <c r="K167" s="38"/>
      <c r="L167" s="42"/>
      <c r="M167" s="240"/>
      <c r="N167" s="241"/>
      <c r="O167" s="89"/>
      <c r="P167" s="89"/>
      <c r="Q167" s="89"/>
      <c r="R167" s="89"/>
      <c r="S167" s="89"/>
      <c r="T167" s="90"/>
      <c r="U167" s="36"/>
      <c r="V167" s="36"/>
      <c r="W167" s="36"/>
      <c r="X167" s="36"/>
      <c r="Y167" s="36"/>
      <c r="Z167" s="36"/>
      <c r="AA167" s="36"/>
      <c r="AB167" s="36"/>
      <c r="AC167" s="36"/>
      <c r="AD167" s="36"/>
      <c r="AE167" s="36"/>
      <c r="AT167" s="15" t="s">
        <v>139</v>
      </c>
      <c r="AU167" s="15" t="s">
        <v>81</v>
      </c>
    </row>
    <row r="168" s="2" customFormat="1" ht="16.5" customHeight="1">
      <c r="A168" s="36"/>
      <c r="B168" s="37"/>
      <c r="C168" s="225" t="s">
        <v>8</v>
      </c>
      <c r="D168" s="225" t="s">
        <v>134</v>
      </c>
      <c r="E168" s="226" t="s">
        <v>1576</v>
      </c>
      <c r="F168" s="227" t="s">
        <v>1577</v>
      </c>
      <c r="G168" s="228" t="s">
        <v>274</v>
      </c>
      <c r="H168" s="229">
        <v>15246</v>
      </c>
      <c r="I168" s="230"/>
      <c r="J168" s="231">
        <f>ROUND(I168*H168,2)</f>
        <v>0</v>
      </c>
      <c r="K168" s="227" t="s">
        <v>275</v>
      </c>
      <c r="L168" s="42"/>
      <c r="M168" s="232" t="s">
        <v>1</v>
      </c>
      <c r="N168" s="233" t="s">
        <v>38</v>
      </c>
      <c r="O168" s="89"/>
      <c r="P168" s="234">
        <f>O168*H168</f>
        <v>0</v>
      </c>
      <c r="Q168" s="234">
        <v>0</v>
      </c>
      <c r="R168" s="234">
        <f>Q168*H168</f>
        <v>0</v>
      </c>
      <c r="S168" s="234">
        <v>0</v>
      </c>
      <c r="T168" s="235">
        <f>S168*H168</f>
        <v>0</v>
      </c>
      <c r="U168" s="36"/>
      <c r="V168" s="36"/>
      <c r="W168" s="36"/>
      <c r="X168" s="36"/>
      <c r="Y168" s="36"/>
      <c r="Z168" s="36"/>
      <c r="AA168" s="36"/>
      <c r="AB168" s="36"/>
      <c r="AC168" s="36"/>
      <c r="AD168" s="36"/>
      <c r="AE168" s="36"/>
      <c r="AR168" s="236" t="s">
        <v>132</v>
      </c>
      <c r="AT168" s="236" t="s">
        <v>134</v>
      </c>
      <c r="AU168" s="236" t="s">
        <v>81</v>
      </c>
      <c r="AY168" s="15" t="s">
        <v>133</v>
      </c>
      <c r="BE168" s="237">
        <f>IF(N168="základní",J168,0)</f>
        <v>0</v>
      </c>
      <c r="BF168" s="237">
        <f>IF(N168="snížená",J168,0)</f>
        <v>0</v>
      </c>
      <c r="BG168" s="237">
        <f>IF(N168="zákl. přenesená",J168,0)</f>
        <v>0</v>
      </c>
      <c r="BH168" s="237">
        <f>IF(N168="sníž. přenesená",J168,0)</f>
        <v>0</v>
      </c>
      <c r="BI168" s="237">
        <f>IF(N168="nulová",J168,0)</f>
        <v>0</v>
      </c>
      <c r="BJ168" s="15" t="s">
        <v>81</v>
      </c>
      <c r="BK168" s="237">
        <f>ROUND(I168*H168,2)</f>
        <v>0</v>
      </c>
      <c r="BL168" s="15" t="s">
        <v>132</v>
      </c>
      <c r="BM168" s="236" t="s">
        <v>1578</v>
      </c>
    </row>
    <row r="169" s="2" customFormat="1">
      <c r="A169" s="36"/>
      <c r="B169" s="37"/>
      <c r="C169" s="38"/>
      <c r="D169" s="238" t="s">
        <v>139</v>
      </c>
      <c r="E169" s="38"/>
      <c r="F169" s="239" t="s">
        <v>1577</v>
      </c>
      <c r="G169" s="38"/>
      <c r="H169" s="38"/>
      <c r="I169" s="143"/>
      <c r="J169" s="38"/>
      <c r="K169" s="38"/>
      <c r="L169" s="42"/>
      <c r="M169" s="240"/>
      <c r="N169" s="241"/>
      <c r="O169" s="89"/>
      <c r="P169" s="89"/>
      <c r="Q169" s="89"/>
      <c r="R169" s="89"/>
      <c r="S169" s="89"/>
      <c r="T169" s="90"/>
      <c r="U169" s="36"/>
      <c r="V169" s="36"/>
      <c r="W169" s="36"/>
      <c r="X169" s="36"/>
      <c r="Y169" s="36"/>
      <c r="Z169" s="36"/>
      <c r="AA169" s="36"/>
      <c r="AB169" s="36"/>
      <c r="AC169" s="36"/>
      <c r="AD169" s="36"/>
      <c r="AE169" s="36"/>
      <c r="AT169" s="15" t="s">
        <v>139</v>
      </c>
      <c r="AU169" s="15" t="s">
        <v>81</v>
      </c>
    </row>
    <row r="170" s="12" customFormat="1">
      <c r="A170" s="12"/>
      <c r="B170" s="242"/>
      <c r="C170" s="243"/>
      <c r="D170" s="238" t="s">
        <v>140</v>
      </c>
      <c r="E170" s="244" t="s">
        <v>603</v>
      </c>
      <c r="F170" s="245" t="s">
        <v>1579</v>
      </c>
      <c r="G170" s="243"/>
      <c r="H170" s="246">
        <v>15246</v>
      </c>
      <c r="I170" s="247"/>
      <c r="J170" s="243"/>
      <c r="K170" s="243"/>
      <c r="L170" s="248"/>
      <c r="M170" s="249"/>
      <c r="N170" s="250"/>
      <c r="O170" s="250"/>
      <c r="P170" s="250"/>
      <c r="Q170" s="250"/>
      <c r="R170" s="250"/>
      <c r="S170" s="250"/>
      <c r="T170" s="251"/>
      <c r="U170" s="12"/>
      <c r="V170" s="12"/>
      <c r="W170" s="12"/>
      <c r="X170" s="12"/>
      <c r="Y170" s="12"/>
      <c r="Z170" s="12"/>
      <c r="AA170" s="12"/>
      <c r="AB170" s="12"/>
      <c r="AC170" s="12"/>
      <c r="AD170" s="12"/>
      <c r="AE170" s="12"/>
      <c r="AT170" s="252" t="s">
        <v>140</v>
      </c>
      <c r="AU170" s="252" t="s">
        <v>81</v>
      </c>
      <c r="AV170" s="12" t="s">
        <v>103</v>
      </c>
      <c r="AW170" s="12" t="s">
        <v>30</v>
      </c>
      <c r="AX170" s="12" t="s">
        <v>73</v>
      </c>
      <c r="AY170" s="252" t="s">
        <v>133</v>
      </c>
    </row>
    <row r="171" s="12" customFormat="1">
      <c r="A171" s="12"/>
      <c r="B171" s="242"/>
      <c r="C171" s="243"/>
      <c r="D171" s="238" t="s">
        <v>140</v>
      </c>
      <c r="E171" s="244" t="s">
        <v>1519</v>
      </c>
      <c r="F171" s="245" t="s">
        <v>1520</v>
      </c>
      <c r="G171" s="243"/>
      <c r="H171" s="246">
        <v>15246</v>
      </c>
      <c r="I171" s="247"/>
      <c r="J171" s="243"/>
      <c r="K171" s="243"/>
      <c r="L171" s="248"/>
      <c r="M171" s="249"/>
      <c r="N171" s="250"/>
      <c r="O171" s="250"/>
      <c r="P171" s="250"/>
      <c r="Q171" s="250"/>
      <c r="R171" s="250"/>
      <c r="S171" s="250"/>
      <c r="T171" s="251"/>
      <c r="U171" s="12"/>
      <c r="V171" s="12"/>
      <c r="W171" s="12"/>
      <c r="X171" s="12"/>
      <c r="Y171" s="12"/>
      <c r="Z171" s="12"/>
      <c r="AA171" s="12"/>
      <c r="AB171" s="12"/>
      <c r="AC171" s="12"/>
      <c r="AD171" s="12"/>
      <c r="AE171" s="12"/>
      <c r="AT171" s="252" t="s">
        <v>140</v>
      </c>
      <c r="AU171" s="252" t="s">
        <v>81</v>
      </c>
      <c r="AV171" s="12" t="s">
        <v>103</v>
      </c>
      <c r="AW171" s="12" t="s">
        <v>30</v>
      </c>
      <c r="AX171" s="12" t="s">
        <v>81</v>
      </c>
      <c r="AY171" s="252" t="s">
        <v>133</v>
      </c>
    </row>
    <row r="172" s="2" customFormat="1" ht="16.5" customHeight="1">
      <c r="A172" s="36"/>
      <c r="B172" s="37"/>
      <c r="C172" s="225" t="s">
        <v>231</v>
      </c>
      <c r="D172" s="225" t="s">
        <v>134</v>
      </c>
      <c r="E172" s="226" t="s">
        <v>1580</v>
      </c>
      <c r="F172" s="227" t="s">
        <v>1581</v>
      </c>
      <c r="G172" s="228" t="s">
        <v>274</v>
      </c>
      <c r="H172" s="229">
        <v>15246</v>
      </c>
      <c r="I172" s="230"/>
      <c r="J172" s="231">
        <f>ROUND(I172*H172,2)</f>
        <v>0</v>
      </c>
      <c r="K172" s="227" t="s">
        <v>275</v>
      </c>
      <c r="L172" s="42"/>
      <c r="M172" s="232" t="s">
        <v>1</v>
      </c>
      <c r="N172" s="233" t="s">
        <v>38</v>
      </c>
      <c r="O172" s="89"/>
      <c r="P172" s="234">
        <f>O172*H172</f>
        <v>0</v>
      </c>
      <c r="Q172" s="234">
        <v>0</v>
      </c>
      <c r="R172" s="234">
        <f>Q172*H172</f>
        <v>0</v>
      </c>
      <c r="S172" s="234">
        <v>0</v>
      </c>
      <c r="T172" s="235">
        <f>S172*H172</f>
        <v>0</v>
      </c>
      <c r="U172" s="36"/>
      <c r="V172" s="36"/>
      <c r="W172" s="36"/>
      <c r="X172" s="36"/>
      <c r="Y172" s="36"/>
      <c r="Z172" s="36"/>
      <c r="AA172" s="36"/>
      <c r="AB172" s="36"/>
      <c r="AC172" s="36"/>
      <c r="AD172" s="36"/>
      <c r="AE172" s="36"/>
      <c r="AR172" s="236" t="s">
        <v>132</v>
      </c>
      <c r="AT172" s="236" t="s">
        <v>134</v>
      </c>
      <c r="AU172" s="236" t="s">
        <v>81</v>
      </c>
      <c r="AY172" s="15" t="s">
        <v>133</v>
      </c>
      <c r="BE172" s="237">
        <f>IF(N172="základní",J172,0)</f>
        <v>0</v>
      </c>
      <c r="BF172" s="237">
        <f>IF(N172="snížená",J172,0)</f>
        <v>0</v>
      </c>
      <c r="BG172" s="237">
        <f>IF(N172="zákl. přenesená",J172,0)</f>
        <v>0</v>
      </c>
      <c r="BH172" s="237">
        <f>IF(N172="sníž. přenesená",J172,0)</f>
        <v>0</v>
      </c>
      <c r="BI172" s="237">
        <f>IF(N172="nulová",J172,0)</f>
        <v>0</v>
      </c>
      <c r="BJ172" s="15" t="s">
        <v>81</v>
      </c>
      <c r="BK172" s="237">
        <f>ROUND(I172*H172,2)</f>
        <v>0</v>
      </c>
      <c r="BL172" s="15" t="s">
        <v>132</v>
      </c>
      <c r="BM172" s="236" t="s">
        <v>1582</v>
      </c>
    </row>
    <row r="173" s="2" customFormat="1">
      <c r="A173" s="36"/>
      <c r="B173" s="37"/>
      <c r="C173" s="38"/>
      <c r="D173" s="238" t="s">
        <v>139</v>
      </c>
      <c r="E173" s="38"/>
      <c r="F173" s="239" t="s">
        <v>1581</v>
      </c>
      <c r="G173" s="38"/>
      <c r="H173" s="38"/>
      <c r="I173" s="143"/>
      <c r="J173" s="38"/>
      <c r="K173" s="38"/>
      <c r="L173" s="42"/>
      <c r="M173" s="240"/>
      <c r="N173" s="241"/>
      <c r="O173" s="89"/>
      <c r="P173" s="89"/>
      <c r="Q173" s="89"/>
      <c r="R173" s="89"/>
      <c r="S173" s="89"/>
      <c r="T173" s="90"/>
      <c r="U173" s="36"/>
      <c r="V173" s="36"/>
      <c r="W173" s="36"/>
      <c r="X173" s="36"/>
      <c r="Y173" s="36"/>
      <c r="Z173" s="36"/>
      <c r="AA173" s="36"/>
      <c r="AB173" s="36"/>
      <c r="AC173" s="36"/>
      <c r="AD173" s="36"/>
      <c r="AE173" s="36"/>
      <c r="AT173" s="15" t="s">
        <v>139</v>
      </c>
      <c r="AU173" s="15" t="s">
        <v>81</v>
      </c>
    </row>
    <row r="174" s="12" customFormat="1">
      <c r="A174" s="12"/>
      <c r="B174" s="242"/>
      <c r="C174" s="243"/>
      <c r="D174" s="238" t="s">
        <v>140</v>
      </c>
      <c r="E174" s="244" t="s">
        <v>235</v>
      </c>
      <c r="F174" s="245" t="s">
        <v>1579</v>
      </c>
      <c r="G174" s="243"/>
      <c r="H174" s="246">
        <v>15246</v>
      </c>
      <c r="I174" s="247"/>
      <c r="J174" s="243"/>
      <c r="K174" s="243"/>
      <c r="L174" s="248"/>
      <c r="M174" s="249"/>
      <c r="N174" s="250"/>
      <c r="O174" s="250"/>
      <c r="P174" s="250"/>
      <c r="Q174" s="250"/>
      <c r="R174" s="250"/>
      <c r="S174" s="250"/>
      <c r="T174" s="251"/>
      <c r="U174" s="12"/>
      <c r="V174" s="12"/>
      <c r="W174" s="12"/>
      <c r="X174" s="12"/>
      <c r="Y174" s="12"/>
      <c r="Z174" s="12"/>
      <c r="AA174" s="12"/>
      <c r="AB174" s="12"/>
      <c r="AC174" s="12"/>
      <c r="AD174" s="12"/>
      <c r="AE174" s="12"/>
      <c r="AT174" s="252" t="s">
        <v>140</v>
      </c>
      <c r="AU174" s="252" t="s">
        <v>81</v>
      </c>
      <c r="AV174" s="12" t="s">
        <v>103</v>
      </c>
      <c r="AW174" s="12" t="s">
        <v>30</v>
      </c>
      <c r="AX174" s="12" t="s">
        <v>73</v>
      </c>
      <c r="AY174" s="252" t="s">
        <v>133</v>
      </c>
    </row>
    <row r="175" s="12" customFormat="1">
      <c r="A175" s="12"/>
      <c r="B175" s="242"/>
      <c r="C175" s="243"/>
      <c r="D175" s="238" t="s">
        <v>140</v>
      </c>
      <c r="E175" s="244" t="s">
        <v>237</v>
      </c>
      <c r="F175" s="245" t="s">
        <v>238</v>
      </c>
      <c r="G175" s="243"/>
      <c r="H175" s="246">
        <v>15246</v>
      </c>
      <c r="I175" s="247"/>
      <c r="J175" s="243"/>
      <c r="K175" s="243"/>
      <c r="L175" s="248"/>
      <c r="M175" s="249"/>
      <c r="N175" s="250"/>
      <c r="O175" s="250"/>
      <c r="P175" s="250"/>
      <c r="Q175" s="250"/>
      <c r="R175" s="250"/>
      <c r="S175" s="250"/>
      <c r="T175" s="251"/>
      <c r="U175" s="12"/>
      <c r="V175" s="12"/>
      <c r="W175" s="12"/>
      <c r="X175" s="12"/>
      <c r="Y175" s="12"/>
      <c r="Z175" s="12"/>
      <c r="AA175" s="12"/>
      <c r="AB175" s="12"/>
      <c r="AC175" s="12"/>
      <c r="AD175" s="12"/>
      <c r="AE175" s="12"/>
      <c r="AT175" s="252" t="s">
        <v>140</v>
      </c>
      <c r="AU175" s="252" t="s">
        <v>81</v>
      </c>
      <c r="AV175" s="12" t="s">
        <v>103</v>
      </c>
      <c r="AW175" s="12" t="s">
        <v>30</v>
      </c>
      <c r="AX175" s="12" t="s">
        <v>81</v>
      </c>
      <c r="AY175" s="252" t="s">
        <v>133</v>
      </c>
    </row>
    <row r="176" s="2" customFormat="1" ht="16.5" customHeight="1">
      <c r="A176" s="36"/>
      <c r="B176" s="37"/>
      <c r="C176" s="225" t="s">
        <v>239</v>
      </c>
      <c r="D176" s="225" t="s">
        <v>134</v>
      </c>
      <c r="E176" s="226" t="s">
        <v>1583</v>
      </c>
      <c r="F176" s="227" t="s">
        <v>1584</v>
      </c>
      <c r="G176" s="228" t="s">
        <v>274</v>
      </c>
      <c r="H176" s="229">
        <v>15246</v>
      </c>
      <c r="I176" s="230"/>
      <c r="J176" s="231">
        <f>ROUND(I176*H176,2)</f>
        <v>0</v>
      </c>
      <c r="K176" s="227" t="s">
        <v>275</v>
      </c>
      <c r="L176" s="42"/>
      <c r="M176" s="232" t="s">
        <v>1</v>
      </c>
      <c r="N176" s="233" t="s">
        <v>38</v>
      </c>
      <c r="O176" s="89"/>
      <c r="P176" s="234">
        <f>O176*H176</f>
        <v>0</v>
      </c>
      <c r="Q176" s="234">
        <v>0</v>
      </c>
      <c r="R176" s="234">
        <f>Q176*H176</f>
        <v>0</v>
      </c>
      <c r="S176" s="234">
        <v>0</v>
      </c>
      <c r="T176" s="235">
        <f>S176*H176</f>
        <v>0</v>
      </c>
      <c r="U176" s="36"/>
      <c r="V176" s="36"/>
      <c r="W176" s="36"/>
      <c r="X176" s="36"/>
      <c r="Y176" s="36"/>
      <c r="Z176" s="36"/>
      <c r="AA176" s="36"/>
      <c r="AB176" s="36"/>
      <c r="AC176" s="36"/>
      <c r="AD176" s="36"/>
      <c r="AE176" s="36"/>
      <c r="AR176" s="236" t="s">
        <v>132</v>
      </c>
      <c r="AT176" s="236" t="s">
        <v>134</v>
      </c>
      <c r="AU176" s="236" t="s">
        <v>81</v>
      </c>
      <c r="AY176" s="15" t="s">
        <v>133</v>
      </c>
      <c r="BE176" s="237">
        <f>IF(N176="základní",J176,0)</f>
        <v>0</v>
      </c>
      <c r="BF176" s="237">
        <f>IF(N176="snížená",J176,0)</f>
        <v>0</v>
      </c>
      <c r="BG176" s="237">
        <f>IF(N176="zákl. přenesená",J176,0)</f>
        <v>0</v>
      </c>
      <c r="BH176" s="237">
        <f>IF(N176="sníž. přenesená",J176,0)</f>
        <v>0</v>
      </c>
      <c r="BI176" s="237">
        <f>IF(N176="nulová",J176,0)</f>
        <v>0</v>
      </c>
      <c r="BJ176" s="15" t="s">
        <v>81</v>
      </c>
      <c r="BK176" s="237">
        <f>ROUND(I176*H176,2)</f>
        <v>0</v>
      </c>
      <c r="BL176" s="15" t="s">
        <v>132</v>
      </c>
      <c r="BM176" s="236" t="s">
        <v>1585</v>
      </c>
    </row>
    <row r="177" s="2" customFormat="1">
      <c r="A177" s="36"/>
      <c r="B177" s="37"/>
      <c r="C177" s="38"/>
      <c r="D177" s="238" t="s">
        <v>139</v>
      </c>
      <c r="E177" s="38"/>
      <c r="F177" s="239" t="s">
        <v>1584</v>
      </c>
      <c r="G177" s="38"/>
      <c r="H177" s="38"/>
      <c r="I177" s="143"/>
      <c r="J177" s="38"/>
      <c r="K177" s="38"/>
      <c r="L177" s="42"/>
      <c r="M177" s="240"/>
      <c r="N177" s="241"/>
      <c r="O177" s="89"/>
      <c r="P177" s="89"/>
      <c r="Q177" s="89"/>
      <c r="R177" s="89"/>
      <c r="S177" s="89"/>
      <c r="T177" s="90"/>
      <c r="U177" s="36"/>
      <c r="V177" s="36"/>
      <c r="W177" s="36"/>
      <c r="X177" s="36"/>
      <c r="Y177" s="36"/>
      <c r="Z177" s="36"/>
      <c r="AA177" s="36"/>
      <c r="AB177" s="36"/>
      <c r="AC177" s="36"/>
      <c r="AD177" s="36"/>
      <c r="AE177" s="36"/>
      <c r="AT177" s="15" t="s">
        <v>139</v>
      </c>
      <c r="AU177" s="15" t="s">
        <v>81</v>
      </c>
    </row>
    <row r="178" s="12" customFormat="1">
      <c r="A178" s="12"/>
      <c r="B178" s="242"/>
      <c r="C178" s="243"/>
      <c r="D178" s="238" t="s">
        <v>140</v>
      </c>
      <c r="E178" s="244" t="s">
        <v>243</v>
      </c>
      <c r="F178" s="245" t="s">
        <v>1579</v>
      </c>
      <c r="G178" s="243"/>
      <c r="H178" s="246">
        <v>15246</v>
      </c>
      <c r="I178" s="247"/>
      <c r="J178" s="243"/>
      <c r="K178" s="243"/>
      <c r="L178" s="248"/>
      <c r="M178" s="249"/>
      <c r="N178" s="250"/>
      <c r="O178" s="250"/>
      <c r="P178" s="250"/>
      <c r="Q178" s="250"/>
      <c r="R178" s="250"/>
      <c r="S178" s="250"/>
      <c r="T178" s="251"/>
      <c r="U178" s="12"/>
      <c r="V178" s="12"/>
      <c r="W178" s="12"/>
      <c r="X178" s="12"/>
      <c r="Y178" s="12"/>
      <c r="Z178" s="12"/>
      <c r="AA178" s="12"/>
      <c r="AB178" s="12"/>
      <c r="AC178" s="12"/>
      <c r="AD178" s="12"/>
      <c r="AE178" s="12"/>
      <c r="AT178" s="252" t="s">
        <v>140</v>
      </c>
      <c r="AU178" s="252" t="s">
        <v>81</v>
      </c>
      <c r="AV178" s="12" t="s">
        <v>103</v>
      </c>
      <c r="AW178" s="12" t="s">
        <v>30</v>
      </c>
      <c r="AX178" s="12" t="s">
        <v>73</v>
      </c>
      <c r="AY178" s="252" t="s">
        <v>133</v>
      </c>
    </row>
    <row r="179" s="12" customFormat="1">
      <c r="A179" s="12"/>
      <c r="B179" s="242"/>
      <c r="C179" s="243"/>
      <c r="D179" s="238" t="s">
        <v>140</v>
      </c>
      <c r="E179" s="244" t="s">
        <v>245</v>
      </c>
      <c r="F179" s="245" t="s">
        <v>246</v>
      </c>
      <c r="G179" s="243"/>
      <c r="H179" s="246">
        <v>15246</v>
      </c>
      <c r="I179" s="247"/>
      <c r="J179" s="243"/>
      <c r="K179" s="243"/>
      <c r="L179" s="248"/>
      <c r="M179" s="249"/>
      <c r="N179" s="250"/>
      <c r="O179" s="250"/>
      <c r="P179" s="250"/>
      <c r="Q179" s="250"/>
      <c r="R179" s="250"/>
      <c r="S179" s="250"/>
      <c r="T179" s="251"/>
      <c r="U179" s="12"/>
      <c r="V179" s="12"/>
      <c r="W179" s="12"/>
      <c r="X179" s="12"/>
      <c r="Y179" s="12"/>
      <c r="Z179" s="12"/>
      <c r="AA179" s="12"/>
      <c r="AB179" s="12"/>
      <c r="AC179" s="12"/>
      <c r="AD179" s="12"/>
      <c r="AE179" s="12"/>
      <c r="AT179" s="252" t="s">
        <v>140</v>
      </c>
      <c r="AU179" s="252" t="s">
        <v>81</v>
      </c>
      <c r="AV179" s="12" t="s">
        <v>103</v>
      </c>
      <c r="AW179" s="12" t="s">
        <v>30</v>
      </c>
      <c r="AX179" s="12" t="s">
        <v>81</v>
      </c>
      <c r="AY179" s="252" t="s">
        <v>133</v>
      </c>
    </row>
    <row r="180" s="2" customFormat="1" ht="16.5" customHeight="1">
      <c r="A180" s="36"/>
      <c r="B180" s="37"/>
      <c r="C180" s="225" t="s">
        <v>247</v>
      </c>
      <c r="D180" s="225" t="s">
        <v>134</v>
      </c>
      <c r="E180" s="226" t="s">
        <v>1586</v>
      </c>
      <c r="F180" s="227" t="s">
        <v>1587</v>
      </c>
      <c r="G180" s="228" t="s">
        <v>274</v>
      </c>
      <c r="H180" s="229">
        <v>4573.8000000000002</v>
      </c>
      <c r="I180" s="230"/>
      <c r="J180" s="231">
        <f>ROUND(I180*H180,2)</f>
        <v>0</v>
      </c>
      <c r="K180" s="227" t="s">
        <v>275</v>
      </c>
      <c r="L180" s="42"/>
      <c r="M180" s="232" t="s">
        <v>1</v>
      </c>
      <c r="N180" s="233" t="s">
        <v>38</v>
      </c>
      <c r="O180" s="89"/>
      <c r="P180" s="234">
        <f>O180*H180</f>
        <v>0</v>
      </c>
      <c r="Q180" s="234">
        <v>0.0012700000000000001</v>
      </c>
      <c r="R180" s="234">
        <f>Q180*H180</f>
        <v>5.8087260000000009</v>
      </c>
      <c r="S180" s="234">
        <v>0</v>
      </c>
      <c r="T180" s="235">
        <f>S180*H180</f>
        <v>0</v>
      </c>
      <c r="U180" s="36"/>
      <c r="V180" s="36"/>
      <c r="W180" s="36"/>
      <c r="X180" s="36"/>
      <c r="Y180" s="36"/>
      <c r="Z180" s="36"/>
      <c r="AA180" s="36"/>
      <c r="AB180" s="36"/>
      <c r="AC180" s="36"/>
      <c r="AD180" s="36"/>
      <c r="AE180" s="36"/>
      <c r="AR180" s="236" t="s">
        <v>132</v>
      </c>
      <c r="AT180" s="236" t="s">
        <v>134</v>
      </c>
      <c r="AU180" s="236" t="s">
        <v>81</v>
      </c>
      <c r="AY180" s="15" t="s">
        <v>133</v>
      </c>
      <c r="BE180" s="237">
        <f>IF(N180="základní",J180,0)</f>
        <v>0</v>
      </c>
      <c r="BF180" s="237">
        <f>IF(N180="snížená",J180,0)</f>
        <v>0</v>
      </c>
      <c r="BG180" s="237">
        <f>IF(N180="zákl. přenesená",J180,0)</f>
        <v>0</v>
      </c>
      <c r="BH180" s="237">
        <f>IF(N180="sníž. přenesená",J180,0)</f>
        <v>0</v>
      </c>
      <c r="BI180" s="237">
        <f>IF(N180="nulová",J180,0)</f>
        <v>0</v>
      </c>
      <c r="BJ180" s="15" t="s">
        <v>81</v>
      </c>
      <c r="BK180" s="237">
        <f>ROUND(I180*H180,2)</f>
        <v>0</v>
      </c>
      <c r="BL180" s="15" t="s">
        <v>132</v>
      </c>
      <c r="BM180" s="236" t="s">
        <v>1588</v>
      </c>
    </row>
    <row r="181" s="2" customFormat="1">
      <c r="A181" s="36"/>
      <c r="B181" s="37"/>
      <c r="C181" s="38"/>
      <c r="D181" s="238" t="s">
        <v>139</v>
      </c>
      <c r="E181" s="38"/>
      <c r="F181" s="239" t="s">
        <v>1587</v>
      </c>
      <c r="G181" s="38"/>
      <c r="H181" s="38"/>
      <c r="I181" s="143"/>
      <c r="J181" s="38"/>
      <c r="K181" s="38"/>
      <c r="L181" s="42"/>
      <c r="M181" s="240"/>
      <c r="N181" s="241"/>
      <c r="O181" s="89"/>
      <c r="P181" s="89"/>
      <c r="Q181" s="89"/>
      <c r="R181" s="89"/>
      <c r="S181" s="89"/>
      <c r="T181" s="90"/>
      <c r="U181" s="36"/>
      <c r="V181" s="36"/>
      <c r="W181" s="36"/>
      <c r="X181" s="36"/>
      <c r="Y181" s="36"/>
      <c r="Z181" s="36"/>
      <c r="AA181" s="36"/>
      <c r="AB181" s="36"/>
      <c r="AC181" s="36"/>
      <c r="AD181" s="36"/>
      <c r="AE181" s="36"/>
      <c r="AT181" s="15" t="s">
        <v>139</v>
      </c>
      <c r="AU181" s="15" t="s">
        <v>81</v>
      </c>
    </row>
    <row r="182" s="12" customFormat="1">
      <c r="A182" s="12"/>
      <c r="B182" s="242"/>
      <c r="C182" s="243"/>
      <c r="D182" s="238" t="s">
        <v>140</v>
      </c>
      <c r="E182" s="244" t="s">
        <v>250</v>
      </c>
      <c r="F182" s="245" t="s">
        <v>1589</v>
      </c>
      <c r="G182" s="243"/>
      <c r="H182" s="246">
        <v>4573.8000000000002</v>
      </c>
      <c r="I182" s="247"/>
      <c r="J182" s="243"/>
      <c r="K182" s="243"/>
      <c r="L182" s="248"/>
      <c r="M182" s="249"/>
      <c r="N182" s="250"/>
      <c r="O182" s="250"/>
      <c r="P182" s="250"/>
      <c r="Q182" s="250"/>
      <c r="R182" s="250"/>
      <c r="S182" s="250"/>
      <c r="T182" s="251"/>
      <c r="U182" s="12"/>
      <c r="V182" s="12"/>
      <c r="W182" s="12"/>
      <c r="X182" s="12"/>
      <c r="Y182" s="12"/>
      <c r="Z182" s="12"/>
      <c r="AA182" s="12"/>
      <c r="AB182" s="12"/>
      <c r="AC182" s="12"/>
      <c r="AD182" s="12"/>
      <c r="AE182" s="12"/>
      <c r="AT182" s="252" t="s">
        <v>140</v>
      </c>
      <c r="AU182" s="252" t="s">
        <v>81</v>
      </c>
      <c r="AV182" s="12" t="s">
        <v>103</v>
      </c>
      <c r="AW182" s="12" t="s">
        <v>30</v>
      </c>
      <c r="AX182" s="12" t="s">
        <v>73</v>
      </c>
      <c r="AY182" s="252" t="s">
        <v>133</v>
      </c>
    </row>
    <row r="183" s="12" customFormat="1">
      <c r="A183" s="12"/>
      <c r="B183" s="242"/>
      <c r="C183" s="243"/>
      <c r="D183" s="238" t="s">
        <v>140</v>
      </c>
      <c r="E183" s="244" t="s">
        <v>252</v>
      </c>
      <c r="F183" s="245" t="s">
        <v>253</v>
      </c>
      <c r="G183" s="243"/>
      <c r="H183" s="246">
        <v>4573.8000000000002</v>
      </c>
      <c r="I183" s="247"/>
      <c r="J183" s="243"/>
      <c r="K183" s="243"/>
      <c r="L183" s="248"/>
      <c r="M183" s="249"/>
      <c r="N183" s="250"/>
      <c r="O183" s="250"/>
      <c r="P183" s="250"/>
      <c r="Q183" s="250"/>
      <c r="R183" s="250"/>
      <c r="S183" s="250"/>
      <c r="T183" s="251"/>
      <c r="U183" s="12"/>
      <c r="V183" s="12"/>
      <c r="W183" s="12"/>
      <c r="X183" s="12"/>
      <c r="Y183" s="12"/>
      <c r="Z183" s="12"/>
      <c r="AA183" s="12"/>
      <c r="AB183" s="12"/>
      <c r="AC183" s="12"/>
      <c r="AD183" s="12"/>
      <c r="AE183" s="12"/>
      <c r="AT183" s="252" t="s">
        <v>140</v>
      </c>
      <c r="AU183" s="252" t="s">
        <v>81</v>
      </c>
      <c r="AV183" s="12" t="s">
        <v>103</v>
      </c>
      <c r="AW183" s="12" t="s">
        <v>30</v>
      </c>
      <c r="AX183" s="12" t="s">
        <v>81</v>
      </c>
      <c r="AY183" s="252" t="s">
        <v>133</v>
      </c>
    </row>
    <row r="184" s="2" customFormat="1" ht="16.5" customHeight="1">
      <c r="A184" s="36"/>
      <c r="B184" s="37"/>
      <c r="C184" s="270" t="s">
        <v>256</v>
      </c>
      <c r="D184" s="270" t="s">
        <v>137</v>
      </c>
      <c r="E184" s="271" t="s">
        <v>1590</v>
      </c>
      <c r="F184" s="272" t="s">
        <v>610</v>
      </c>
      <c r="G184" s="273" t="s">
        <v>611</v>
      </c>
      <c r="H184" s="274">
        <v>114.345</v>
      </c>
      <c r="I184" s="275"/>
      <c r="J184" s="276">
        <f>ROUND(I184*H184,2)</f>
        <v>0</v>
      </c>
      <c r="K184" s="272" t="s">
        <v>275</v>
      </c>
      <c r="L184" s="277"/>
      <c r="M184" s="278" t="s">
        <v>1</v>
      </c>
      <c r="N184" s="279" t="s">
        <v>38</v>
      </c>
      <c r="O184" s="89"/>
      <c r="P184" s="234">
        <f>O184*H184</f>
        <v>0</v>
      </c>
      <c r="Q184" s="234">
        <v>0.001</v>
      </c>
      <c r="R184" s="234">
        <f>Q184*H184</f>
        <v>0.114345</v>
      </c>
      <c r="S184" s="234">
        <v>0</v>
      </c>
      <c r="T184" s="235">
        <f>S184*H184</f>
        <v>0</v>
      </c>
      <c r="U184" s="36"/>
      <c r="V184" s="36"/>
      <c r="W184" s="36"/>
      <c r="X184" s="36"/>
      <c r="Y184" s="36"/>
      <c r="Z184" s="36"/>
      <c r="AA184" s="36"/>
      <c r="AB184" s="36"/>
      <c r="AC184" s="36"/>
      <c r="AD184" s="36"/>
      <c r="AE184" s="36"/>
      <c r="AR184" s="236" t="s">
        <v>173</v>
      </c>
      <c r="AT184" s="236" t="s">
        <v>137</v>
      </c>
      <c r="AU184" s="236" t="s">
        <v>81</v>
      </c>
      <c r="AY184" s="15" t="s">
        <v>133</v>
      </c>
      <c r="BE184" s="237">
        <f>IF(N184="základní",J184,0)</f>
        <v>0</v>
      </c>
      <c r="BF184" s="237">
        <f>IF(N184="snížená",J184,0)</f>
        <v>0</v>
      </c>
      <c r="BG184" s="237">
        <f>IF(N184="zákl. přenesená",J184,0)</f>
        <v>0</v>
      </c>
      <c r="BH184" s="237">
        <f>IF(N184="sníž. přenesená",J184,0)</f>
        <v>0</v>
      </c>
      <c r="BI184" s="237">
        <f>IF(N184="nulová",J184,0)</f>
        <v>0</v>
      </c>
      <c r="BJ184" s="15" t="s">
        <v>81</v>
      </c>
      <c r="BK184" s="237">
        <f>ROUND(I184*H184,2)</f>
        <v>0</v>
      </c>
      <c r="BL184" s="15" t="s">
        <v>132</v>
      </c>
      <c r="BM184" s="236" t="s">
        <v>1591</v>
      </c>
    </row>
    <row r="185" s="2" customFormat="1">
      <c r="A185" s="36"/>
      <c r="B185" s="37"/>
      <c r="C185" s="38"/>
      <c r="D185" s="238" t="s">
        <v>139</v>
      </c>
      <c r="E185" s="38"/>
      <c r="F185" s="239" t="s">
        <v>610</v>
      </c>
      <c r="G185" s="38"/>
      <c r="H185" s="38"/>
      <c r="I185" s="143"/>
      <c r="J185" s="38"/>
      <c r="K185" s="38"/>
      <c r="L185" s="42"/>
      <c r="M185" s="240"/>
      <c r="N185" s="241"/>
      <c r="O185" s="89"/>
      <c r="P185" s="89"/>
      <c r="Q185" s="89"/>
      <c r="R185" s="89"/>
      <c r="S185" s="89"/>
      <c r="T185" s="90"/>
      <c r="U185" s="36"/>
      <c r="V185" s="36"/>
      <c r="W185" s="36"/>
      <c r="X185" s="36"/>
      <c r="Y185" s="36"/>
      <c r="Z185" s="36"/>
      <c r="AA185" s="36"/>
      <c r="AB185" s="36"/>
      <c r="AC185" s="36"/>
      <c r="AD185" s="36"/>
      <c r="AE185" s="36"/>
      <c r="AT185" s="15" t="s">
        <v>139</v>
      </c>
      <c r="AU185" s="15" t="s">
        <v>81</v>
      </c>
    </row>
    <row r="186" s="12" customFormat="1">
      <c r="A186" s="12"/>
      <c r="B186" s="242"/>
      <c r="C186" s="243"/>
      <c r="D186" s="238" t="s">
        <v>140</v>
      </c>
      <c r="E186" s="244" t="s">
        <v>623</v>
      </c>
      <c r="F186" s="245" t="s">
        <v>1592</v>
      </c>
      <c r="G186" s="243"/>
      <c r="H186" s="246">
        <v>114.345</v>
      </c>
      <c r="I186" s="247"/>
      <c r="J186" s="243"/>
      <c r="K186" s="243"/>
      <c r="L186" s="248"/>
      <c r="M186" s="249"/>
      <c r="N186" s="250"/>
      <c r="O186" s="250"/>
      <c r="P186" s="250"/>
      <c r="Q186" s="250"/>
      <c r="R186" s="250"/>
      <c r="S186" s="250"/>
      <c r="T186" s="251"/>
      <c r="U186" s="12"/>
      <c r="V186" s="12"/>
      <c r="W186" s="12"/>
      <c r="X186" s="12"/>
      <c r="Y186" s="12"/>
      <c r="Z186" s="12"/>
      <c r="AA186" s="12"/>
      <c r="AB186" s="12"/>
      <c r="AC186" s="12"/>
      <c r="AD186" s="12"/>
      <c r="AE186" s="12"/>
      <c r="AT186" s="252" t="s">
        <v>140</v>
      </c>
      <c r="AU186" s="252" t="s">
        <v>81</v>
      </c>
      <c r="AV186" s="12" t="s">
        <v>103</v>
      </c>
      <c r="AW186" s="12" t="s">
        <v>30</v>
      </c>
      <c r="AX186" s="12" t="s">
        <v>73</v>
      </c>
      <c r="AY186" s="252" t="s">
        <v>133</v>
      </c>
    </row>
    <row r="187" s="12" customFormat="1">
      <c r="A187" s="12"/>
      <c r="B187" s="242"/>
      <c r="C187" s="243"/>
      <c r="D187" s="238" t="s">
        <v>140</v>
      </c>
      <c r="E187" s="244" t="s">
        <v>1593</v>
      </c>
      <c r="F187" s="245" t="s">
        <v>1594</v>
      </c>
      <c r="G187" s="243"/>
      <c r="H187" s="246">
        <v>114.345</v>
      </c>
      <c r="I187" s="247"/>
      <c r="J187" s="243"/>
      <c r="K187" s="243"/>
      <c r="L187" s="248"/>
      <c r="M187" s="249"/>
      <c r="N187" s="250"/>
      <c r="O187" s="250"/>
      <c r="P187" s="250"/>
      <c r="Q187" s="250"/>
      <c r="R187" s="250"/>
      <c r="S187" s="250"/>
      <c r="T187" s="251"/>
      <c r="U187" s="12"/>
      <c r="V187" s="12"/>
      <c r="W187" s="12"/>
      <c r="X187" s="12"/>
      <c r="Y187" s="12"/>
      <c r="Z187" s="12"/>
      <c r="AA187" s="12"/>
      <c r="AB187" s="12"/>
      <c r="AC187" s="12"/>
      <c r="AD187" s="12"/>
      <c r="AE187" s="12"/>
      <c r="AT187" s="252" t="s">
        <v>140</v>
      </c>
      <c r="AU187" s="252" t="s">
        <v>81</v>
      </c>
      <c r="AV187" s="12" t="s">
        <v>103</v>
      </c>
      <c r="AW187" s="12" t="s">
        <v>30</v>
      </c>
      <c r="AX187" s="12" t="s">
        <v>81</v>
      </c>
      <c r="AY187" s="252" t="s">
        <v>133</v>
      </c>
    </row>
    <row r="188" s="2" customFormat="1" ht="21.75" customHeight="1">
      <c r="A188" s="36"/>
      <c r="B188" s="37"/>
      <c r="C188" s="225" t="s">
        <v>373</v>
      </c>
      <c r="D188" s="225" t="s">
        <v>134</v>
      </c>
      <c r="E188" s="226" t="s">
        <v>1595</v>
      </c>
      <c r="F188" s="227" t="s">
        <v>1596</v>
      </c>
      <c r="G188" s="228" t="s">
        <v>478</v>
      </c>
      <c r="H188" s="229">
        <v>571.72500000000002</v>
      </c>
      <c r="I188" s="230"/>
      <c r="J188" s="231">
        <f>ROUND(I188*H188,2)</f>
        <v>0</v>
      </c>
      <c r="K188" s="227" t="s">
        <v>275</v>
      </c>
      <c r="L188" s="42"/>
      <c r="M188" s="232" t="s">
        <v>1</v>
      </c>
      <c r="N188" s="233" t="s">
        <v>38</v>
      </c>
      <c r="O188" s="89"/>
      <c r="P188" s="234">
        <f>O188*H188</f>
        <v>0</v>
      </c>
      <c r="Q188" s="234">
        <v>0</v>
      </c>
      <c r="R188" s="234">
        <f>Q188*H188</f>
        <v>0</v>
      </c>
      <c r="S188" s="234">
        <v>0</v>
      </c>
      <c r="T188" s="235">
        <f>S188*H188</f>
        <v>0</v>
      </c>
      <c r="U188" s="36"/>
      <c r="V188" s="36"/>
      <c r="W188" s="36"/>
      <c r="X188" s="36"/>
      <c r="Y188" s="36"/>
      <c r="Z188" s="36"/>
      <c r="AA188" s="36"/>
      <c r="AB188" s="36"/>
      <c r="AC188" s="36"/>
      <c r="AD188" s="36"/>
      <c r="AE188" s="36"/>
      <c r="AR188" s="236" t="s">
        <v>132</v>
      </c>
      <c r="AT188" s="236" t="s">
        <v>134</v>
      </c>
      <c r="AU188" s="236" t="s">
        <v>81</v>
      </c>
      <c r="AY188" s="15" t="s">
        <v>133</v>
      </c>
      <c r="BE188" s="237">
        <f>IF(N188="základní",J188,0)</f>
        <v>0</v>
      </c>
      <c r="BF188" s="237">
        <f>IF(N188="snížená",J188,0)</f>
        <v>0</v>
      </c>
      <c r="BG188" s="237">
        <f>IF(N188="zákl. přenesená",J188,0)</f>
        <v>0</v>
      </c>
      <c r="BH188" s="237">
        <f>IF(N188="sníž. přenesená",J188,0)</f>
        <v>0</v>
      </c>
      <c r="BI188" s="237">
        <f>IF(N188="nulová",J188,0)</f>
        <v>0</v>
      </c>
      <c r="BJ188" s="15" t="s">
        <v>81</v>
      </c>
      <c r="BK188" s="237">
        <f>ROUND(I188*H188,2)</f>
        <v>0</v>
      </c>
      <c r="BL188" s="15" t="s">
        <v>132</v>
      </c>
      <c r="BM188" s="236" t="s">
        <v>1597</v>
      </c>
    </row>
    <row r="189" s="2" customFormat="1">
      <c r="A189" s="36"/>
      <c r="B189" s="37"/>
      <c r="C189" s="38"/>
      <c r="D189" s="238" t="s">
        <v>139</v>
      </c>
      <c r="E189" s="38"/>
      <c r="F189" s="239" t="s">
        <v>1596</v>
      </c>
      <c r="G189" s="38"/>
      <c r="H189" s="38"/>
      <c r="I189" s="143"/>
      <c r="J189" s="38"/>
      <c r="K189" s="38"/>
      <c r="L189" s="42"/>
      <c r="M189" s="240"/>
      <c r="N189" s="241"/>
      <c r="O189" s="89"/>
      <c r="P189" s="89"/>
      <c r="Q189" s="89"/>
      <c r="R189" s="89"/>
      <c r="S189" s="89"/>
      <c r="T189" s="90"/>
      <c r="U189" s="36"/>
      <c r="V189" s="36"/>
      <c r="W189" s="36"/>
      <c r="X189" s="36"/>
      <c r="Y189" s="36"/>
      <c r="Z189" s="36"/>
      <c r="AA189" s="36"/>
      <c r="AB189" s="36"/>
      <c r="AC189" s="36"/>
      <c r="AD189" s="36"/>
      <c r="AE189" s="36"/>
      <c r="AT189" s="15" t="s">
        <v>139</v>
      </c>
      <c r="AU189" s="15" t="s">
        <v>81</v>
      </c>
    </row>
    <row r="190" s="12" customFormat="1">
      <c r="A190" s="12"/>
      <c r="B190" s="242"/>
      <c r="C190" s="243"/>
      <c r="D190" s="238" t="s">
        <v>140</v>
      </c>
      <c r="E190" s="244" t="s">
        <v>378</v>
      </c>
      <c r="F190" s="245" t="s">
        <v>1598</v>
      </c>
      <c r="G190" s="243"/>
      <c r="H190" s="246">
        <v>571.72500000000002</v>
      </c>
      <c r="I190" s="247"/>
      <c r="J190" s="243"/>
      <c r="K190" s="243"/>
      <c r="L190" s="248"/>
      <c r="M190" s="249"/>
      <c r="N190" s="250"/>
      <c r="O190" s="250"/>
      <c r="P190" s="250"/>
      <c r="Q190" s="250"/>
      <c r="R190" s="250"/>
      <c r="S190" s="250"/>
      <c r="T190" s="251"/>
      <c r="U190" s="12"/>
      <c r="V190" s="12"/>
      <c r="W190" s="12"/>
      <c r="X190" s="12"/>
      <c r="Y190" s="12"/>
      <c r="Z190" s="12"/>
      <c r="AA190" s="12"/>
      <c r="AB190" s="12"/>
      <c r="AC190" s="12"/>
      <c r="AD190" s="12"/>
      <c r="AE190" s="12"/>
      <c r="AT190" s="252" t="s">
        <v>140</v>
      </c>
      <c r="AU190" s="252" t="s">
        <v>81</v>
      </c>
      <c r="AV190" s="12" t="s">
        <v>103</v>
      </c>
      <c r="AW190" s="12" t="s">
        <v>30</v>
      </c>
      <c r="AX190" s="12" t="s">
        <v>73</v>
      </c>
      <c r="AY190" s="252" t="s">
        <v>133</v>
      </c>
    </row>
    <row r="191" s="12" customFormat="1">
      <c r="A191" s="12"/>
      <c r="B191" s="242"/>
      <c r="C191" s="243"/>
      <c r="D191" s="238" t="s">
        <v>140</v>
      </c>
      <c r="E191" s="244" t="s">
        <v>1599</v>
      </c>
      <c r="F191" s="245" t="s">
        <v>1600</v>
      </c>
      <c r="G191" s="243"/>
      <c r="H191" s="246">
        <v>571.72500000000002</v>
      </c>
      <c r="I191" s="247"/>
      <c r="J191" s="243"/>
      <c r="K191" s="243"/>
      <c r="L191" s="248"/>
      <c r="M191" s="249"/>
      <c r="N191" s="250"/>
      <c r="O191" s="250"/>
      <c r="P191" s="250"/>
      <c r="Q191" s="250"/>
      <c r="R191" s="250"/>
      <c r="S191" s="250"/>
      <c r="T191" s="251"/>
      <c r="U191" s="12"/>
      <c r="V191" s="12"/>
      <c r="W191" s="12"/>
      <c r="X191" s="12"/>
      <c r="Y191" s="12"/>
      <c r="Z191" s="12"/>
      <c r="AA191" s="12"/>
      <c r="AB191" s="12"/>
      <c r="AC191" s="12"/>
      <c r="AD191" s="12"/>
      <c r="AE191" s="12"/>
      <c r="AT191" s="252" t="s">
        <v>140</v>
      </c>
      <c r="AU191" s="252" t="s">
        <v>81</v>
      </c>
      <c r="AV191" s="12" t="s">
        <v>103</v>
      </c>
      <c r="AW191" s="12" t="s">
        <v>30</v>
      </c>
      <c r="AX191" s="12" t="s">
        <v>81</v>
      </c>
      <c r="AY191" s="252" t="s">
        <v>133</v>
      </c>
    </row>
    <row r="192" s="2" customFormat="1" ht="21.75" customHeight="1">
      <c r="A192" s="36"/>
      <c r="B192" s="37"/>
      <c r="C192" s="225" t="s">
        <v>7</v>
      </c>
      <c r="D192" s="225" t="s">
        <v>134</v>
      </c>
      <c r="E192" s="226" t="s">
        <v>1601</v>
      </c>
      <c r="F192" s="227" t="s">
        <v>1602</v>
      </c>
      <c r="G192" s="228" t="s">
        <v>478</v>
      </c>
      <c r="H192" s="229">
        <v>0.114</v>
      </c>
      <c r="I192" s="230"/>
      <c r="J192" s="231">
        <f>ROUND(I192*H192,2)</f>
        <v>0</v>
      </c>
      <c r="K192" s="227" t="s">
        <v>275</v>
      </c>
      <c r="L192" s="42"/>
      <c r="M192" s="232" t="s">
        <v>1</v>
      </c>
      <c r="N192" s="233" t="s">
        <v>38</v>
      </c>
      <c r="O192" s="89"/>
      <c r="P192" s="234">
        <f>O192*H192</f>
        <v>0</v>
      </c>
      <c r="Q192" s="234">
        <v>0</v>
      </c>
      <c r="R192" s="234">
        <f>Q192*H192</f>
        <v>0</v>
      </c>
      <c r="S192" s="234">
        <v>0</v>
      </c>
      <c r="T192" s="235">
        <f>S192*H192</f>
        <v>0</v>
      </c>
      <c r="U192" s="36"/>
      <c r="V192" s="36"/>
      <c r="W192" s="36"/>
      <c r="X192" s="36"/>
      <c r="Y192" s="36"/>
      <c r="Z192" s="36"/>
      <c r="AA192" s="36"/>
      <c r="AB192" s="36"/>
      <c r="AC192" s="36"/>
      <c r="AD192" s="36"/>
      <c r="AE192" s="36"/>
      <c r="AR192" s="236" t="s">
        <v>132</v>
      </c>
      <c r="AT192" s="236" t="s">
        <v>134</v>
      </c>
      <c r="AU192" s="236" t="s">
        <v>81</v>
      </c>
      <c r="AY192" s="15" t="s">
        <v>133</v>
      </c>
      <c r="BE192" s="237">
        <f>IF(N192="základní",J192,0)</f>
        <v>0</v>
      </c>
      <c r="BF192" s="237">
        <f>IF(N192="snížená",J192,0)</f>
        <v>0</v>
      </c>
      <c r="BG192" s="237">
        <f>IF(N192="zákl. přenesená",J192,0)</f>
        <v>0</v>
      </c>
      <c r="BH192" s="237">
        <f>IF(N192="sníž. přenesená",J192,0)</f>
        <v>0</v>
      </c>
      <c r="BI192" s="237">
        <f>IF(N192="nulová",J192,0)</f>
        <v>0</v>
      </c>
      <c r="BJ192" s="15" t="s">
        <v>81</v>
      </c>
      <c r="BK192" s="237">
        <f>ROUND(I192*H192,2)</f>
        <v>0</v>
      </c>
      <c r="BL192" s="15" t="s">
        <v>132</v>
      </c>
      <c r="BM192" s="236" t="s">
        <v>1603</v>
      </c>
    </row>
    <row r="193" s="2" customFormat="1">
      <c r="A193" s="36"/>
      <c r="B193" s="37"/>
      <c r="C193" s="38"/>
      <c r="D193" s="238" t="s">
        <v>139</v>
      </c>
      <c r="E193" s="38"/>
      <c r="F193" s="239" t="s">
        <v>1602</v>
      </c>
      <c r="G193" s="38"/>
      <c r="H193" s="38"/>
      <c r="I193" s="143"/>
      <c r="J193" s="38"/>
      <c r="K193" s="38"/>
      <c r="L193" s="42"/>
      <c r="M193" s="240"/>
      <c r="N193" s="241"/>
      <c r="O193" s="89"/>
      <c r="P193" s="89"/>
      <c r="Q193" s="89"/>
      <c r="R193" s="89"/>
      <c r="S193" s="89"/>
      <c r="T193" s="90"/>
      <c r="U193" s="36"/>
      <c r="V193" s="36"/>
      <c r="W193" s="36"/>
      <c r="X193" s="36"/>
      <c r="Y193" s="36"/>
      <c r="Z193" s="36"/>
      <c r="AA193" s="36"/>
      <c r="AB193" s="36"/>
      <c r="AC193" s="36"/>
      <c r="AD193" s="36"/>
      <c r="AE193" s="36"/>
      <c r="AT193" s="15" t="s">
        <v>139</v>
      </c>
      <c r="AU193" s="15" t="s">
        <v>81</v>
      </c>
    </row>
    <row r="194" s="12" customFormat="1">
      <c r="A194" s="12"/>
      <c r="B194" s="242"/>
      <c r="C194" s="243"/>
      <c r="D194" s="238" t="s">
        <v>140</v>
      </c>
      <c r="E194" s="244" t="s">
        <v>1119</v>
      </c>
      <c r="F194" s="245" t="s">
        <v>1604</v>
      </c>
      <c r="G194" s="243"/>
      <c r="H194" s="246">
        <v>0.114</v>
      </c>
      <c r="I194" s="247"/>
      <c r="J194" s="243"/>
      <c r="K194" s="243"/>
      <c r="L194" s="248"/>
      <c r="M194" s="249"/>
      <c r="N194" s="250"/>
      <c r="O194" s="250"/>
      <c r="P194" s="250"/>
      <c r="Q194" s="250"/>
      <c r="R194" s="250"/>
      <c r="S194" s="250"/>
      <c r="T194" s="251"/>
      <c r="U194" s="12"/>
      <c r="V194" s="12"/>
      <c r="W194" s="12"/>
      <c r="X194" s="12"/>
      <c r="Y194" s="12"/>
      <c r="Z194" s="12"/>
      <c r="AA194" s="12"/>
      <c r="AB194" s="12"/>
      <c r="AC194" s="12"/>
      <c r="AD194" s="12"/>
      <c r="AE194" s="12"/>
      <c r="AT194" s="252" t="s">
        <v>140</v>
      </c>
      <c r="AU194" s="252" t="s">
        <v>81</v>
      </c>
      <c r="AV194" s="12" t="s">
        <v>103</v>
      </c>
      <c r="AW194" s="12" t="s">
        <v>30</v>
      </c>
      <c r="AX194" s="12" t="s">
        <v>73</v>
      </c>
      <c r="AY194" s="252" t="s">
        <v>133</v>
      </c>
    </row>
    <row r="195" s="12" customFormat="1">
      <c r="A195" s="12"/>
      <c r="B195" s="242"/>
      <c r="C195" s="243"/>
      <c r="D195" s="238" t="s">
        <v>140</v>
      </c>
      <c r="E195" s="244" t="s">
        <v>1605</v>
      </c>
      <c r="F195" s="245" t="s">
        <v>1606</v>
      </c>
      <c r="G195" s="243"/>
      <c r="H195" s="246">
        <v>0.114</v>
      </c>
      <c r="I195" s="247"/>
      <c r="J195" s="243"/>
      <c r="K195" s="243"/>
      <c r="L195" s="248"/>
      <c r="M195" s="249"/>
      <c r="N195" s="250"/>
      <c r="O195" s="250"/>
      <c r="P195" s="250"/>
      <c r="Q195" s="250"/>
      <c r="R195" s="250"/>
      <c r="S195" s="250"/>
      <c r="T195" s="251"/>
      <c r="U195" s="12"/>
      <c r="V195" s="12"/>
      <c r="W195" s="12"/>
      <c r="X195" s="12"/>
      <c r="Y195" s="12"/>
      <c r="Z195" s="12"/>
      <c r="AA195" s="12"/>
      <c r="AB195" s="12"/>
      <c r="AC195" s="12"/>
      <c r="AD195" s="12"/>
      <c r="AE195" s="12"/>
      <c r="AT195" s="252" t="s">
        <v>140</v>
      </c>
      <c r="AU195" s="252" t="s">
        <v>81</v>
      </c>
      <c r="AV195" s="12" t="s">
        <v>103</v>
      </c>
      <c r="AW195" s="12" t="s">
        <v>30</v>
      </c>
      <c r="AX195" s="12" t="s">
        <v>81</v>
      </c>
      <c r="AY195" s="252" t="s">
        <v>133</v>
      </c>
    </row>
    <row r="196" s="2" customFormat="1" ht="16.5" customHeight="1">
      <c r="A196" s="36"/>
      <c r="B196" s="37"/>
      <c r="C196" s="270" t="s">
        <v>383</v>
      </c>
      <c r="D196" s="270" t="s">
        <v>137</v>
      </c>
      <c r="E196" s="271" t="s">
        <v>1607</v>
      </c>
      <c r="F196" s="272" t="s">
        <v>1608</v>
      </c>
      <c r="G196" s="273" t="s">
        <v>611</v>
      </c>
      <c r="H196" s="274">
        <v>114</v>
      </c>
      <c r="I196" s="275"/>
      <c r="J196" s="276">
        <f>ROUND(I196*H196,2)</f>
        <v>0</v>
      </c>
      <c r="K196" s="272" t="s">
        <v>275</v>
      </c>
      <c r="L196" s="277"/>
      <c r="M196" s="278" t="s">
        <v>1</v>
      </c>
      <c r="N196" s="279" t="s">
        <v>38</v>
      </c>
      <c r="O196" s="89"/>
      <c r="P196" s="234">
        <f>O196*H196</f>
        <v>0</v>
      </c>
      <c r="Q196" s="234">
        <v>0.001</v>
      </c>
      <c r="R196" s="234">
        <f>Q196*H196</f>
        <v>0.114</v>
      </c>
      <c r="S196" s="234">
        <v>0</v>
      </c>
      <c r="T196" s="235">
        <f>S196*H196</f>
        <v>0</v>
      </c>
      <c r="U196" s="36"/>
      <c r="V196" s="36"/>
      <c r="W196" s="36"/>
      <c r="X196" s="36"/>
      <c r="Y196" s="36"/>
      <c r="Z196" s="36"/>
      <c r="AA196" s="36"/>
      <c r="AB196" s="36"/>
      <c r="AC196" s="36"/>
      <c r="AD196" s="36"/>
      <c r="AE196" s="36"/>
      <c r="AR196" s="236" t="s">
        <v>173</v>
      </c>
      <c r="AT196" s="236" t="s">
        <v>137</v>
      </c>
      <c r="AU196" s="236" t="s">
        <v>81</v>
      </c>
      <c r="AY196" s="15" t="s">
        <v>133</v>
      </c>
      <c r="BE196" s="237">
        <f>IF(N196="základní",J196,0)</f>
        <v>0</v>
      </c>
      <c r="BF196" s="237">
        <f>IF(N196="snížená",J196,0)</f>
        <v>0</v>
      </c>
      <c r="BG196" s="237">
        <f>IF(N196="zákl. přenesená",J196,0)</f>
        <v>0</v>
      </c>
      <c r="BH196" s="237">
        <f>IF(N196="sníž. přenesená",J196,0)</f>
        <v>0</v>
      </c>
      <c r="BI196" s="237">
        <f>IF(N196="nulová",J196,0)</f>
        <v>0</v>
      </c>
      <c r="BJ196" s="15" t="s">
        <v>81</v>
      </c>
      <c r="BK196" s="237">
        <f>ROUND(I196*H196,2)</f>
        <v>0</v>
      </c>
      <c r="BL196" s="15" t="s">
        <v>132</v>
      </c>
      <c r="BM196" s="236" t="s">
        <v>1609</v>
      </c>
    </row>
    <row r="197" s="2" customFormat="1">
      <c r="A197" s="36"/>
      <c r="B197" s="37"/>
      <c r="C197" s="38"/>
      <c r="D197" s="238" t="s">
        <v>139</v>
      </c>
      <c r="E197" s="38"/>
      <c r="F197" s="239" t="s">
        <v>1608</v>
      </c>
      <c r="G197" s="38"/>
      <c r="H197" s="38"/>
      <c r="I197" s="143"/>
      <c r="J197" s="38"/>
      <c r="K197" s="38"/>
      <c r="L197" s="42"/>
      <c r="M197" s="240"/>
      <c r="N197" s="241"/>
      <c r="O197" s="89"/>
      <c r="P197" s="89"/>
      <c r="Q197" s="89"/>
      <c r="R197" s="89"/>
      <c r="S197" s="89"/>
      <c r="T197" s="90"/>
      <c r="U197" s="36"/>
      <c r="V197" s="36"/>
      <c r="W197" s="36"/>
      <c r="X197" s="36"/>
      <c r="Y197" s="36"/>
      <c r="Z197" s="36"/>
      <c r="AA197" s="36"/>
      <c r="AB197" s="36"/>
      <c r="AC197" s="36"/>
      <c r="AD197" s="36"/>
      <c r="AE197" s="36"/>
      <c r="AT197" s="15" t="s">
        <v>139</v>
      </c>
      <c r="AU197" s="15" t="s">
        <v>81</v>
      </c>
    </row>
    <row r="198" s="2" customFormat="1" ht="16.5" customHeight="1">
      <c r="A198" s="36"/>
      <c r="B198" s="37"/>
      <c r="C198" s="225" t="s">
        <v>388</v>
      </c>
      <c r="D198" s="225" t="s">
        <v>134</v>
      </c>
      <c r="E198" s="226" t="s">
        <v>624</v>
      </c>
      <c r="F198" s="227" t="s">
        <v>625</v>
      </c>
      <c r="G198" s="228" t="s">
        <v>535</v>
      </c>
      <c r="H198" s="229">
        <v>343.03500000000003</v>
      </c>
      <c r="I198" s="230"/>
      <c r="J198" s="231">
        <f>ROUND(I198*H198,2)</f>
        <v>0</v>
      </c>
      <c r="K198" s="227" t="s">
        <v>275</v>
      </c>
      <c r="L198" s="42"/>
      <c r="M198" s="232" t="s">
        <v>1</v>
      </c>
      <c r="N198" s="233" t="s">
        <v>38</v>
      </c>
      <c r="O198" s="89"/>
      <c r="P198" s="234">
        <f>O198*H198</f>
        <v>0</v>
      </c>
      <c r="Q198" s="234">
        <v>0</v>
      </c>
      <c r="R198" s="234">
        <f>Q198*H198</f>
        <v>0</v>
      </c>
      <c r="S198" s="234">
        <v>0</v>
      </c>
      <c r="T198" s="235">
        <f>S198*H198</f>
        <v>0</v>
      </c>
      <c r="U198" s="36"/>
      <c r="V198" s="36"/>
      <c r="W198" s="36"/>
      <c r="X198" s="36"/>
      <c r="Y198" s="36"/>
      <c r="Z198" s="36"/>
      <c r="AA198" s="36"/>
      <c r="AB198" s="36"/>
      <c r="AC198" s="36"/>
      <c r="AD198" s="36"/>
      <c r="AE198" s="36"/>
      <c r="AR198" s="236" t="s">
        <v>132</v>
      </c>
      <c r="AT198" s="236" t="s">
        <v>134</v>
      </c>
      <c r="AU198" s="236" t="s">
        <v>81</v>
      </c>
      <c r="AY198" s="15" t="s">
        <v>133</v>
      </c>
      <c r="BE198" s="237">
        <f>IF(N198="základní",J198,0)</f>
        <v>0</v>
      </c>
      <c r="BF198" s="237">
        <f>IF(N198="snížená",J198,0)</f>
        <v>0</v>
      </c>
      <c r="BG198" s="237">
        <f>IF(N198="zákl. přenesená",J198,0)</f>
        <v>0</v>
      </c>
      <c r="BH198" s="237">
        <f>IF(N198="sníž. přenesená",J198,0)</f>
        <v>0</v>
      </c>
      <c r="BI198" s="237">
        <f>IF(N198="nulová",J198,0)</f>
        <v>0</v>
      </c>
      <c r="BJ198" s="15" t="s">
        <v>81</v>
      </c>
      <c r="BK198" s="237">
        <f>ROUND(I198*H198,2)</f>
        <v>0</v>
      </c>
      <c r="BL198" s="15" t="s">
        <v>132</v>
      </c>
      <c r="BM198" s="236" t="s">
        <v>1610</v>
      </c>
    </row>
    <row r="199" s="2" customFormat="1">
      <c r="A199" s="36"/>
      <c r="B199" s="37"/>
      <c r="C199" s="38"/>
      <c r="D199" s="238" t="s">
        <v>139</v>
      </c>
      <c r="E199" s="38"/>
      <c r="F199" s="239" t="s">
        <v>627</v>
      </c>
      <c r="G199" s="38"/>
      <c r="H199" s="38"/>
      <c r="I199" s="143"/>
      <c r="J199" s="38"/>
      <c r="K199" s="38"/>
      <c r="L199" s="42"/>
      <c r="M199" s="240"/>
      <c r="N199" s="241"/>
      <c r="O199" s="89"/>
      <c r="P199" s="89"/>
      <c r="Q199" s="89"/>
      <c r="R199" s="89"/>
      <c r="S199" s="89"/>
      <c r="T199" s="90"/>
      <c r="U199" s="36"/>
      <c r="V199" s="36"/>
      <c r="W199" s="36"/>
      <c r="X199" s="36"/>
      <c r="Y199" s="36"/>
      <c r="Z199" s="36"/>
      <c r="AA199" s="36"/>
      <c r="AB199" s="36"/>
      <c r="AC199" s="36"/>
      <c r="AD199" s="36"/>
      <c r="AE199" s="36"/>
      <c r="AT199" s="15" t="s">
        <v>139</v>
      </c>
      <c r="AU199" s="15" t="s">
        <v>81</v>
      </c>
    </row>
    <row r="200" s="12" customFormat="1">
      <c r="A200" s="12"/>
      <c r="B200" s="242"/>
      <c r="C200" s="243"/>
      <c r="D200" s="238" t="s">
        <v>140</v>
      </c>
      <c r="E200" s="244" t="s">
        <v>644</v>
      </c>
      <c r="F200" s="245" t="s">
        <v>1611</v>
      </c>
      <c r="G200" s="243"/>
      <c r="H200" s="246">
        <v>343.03500000000003</v>
      </c>
      <c r="I200" s="247"/>
      <c r="J200" s="243"/>
      <c r="K200" s="243"/>
      <c r="L200" s="248"/>
      <c r="M200" s="249"/>
      <c r="N200" s="250"/>
      <c r="O200" s="250"/>
      <c r="P200" s="250"/>
      <c r="Q200" s="250"/>
      <c r="R200" s="250"/>
      <c r="S200" s="250"/>
      <c r="T200" s="251"/>
      <c r="U200" s="12"/>
      <c r="V200" s="12"/>
      <c r="W200" s="12"/>
      <c r="X200" s="12"/>
      <c r="Y200" s="12"/>
      <c r="Z200" s="12"/>
      <c r="AA200" s="12"/>
      <c r="AB200" s="12"/>
      <c r="AC200" s="12"/>
      <c r="AD200" s="12"/>
      <c r="AE200" s="12"/>
      <c r="AT200" s="252" t="s">
        <v>140</v>
      </c>
      <c r="AU200" s="252" t="s">
        <v>81</v>
      </c>
      <c r="AV200" s="12" t="s">
        <v>103</v>
      </c>
      <c r="AW200" s="12" t="s">
        <v>30</v>
      </c>
      <c r="AX200" s="12" t="s">
        <v>81</v>
      </c>
      <c r="AY200" s="252" t="s">
        <v>133</v>
      </c>
    </row>
    <row r="201" s="2" customFormat="1" ht="16.5" customHeight="1">
      <c r="A201" s="36"/>
      <c r="B201" s="37"/>
      <c r="C201" s="225" t="s">
        <v>261</v>
      </c>
      <c r="D201" s="225" t="s">
        <v>134</v>
      </c>
      <c r="E201" s="226" t="s">
        <v>629</v>
      </c>
      <c r="F201" s="227" t="s">
        <v>630</v>
      </c>
      <c r="G201" s="228" t="s">
        <v>535</v>
      </c>
      <c r="H201" s="229">
        <v>114.345</v>
      </c>
      <c r="I201" s="230"/>
      <c r="J201" s="231">
        <f>ROUND(I201*H201,2)</f>
        <v>0</v>
      </c>
      <c r="K201" s="227" t="s">
        <v>275</v>
      </c>
      <c r="L201" s="42"/>
      <c r="M201" s="232" t="s">
        <v>1</v>
      </c>
      <c r="N201" s="233" t="s">
        <v>38</v>
      </c>
      <c r="O201" s="89"/>
      <c r="P201" s="234">
        <f>O201*H201</f>
        <v>0</v>
      </c>
      <c r="Q201" s="234">
        <v>0</v>
      </c>
      <c r="R201" s="234">
        <f>Q201*H201</f>
        <v>0</v>
      </c>
      <c r="S201" s="234">
        <v>0</v>
      </c>
      <c r="T201" s="235">
        <f>S201*H201</f>
        <v>0</v>
      </c>
      <c r="U201" s="36"/>
      <c r="V201" s="36"/>
      <c r="W201" s="36"/>
      <c r="X201" s="36"/>
      <c r="Y201" s="36"/>
      <c r="Z201" s="36"/>
      <c r="AA201" s="36"/>
      <c r="AB201" s="36"/>
      <c r="AC201" s="36"/>
      <c r="AD201" s="36"/>
      <c r="AE201" s="36"/>
      <c r="AR201" s="236" t="s">
        <v>132</v>
      </c>
      <c r="AT201" s="236" t="s">
        <v>134</v>
      </c>
      <c r="AU201" s="236" t="s">
        <v>81</v>
      </c>
      <c r="AY201" s="15" t="s">
        <v>133</v>
      </c>
      <c r="BE201" s="237">
        <f>IF(N201="základní",J201,0)</f>
        <v>0</v>
      </c>
      <c r="BF201" s="237">
        <f>IF(N201="snížená",J201,0)</f>
        <v>0</v>
      </c>
      <c r="BG201" s="237">
        <f>IF(N201="zákl. přenesená",J201,0)</f>
        <v>0</v>
      </c>
      <c r="BH201" s="237">
        <f>IF(N201="sníž. přenesená",J201,0)</f>
        <v>0</v>
      </c>
      <c r="BI201" s="237">
        <f>IF(N201="nulová",J201,0)</f>
        <v>0</v>
      </c>
      <c r="BJ201" s="15" t="s">
        <v>81</v>
      </c>
      <c r="BK201" s="237">
        <f>ROUND(I201*H201,2)</f>
        <v>0</v>
      </c>
      <c r="BL201" s="15" t="s">
        <v>132</v>
      </c>
      <c r="BM201" s="236" t="s">
        <v>1612</v>
      </c>
    </row>
    <row r="202" s="2" customFormat="1">
      <c r="A202" s="36"/>
      <c r="B202" s="37"/>
      <c r="C202" s="38"/>
      <c r="D202" s="238" t="s">
        <v>139</v>
      </c>
      <c r="E202" s="38"/>
      <c r="F202" s="239" t="s">
        <v>632</v>
      </c>
      <c r="G202" s="38"/>
      <c r="H202" s="38"/>
      <c r="I202" s="143"/>
      <c r="J202" s="38"/>
      <c r="K202" s="38"/>
      <c r="L202" s="42"/>
      <c r="M202" s="240"/>
      <c r="N202" s="241"/>
      <c r="O202" s="89"/>
      <c r="P202" s="89"/>
      <c r="Q202" s="89"/>
      <c r="R202" s="89"/>
      <c r="S202" s="89"/>
      <c r="T202" s="90"/>
      <c r="U202" s="36"/>
      <c r="V202" s="36"/>
      <c r="W202" s="36"/>
      <c r="X202" s="36"/>
      <c r="Y202" s="36"/>
      <c r="Z202" s="36"/>
      <c r="AA202" s="36"/>
      <c r="AB202" s="36"/>
      <c r="AC202" s="36"/>
      <c r="AD202" s="36"/>
      <c r="AE202" s="36"/>
      <c r="AT202" s="15" t="s">
        <v>139</v>
      </c>
      <c r="AU202" s="15" t="s">
        <v>81</v>
      </c>
    </row>
    <row r="203" s="11" customFormat="1" ht="25.92" customHeight="1">
      <c r="A203" s="11"/>
      <c r="B203" s="211"/>
      <c r="C203" s="212"/>
      <c r="D203" s="213" t="s">
        <v>72</v>
      </c>
      <c r="E203" s="214" t="s">
        <v>158</v>
      </c>
      <c r="F203" s="214" t="s">
        <v>666</v>
      </c>
      <c r="G203" s="212"/>
      <c r="H203" s="212"/>
      <c r="I203" s="215"/>
      <c r="J203" s="216">
        <f>BK203</f>
        <v>0</v>
      </c>
      <c r="K203" s="212"/>
      <c r="L203" s="217"/>
      <c r="M203" s="218"/>
      <c r="N203" s="219"/>
      <c r="O203" s="219"/>
      <c r="P203" s="220">
        <f>SUM(P204:P216)</f>
        <v>0</v>
      </c>
      <c r="Q203" s="219"/>
      <c r="R203" s="220">
        <f>SUM(R204:R216)</f>
        <v>297.18380000000002</v>
      </c>
      <c r="S203" s="219"/>
      <c r="T203" s="221">
        <f>SUM(T204:T216)</f>
        <v>0</v>
      </c>
      <c r="U203" s="11"/>
      <c r="V203" s="11"/>
      <c r="W203" s="11"/>
      <c r="X203" s="11"/>
      <c r="Y203" s="11"/>
      <c r="Z203" s="11"/>
      <c r="AA203" s="11"/>
      <c r="AB203" s="11"/>
      <c r="AC203" s="11"/>
      <c r="AD203" s="11"/>
      <c r="AE203" s="11"/>
      <c r="AR203" s="222" t="s">
        <v>132</v>
      </c>
      <c r="AT203" s="223" t="s">
        <v>72</v>
      </c>
      <c r="AU203" s="223" t="s">
        <v>73</v>
      </c>
      <c r="AY203" s="222" t="s">
        <v>133</v>
      </c>
      <c r="BK203" s="224">
        <f>SUM(BK204:BK216)</f>
        <v>0</v>
      </c>
    </row>
    <row r="204" s="2" customFormat="1" ht="16.5" customHeight="1">
      <c r="A204" s="36"/>
      <c r="B204" s="37"/>
      <c r="C204" s="225" t="s">
        <v>398</v>
      </c>
      <c r="D204" s="225" t="s">
        <v>134</v>
      </c>
      <c r="E204" s="226" t="s">
        <v>1613</v>
      </c>
      <c r="F204" s="227" t="s">
        <v>1614</v>
      </c>
      <c r="G204" s="228" t="s">
        <v>274</v>
      </c>
      <c r="H204" s="229">
        <v>4733.5</v>
      </c>
      <c r="I204" s="230"/>
      <c r="J204" s="231">
        <f>ROUND(I204*H204,2)</f>
        <v>0</v>
      </c>
      <c r="K204" s="227" t="s">
        <v>275</v>
      </c>
      <c r="L204" s="42"/>
      <c r="M204" s="232" t="s">
        <v>1</v>
      </c>
      <c r="N204" s="233" t="s">
        <v>38</v>
      </c>
      <c r="O204" s="89"/>
      <c r="P204" s="234">
        <f>O204*H204</f>
        <v>0</v>
      </c>
      <c r="Q204" s="234">
        <v>0</v>
      </c>
      <c r="R204" s="234">
        <f>Q204*H204</f>
        <v>0</v>
      </c>
      <c r="S204" s="234">
        <v>0</v>
      </c>
      <c r="T204" s="235">
        <f>S204*H204</f>
        <v>0</v>
      </c>
      <c r="U204" s="36"/>
      <c r="V204" s="36"/>
      <c r="W204" s="36"/>
      <c r="X204" s="36"/>
      <c r="Y204" s="36"/>
      <c r="Z204" s="36"/>
      <c r="AA204" s="36"/>
      <c r="AB204" s="36"/>
      <c r="AC204" s="36"/>
      <c r="AD204" s="36"/>
      <c r="AE204" s="36"/>
      <c r="AR204" s="236" t="s">
        <v>132</v>
      </c>
      <c r="AT204" s="236" t="s">
        <v>134</v>
      </c>
      <c r="AU204" s="236" t="s">
        <v>81</v>
      </c>
      <c r="AY204" s="15" t="s">
        <v>133</v>
      </c>
      <c r="BE204" s="237">
        <f>IF(N204="základní",J204,0)</f>
        <v>0</v>
      </c>
      <c r="BF204" s="237">
        <f>IF(N204="snížená",J204,0)</f>
        <v>0</v>
      </c>
      <c r="BG204" s="237">
        <f>IF(N204="zákl. přenesená",J204,0)</f>
        <v>0</v>
      </c>
      <c r="BH204" s="237">
        <f>IF(N204="sníž. přenesená",J204,0)</f>
        <v>0</v>
      </c>
      <c r="BI204" s="237">
        <f>IF(N204="nulová",J204,0)</f>
        <v>0</v>
      </c>
      <c r="BJ204" s="15" t="s">
        <v>81</v>
      </c>
      <c r="BK204" s="237">
        <f>ROUND(I204*H204,2)</f>
        <v>0</v>
      </c>
      <c r="BL204" s="15" t="s">
        <v>132</v>
      </c>
      <c r="BM204" s="236" t="s">
        <v>1615</v>
      </c>
    </row>
    <row r="205" s="2" customFormat="1">
      <c r="A205" s="36"/>
      <c r="B205" s="37"/>
      <c r="C205" s="38"/>
      <c r="D205" s="238" t="s">
        <v>139</v>
      </c>
      <c r="E205" s="38"/>
      <c r="F205" s="239" t="s">
        <v>1616</v>
      </c>
      <c r="G205" s="38"/>
      <c r="H205" s="38"/>
      <c r="I205" s="143"/>
      <c r="J205" s="38"/>
      <c r="K205" s="38"/>
      <c r="L205" s="42"/>
      <c r="M205" s="240"/>
      <c r="N205" s="241"/>
      <c r="O205" s="89"/>
      <c r="P205" s="89"/>
      <c r="Q205" s="89"/>
      <c r="R205" s="89"/>
      <c r="S205" s="89"/>
      <c r="T205" s="90"/>
      <c r="U205" s="36"/>
      <c r="V205" s="36"/>
      <c r="W205" s="36"/>
      <c r="X205" s="36"/>
      <c r="Y205" s="36"/>
      <c r="Z205" s="36"/>
      <c r="AA205" s="36"/>
      <c r="AB205" s="36"/>
      <c r="AC205" s="36"/>
      <c r="AD205" s="36"/>
      <c r="AE205" s="36"/>
      <c r="AT205" s="15" t="s">
        <v>139</v>
      </c>
      <c r="AU205" s="15" t="s">
        <v>81</v>
      </c>
    </row>
    <row r="206" s="12" customFormat="1">
      <c r="A206" s="12"/>
      <c r="B206" s="242"/>
      <c r="C206" s="243"/>
      <c r="D206" s="238" t="s">
        <v>140</v>
      </c>
      <c r="E206" s="244" t="s">
        <v>500</v>
      </c>
      <c r="F206" s="245" t="s">
        <v>1617</v>
      </c>
      <c r="G206" s="243"/>
      <c r="H206" s="246">
        <v>4733.5</v>
      </c>
      <c r="I206" s="247"/>
      <c r="J206" s="243"/>
      <c r="K206" s="243"/>
      <c r="L206" s="248"/>
      <c r="M206" s="249"/>
      <c r="N206" s="250"/>
      <c r="O206" s="250"/>
      <c r="P206" s="250"/>
      <c r="Q206" s="250"/>
      <c r="R206" s="250"/>
      <c r="S206" s="250"/>
      <c r="T206" s="251"/>
      <c r="U206" s="12"/>
      <c r="V206" s="12"/>
      <c r="W206" s="12"/>
      <c r="X206" s="12"/>
      <c r="Y206" s="12"/>
      <c r="Z206" s="12"/>
      <c r="AA206" s="12"/>
      <c r="AB206" s="12"/>
      <c r="AC206" s="12"/>
      <c r="AD206" s="12"/>
      <c r="AE206" s="12"/>
      <c r="AT206" s="252" t="s">
        <v>140</v>
      </c>
      <c r="AU206" s="252" t="s">
        <v>81</v>
      </c>
      <c r="AV206" s="12" t="s">
        <v>103</v>
      </c>
      <c r="AW206" s="12" t="s">
        <v>30</v>
      </c>
      <c r="AX206" s="12" t="s">
        <v>81</v>
      </c>
      <c r="AY206" s="252" t="s">
        <v>133</v>
      </c>
    </row>
    <row r="207" s="2" customFormat="1" ht="16.5" customHeight="1">
      <c r="A207" s="36"/>
      <c r="B207" s="37"/>
      <c r="C207" s="225" t="s">
        <v>403</v>
      </c>
      <c r="D207" s="225" t="s">
        <v>134</v>
      </c>
      <c r="E207" s="226" t="s">
        <v>1618</v>
      </c>
      <c r="F207" s="227" t="s">
        <v>1619</v>
      </c>
      <c r="G207" s="228" t="s">
        <v>274</v>
      </c>
      <c r="H207" s="229">
        <v>4348</v>
      </c>
      <c r="I207" s="230"/>
      <c r="J207" s="231">
        <f>ROUND(I207*H207,2)</f>
        <v>0</v>
      </c>
      <c r="K207" s="227" t="s">
        <v>275</v>
      </c>
      <c r="L207" s="42"/>
      <c r="M207" s="232" t="s">
        <v>1</v>
      </c>
      <c r="N207" s="233" t="s">
        <v>38</v>
      </c>
      <c r="O207" s="89"/>
      <c r="P207" s="234">
        <f>O207*H207</f>
        <v>0</v>
      </c>
      <c r="Q207" s="234">
        <v>0</v>
      </c>
      <c r="R207" s="234">
        <f>Q207*H207</f>
        <v>0</v>
      </c>
      <c r="S207" s="234">
        <v>0</v>
      </c>
      <c r="T207" s="235">
        <f>S207*H207</f>
        <v>0</v>
      </c>
      <c r="U207" s="36"/>
      <c r="V207" s="36"/>
      <c r="W207" s="36"/>
      <c r="X207" s="36"/>
      <c r="Y207" s="36"/>
      <c r="Z207" s="36"/>
      <c r="AA207" s="36"/>
      <c r="AB207" s="36"/>
      <c r="AC207" s="36"/>
      <c r="AD207" s="36"/>
      <c r="AE207" s="36"/>
      <c r="AR207" s="236" t="s">
        <v>132</v>
      </c>
      <c r="AT207" s="236" t="s">
        <v>134</v>
      </c>
      <c r="AU207" s="236" t="s">
        <v>81</v>
      </c>
      <c r="AY207" s="15" t="s">
        <v>133</v>
      </c>
      <c r="BE207" s="237">
        <f>IF(N207="základní",J207,0)</f>
        <v>0</v>
      </c>
      <c r="BF207" s="237">
        <f>IF(N207="snížená",J207,0)</f>
        <v>0</v>
      </c>
      <c r="BG207" s="237">
        <f>IF(N207="zákl. přenesená",J207,0)</f>
        <v>0</v>
      </c>
      <c r="BH207" s="237">
        <f>IF(N207="sníž. přenesená",J207,0)</f>
        <v>0</v>
      </c>
      <c r="BI207" s="237">
        <f>IF(N207="nulová",J207,0)</f>
        <v>0</v>
      </c>
      <c r="BJ207" s="15" t="s">
        <v>81</v>
      </c>
      <c r="BK207" s="237">
        <f>ROUND(I207*H207,2)</f>
        <v>0</v>
      </c>
      <c r="BL207" s="15" t="s">
        <v>132</v>
      </c>
      <c r="BM207" s="236" t="s">
        <v>1620</v>
      </c>
    </row>
    <row r="208" s="2" customFormat="1">
      <c r="A208" s="36"/>
      <c r="B208" s="37"/>
      <c r="C208" s="38"/>
      <c r="D208" s="238" t="s">
        <v>139</v>
      </c>
      <c r="E208" s="38"/>
      <c r="F208" s="239" t="s">
        <v>1621</v>
      </c>
      <c r="G208" s="38"/>
      <c r="H208" s="38"/>
      <c r="I208" s="143"/>
      <c r="J208" s="38"/>
      <c r="K208" s="38"/>
      <c r="L208" s="42"/>
      <c r="M208" s="240"/>
      <c r="N208" s="241"/>
      <c r="O208" s="89"/>
      <c r="P208" s="89"/>
      <c r="Q208" s="89"/>
      <c r="R208" s="89"/>
      <c r="S208" s="89"/>
      <c r="T208" s="90"/>
      <c r="U208" s="36"/>
      <c r="V208" s="36"/>
      <c r="W208" s="36"/>
      <c r="X208" s="36"/>
      <c r="Y208" s="36"/>
      <c r="Z208" s="36"/>
      <c r="AA208" s="36"/>
      <c r="AB208" s="36"/>
      <c r="AC208" s="36"/>
      <c r="AD208" s="36"/>
      <c r="AE208" s="36"/>
      <c r="AT208" s="15" t="s">
        <v>139</v>
      </c>
      <c r="AU208" s="15" t="s">
        <v>81</v>
      </c>
    </row>
    <row r="209" s="12" customFormat="1">
      <c r="A209" s="12"/>
      <c r="B209" s="242"/>
      <c r="C209" s="243"/>
      <c r="D209" s="238" t="s">
        <v>140</v>
      </c>
      <c r="E209" s="244" t="s">
        <v>658</v>
      </c>
      <c r="F209" s="245" t="s">
        <v>1622</v>
      </c>
      <c r="G209" s="243"/>
      <c r="H209" s="246">
        <v>4348</v>
      </c>
      <c r="I209" s="247"/>
      <c r="J209" s="243"/>
      <c r="K209" s="243"/>
      <c r="L209" s="248"/>
      <c r="M209" s="249"/>
      <c r="N209" s="250"/>
      <c r="O209" s="250"/>
      <c r="P209" s="250"/>
      <c r="Q209" s="250"/>
      <c r="R209" s="250"/>
      <c r="S209" s="250"/>
      <c r="T209" s="251"/>
      <c r="U209" s="12"/>
      <c r="V209" s="12"/>
      <c r="W209" s="12"/>
      <c r="X209" s="12"/>
      <c r="Y209" s="12"/>
      <c r="Z209" s="12"/>
      <c r="AA209" s="12"/>
      <c r="AB209" s="12"/>
      <c r="AC209" s="12"/>
      <c r="AD209" s="12"/>
      <c r="AE209" s="12"/>
      <c r="AT209" s="252" t="s">
        <v>140</v>
      </c>
      <c r="AU209" s="252" t="s">
        <v>81</v>
      </c>
      <c r="AV209" s="12" t="s">
        <v>103</v>
      </c>
      <c r="AW209" s="12" t="s">
        <v>30</v>
      </c>
      <c r="AX209" s="12" t="s">
        <v>81</v>
      </c>
      <c r="AY209" s="252" t="s">
        <v>133</v>
      </c>
    </row>
    <row r="210" s="2" customFormat="1" ht="16.5" customHeight="1">
      <c r="A210" s="36"/>
      <c r="B210" s="37"/>
      <c r="C210" s="225" t="s">
        <v>408</v>
      </c>
      <c r="D210" s="225" t="s">
        <v>134</v>
      </c>
      <c r="E210" s="226" t="s">
        <v>684</v>
      </c>
      <c r="F210" s="227" t="s">
        <v>685</v>
      </c>
      <c r="G210" s="228" t="s">
        <v>274</v>
      </c>
      <c r="H210" s="229">
        <v>1445</v>
      </c>
      <c r="I210" s="230"/>
      <c r="J210" s="231">
        <f>ROUND(I210*H210,2)</f>
        <v>0</v>
      </c>
      <c r="K210" s="227" t="s">
        <v>275</v>
      </c>
      <c r="L210" s="42"/>
      <c r="M210" s="232" t="s">
        <v>1</v>
      </c>
      <c r="N210" s="233" t="s">
        <v>38</v>
      </c>
      <c r="O210" s="89"/>
      <c r="P210" s="234">
        <f>O210*H210</f>
        <v>0</v>
      </c>
      <c r="Q210" s="234">
        <v>0.18776000000000001</v>
      </c>
      <c r="R210" s="234">
        <f>Q210*H210</f>
        <v>271.31319999999999</v>
      </c>
      <c r="S210" s="234">
        <v>0</v>
      </c>
      <c r="T210" s="235">
        <f>S210*H210</f>
        <v>0</v>
      </c>
      <c r="U210" s="36"/>
      <c r="V210" s="36"/>
      <c r="W210" s="36"/>
      <c r="X210" s="36"/>
      <c r="Y210" s="36"/>
      <c r="Z210" s="36"/>
      <c r="AA210" s="36"/>
      <c r="AB210" s="36"/>
      <c r="AC210" s="36"/>
      <c r="AD210" s="36"/>
      <c r="AE210" s="36"/>
      <c r="AR210" s="236" t="s">
        <v>132</v>
      </c>
      <c r="AT210" s="236" t="s">
        <v>134</v>
      </c>
      <c r="AU210" s="236" t="s">
        <v>81</v>
      </c>
      <c r="AY210" s="15" t="s">
        <v>133</v>
      </c>
      <c r="BE210" s="237">
        <f>IF(N210="základní",J210,0)</f>
        <v>0</v>
      </c>
      <c r="BF210" s="237">
        <f>IF(N210="snížená",J210,0)</f>
        <v>0</v>
      </c>
      <c r="BG210" s="237">
        <f>IF(N210="zákl. přenesená",J210,0)</f>
        <v>0</v>
      </c>
      <c r="BH210" s="237">
        <f>IF(N210="sníž. přenesená",J210,0)</f>
        <v>0</v>
      </c>
      <c r="BI210" s="237">
        <f>IF(N210="nulová",J210,0)</f>
        <v>0</v>
      </c>
      <c r="BJ210" s="15" t="s">
        <v>81</v>
      </c>
      <c r="BK210" s="237">
        <f>ROUND(I210*H210,2)</f>
        <v>0</v>
      </c>
      <c r="BL210" s="15" t="s">
        <v>132</v>
      </c>
      <c r="BM210" s="236" t="s">
        <v>1623</v>
      </c>
    </row>
    <row r="211" s="2" customFormat="1">
      <c r="A211" s="36"/>
      <c r="B211" s="37"/>
      <c r="C211" s="38"/>
      <c r="D211" s="238" t="s">
        <v>139</v>
      </c>
      <c r="E211" s="38"/>
      <c r="F211" s="239" t="s">
        <v>687</v>
      </c>
      <c r="G211" s="38"/>
      <c r="H211" s="38"/>
      <c r="I211" s="143"/>
      <c r="J211" s="38"/>
      <c r="K211" s="38"/>
      <c r="L211" s="42"/>
      <c r="M211" s="240"/>
      <c r="N211" s="241"/>
      <c r="O211" s="89"/>
      <c r="P211" s="89"/>
      <c r="Q211" s="89"/>
      <c r="R211" s="89"/>
      <c r="S211" s="89"/>
      <c r="T211" s="90"/>
      <c r="U211" s="36"/>
      <c r="V211" s="36"/>
      <c r="W211" s="36"/>
      <c r="X211" s="36"/>
      <c r="Y211" s="36"/>
      <c r="Z211" s="36"/>
      <c r="AA211" s="36"/>
      <c r="AB211" s="36"/>
      <c r="AC211" s="36"/>
      <c r="AD211" s="36"/>
      <c r="AE211" s="36"/>
      <c r="AT211" s="15" t="s">
        <v>139</v>
      </c>
      <c r="AU211" s="15" t="s">
        <v>81</v>
      </c>
    </row>
    <row r="212" s="12" customFormat="1">
      <c r="A212" s="12"/>
      <c r="B212" s="242"/>
      <c r="C212" s="243"/>
      <c r="D212" s="238" t="s">
        <v>140</v>
      </c>
      <c r="E212" s="244" t="s">
        <v>664</v>
      </c>
      <c r="F212" s="245" t="s">
        <v>1624</v>
      </c>
      <c r="G212" s="243"/>
      <c r="H212" s="246">
        <v>1445</v>
      </c>
      <c r="I212" s="247"/>
      <c r="J212" s="243"/>
      <c r="K212" s="243"/>
      <c r="L212" s="248"/>
      <c r="M212" s="249"/>
      <c r="N212" s="250"/>
      <c r="O212" s="250"/>
      <c r="P212" s="250"/>
      <c r="Q212" s="250"/>
      <c r="R212" s="250"/>
      <c r="S212" s="250"/>
      <c r="T212" s="251"/>
      <c r="U212" s="12"/>
      <c r="V212" s="12"/>
      <c r="W212" s="12"/>
      <c r="X212" s="12"/>
      <c r="Y212" s="12"/>
      <c r="Z212" s="12"/>
      <c r="AA212" s="12"/>
      <c r="AB212" s="12"/>
      <c r="AC212" s="12"/>
      <c r="AD212" s="12"/>
      <c r="AE212" s="12"/>
      <c r="AT212" s="252" t="s">
        <v>140</v>
      </c>
      <c r="AU212" s="252" t="s">
        <v>81</v>
      </c>
      <c r="AV212" s="12" t="s">
        <v>103</v>
      </c>
      <c r="AW212" s="12" t="s">
        <v>30</v>
      </c>
      <c r="AX212" s="12" t="s">
        <v>81</v>
      </c>
      <c r="AY212" s="252" t="s">
        <v>133</v>
      </c>
    </row>
    <row r="213" s="2" customFormat="1" ht="21.75" customHeight="1">
      <c r="A213" s="36"/>
      <c r="B213" s="37"/>
      <c r="C213" s="225" t="s">
        <v>413</v>
      </c>
      <c r="D213" s="225" t="s">
        <v>134</v>
      </c>
      <c r="E213" s="226" t="s">
        <v>1625</v>
      </c>
      <c r="F213" s="227" t="s">
        <v>1626</v>
      </c>
      <c r="G213" s="228" t="s">
        <v>274</v>
      </c>
      <c r="H213" s="229">
        <v>4348</v>
      </c>
      <c r="I213" s="230"/>
      <c r="J213" s="231">
        <f>ROUND(I213*H213,2)</f>
        <v>0</v>
      </c>
      <c r="K213" s="227" t="s">
        <v>275</v>
      </c>
      <c r="L213" s="42"/>
      <c r="M213" s="232" t="s">
        <v>1</v>
      </c>
      <c r="N213" s="233" t="s">
        <v>38</v>
      </c>
      <c r="O213" s="89"/>
      <c r="P213" s="234">
        <f>O213*H213</f>
        <v>0</v>
      </c>
      <c r="Q213" s="234">
        <v>0.0052399999999999999</v>
      </c>
      <c r="R213" s="234">
        <f>Q213*H213</f>
        <v>22.783519999999999</v>
      </c>
      <c r="S213" s="234">
        <v>0</v>
      </c>
      <c r="T213" s="235">
        <f>S213*H213</f>
        <v>0</v>
      </c>
      <c r="U213" s="36"/>
      <c r="V213" s="36"/>
      <c r="W213" s="36"/>
      <c r="X213" s="36"/>
      <c r="Y213" s="36"/>
      <c r="Z213" s="36"/>
      <c r="AA213" s="36"/>
      <c r="AB213" s="36"/>
      <c r="AC213" s="36"/>
      <c r="AD213" s="36"/>
      <c r="AE213" s="36"/>
      <c r="AR213" s="236" t="s">
        <v>132</v>
      </c>
      <c r="AT213" s="236" t="s">
        <v>134</v>
      </c>
      <c r="AU213" s="236" t="s">
        <v>81</v>
      </c>
      <c r="AY213" s="15" t="s">
        <v>133</v>
      </c>
      <c r="BE213" s="237">
        <f>IF(N213="základní",J213,0)</f>
        <v>0</v>
      </c>
      <c r="BF213" s="237">
        <f>IF(N213="snížená",J213,0)</f>
        <v>0</v>
      </c>
      <c r="BG213" s="237">
        <f>IF(N213="zákl. přenesená",J213,0)</f>
        <v>0</v>
      </c>
      <c r="BH213" s="237">
        <f>IF(N213="sníž. přenesená",J213,0)</f>
        <v>0</v>
      </c>
      <c r="BI213" s="237">
        <f>IF(N213="nulová",J213,0)</f>
        <v>0</v>
      </c>
      <c r="BJ213" s="15" t="s">
        <v>81</v>
      </c>
      <c r="BK213" s="237">
        <f>ROUND(I213*H213,2)</f>
        <v>0</v>
      </c>
      <c r="BL213" s="15" t="s">
        <v>132</v>
      </c>
      <c r="BM213" s="236" t="s">
        <v>1627</v>
      </c>
    </row>
    <row r="214" s="2" customFormat="1">
      <c r="A214" s="36"/>
      <c r="B214" s="37"/>
      <c r="C214" s="38"/>
      <c r="D214" s="238" t="s">
        <v>139</v>
      </c>
      <c r="E214" s="38"/>
      <c r="F214" s="239" t="s">
        <v>1628</v>
      </c>
      <c r="G214" s="38"/>
      <c r="H214" s="38"/>
      <c r="I214" s="143"/>
      <c r="J214" s="38"/>
      <c r="K214" s="38"/>
      <c r="L214" s="42"/>
      <c r="M214" s="240"/>
      <c r="N214" s="241"/>
      <c r="O214" s="89"/>
      <c r="P214" s="89"/>
      <c r="Q214" s="89"/>
      <c r="R214" s="89"/>
      <c r="S214" s="89"/>
      <c r="T214" s="90"/>
      <c r="U214" s="36"/>
      <c r="V214" s="36"/>
      <c r="W214" s="36"/>
      <c r="X214" s="36"/>
      <c r="Y214" s="36"/>
      <c r="Z214" s="36"/>
      <c r="AA214" s="36"/>
      <c r="AB214" s="36"/>
      <c r="AC214" s="36"/>
      <c r="AD214" s="36"/>
      <c r="AE214" s="36"/>
      <c r="AT214" s="15" t="s">
        <v>139</v>
      </c>
      <c r="AU214" s="15" t="s">
        <v>81</v>
      </c>
    </row>
    <row r="215" s="2" customFormat="1" ht="21.75" customHeight="1">
      <c r="A215" s="36"/>
      <c r="B215" s="37"/>
      <c r="C215" s="225" t="s">
        <v>419</v>
      </c>
      <c r="D215" s="225" t="s">
        <v>134</v>
      </c>
      <c r="E215" s="226" t="s">
        <v>701</v>
      </c>
      <c r="F215" s="227" t="s">
        <v>702</v>
      </c>
      <c r="G215" s="228" t="s">
        <v>274</v>
      </c>
      <c r="H215" s="229">
        <v>4348</v>
      </c>
      <c r="I215" s="230"/>
      <c r="J215" s="231">
        <f>ROUND(I215*H215,2)</f>
        <v>0</v>
      </c>
      <c r="K215" s="227" t="s">
        <v>275</v>
      </c>
      <c r="L215" s="42"/>
      <c r="M215" s="232" t="s">
        <v>1</v>
      </c>
      <c r="N215" s="233" t="s">
        <v>38</v>
      </c>
      <c r="O215" s="89"/>
      <c r="P215" s="234">
        <f>O215*H215</f>
        <v>0</v>
      </c>
      <c r="Q215" s="234">
        <v>0.00071000000000000002</v>
      </c>
      <c r="R215" s="234">
        <f>Q215*H215</f>
        <v>3.0870800000000003</v>
      </c>
      <c r="S215" s="234">
        <v>0</v>
      </c>
      <c r="T215" s="235">
        <f>S215*H215</f>
        <v>0</v>
      </c>
      <c r="U215" s="36"/>
      <c r="V215" s="36"/>
      <c r="W215" s="36"/>
      <c r="X215" s="36"/>
      <c r="Y215" s="36"/>
      <c r="Z215" s="36"/>
      <c r="AA215" s="36"/>
      <c r="AB215" s="36"/>
      <c r="AC215" s="36"/>
      <c r="AD215" s="36"/>
      <c r="AE215" s="36"/>
      <c r="AR215" s="236" t="s">
        <v>132</v>
      </c>
      <c r="AT215" s="236" t="s">
        <v>134</v>
      </c>
      <c r="AU215" s="236" t="s">
        <v>81</v>
      </c>
      <c r="AY215" s="15" t="s">
        <v>133</v>
      </c>
      <c r="BE215" s="237">
        <f>IF(N215="základní",J215,0)</f>
        <v>0</v>
      </c>
      <c r="BF215" s="237">
        <f>IF(N215="snížená",J215,0)</f>
        <v>0</v>
      </c>
      <c r="BG215" s="237">
        <f>IF(N215="zákl. přenesená",J215,0)</f>
        <v>0</v>
      </c>
      <c r="BH215" s="237">
        <f>IF(N215="sníž. přenesená",J215,0)</f>
        <v>0</v>
      </c>
      <c r="BI215" s="237">
        <f>IF(N215="nulová",J215,0)</f>
        <v>0</v>
      </c>
      <c r="BJ215" s="15" t="s">
        <v>81</v>
      </c>
      <c r="BK215" s="237">
        <f>ROUND(I215*H215,2)</f>
        <v>0</v>
      </c>
      <c r="BL215" s="15" t="s">
        <v>132</v>
      </c>
      <c r="BM215" s="236" t="s">
        <v>1629</v>
      </c>
    </row>
    <row r="216" s="2" customFormat="1">
      <c r="A216" s="36"/>
      <c r="B216" s="37"/>
      <c r="C216" s="38"/>
      <c r="D216" s="238" t="s">
        <v>139</v>
      </c>
      <c r="E216" s="38"/>
      <c r="F216" s="239" t="s">
        <v>704</v>
      </c>
      <c r="G216" s="38"/>
      <c r="H216" s="38"/>
      <c r="I216" s="143"/>
      <c r="J216" s="38"/>
      <c r="K216" s="38"/>
      <c r="L216" s="42"/>
      <c r="M216" s="240"/>
      <c r="N216" s="241"/>
      <c r="O216" s="89"/>
      <c r="P216" s="89"/>
      <c r="Q216" s="89"/>
      <c r="R216" s="89"/>
      <c r="S216" s="89"/>
      <c r="T216" s="90"/>
      <c r="U216" s="36"/>
      <c r="V216" s="36"/>
      <c r="W216" s="36"/>
      <c r="X216" s="36"/>
      <c r="Y216" s="36"/>
      <c r="Z216" s="36"/>
      <c r="AA216" s="36"/>
      <c r="AB216" s="36"/>
      <c r="AC216" s="36"/>
      <c r="AD216" s="36"/>
      <c r="AE216" s="36"/>
      <c r="AT216" s="15" t="s">
        <v>139</v>
      </c>
      <c r="AU216" s="15" t="s">
        <v>81</v>
      </c>
    </row>
    <row r="217" s="11" customFormat="1" ht="25.92" customHeight="1">
      <c r="A217" s="11"/>
      <c r="B217" s="211"/>
      <c r="C217" s="212"/>
      <c r="D217" s="213" t="s">
        <v>72</v>
      </c>
      <c r="E217" s="214" t="s">
        <v>193</v>
      </c>
      <c r="F217" s="214" t="s">
        <v>194</v>
      </c>
      <c r="G217" s="212"/>
      <c r="H217" s="212"/>
      <c r="I217" s="215"/>
      <c r="J217" s="216">
        <f>BK217</f>
        <v>0</v>
      </c>
      <c r="K217" s="212"/>
      <c r="L217" s="217"/>
      <c r="M217" s="218"/>
      <c r="N217" s="219"/>
      <c r="O217" s="219"/>
      <c r="P217" s="220">
        <f>SUM(P218:P220)</f>
        <v>0</v>
      </c>
      <c r="Q217" s="219"/>
      <c r="R217" s="220">
        <f>SUM(R218:R220)</f>
        <v>0</v>
      </c>
      <c r="S217" s="219"/>
      <c r="T217" s="221">
        <f>SUM(T218:T220)</f>
        <v>0</v>
      </c>
      <c r="U217" s="11"/>
      <c r="V217" s="11"/>
      <c r="W217" s="11"/>
      <c r="X217" s="11"/>
      <c r="Y217" s="11"/>
      <c r="Z217" s="11"/>
      <c r="AA217" s="11"/>
      <c r="AB217" s="11"/>
      <c r="AC217" s="11"/>
      <c r="AD217" s="11"/>
      <c r="AE217" s="11"/>
      <c r="AR217" s="222" t="s">
        <v>132</v>
      </c>
      <c r="AT217" s="223" t="s">
        <v>72</v>
      </c>
      <c r="AU217" s="223" t="s">
        <v>73</v>
      </c>
      <c r="AY217" s="222" t="s">
        <v>133</v>
      </c>
      <c r="BK217" s="224">
        <f>SUM(BK218:BK220)</f>
        <v>0</v>
      </c>
    </row>
    <row r="218" s="2" customFormat="1" ht="16.5" customHeight="1">
      <c r="A218" s="36"/>
      <c r="B218" s="37"/>
      <c r="C218" s="225" t="s">
        <v>424</v>
      </c>
      <c r="D218" s="225" t="s">
        <v>134</v>
      </c>
      <c r="E218" s="226" t="s">
        <v>1630</v>
      </c>
      <c r="F218" s="227" t="s">
        <v>1631</v>
      </c>
      <c r="G218" s="228" t="s">
        <v>1632</v>
      </c>
      <c r="H218" s="229">
        <v>1</v>
      </c>
      <c r="I218" s="230"/>
      <c r="J218" s="231">
        <f>ROUND(I218*H218,2)</f>
        <v>0</v>
      </c>
      <c r="K218" s="227" t="s">
        <v>275</v>
      </c>
      <c r="L218" s="42"/>
      <c r="M218" s="232" t="s">
        <v>1</v>
      </c>
      <c r="N218" s="233" t="s">
        <v>38</v>
      </c>
      <c r="O218" s="89"/>
      <c r="P218" s="234">
        <f>O218*H218</f>
        <v>0</v>
      </c>
      <c r="Q218" s="234">
        <v>0</v>
      </c>
      <c r="R218" s="234">
        <f>Q218*H218</f>
        <v>0</v>
      </c>
      <c r="S218" s="234">
        <v>0</v>
      </c>
      <c r="T218" s="235">
        <f>S218*H218</f>
        <v>0</v>
      </c>
      <c r="U218" s="36"/>
      <c r="V218" s="36"/>
      <c r="W218" s="36"/>
      <c r="X218" s="36"/>
      <c r="Y218" s="36"/>
      <c r="Z218" s="36"/>
      <c r="AA218" s="36"/>
      <c r="AB218" s="36"/>
      <c r="AC218" s="36"/>
      <c r="AD218" s="36"/>
      <c r="AE218" s="36"/>
      <c r="AR218" s="236" t="s">
        <v>132</v>
      </c>
      <c r="AT218" s="236" t="s">
        <v>134</v>
      </c>
      <c r="AU218" s="236" t="s">
        <v>81</v>
      </c>
      <c r="AY218" s="15" t="s">
        <v>133</v>
      </c>
      <c r="BE218" s="237">
        <f>IF(N218="základní",J218,0)</f>
        <v>0</v>
      </c>
      <c r="BF218" s="237">
        <f>IF(N218="snížená",J218,0)</f>
        <v>0</v>
      </c>
      <c r="BG218" s="237">
        <f>IF(N218="zákl. přenesená",J218,0)</f>
        <v>0</v>
      </c>
      <c r="BH218" s="237">
        <f>IF(N218="sníž. přenesená",J218,0)</f>
        <v>0</v>
      </c>
      <c r="BI218" s="237">
        <f>IF(N218="nulová",J218,0)</f>
        <v>0</v>
      </c>
      <c r="BJ218" s="15" t="s">
        <v>81</v>
      </c>
      <c r="BK218" s="237">
        <f>ROUND(I218*H218,2)</f>
        <v>0</v>
      </c>
      <c r="BL218" s="15" t="s">
        <v>132</v>
      </c>
      <c r="BM218" s="236" t="s">
        <v>1633</v>
      </c>
    </row>
    <row r="219" s="2" customFormat="1">
      <c r="A219" s="36"/>
      <c r="B219" s="37"/>
      <c r="C219" s="38"/>
      <c r="D219" s="238" t="s">
        <v>139</v>
      </c>
      <c r="E219" s="38"/>
      <c r="F219" s="239" t="s">
        <v>1631</v>
      </c>
      <c r="G219" s="38"/>
      <c r="H219" s="38"/>
      <c r="I219" s="143"/>
      <c r="J219" s="38"/>
      <c r="K219" s="38"/>
      <c r="L219" s="42"/>
      <c r="M219" s="240"/>
      <c r="N219" s="241"/>
      <c r="O219" s="89"/>
      <c r="P219" s="89"/>
      <c r="Q219" s="89"/>
      <c r="R219" s="89"/>
      <c r="S219" s="89"/>
      <c r="T219" s="90"/>
      <c r="U219" s="36"/>
      <c r="V219" s="36"/>
      <c r="W219" s="36"/>
      <c r="X219" s="36"/>
      <c r="Y219" s="36"/>
      <c r="Z219" s="36"/>
      <c r="AA219" s="36"/>
      <c r="AB219" s="36"/>
      <c r="AC219" s="36"/>
      <c r="AD219" s="36"/>
      <c r="AE219" s="36"/>
      <c r="AT219" s="15" t="s">
        <v>139</v>
      </c>
      <c r="AU219" s="15" t="s">
        <v>81</v>
      </c>
    </row>
    <row r="220" s="12" customFormat="1">
      <c r="A220" s="12"/>
      <c r="B220" s="242"/>
      <c r="C220" s="243"/>
      <c r="D220" s="238" t="s">
        <v>140</v>
      </c>
      <c r="E220" s="244" t="s">
        <v>682</v>
      </c>
      <c r="F220" s="245" t="s">
        <v>1634</v>
      </c>
      <c r="G220" s="243"/>
      <c r="H220" s="246">
        <v>1</v>
      </c>
      <c r="I220" s="247"/>
      <c r="J220" s="243"/>
      <c r="K220" s="243"/>
      <c r="L220" s="248"/>
      <c r="M220" s="267"/>
      <c r="N220" s="268"/>
      <c r="O220" s="268"/>
      <c r="P220" s="268"/>
      <c r="Q220" s="268"/>
      <c r="R220" s="268"/>
      <c r="S220" s="268"/>
      <c r="T220" s="269"/>
      <c r="U220" s="12"/>
      <c r="V220" s="12"/>
      <c r="W220" s="12"/>
      <c r="X220" s="12"/>
      <c r="Y220" s="12"/>
      <c r="Z220" s="12"/>
      <c r="AA220" s="12"/>
      <c r="AB220" s="12"/>
      <c r="AC220" s="12"/>
      <c r="AD220" s="12"/>
      <c r="AE220" s="12"/>
      <c r="AT220" s="252" t="s">
        <v>140</v>
      </c>
      <c r="AU220" s="252" t="s">
        <v>81</v>
      </c>
      <c r="AV220" s="12" t="s">
        <v>103</v>
      </c>
      <c r="AW220" s="12" t="s">
        <v>30</v>
      </c>
      <c r="AX220" s="12" t="s">
        <v>81</v>
      </c>
      <c r="AY220" s="252" t="s">
        <v>133</v>
      </c>
    </row>
    <row r="221" s="2" customFormat="1" ht="6.96" customHeight="1">
      <c r="A221" s="36"/>
      <c r="B221" s="64"/>
      <c r="C221" s="65"/>
      <c r="D221" s="65"/>
      <c r="E221" s="65"/>
      <c r="F221" s="65"/>
      <c r="G221" s="65"/>
      <c r="H221" s="65"/>
      <c r="I221" s="182"/>
      <c r="J221" s="65"/>
      <c r="K221" s="65"/>
      <c r="L221" s="42"/>
      <c r="M221" s="36"/>
      <c r="O221" s="36"/>
      <c r="P221" s="36"/>
      <c r="Q221" s="36"/>
      <c r="R221" s="36"/>
      <c r="S221" s="36"/>
      <c r="T221" s="36"/>
      <c r="U221" s="36"/>
      <c r="V221" s="36"/>
      <c r="W221" s="36"/>
      <c r="X221" s="36"/>
      <c r="Y221" s="36"/>
      <c r="Z221" s="36"/>
      <c r="AA221" s="36"/>
      <c r="AB221" s="36"/>
      <c r="AC221" s="36"/>
      <c r="AD221" s="36"/>
      <c r="AE221" s="36"/>
    </row>
  </sheetData>
  <sheetProtection sheet="1" autoFilter="0" formatColumns="0" formatRows="0" objects="1" scenarios="1" spinCount="100000" saltValue="TZLzBnU+0d2lcHmGApk6r0jNwpQg43ie6AinmNk/0GY5sxUvVstshFLbnuDfxdbQPiVwmk2+HB+QOWOCcHhP5Q==" hashValue="K0dGP1gqlTu+NldlwiE1LYyDo5mAyo741SHsZ35UKx+rug/2kltw4VZskR3DujIhrhUAa9ZtqiTFR2n+PXWGnQ==" algorithmName="SHA-512" password="CC35"/>
  <autoFilter ref="C118:K220"/>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6"/>
      <c r="C3" s="137"/>
      <c r="D3" s="137"/>
      <c r="E3" s="137"/>
      <c r="F3" s="137"/>
      <c r="G3" s="137"/>
      <c r="H3" s="18"/>
    </row>
    <row r="4" s="1" customFormat="1" ht="24.96" customHeight="1">
      <c r="B4" s="18"/>
      <c r="C4" s="139" t="s">
        <v>1635</v>
      </c>
      <c r="H4" s="18"/>
    </row>
    <row r="5" s="1" customFormat="1" ht="12" customHeight="1">
      <c r="B5" s="18"/>
      <c r="C5" s="280" t="s">
        <v>13</v>
      </c>
      <c r="D5" s="150" t="s">
        <v>14</v>
      </c>
      <c r="E5" s="1"/>
      <c r="F5" s="1"/>
      <c r="H5" s="18"/>
    </row>
    <row r="6" s="1" customFormat="1" ht="36.96" customHeight="1">
      <c r="B6" s="18"/>
      <c r="C6" s="281" t="s">
        <v>16</v>
      </c>
      <c r="D6" s="282" t="s">
        <v>17</v>
      </c>
      <c r="E6" s="1"/>
      <c r="F6" s="1"/>
      <c r="H6" s="18"/>
    </row>
    <row r="7" s="1" customFormat="1" ht="16.5" customHeight="1">
      <c r="B7" s="18"/>
      <c r="C7" s="141" t="s">
        <v>22</v>
      </c>
      <c r="D7" s="147" t="str">
        <f>'Rekapitulace stavby'!AN8</f>
        <v>28. 4. 2020</v>
      </c>
      <c r="H7" s="18"/>
    </row>
    <row r="8" s="2" customFormat="1" ht="10.8" customHeight="1">
      <c r="A8" s="36"/>
      <c r="B8" s="42"/>
      <c r="C8" s="36"/>
      <c r="D8" s="36"/>
      <c r="E8" s="36"/>
      <c r="F8" s="36"/>
      <c r="G8" s="36"/>
      <c r="H8" s="42"/>
    </row>
    <row r="9" s="10" customFormat="1" ht="29.28" customHeight="1">
      <c r="A9" s="199"/>
      <c r="B9" s="283"/>
      <c r="C9" s="284" t="s">
        <v>54</v>
      </c>
      <c r="D9" s="285" t="s">
        <v>55</v>
      </c>
      <c r="E9" s="285" t="s">
        <v>119</v>
      </c>
      <c r="F9" s="286" t="s">
        <v>1636</v>
      </c>
      <c r="G9" s="199"/>
      <c r="H9" s="283"/>
    </row>
    <row r="10" s="2" customFormat="1" ht="26.4" customHeight="1">
      <c r="A10" s="36"/>
      <c r="B10" s="42"/>
      <c r="C10" s="287" t="s">
        <v>1637</v>
      </c>
      <c r="D10" s="287" t="s">
        <v>79</v>
      </c>
      <c r="E10" s="36"/>
      <c r="F10" s="36"/>
      <c r="G10" s="36"/>
      <c r="H10" s="42"/>
    </row>
    <row r="11" s="2" customFormat="1" ht="16.8" customHeight="1">
      <c r="A11" s="36"/>
      <c r="B11" s="42"/>
      <c r="C11" s="288" t="s">
        <v>141</v>
      </c>
      <c r="D11" s="289" t="s">
        <v>141</v>
      </c>
      <c r="E11" s="290" t="s">
        <v>1</v>
      </c>
      <c r="F11" s="291">
        <v>45</v>
      </c>
      <c r="G11" s="36"/>
      <c r="H11" s="42"/>
    </row>
    <row r="12" s="2" customFormat="1" ht="16.8" customHeight="1">
      <c r="A12" s="36"/>
      <c r="B12" s="42"/>
      <c r="C12" s="292" t="s">
        <v>141</v>
      </c>
      <c r="D12" s="292" t="s">
        <v>142</v>
      </c>
      <c r="E12" s="15" t="s">
        <v>1</v>
      </c>
      <c r="F12" s="293">
        <v>45</v>
      </c>
      <c r="G12" s="36"/>
      <c r="H12" s="42"/>
    </row>
    <row r="13" s="2" customFormat="1" ht="16.8" customHeight="1">
      <c r="A13" s="36"/>
      <c r="B13" s="42"/>
      <c r="C13" s="294" t="s">
        <v>1638</v>
      </c>
      <c r="D13" s="36"/>
      <c r="E13" s="36"/>
      <c r="F13" s="36"/>
      <c r="G13" s="36"/>
      <c r="H13" s="42"/>
    </row>
    <row r="14" s="2" customFormat="1" ht="16.8" customHeight="1">
      <c r="A14" s="36"/>
      <c r="B14" s="42"/>
      <c r="C14" s="292" t="s">
        <v>135</v>
      </c>
      <c r="D14" s="292" t="s">
        <v>136</v>
      </c>
      <c r="E14" s="15" t="s">
        <v>137</v>
      </c>
      <c r="F14" s="293">
        <v>45</v>
      </c>
      <c r="G14" s="36"/>
      <c r="H14" s="42"/>
    </row>
    <row r="15" s="2" customFormat="1" ht="16.8" customHeight="1">
      <c r="A15" s="36"/>
      <c r="B15" s="42"/>
      <c r="C15" s="288" t="s">
        <v>199</v>
      </c>
      <c r="D15" s="289" t="s">
        <v>199</v>
      </c>
      <c r="E15" s="290" t="s">
        <v>1</v>
      </c>
      <c r="F15" s="291">
        <v>1</v>
      </c>
      <c r="G15" s="36"/>
      <c r="H15" s="42"/>
    </row>
    <row r="16" s="2" customFormat="1" ht="16.8" customHeight="1">
      <c r="A16" s="36"/>
      <c r="B16" s="42"/>
      <c r="C16" s="292" t="s">
        <v>199</v>
      </c>
      <c r="D16" s="292" t="s">
        <v>81</v>
      </c>
      <c r="E16" s="15" t="s">
        <v>1</v>
      </c>
      <c r="F16" s="293">
        <v>1</v>
      </c>
      <c r="G16" s="36"/>
      <c r="H16" s="42"/>
    </row>
    <row r="17" s="2" customFormat="1" ht="16.8" customHeight="1">
      <c r="A17" s="36"/>
      <c r="B17" s="42"/>
      <c r="C17" s="294" t="s">
        <v>1638</v>
      </c>
      <c r="D17" s="36"/>
      <c r="E17" s="36"/>
      <c r="F17" s="36"/>
      <c r="G17" s="36"/>
      <c r="H17" s="42"/>
    </row>
    <row r="18" s="2" customFormat="1" ht="16.8" customHeight="1">
      <c r="A18" s="36"/>
      <c r="B18" s="42"/>
      <c r="C18" s="292" t="s">
        <v>196</v>
      </c>
      <c r="D18" s="292" t="s">
        <v>197</v>
      </c>
      <c r="E18" s="15" t="s">
        <v>153</v>
      </c>
      <c r="F18" s="293">
        <v>1</v>
      </c>
      <c r="G18" s="36"/>
      <c r="H18" s="42"/>
    </row>
    <row r="19" s="2" customFormat="1" ht="16.8" customHeight="1">
      <c r="A19" s="36"/>
      <c r="B19" s="42"/>
      <c r="C19" s="288" t="s">
        <v>206</v>
      </c>
      <c r="D19" s="289" t="s">
        <v>206</v>
      </c>
      <c r="E19" s="290" t="s">
        <v>1</v>
      </c>
      <c r="F19" s="291">
        <v>1</v>
      </c>
      <c r="G19" s="36"/>
      <c r="H19" s="42"/>
    </row>
    <row r="20" s="2" customFormat="1">
      <c r="A20" s="36"/>
      <c r="B20" s="42"/>
      <c r="C20" s="292" t="s">
        <v>206</v>
      </c>
      <c r="D20" s="292" t="s">
        <v>207</v>
      </c>
      <c r="E20" s="15" t="s">
        <v>1</v>
      </c>
      <c r="F20" s="293">
        <v>1</v>
      </c>
      <c r="G20" s="36"/>
      <c r="H20" s="42"/>
    </row>
    <row r="21" s="2" customFormat="1" ht="16.8" customHeight="1">
      <c r="A21" s="36"/>
      <c r="B21" s="42"/>
      <c r="C21" s="294" t="s">
        <v>1638</v>
      </c>
      <c r="D21" s="36"/>
      <c r="E21" s="36"/>
      <c r="F21" s="36"/>
      <c r="G21" s="36"/>
      <c r="H21" s="42"/>
    </row>
    <row r="22" s="2" customFormat="1" ht="16.8" customHeight="1">
      <c r="A22" s="36"/>
      <c r="B22" s="42"/>
      <c r="C22" s="292" t="s">
        <v>203</v>
      </c>
      <c r="D22" s="292" t="s">
        <v>204</v>
      </c>
      <c r="E22" s="15" t="s">
        <v>153</v>
      </c>
      <c r="F22" s="293">
        <v>1</v>
      </c>
      <c r="G22" s="36"/>
      <c r="H22" s="42"/>
    </row>
    <row r="23" s="2" customFormat="1" ht="16.8" customHeight="1">
      <c r="A23" s="36"/>
      <c r="B23" s="42"/>
      <c r="C23" s="288" t="s">
        <v>102</v>
      </c>
      <c r="D23" s="289" t="s">
        <v>102</v>
      </c>
      <c r="E23" s="290" t="s">
        <v>1</v>
      </c>
      <c r="F23" s="291">
        <v>1</v>
      </c>
      <c r="G23" s="36"/>
      <c r="H23" s="42"/>
    </row>
    <row r="24" s="2" customFormat="1" ht="16.8" customHeight="1">
      <c r="A24" s="36"/>
      <c r="B24" s="42"/>
      <c r="C24" s="292" t="s">
        <v>1</v>
      </c>
      <c r="D24" s="292" t="s">
        <v>214</v>
      </c>
      <c r="E24" s="15" t="s">
        <v>1</v>
      </c>
      <c r="F24" s="293">
        <v>0</v>
      </c>
      <c r="G24" s="36"/>
      <c r="H24" s="42"/>
    </row>
    <row r="25" s="2" customFormat="1">
      <c r="A25" s="36"/>
      <c r="B25" s="42"/>
      <c r="C25" s="292" t="s">
        <v>102</v>
      </c>
      <c r="D25" s="292" t="s">
        <v>215</v>
      </c>
      <c r="E25" s="15" t="s">
        <v>1</v>
      </c>
      <c r="F25" s="293">
        <v>1</v>
      </c>
      <c r="G25" s="36"/>
      <c r="H25" s="42"/>
    </row>
    <row r="26" s="2" customFormat="1" ht="16.8" customHeight="1">
      <c r="A26" s="36"/>
      <c r="B26" s="42"/>
      <c r="C26" s="294" t="s">
        <v>1638</v>
      </c>
      <c r="D26" s="36"/>
      <c r="E26" s="36"/>
      <c r="F26" s="36"/>
      <c r="G26" s="36"/>
      <c r="H26" s="42"/>
    </row>
    <row r="27" s="2" customFormat="1" ht="16.8" customHeight="1">
      <c r="A27" s="36"/>
      <c r="B27" s="42"/>
      <c r="C27" s="292" t="s">
        <v>211</v>
      </c>
      <c r="D27" s="292" t="s">
        <v>212</v>
      </c>
      <c r="E27" s="15" t="s">
        <v>191</v>
      </c>
      <c r="F27" s="293">
        <v>1</v>
      </c>
      <c r="G27" s="36"/>
      <c r="H27" s="42"/>
    </row>
    <row r="28" s="2" customFormat="1" ht="16.8" customHeight="1">
      <c r="A28" s="36"/>
      <c r="B28" s="42"/>
      <c r="C28" s="288" t="s">
        <v>104</v>
      </c>
      <c r="D28" s="289" t="s">
        <v>104</v>
      </c>
      <c r="E28" s="290" t="s">
        <v>1</v>
      </c>
      <c r="F28" s="291">
        <v>1</v>
      </c>
      <c r="G28" s="36"/>
      <c r="H28" s="42"/>
    </row>
    <row r="29" s="2" customFormat="1" ht="16.8" customHeight="1">
      <c r="A29" s="36"/>
      <c r="B29" s="42"/>
      <c r="C29" s="292" t="s">
        <v>1</v>
      </c>
      <c r="D29" s="292" t="s">
        <v>222</v>
      </c>
      <c r="E29" s="15" t="s">
        <v>1</v>
      </c>
      <c r="F29" s="293">
        <v>0</v>
      </c>
      <c r="G29" s="36"/>
      <c r="H29" s="42"/>
    </row>
    <row r="30" s="2" customFormat="1" ht="16.8" customHeight="1">
      <c r="A30" s="36"/>
      <c r="B30" s="42"/>
      <c r="C30" s="292" t="s">
        <v>104</v>
      </c>
      <c r="D30" s="292" t="s">
        <v>223</v>
      </c>
      <c r="E30" s="15" t="s">
        <v>1</v>
      </c>
      <c r="F30" s="293">
        <v>1</v>
      </c>
      <c r="G30" s="36"/>
      <c r="H30" s="42"/>
    </row>
    <row r="31" s="2" customFormat="1" ht="16.8" customHeight="1">
      <c r="A31" s="36"/>
      <c r="B31" s="42"/>
      <c r="C31" s="294" t="s">
        <v>1638</v>
      </c>
      <c r="D31" s="36"/>
      <c r="E31" s="36"/>
      <c r="F31" s="36"/>
      <c r="G31" s="36"/>
      <c r="H31" s="42"/>
    </row>
    <row r="32" s="2" customFormat="1" ht="16.8" customHeight="1">
      <c r="A32" s="36"/>
      <c r="B32" s="42"/>
      <c r="C32" s="292" t="s">
        <v>219</v>
      </c>
      <c r="D32" s="292" t="s">
        <v>220</v>
      </c>
      <c r="E32" s="15" t="s">
        <v>191</v>
      </c>
      <c r="F32" s="293">
        <v>1</v>
      </c>
      <c r="G32" s="36"/>
      <c r="H32" s="42"/>
    </row>
    <row r="33" s="2" customFormat="1" ht="16.8" customHeight="1">
      <c r="A33" s="36"/>
      <c r="B33" s="42"/>
      <c r="C33" s="288" t="s">
        <v>235</v>
      </c>
      <c r="D33" s="289" t="s">
        <v>235</v>
      </c>
      <c r="E33" s="290" t="s">
        <v>1</v>
      </c>
      <c r="F33" s="291">
        <v>3</v>
      </c>
      <c r="G33" s="36"/>
      <c r="H33" s="42"/>
    </row>
    <row r="34" s="2" customFormat="1">
      <c r="A34" s="36"/>
      <c r="B34" s="42"/>
      <c r="C34" s="292" t="s">
        <v>235</v>
      </c>
      <c r="D34" s="292" t="s">
        <v>236</v>
      </c>
      <c r="E34" s="15" t="s">
        <v>1</v>
      </c>
      <c r="F34" s="293">
        <v>3</v>
      </c>
      <c r="G34" s="36"/>
      <c r="H34" s="42"/>
    </row>
    <row r="35" s="2" customFormat="1" ht="16.8" customHeight="1">
      <c r="A35" s="36"/>
      <c r="B35" s="42"/>
      <c r="C35" s="294" t="s">
        <v>1638</v>
      </c>
      <c r="D35" s="36"/>
      <c r="E35" s="36"/>
      <c r="F35" s="36"/>
      <c r="G35" s="36"/>
      <c r="H35" s="42"/>
    </row>
    <row r="36" s="2" customFormat="1" ht="16.8" customHeight="1">
      <c r="A36" s="36"/>
      <c r="B36" s="42"/>
      <c r="C36" s="292" t="s">
        <v>232</v>
      </c>
      <c r="D36" s="292" t="s">
        <v>233</v>
      </c>
      <c r="E36" s="15" t="s">
        <v>191</v>
      </c>
      <c r="F36" s="293">
        <v>3</v>
      </c>
      <c r="G36" s="36"/>
      <c r="H36" s="42"/>
    </row>
    <row r="37" s="2" customFormat="1" ht="16.8" customHeight="1">
      <c r="A37" s="36"/>
      <c r="B37" s="42"/>
      <c r="C37" s="288" t="s">
        <v>243</v>
      </c>
      <c r="D37" s="289" t="s">
        <v>243</v>
      </c>
      <c r="E37" s="290" t="s">
        <v>1</v>
      </c>
      <c r="F37" s="291">
        <v>3.2000000000000002</v>
      </c>
      <c r="G37" s="36"/>
      <c r="H37" s="42"/>
    </row>
    <row r="38" s="2" customFormat="1">
      <c r="A38" s="36"/>
      <c r="B38" s="42"/>
      <c r="C38" s="292" t="s">
        <v>243</v>
      </c>
      <c r="D38" s="292" t="s">
        <v>244</v>
      </c>
      <c r="E38" s="15" t="s">
        <v>1</v>
      </c>
      <c r="F38" s="293">
        <v>3.2000000000000002</v>
      </c>
      <c r="G38" s="36"/>
      <c r="H38" s="42"/>
    </row>
    <row r="39" s="2" customFormat="1" ht="16.8" customHeight="1">
      <c r="A39" s="36"/>
      <c r="B39" s="42"/>
      <c r="C39" s="294" t="s">
        <v>1638</v>
      </c>
      <c r="D39" s="36"/>
      <c r="E39" s="36"/>
      <c r="F39" s="36"/>
      <c r="G39" s="36"/>
      <c r="H39" s="42"/>
    </row>
    <row r="40" s="2" customFormat="1" ht="16.8" customHeight="1">
      <c r="A40" s="36"/>
      <c r="B40" s="42"/>
      <c r="C40" s="292" t="s">
        <v>240</v>
      </c>
      <c r="D40" s="292" t="s">
        <v>233</v>
      </c>
      <c r="E40" s="15" t="s">
        <v>241</v>
      </c>
      <c r="F40" s="293">
        <v>3.2000000000000002</v>
      </c>
      <c r="G40" s="36"/>
      <c r="H40" s="42"/>
    </row>
    <row r="41" s="2" customFormat="1" ht="16.8" customHeight="1">
      <c r="A41" s="36"/>
      <c r="B41" s="42"/>
      <c r="C41" s="288" t="s">
        <v>250</v>
      </c>
      <c r="D41" s="289" t="s">
        <v>250</v>
      </c>
      <c r="E41" s="290" t="s">
        <v>1</v>
      </c>
      <c r="F41" s="291">
        <v>3.2000000000000002</v>
      </c>
      <c r="G41" s="36"/>
      <c r="H41" s="42"/>
    </row>
    <row r="42" s="2" customFormat="1">
      <c r="A42" s="36"/>
      <c r="B42" s="42"/>
      <c r="C42" s="292" t="s">
        <v>250</v>
      </c>
      <c r="D42" s="292" t="s">
        <v>251</v>
      </c>
      <c r="E42" s="15" t="s">
        <v>1</v>
      </c>
      <c r="F42" s="293">
        <v>3.2000000000000002</v>
      </c>
      <c r="G42" s="36"/>
      <c r="H42" s="42"/>
    </row>
    <row r="43" s="2" customFormat="1" ht="16.8" customHeight="1">
      <c r="A43" s="36"/>
      <c r="B43" s="42"/>
      <c r="C43" s="294" t="s">
        <v>1638</v>
      </c>
      <c r="D43" s="36"/>
      <c r="E43" s="36"/>
      <c r="F43" s="36"/>
      <c r="G43" s="36"/>
      <c r="H43" s="42"/>
    </row>
    <row r="44" s="2" customFormat="1" ht="16.8" customHeight="1">
      <c r="A44" s="36"/>
      <c r="B44" s="42"/>
      <c r="C44" s="292" t="s">
        <v>248</v>
      </c>
      <c r="D44" s="292" t="s">
        <v>233</v>
      </c>
      <c r="E44" s="15" t="s">
        <v>191</v>
      </c>
      <c r="F44" s="293">
        <v>3.2000000000000002</v>
      </c>
      <c r="G44" s="36"/>
      <c r="H44" s="42"/>
    </row>
    <row r="45" s="2" customFormat="1" ht="16.8" customHeight="1">
      <c r="A45" s="36"/>
      <c r="B45" s="42"/>
      <c r="C45" s="288" t="s">
        <v>155</v>
      </c>
      <c r="D45" s="289" t="s">
        <v>155</v>
      </c>
      <c r="E45" s="290" t="s">
        <v>1</v>
      </c>
      <c r="F45" s="291">
        <v>1</v>
      </c>
      <c r="G45" s="36"/>
      <c r="H45" s="42"/>
    </row>
    <row r="46" s="2" customFormat="1" ht="16.8" customHeight="1">
      <c r="A46" s="36"/>
      <c r="B46" s="42"/>
      <c r="C46" s="292" t="s">
        <v>155</v>
      </c>
      <c r="D46" s="292" t="s">
        <v>81</v>
      </c>
      <c r="E46" s="15" t="s">
        <v>1</v>
      </c>
      <c r="F46" s="293">
        <v>1</v>
      </c>
      <c r="G46" s="36"/>
      <c r="H46" s="42"/>
    </row>
    <row r="47" s="2" customFormat="1" ht="16.8" customHeight="1">
      <c r="A47" s="36"/>
      <c r="B47" s="42"/>
      <c r="C47" s="294" t="s">
        <v>1638</v>
      </c>
      <c r="D47" s="36"/>
      <c r="E47" s="36"/>
      <c r="F47" s="36"/>
      <c r="G47" s="36"/>
      <c r="H47" s="42"/>
    </row>
    <row r="48" s="2" customFormat="1" ht="16.8" customHeight="1">
      <c r="A48" s="36"/>
      <c r="B48" s="42"/>
      <c r="C48" s="292" t="s">
        <v>151</v>
      </c>
      <c r="D48" s="292" t="s">
        <v>152</v>
      </c>
      <c r="E48" s="15" t="s">
        <v>153</v>
      </c>
      <c r="F48" s="293">
        <v>1</v>
      </c>
      <c r="G48" s="36"/>
      <c r="H48" s="42"/>
    </row>
    <row r="49" s="2" customFormat="1" ht="16.8" customHeight="1">
      <c r="A49" s="36"/>
      <c r="B49" s="42"/>
      <c r="C49" s="288" t="s">
        <v>162</v>
      </c>
      <c r="D49" s="289" t="s">
        <v>162</v>
      </c>
      <c r="E49" s="290" t="s">
        <v>1</v>
      </c>
      <c r="F49" s="291">
        <v>1</v>
      </c>
      <c r="G49" s="36"/>
      <c r="H49" s="42"/>
    </row>
    <row r="50" s="2" customFormat="1" ht="16.8" customHeight="1">
      <c r="A50" s="36"/>
      <c r="B50" s="42"/>
      <c r="C50" s="292" t="s">
        <v>162</v>
      </c>
      <c r="D50" s="292" t="s">
        <v>81</v>
      </c>
      <c r="E50" s="15" t="s">
        <v>1</v>
      </c>
      <c r="F50" s="293">
        <v>1</v>
      </c>
      <c r="G50" s="36"/>
      <c r="H50" s="42"/>
    </row>
    <row r="51" s="2" customFormat="1" ht="16.8" customHeight="1">
      <c r="A51" s="36"/>
      <c r="B51" s="42"/>
      <c r="C51" s="294" t="s">
        <v>1638</v>
      </c>
      <c r="D51" s="36"/>
      <c r="E51" s="36"/>
      <c r="F51" s="36"/>
      <c r="G51" s="36"/>
      <c r="H51" s="42"/>
    </row>
    <row r="52" s="2" customFormat="1" ht="16.8" customHeight="1">
      <c r="A52" s="36"/>
      <c r="B52" s="42"/>
      <c r="C52" s="292" t="s">
        <v>159</v>
      </c>
      <c r="D52" s="292" t="s">
        <v>160</v>
      </c>
      <c r="E52" s="15" t="s">
        <v>153</v>
      </c>
      <c r="F52" s="293">
        <v>1</v>
      </c>
      <c r="G52" s="36"/>
      <c r="H52" s="42"/>
    </row>
    <row r="53" s="2" customFormat="1" ht="16.8" customHeight="1">
      <c r="A53" s="36"/>
      <c r="B53" s="42"/>
      <c r="C53" s="288" t="s">
        <v>177</v>
      </c>
      <c r="D53" s="289" t="s">
        <v>177</v>
      </c>
      <c r="E53" s="290" t="s">
        <v>1</v>
      </c>
      <c r="F53" s="291">
        <v>1</v>
      </c>
      <c r="G53" s="36"/>
      <c r="H53" s="42"/>
    </row>
    <row r="54" s="2" customFormat="1" ht="16.8" customHeight="1">
      <c r="A54" s="36"/>
      <c r="B54" s="42"/>
      <c r="C54" s="292" t="s">
        <v>177</v>
      </c>
      <c r="D54" s="292" t="s">
        <v>81</v>
      </c>
      <c r="E54" s="15" t="s">
        <v>1</v>
      </c>
      <c r="F54" s="293">
        <v>1</v>
      </c>
      <c r="G54" s="36"/>
      <c r="H54" s="42"/>
    </row>
    <row r="55" s="2" customFormat="1" ht="16.8" customHeight="1">
      <c r="A55" s="36"/>
      <c r="B55" s="42"/>
      <c r="C55" s="294" t="s">
        <v>1638</v>
      </c>
      <c r="D55" s="36"/>
      <c r="E55" s="36"/>
      <c r="F55" s="36"/>
      <c r="G55" s="36"/>
      <c r="H55" s="42"/>
    </row>
    <row r="56" s="2" customFormat="1" ht="16.8" customHeight="1">
      <c r="A56" s="36"/>
      <c r="B56" s="42"/>
      <c r="C56" s="292" t="s">
        <v>174</v>
      </c>
      <c r="D56" s="292" t="s">
        <v>175</v>
      </c>
      <c r="E56" s="15" t="s">
        <v>153</v>
      </c>
      <c r="F56" s="293">
        <v>1</v>
      </c>
      <c r="G56" s="36"/>
      <c r="H56" s="42"/>
    </row>
    <row r="57" s="2" customFormat="1" ht="16.8" customHeight="1">
      <c r="A57" s="36"/>
      <c r="B57" s="42"/>
      <c r="C57" s="288" t="s">
        <v>184</v>
      </c>
      <c r="D57" s="289" t="s">
        <v>184</v>
      </c>
      <c r="E57" s="290" t="s">
        <v>1</v>
      </c>
      <c r="F57" s="291">
        <v>1</v>
      </c>
      <c r="G57" s="36"/>
      <c r="H57" s="42"/>
    </row>
    <row r="58" s="2" customFormat="1" ht="16.8" customHeight="1">
      <c r="A58" s="36"/>
      <c r="B58" s="42"/>
      <c r="C58" s="292" t="s">
        <v>184</v>
      </c>
      <c r="D58" s="292" t="s">
        <v>81</v>
      </c>
      <c r="E58" s="15" t="s">
        <v>1</v>
      </c>
      <c r="F58" s="293">
        <v>1</v>
      </c>
      <c r="G58" s="36"/>
      <c r="H58" s="42"/>
    </row>
    <row r="59" s="2" customFormat="1" ht="16.8" customHeight="1">
      <c r="A59" s="36"/>
      <c r="B59" s="42"/>
      <c r="C59" s="294" t="s">
        <v>1638</v>
      </c>
      <c r="D59" s="36"/>
      <c r="E59" s="36"/>
      <c r="F59" s="36"/>
      <c r="G59" s="36"/>
      <c r="H59" s="42"/>
    </row>
    <row r="60" s="2" customFormat="1" ht="16.8" customHeight="1">
      <c r="A60" s="36"/>
      <c r="B60" s="42"/>
      <c r="C60" s="292" t="s">
        <v>181</v>
      </c>
      <c r="D60" s="292" t="s">
        <v>182</v>
      </c>
      <c r="E60" s="15" t="s">
        <v>153</v>
      </c>
      <c r="F60" s="293">
        <v>1</v>
      </c>
      <c r="G60" s="36"/>
      <c r="H60" s="42"/>
    </row>
    <row r="61" s="2" customFormat="1" ht="16.8" customHeight="1">
      <c r="A61" s="36"/>
      <c r="B61" s="42"/>
      <c r="C61" s="288" t="s">
        <v>143</v>
      </c>
      <c r="D61" s="289" t="s">
        <v>143</v>
      </c>
      <c r="E61" s="290" t="s">
        <v>1</v>
      </c>
      <c r="F61" s="291">
        <v>45</v>
      </c>
      <c r="G61" s="36"/>
      <c r="H61" s="42"/>
    </row>
    <row r="62" s="2" customFormat="1" ht="16.8" customHeight="1">
      <c r="A62" s="36"/>
      <c r="B62" s="42"/>
      <c r="C62" s="292" t="s">
        <v>143</v>
      </c>
      <c r="D62" s="292" t="s">
        <v>144</v>
      </c>
      <c r="E62" s="15" t="s">
        <v>1</v>
      </c>
      <c r="F62" s="293">
        <v>45</v>
      </c>
      <c r="G62" s="36"/>
      <c r="H62" s="42"/>
    </row>
    <row r="63" s="2" customFormat="1" ht="16.8" customHeight="1">
      <c r="A63" s="36"/>
      <c r="B63" s="42"/>
      <c r="C63" s="288" t="s">
        <v>200</v>
      </c>
      <c r="D63" s="289" t="s">
        <v>200</v>
      </c>
      <c r="E63" s="290" t="s">
        <v>1</v>
      </c>
      <c r="F63" s="291">
        <v>1</v>
      </c>
      <c r="G63" s="36"/>
      <c r="H63" s="42"/>
    </row>
    <row r="64" s="2" customFormat="1" ht="16.8" customHeight="1">
      <c r="A64" s="36"/>
      <c r="B64" s="42"/>
      <c r="C64" s="292" t="s">
        <v>200</v>
      </c>
      <c r="D64" s="292" t="s">
        <v>201</v>
      </c>
      <c r="E64" s="15" t="s">
        <v>1</v>
      </c>
      <c r="F64" s="293">
        <v>1</v>
      </c>
      <c r="G64" s="36"/>
      <c r="H64" s="42"/>
    </row>
    <row r="65" s="2" customFormat="1" ht="16.8" customHeight="1">
      <c r="A65" s="36"/>
      <c r="B65" s="42"/>
      <c r="C65" s="288" t="s">
        <v>208</v>
      </c>
      <c r="D65" s="289" t="s">
        <v>208</v>
      </c>
      <c r="E65" s="290" t="s">
        <v>1</v>
      </c>
      <c r="F65" s="291">
        <v>1</v>
      </c>
      <c r="G65" s="36"/>
      <c r="H65" s="42"/>
    </row>
    <row r="66" s="2" customFormat="1" ht="16.8" customHeight="1">
      <c r="A66" s="36"/>
      <c r="B66" s="42"/>
      <c r="C66" s="292" t="s">
        <v>208</v>
      </c>
      <c r="D66" s="292" t="s">
        <v>209</v>
      </c>
      <c r="E66" s="15" t="s">
        <v>1</v>
      </c>
      <c r="F66" s="293">
        <v>1</v>
      </c>
      <c r="G66" s="36"/>
      <c r="H66" s="42"/>
    </row>
    <row r="67" s="2" customFormat="1" ht="16.8" customHeight="1">
      <c r="A67" s="36"/>
      <c r="B67" s="42"/>
      <c r="C67" s="288" t="s">
        <v>216</v>
      </c>
      <c r="D67" s="289" t="s">
        <v>216</v>
      </c>
      <c r="E67" s="290" t="s">
        <v>1</v>
      </c>
      <c r="F67" s="291">
        <v>1</v>
      </c>
      <c r="G67" s="36"/>
      <c r="H67" s="42"/>
    </row>
    <row r="68" s="2" customFormat="1" ht="16.8" customHeight="1">
      <c r="A68" s="36"/>
      <c r="B68" s="42"/>
      <c r="C68" s="292" t="s">
        <v>216</v>
      </c>
      <c r="D68" s="292" t="s">
        <v>217</v>
      </c>
      <c r="E68" s="15" t="s">
        <v>1</v>
      </c>
      <c r="F68" s="293">
        <v>1</v>
      </c>
      <c r="G68" s="36"/>
      <c r="H68" s="42"/>
    </row>
    <row r="69" s="2" customFormat="1" ht="16.8" customHeight="1">
      <c r="A69" s="36"/>
      <c r="B69" s="42"/>
      <c r="C69" s="288" t="s">
        <v>224</v>
      </c>
      <c r="D69" s="289" t="s">
        <v>224</v>
      </c>
      <c r="E69" s="290" t="s">
        <v>1</v>
      </c>
      <c r="F69" s="291">
        <v>1</v>
      </c>
      <c r="G69" s="36"/>
      <c r="H69" s="42"/>
    </row>
    <row r="70" s="2" customFormat="1" ht="16.8" customHeight="1">
      <c r="A70" s="36"/>
      <c r="B70" s="42"/>
      <c r="C70" s="292" t="s">
        <v>224</v>
      </c>
      <c r="D70" s="292" t="s">
        <v>225</v>
      </c>
      <c r="E70" s="15" t="s">
        <v>1</v>
      </c>
      <c r="F70" s="293">
        <v>1</v>
      </c>
      <c r="G70" s="36"/>
      <c r="H70" s="42"/>
    </row>
    <row r="71" s="2" customFormat="1" ht="16.8" customHeight="1">
      <c r="A71" s="36"/>
      <c r="B71" s="42"/>
      <c r="C71" s="288" t="s">
        <v>237</v>
      </c>
      <c r="D71" s="289" t="s">
        <v>237</v>
      </c>
      <c r="E71" s="290" t="s">
        <v>1</v>
      </c>
      <c r="F71" s="291">
        <v>3</v>
      </c>
      <c r="G71" s="36"/>
      <c r="H71" s="42"/>
    </row>
    <row r="72" s="2" customFormat="1" ht="16.8" customHeight="1">
      <c r="A72" s="36"/>
      <c r="B72" s="42"/>
      <c r="C72" s="292" t="s">
        <v>237</v>
      </c>
      <c r="D72" s="292" t="s">
        <v>238</v>
      </c>
      <c r="E72" s="15" t="s">
        <v>1</v>
      </c>
      <c r="F72" s="293">
        <v>3</v>
      </c>
      <c r="G72" s="36"/>
      <c r="H72" s="42"/>
    </row>
    <row r="73" s="2" customFormat="1" ht="16.8" customHeight="1">
      <c r="A73" s="36"/>
      <c r="B73" s="42"/>
      <c r="C73" s="288" t="s">
        <v>245</v>
      </c>
      <c r="D73" s="289" t="s">
        <v>245</v>
      </c>
      <c r="E73" s="290" t="s">
        <v>1</v>
      </c>
      <c r="F73" s="291">
        <v>3.2000000000000002</v>
      </c>
      <c r="G73" s="36"/>
      <c r="H73" s="42"/>
    </row>
    <row r="74" s="2" customFormat="1" ht="16.8" customHeight="1">
      <c r="A74" s="36"/>
      <c r="B74" s="42"/>
      <c r="C74" s="292" t="s">
        <v>245</v>
      </c>
      <c r="D74" s="292" t="s">
        <v>246</v>
      </c>
      <c r="E74" s="15" t="s">
        <v>1</v>
      </c>
      <c r="F74" s="293">
        <v>3.2000000000000002</v>
      </c>
      <c r="G74" s="36"/>
      <c r="H74" s="42"/>
    </row>
    <row r="75" s="2" customFormat="1" ht="16.8" customHeight="1">
      <c r="A75" s="36"/>
      <c r="B75" s="42"/>
      <c r="C75" s="288" t="s">
        <v>252</v>
      </c>
      <c r="D75" s="289" t="s">
        <v>252</v>
      </c>
      <c r="E75" s="290" t="s">
        <v>1</v>
      </c>
      <c r="F75" s="291">
        <v>3.2000000000000002</v>
      </c>
      <c r="G75" s="36"/>
      <c r="H75" s="42"/>
    </row>
    <row r="76" s="2" customFormat="1" ht="16.8" customHeight="1">
      <c r="A76" s="36"/>
      <c r="B76" s="42"/>
      <c r="C76" s="292" t="s">
        <v>252</v>
      </c>
      <c r="D76" s="292" t="s">
        <v>253</v>
      </c>
      <c r="E76" s="15" t="s">
        <v>1</v>
      </c>
      <c r="F76" s="293">
        <v>3.2000000000000002</v>
      </c>
      <c r="G76" s="36"/>
      <c r="H76" s="42"/>
    </row>
    <row r="77" s="2" customFormat="1" ht="16.8" customHeight="1">
      <c r="A77" s="36"/>
      <c r="B77" s="42"/>
      <c r="C77" s="288" t="s">
        <v>156</v>
      </c>
      <c r="D77" s="289" t="s">
        <v>156</v>
      </c>
      <c r="E77" s="290" t="s">
        <v>1</v>
      </c>
      <c r="F77" s="291">
        <v>1</v>
      </c>
      <c r="G77" s="36"/>
      <c r="H77" s="42"/>
    </row>
    <row r="78" s="2" customFormat="1" ht="16.8" customHeight="1">
      <c r="A78" s="36"/>
      <c r="B78" s="42"/>
      <c r="C78" s="292" t="s">
        <v>156</v>
      </c>
      <c r="D78" s="292" t="s">
        <v>157</v>
      </c>
      <c r="E78" s="15" t="s">
        <v>1</v>
      </c>
      <c r="F78" s="293">
        <v>1</v>
      </c>
      <c r="G78" s="36"/>
      <c r="H78" s="42"/>
    </row>
    <row r="79" s="2" customFormat="1" ht="16.8" customHeight="1">
      <c r="A79" s="36"/>
      <c r="B79" s="42"/>
      <c r="C79" s="288" t="s">
        <v>163</v>
      </c>
      <c r="D79" s="289" t="s">
        <v>163</v>
      </c>
      <c r="E79" s="290" t="s">
        <v>1</v>
      </c>
      <c r="F79" s="291">
        <v>1</v>
      </c>
      <c r="G79" s="36"/>
      <c r="H79" s="42"/>
    </row>
    <row r="80" s="2" customFormat="1" ht="16.8" customHeight="1">
      <c r="A80" s="36"/>
      <c r="B80" s="42"/>
      <c r="C80" s="292" t="s">
        <v>163</v>
      </c>
      <c r="D80" s="292" t="s">
        <v>164</v>
      </c>
      <c r="E80" s="15" t="s">
        <v>1</v>
      </c>
      <c r="F80" s="293">
        <v>1</v>
      </c>
      <c r="G80" s="36"/>
      <c r="H80" s="42"/>
    </row>
    <row r="81" s="2" customFormat="1" ht="16.8" customHeight="1">
      <c r="A81" s="36"/>
      <c r="B81" s="42"/>
      <c r="C81" s="288" t="s">
        <v>178</v>
      </c>
      <c r="D81" s="289" t="s">
        <v>178</v>
      </c>
      <c r="E81" s="290" t="s">
        <v>1</v>
      </c>
      <c r="F81" s="291">
        <v>1</v>
      </c>
      <c r="G81" s="36"/>
      <c r="H81" s="42"/>
    </row>
    <row r="82" s="2" customFormat="1" ht="16.8" customHeight="1">
      <c r="A82" s="36"/>
      <c r="B82" s="42"/>
      <c r="C82" s="292" t="s">
        <v>178</v>
      </c>
      <c r="D82" s="292" t="s">
        <v>179</v>
      </c>
      <c r="E82" s="15" t="s">
        <v>1</v>
      </c>
      <c r="F82" s="293">
        <v>1</v>
      </c>
      <c r="G82" s="36"/>
      <c r="H82" s="42"/>
    </row>
    <row r="83" s="2" customFormat="1" ht="16.8" customHeight="1">
      <c r="A83" s="36"/>
      <c r="B83" s="42"/>
      <c r="C83" s="288" t="s">
        <v>185</v>
      </c>
      <c r="D83" s="289" t="s">
        <v>185</v>
      </c>
      <c r="E83" s="290" t="s">
        <v>1</v>
      </c>
      <c r="F83" s="291">
        <v>1</v>
      </c>
      <c r="G83" s="36"/>
      <c r="H83" s="42"/>
    </row>
    <row r="84" s="2" customFormat="1" ht="16.8" customHeight="1">
      <c r="A84" s="36"/>
      <c r="B84" s="42"/>
      <c r="C84" s="292" t="s">
        <v>185</v>
      </c>
      <c r="D84" s="292" t="s">
        <v>186</v>
      </c>
      <c r="E84" s="15" t="s">
        <v>1</v>
      </c>
      <c r="F84" s="293">
        <v>1</v>
      </c>
      <c r="G84" s="36"/>
      <c r="H84" s="42"/>
    </row>
    <row r="85" s="2" customFormat="1" ht="26.4" customHeight="1">
      <c r="A85" s="36"/>
      <c r="B85" s="42"/>
      <c r="C85" s="287" t="s">
        <v>1639</v>
      </c>
      <c r="D85" s="287" t="s">
        <v>85</v>
      </c>
      <c r="E85" s="36"/>
      <c r="F85" s="36"/>
      <c r="G85" s="36"/>
      <c r="H85" s="42"/>
    </row>
    <row r="86" s="2" customFormat="1" ht="16.8" customHeight="1">
      <c r="A86" s="36"/>
      <c r="B86" s="42"/>
      <c r="C86" s="288" t="s">
        <v>141</v>
      </c>
      <c r="D86" s="289" t="s">
        <v>141</v>
      </c>
      <c r="E86" s="290" t="s">
        <v>1</v>
      </c>
      <c r="F86" s="291">
        <v>273</v>
      </c>
      <c r="G86" s="36"/>
      <c r="H86" s="42"/>
    </row>
    <row r="87" s="2" customFormat="1" ht="16.8" customHeight="1">
      <c r="A87" s="36"/>
      <c r="B87" s="42"/>
      <c r="C87" s="292" t="s">
        <v>141</v>
      </c>
      <c r="D87" s="292" t="s">
        <v>278</v>
      </c>
      <c r="E87" s="15" t="s">
        <v>1</v>
      </c>
      <c r="F87" s="293">
        <v>273</v>
      </c>
      <c r="G87" s="36"/>
      <c r="H87" s="42"/>
    </row>
    <row r="88" s="2" customFormat="1" ht="16.8" customHeight="1">
      <c r="A88" s="36"/>
      <c r="B88" s="42"/>
      <c r="C88" s="288" t="s">
        <v>206</v>
      </c>
      <c r="D88" s="289" t="s">
        <v>206</v>
      </c>
      <c r="E88" s="290" t="s">
        <v>1</v>
      </c>
      <c r="F88" s="291">
        <v>8</v>
      </c>
      <c r="G88" s="36"/>
      <c r="H88" s="42"/>
    </row>
    <row r="89" s="2" customFormat="1" ht="16.8" customHeight="1">
      <c r="A89" s="36"/>
      <c r="B89" s="42"/>
      <c r="C89" s="292" t="s">
        <v>206</v>
      </c>
      <c r="D89" s="292" t="s">
        <v>343</v>
      </c>
      <c r="E89" s="15" t="s">
        <v>1</v>
      </c>
      <c r="F89" s="293">
        <v>8</v>
      </c>
      <c r="G89" s="36"/>
      <c r="H89" s="42"/>
    </row>
    <row r="90" s="2" customFormat="1" ht="16.8" customHeight="1">
      <c r="A90" s="36"/>
      <c r="B90" s="42"/>
      <c r="C90" s="288" t="s">
        <v>235</v>
      </c>
      <c r="D90" s="289" t="s">
        <v>235</v>
      </c>
      <c r="E90" s="290" t="s">
        <v>1</v>
      </c>
      <c r="F90" s="291">
        <v>24</v>
      </c>
      <c r="G90" s="36"/>
      <c r="H90" s="42"/>
    </row>
    <row r="91" s="2" customFormat="1" ht="16.8" customHeight="1">
      <c r="A91" s="36"/>
      <c r="B91" s="42"/>
      <c r="C91" s="292" t="s">
        <v>235</v>
      </c>
      <c r="D91" s="292" t="s">
        <v>360</v>
      </c>
      <c r="E91" s="15" t="s">
        <v>1</v>
      </c>
      <c r="F91" s="293">
        <v>24</v>
      </c>
      <c r="G91" s="36"/>
      <c r="H91" s="42"/>
    </row>
    <row r="92" s="2" customFormat="1" ht="16.8" customHeight="1">
      <c r="A92" s="36"/>
      <c r="B92" s="42"/>
      <c r="C92" s="288" t="s">
        <v>284</v>
      </c>
      <c r="D92" s="289" t="s">
        <v>284</v>
      </c>
      <c r="E92" s="290" t="s">
        <v>1</v>
      </c>
      <c r="F92" s="291">
        <v>80</v>
      </c>
      <c r="G92" s="36"/>
      <c r="H92" s="42"/>
    </row>
    <row r="93" s="2" customFormat="1" ht="16.8" customHeight="1">
      <c r="A93" s="36"/>
      <c r="B93" s="42"/>
      <c r="C93" s="292" t="s">
        <v>1</v>
      </c>
      <c r="D93" s="292" t="s">
        <v>283</v>
      </c>
      <c r="E93" s="15" t="s">
        <v>1</v>
      </c>
      <c r="F93" s="293">
        <v>0</v>
      </c>
      <c r="G93" s="36"/>
      <c r="H93" s="42"/>
    </row>
    <row r="94" s="2" customFormat="1" ht="16.8" customHeight="1">
      <c r="A94" s="36"/>
      <c r="B94" s="42"/>
      <c r="C94" s="292" t="s">
        <v>284</v>
      </c>
      <c r="D94" s="292" t="s">
        <v>285</v>
      </c>
      <c r="E94" s="15" t="s">
        <v>1</v>
      </c>
      <c r="F94" s="293">
        <v>80</v>
      </c>
      <c r="G94" s="36"/>
      <c r="H94" s="42"/>
    </row>
    <row r="95" s="2" customFormat="1" ht="16.8" customHeight="1">
      <c r="A95" s="36"/>
      <c r="B95" s="42"/>
      <c r="C95" s="294" t="s">
        <v>1638</v>
      </c>
      <c r="D95" s="36"/>
      <c r="E95" s="36"/>
      <c r="F95" s="36"/>
      <c r="G95" s="36"/>
      <c r="H95" s="42"/>
    </row>
    <row r="96" s="2" customFormat="1" ht="16.8" customHeight="1">
      <c r="A96" s="36"/>
      <c r="B96" s="42"/>
      <c r="C96" s="292" t="s">
        <v>279</v>
      </c>
      <c r="D96" s="292" t="s">
        <v>280</v>
      </c>
      <c r="E96" s="15" t="s">
        <v>191</v>
      </c>
      <c r="F96" s="293">
        <v>104</v>
      </c>
      <c r="G96" s="36"/>
      <c r="H96" s="42"/>
    </row>
    <row r="97" s="2" customFormat="1" ht="16.8" customHeight="1">
      <c r="A97" s="36"/>
      <c r="B97" s="42"/>
      <c r="C97" s="288" t="s">
        <v>378</v>
      </c>
      <c r="D97" s="289" t="s">
        <v>378</v>
      </c>
      <c r="E97" s="290" t="s">
        <v>1</v>
      </c>
      <c r="F97" s="291">
        <v>24</v>
      </c>
      <c r="G97" s="36"/>
      <c r="H97" s="42"/>
    </row>
    <row r="98" s="2" customFormat="1" ht="16.8" customHeight="1">
      <c r="A98" s="36"/>
      <c r="B98" s="42"/>
      <c r="C98" s="292" t="s">
        <v>378</v>
      </c>
      <c r="D98" s="292" t="s">
        <v>360</v>
      </c>
      <c r="E98" s="15" t="s">
        <v>1</v>
      </c>
      <c r="F98" s="293">
        <v>24</v>
      </c>
      <c r="G98" s="36"/>
      <c r="H98" s="42"/>
    </row>
    <row r="99" s="2" customFormat="1" ht="16.8" customHeight="1">
      <c r="A99" s="36"/>
      <c r="B99" s="42"/>
      <c r="C99" s="288" t="s">
        <v>397</v>
      </c>
      <c r="D99" s="289" t="s">
        <v>397</v>
      </c>
      <c r="E99" s="290" t="s">
        <v>1</v>
      </c>
      <c r="F99" s="291">
        <v>24</v>
      </c>
      <c r="G99" s="36"/>
      <c r="H99" s="42"/>
    </row>
    <row r="100" s="2" customFormat="1" ht="16.8" customHeight="1">
      <c r="A100" s="36"/>
      <c r="B100" s="42"/>
      <c r="C100" s="292" t="s">
        <v>397</v>
      </c>
      <c r="D100" s="292" t="s">
        <v>360</v>
      </c>
      <c r="E100" s="15" t="s">
        <v>1</v>
      </c>
      <c r="F100" s="293">
        <v>24</v>
      </c>
      <c r="G100" s="36"/>
      <c r="H100" s="42"/>
    </row>
    <row r="101" s="2" customFormat="1" ht="16.8" customHeight="1">
      <c r="A101" s="36"/>
      <c r="B101" s="42"/>
      <c r="C101" s="288" t="s">
        <v>418</v>
      </c>
      <c r="D101" s="289" t="s">
        <v>418</v>
      </c>
      <c r="E101" s="290" t="s">
        <v>1</v>
      </c>
      <c r="F101" s="291">
        <v>24</v>
      </c>
      <c r="G101" s="36"/>
      <c r="H101" s="42"/>
    </row>
    <row r="102" s="2" customFormat="1" ht="16.8" customHeight="1">
      <c r="A102" s="36"/>
      <c r="B102" s="42"/>
      <c r="C102" s="292" t="s">
        <v>418</v>
      </c>
      <c r="D102" s="292" t="s">
        <v>360</v>
      </c>
      <c r="E102" s="15" t="s">
        <v>1</v>
      </c>
      <c r="F102" s="293">
        <v>24</v>
      </c>
      <c r="G102" s="36"/>
      <c r="H102" s="42"/>
    </row>
    <row r="103" s="2" customFormat="1" ht="16.8" customHeight="1">
      <c r="A103" s="36"/>
      <c r="B103" s="42"/>
      <c r="C103" s="288" t="s">
        <v>293</v>
      </c>
      <c r="D103" s="289" t="s">
        <v>293</v>
      </c>
      <c r="E103" s="290" t="s">
        <v>1</v>
      </c>
      <c r="F103" s="291">
        <v>47</v>
      </c>
      <c r="G103" s="36"/>
      <c r="H103" s="42"/>
    </row>
    <row r="104" s="2" customFormat="1" ht="16.8" customHeight="1">
      <c r="A104" s="36"/>
      <c r="B104" s="42"/>
      <c r="C104" s="292" t="s">
        <v>1</v>
      </c>
      <c r="D104" s="292" t="s">
        <v>283</v>
      </c>
      <c r="E104" s="15" t="s">
        <v>1</v>
      </c>
      <c r="F104" s="293">
        <v>0</v>
      </c>
      <c r="G104" s="36"/>
      <c r="H104" s="42"/>
    </row>
    <row r="105" s="2" customFormat="1" ht="16.8" customHeight="1">
      <c r="A105" s="36"/>
      <c r="B105" s="42"/>
      <c r="C105" s="292" t="s">
        <v>293</v>
      </c>
      <c r="D105" s="292" t="s">
        <v>294</v>
      </c>
      <c r="E105" s="15" t="s">
        <v>1</v>
      </c>
      <c r="F105" s="293">
        <v>47</v>
      </c>
      <c r="G105" s="36"/>
      <c r="H105" s="42"/>
    </row>
    <row r="106" s="2" customFormat="1" ht="16.8" customHeight="1">
      <c r="A106" s="36"/>
      <c r="B106" s="42"/>
      <c r="C106" s="294" t="s">
        <v>1638</v>
      </c>
      <c r="D106" s="36"/>
      <c r="E106" s="36"/>
      <c r="F106" s="36"/>
      <c r="G106" s="36"/>
      <c r="H106" s="42"/>
    </row>
    <row r="107" s="2" customFormat="1" ht="16.8" customHeight="1">
      <c r="A107" s="36"/>
      <c r="B107" s="42"/>
      <c r="C107" s="292" t="s">
        <v>289</v>
      </c>
      <c r="D107" s="292" t="s">
        <v>290</v>
      </c>
      <c r="E107" s="15" t="s">
        <v>191</v>
      </c>
      <c r="F107" s="293">
        <v>68</v>
      </c>
      <c r="G107" s="36"/>
      <c r="H107" s="42"/>
    </row>
    <row r="108" s="2" customFormat="1" ht="16.8" customHeight="1">
      <c r="A108" s="36"/>
      <c r="B108" s="42"/>
      <c r="C108" s="288" t="s">
        <v>439</v>
      </c>
      <c r="D108" s="289" t="s">
        <v>439</v>
      </c>
      <c r="E108" s="290" t="s">
        <v>1</v>
      </c>
      <c r="F108" s="291">
        <v>24</v>
      </c>
      <c r="G108" s="36"/>
      <c r="H108" s="42"/>
    </row>
    <row r="109" s="2" customFormat="1" ht="16.8" customHeight="1">
      <c r="A109" s="36"/>
      <c r="B109" s="42"/>
      <c r="C109" s="292" t="s">
        <v>439</v>
      </c>
      <c r="D109" s="292" t="s">
        <v>360</v>
      </c>
      <c r="E109" s="15" t="s">
        <v>1</v>
      </c>
      <c r="F109" s="293">
        <v>24</v>
      </c>
      <c r="G109" s="36"/>
      <c r="H109" s="42"/>
    </row>
    <row r="110" s="2" customFormat="1" ht="16.8" customHeight="1">
      <c r="A110" s="36"/>
      <c r="B110" s="42"/>
      <c r="C110" s="288" t="s">
        <v>460</v>
      </c>
      <c r="D110" s="289" t="s">
        <v>460</v>
      </c>
      <c r="E110" s="290" t="s">
        <v>1</v>
      </c>
      <c r="F110" s="291">
        <v>24</v>
      </c>
      <c r="G110" s="36"/>
      <c r="H110" s="42"/>
    </row>
    <row r="111" s="2" customFormat="1" ht="16.8" customHeight="1">
      <c r="A111" s="36"/>
      <c r="B111" s="42"/>
      <c r="C111" s="292" t="s">
        <v>460</v>
      </c>
      <c r="D111" s="292" t="s">
        <v>360</v>
      </c>
      <c r="E111" s="15" t="s">
        <v>1</v>
      </c>
      <c r="F111" s="293">
        <v>24</v>
      </c>
      <c r="G111" s="36"/>
      <c r="H111" s="42"/>
    </row>
    <row r="112" s="2" customFormat="1" ht="16.8" customHeight="1">
      <c r="A112" s="36"/>
      <c r="B112" s="42"/>
      <c r="C112" s="288" t="s">
        <v>467</v>
      </c>
      <c r="D112" s="289" t="s">
        <v>467</v>
      </c>
      <c r="E112" s="290" t="s">
        <v>1</v>
      </c>
      <c r="F112" s="291">
        <v>340</v>
      </c>
      <c r="G112" s="36"/>
      <c r="H112" s="42"/>
    </row>
    <row r="113" s="2" customFormat="1" ht="16.8" customHeight="1">
      <c r="A113" s="36"/>
      <c r="B113" s="42"/>
      <c r="C113" s="292" t="s">
        <v>467</v>
      </c>
      <c r="D113" s="292" t="s">
        <v>468</v>
      </c>
      <c r="E113" s="15" t="s">
        <v>1</v>
      </c>
      <c r="F113" s="293">
        <v>340</v>
      </c>
      <c r="G113" s="36"/>
      <c r="H113" s="42"/>
    </row>
    <row r="114" s="2" customFormat="1" ht="16.8" customHeight="1">
      <c r="A114" s="36"/>
      <c r="B114" s="42"/>
      <c r="C114" s="294" t="s">
        <v>1638</v>
      </c>
      <c r="D114" s="36"/>
      <c r="E114" s="36"/>
      <c r="F114" s="36"/>
      <c r="G114" s="36"/>
      <c r="H114" s="42"/>
    </row>
    <row r="115" s="2" customFormat="1" ht="16.8" customHeight="1">
      <c r="A115" s="36"/>
      <c r="B115" s="42"/>
      <c r="C115" s="292" t="s">
        <v>463</v>
      </c>
      <c r="D115" s="292" t="s">
        <v>464</v>
      </c>
      <c r="E115" s="15" t="s">
        <v>137</v>
      </c>
      <c r="F115" s="293">
        <v>1162</v>
      </c>
      <c r="G115" s="36"/>
      <c r="H115" s="42"/>
    </row>
    <row r="116" s="2" customFormat="1" ht="16.8" customHeight="1">
      <c r="A116" s="36"/>
      <c r="B116" s="42"/>
      <c r="C116" s="288" t="s">
        <v>731</v>
      </c>
      <c r="D116" s="289" t="s">
        <v>731</v>
      </c>
      <c r="E116" s="290" t="s">
        <v>1</v>
      </c>
      <c r="F116" s="291">
        <v>35.268000000000001</v>
      </c>
      <c r="G116" s="36"/>
      <c r="H116" s="42"/>
    </row>
    <row r="117" s="2" customFormat="1" ht="16.8" customHeight="1">
      <c r="A117" s="36"/>
      <c r="B117" s="42"/>
      <c r="C117" s="292" t="s">
        <v>1</v>
      </c>
      <c r="D117" s="292" t="s">
        <v>1640</v>
      </c>
      <c r="E117" s="15" t="s">
        <v>1</v>
      </c>
      <c r="F117" s="293">
        <v>0</v>
      </c>
      <c r="G117" s="36"/>
      <c r="H117" s="42"/>
    </row>
    <row r="118" s="2" customFormat="1" ht="16.8" customHeight="1">
      <c r="A118" s="36"/>
      <c r="B118" s="42"/>
      <c r="C118" s="292" t="s">
        <v>1</v>
      </c>
      <c r="D118" s="292" t="s">
        <v>1641</v>
      </c>
      <c r="E118" s="15" t="s">
        <v>1</v>
      </c>
      <c r="F118" s="293">
        <v>0</v>
      </c>
      <c r="G118" s="36"/>
      <c r="H118" s="42"/>
    </row>
    <row r="119" s="2" customFormat="1" ht="16.8" customHeight="1">
      <c r="A119" s="36"/>
      <c r="B119" s="42"/>
      <c r="C119" s="292" t="s">
        <v>731</v>
      </c>
      <c r="D119" s="292" t="s">
        <v>1642</v>
      </c>
      <c r="E119" s="15" t="s">
        <v>1</v>
      </c>
      <c r="F119" s="293">
        <v>35.268000000000001</v>
      </c>
      <c r="G119" s="36"/>
      <c r="H119" s="42"/>
    </row>
    <row r="120" s="2" customFormat="1" ht="16.8" customHeight="1">
      <c r="A120" s="36"/>
      <c r="B120" s="42"/>
      <c r="C120" s="288" t="s">
        <v>481</v>
      </c>
      <c r="D120" s="289" t="s">
        <v>481</v>
      </c>
      <c r="E120" s="290" t="s">
        <v>1</v>
      </c>
      <c r="F120" s="291">
        <v>48.804000000000002</v>
      </c>
      <c r="G120" s="36"/>
      <c r="H120" s="42"/>
    </row>
    <row r="121" s="2" customFormat="1" ht="16.8" customHeight="1">
      <c r="A121" s="36"/>
      <c r="B121" s="42"/>
      <c r="C121" s="292" t="s">
        <v>481</v>
      </c>
      <c r="D121" s="292" t="s">
        <v>482</v>
      </c>
      <c r="E121" s="15" t="s">
        <v>1</v>
      </c>
      <c r="F121" s="293">
        <v>48.804000000000002</v>
      </c>
      <c r="G121" s="36"/>
      <c r="H121" s="42"/>
    </row>
    <row r="122" s="2" customFormat="1" ht="16.8" customHeight="1">
      <c r="A122" s="36"/>
      <c r="B122" s="42"/>
      <c r="C122" s="288" t="s">
        <v>155</v>
      </c>
      <c r="D122" s="289" t="s">
        <v>155</v>
      </c>
      <c r="E122" s="290" t="s">
        <v>1</v>
      </c>
      <c r="F122" s="291">
        <v>15</v>
      </c>
      <c r="G122" s="36"/>
      <c r="H122" s="42"/>
    </row>
    <row r="123" s="2" customFormat="1" ht="16.8" customHeight="1">
      <c r="A123" s="36"/>
      <c r="B123" s="42"/>
      <c r="C123" s="292" t="s">
        <v>1</v>
      </c>
      <c r="D123" s="292" t="s">
        <v>283</v>
      </c>
      <c r="E123" s="15" t="s">
        <v>1</v>
      </c>
      <c r="F123" s="293">
        <v>0</v>
      </c>
      <c r="G123" s="36"/>
      <c r="H123" s="42"/>
    </row>
    <row r="124" s="2" customFormat="1" ht="16.8" customHeight="1">
      <c r="A124" s="36"/>
      <c r="B124" s="42"/>
      <c r="C124" s="292" t="s">
        <v>155</v>
      </c>
      <c r="D124" s="292" t="s">
        <v>302</v>
      </c>
      <c r="E124" s="15" t="s">
        <v>1</v>
      </c>
      <c r="F124" s="293">
        <v>15</v>
      </c>
      <c r="G124" s="36"/>
      <c r="H124" s="42"/>
    </row>
    <row r="125" s="2" customFormat="1" ht="16.8" customHeight="1">
      <c r="A125" s="36"/>
      <c r="B125" s="42"/>
      <c r="C125" s="294" t="s">
        <v>1638</v>
      </c>
      <c r="D125" s="36"/>
      <c r="E125" s="36"/>
      <c r="F125" s="36"/>
      <c r="G125" s="36"/>
      <c r="H125" s="42"/>
    </row>
    <row r="126" s="2" customFormat="1" ht="16.8" customHeight="1">
      <c r="A126" s="36"/>
      <c r="B126" s="42"/>
      <c r="C126" s="292" t="s">
        <v>298</v>
      </c>
      <c r="D126" s="292" t="s">
        <v>299</v>
      </c>
      <c r="E126" s="15" t="s">
        <v>191</v>
      </c>
      <c r="F126" s="293">
        <v>19</v>
      </c>
      <c r="G126" s="36"/>
      <c r="H126" s="42"/>
    </row>
    <row r="127" s="2" customFormat="1" ht="16.8" customHeight="1">
      <c r="A127" s="36"/>
      <c r="B127" s="42"/>
      <c r="C127" s="288" t="s">
        <v>488</v>
      </c>
      <c r="D127" s="289" t="s">
        <v>488</v>
      </c>
      <c r="E127" s="290" t="s">
        <v>1</v>
      </c>
      <c r="F127" s="291">
        <v>683.25599999999997</v>
      </c>
      <c r="G127" s="36"/>
      <c r="H127" s="42"/>
    </row>
    <row r="128" s="2" customFormat="1" ht="16.8" customHeight="1">
      <c r="A128" s="36"/>
      <c r="B128" s="42"/>
      <c r="C128" s="292" t="s">
        <v>488</v>
      </c>
      <c r="D128" s="292" t="s">
        <v>489</v>
      </c>
      <c r="E128" s="15" t="s">
        <v>1</v>
      </c>
      <c r="F128" s="293">
        <v>683.25599999999997</v>
      </c>
      <c r="G128" s="36"/>
      <c r="H128" s="42"/>
    </row>
    <row r="129" s="2" customFormat="1" ht="16.8" customHeight="1">
      <c r="A129" s="36"/>
      <c r="B129" s="42"/>
      <c r="C129" s="288" t="s">
        <v>495</v>
      </c>
      <c r="D129" s="289" t="s">
        <v>495</v>
      </c>
      <c r="E129" s="290" t="s">
        <v>1</v>
      </c>
      <c r="F129" s="291">
        <v>48.804000000000002</v>
      </c>
      <c r="G129" s="36"/>
      <c r="H129" s="42"/>
    </row>
    <row r="130" s="2" customFormat="1" ht="16.8" customHeight="1">
      <c r="A130" s="36"/>
      <c r="B130" s="42"/>
      <c r="C130" s="292" t="s">
        <v>495</v>
      </c>
      <c r="D130" s="292" t="s">
        <v>496</v>
      </c>
      <c r="E130" s="15" t="s">
        <v>1</v>
      </c>
      <c r="F130" s="293">
        <v>48.804000000000002</v>
      </c>
      <c r="G130" s="36"/>
      <c r="H130" s="42"/>
    </row>
    <row r="131" s="2" customFormat="1" ht="16.8" customHeight="1">
      <c r="A131" s="36"/>
      <c r="B131" s="42"/>
      <c r="C131" s="288" t="s">
        <v>162</v>
      </c>
      <c r="D131" s="289" t="s">
        <v>162</v>
      </c>
      <c r="E131" s="290" t="s">
        <v>1</v>
      </c>
      <c r="F131" s="291">
        <v>16</v>
      </c>
      <c r="G131" s="36"/>
      <c r="H131" s="42"/>
    </row>
    <row r="132" s="2" customFormat="1" ht="16.8" customHeight="1">
      <c r="A132" s="36"/>
      <c r="B132" s="42"/>
      <c r="C132" s="292" t="s">
        <v>1</v>
      </c>
      <c r="D132" s="292" t="s">
        <v>283</v>
      </c>
      <c r="E132" s="15" t="s">
        <v>1</v>
      </c>
      <c r="F132" s="293">
        <v>0</v>
      </c>
      <c r="G132" s="36"/>
      <c r="H132" s="42"/>
    </row>
    <row r="133" s="2" customFormat="1" ht="16.8" customHeight="1">
      <c r="A133" s="36"/>
      <c r="B133" s="42"/>
      <c r="C133" s="292" t="s">
        <v>162</v>
      </c>
      <c r="D133" s="292" t="s">
        <v>310</v>
      </c>
      <c r="E133" s="15" t="s">
        <v>1</v>
      </c>
      <c r="F133" s="293">
        <v>16</v>
      </c>
      <c r="G133" s="36"/>
      <c r="H133" s="42"/>
    </row>
    <row r="134" s="2" customFormat="1" ht="16.8" customHeight="1">
      <c r="A134" s="36"/>
      <c r="B134" s="42"/>
      <c r="C134" s="288" t="s">
        <v>315</v>
      </c>
      <c r="D134" s="289" t="s">
        <v>315</v>
      </c>
      <c r="E134" s="290" t="s">
        <v>1</v>
      </c>
      <c r="F134" s="291">
        <v>7</v>
      </c>
      <c r="G134" s="36"/>
      <c r="H134" s="42"/>
    </row>
    <row r="135" s="2" customFormat="1" ht="16.8" customHeight="1">
      <c r="A135" s="36"/>
      <c r="B135" s="42"/>
      <c r="C135" s="292" t="s">
        <v>1</v>
      </c>
      <c r="D135" s="292" t="s">
        <v>283</v>
      </c>
      <c r="E135" s="15" t="s">
        <v>1</v>
      </c>
      <c r="F135" s="293">
        <v>0</v>
      </c>
      <c r="G135" s="36"/>
      <c r="H135" s="42"/>
    </row>
    <row r="136" s="2" customFormat="1" ht="16.8" customHeight="1">
      <c r="A136" s="36"/>
      <c r="B136" s="42"/>
      <c r="C136" s="292" t="s">
        <v>315</v>
      </c>
      <c r="D136" s="292" t="s">
        <v>316</v>
      </c>
      <c r="E136" s="15" t="s">
        <v>1</v>
      </c>
      <c r="F136" s="293">
        <v>7</v>
      </c>
      <c r="G136" s="36"/>
      <c r="H136" s="42"/>
    </row>
    <row r="137" s="2" customFormat="1" ht="16.8" customHeight="1">
      <c r="A137" s="36"/>
      <c r="B137" s="42"/>
      <c r="C137" s="288" t="s">
        <v>321</v>
      </c>
      <c r="D137" s="289" t="s">
        <v>321</v>
      </c>
      <c r="E137" s="290" t="s">
        <v>1</v>
      </c>
      <c r="F137" s="291">
        <v>1</v>
      </c>
      <c r="G137" s="36"/>
      <c r="H137" s="42"/>
    </row>
    <row r="138" s="2" customFormat="1" ht="16.8" customHeight="1">
      <c r="A138" s="36"/>
      <c r="B138" s="42"/>
      <c r="C138" s="292" t="s">
        <v>1</v>
      </c>
      <c r="D138" s="292" t="s">
        <v>283</v>
      </c>
      <c r="E138" s="15" t="s">
        <v>1</v>
      </c>
      <c r="F138" s="293">
        <v>0</v>
      </c>
      <c r="G138" s="36"/>
      <c r="H138" s="42"/>
    </row>
    <row r="139" s="2" customFormat="1" ht="16.8" customHeight="1">
      <c r="A139" s="36"/>
      <c r="B139" s="42"/>
      <c r="C139" s="292" t="s">
        <v>321</v>
      </c>
      <c r="D139" s="292" t="s">
        <v>322</v>
      </c>
      <c r="E139" s="15" t="s">
        <v>1</v>
      </c>
      <c r="F139" s="293">
        <v>1</v>
      </c>
      <c r="G139" s="36"/>
      <c r="H139" s="42"/>
    </row>
    <row r="140" s="2" customFormat="1" ht="16.8" customHeight="1">
      <c r="A140" s="36"/>
      <c r="B140" s="42"/>
      <c r="C140" s="288" t="s">
        <v>260</v>
      </c>
      <c r="D140" s="289" t="s">
        <v>260</v>
      </c>
      <c r="E140" s="290" t="s">
        <v>1</v>
      </c>
      <c r="F140" s="291">
        <v>24</v>
      </c>
      <c r="G140" s="36"/>
      <c r="H140" s="42"/>
    </row>
    <row r="141" s="2" customFormat="1" ht="16.8" customHeight="1">
      <c r="A141" s="36"/>
      <c r="B141" s="42"/>
      <c r="C141" s="292" t="s">
        <v>260</v>
      </c>
      <c r="D141" s="292" t="s">
        <v>286</v>
      </c>
      <c r="E141" s="15" t="s">
        <v>1</v>
      </c>
      <c r="F141" s="293">
        <v>24</v>
      </c>
      <c r="G141" s="36"/>
      <c r="H141" s="42"/>
    </row>
    <row r="142" s="2" customFormat="1" ht="16.8" customHeight="1">
      <c r="A142" s="36"/>
      <c r="B142" s="42"/>
      <c r="C142" s="294" t="s">
        <v>1638</v>
      </c>
      <c r="D142" s="36"/>
      <c r="E142" s="36"/>
      <c r="F142" s="36"/>
      <c r="G142" s="36"/>
      <c r="H142" s="42"/>
    </row>
    <row r="143" s="2" customFormat="1" ht="16.8" customHeight="1">
      <c r="A143" s="36"/>
      <c r="B143" s="42"/>
      <c r="C143" s="292" t="s">
        <v>279</v>
      </c>
      <c r="D143" s="292" t="s">
        <v>280</v>
      </c>
      <c r="E143" s="15" t="s">
        <v>191</v>
      </c>
      <c r="F143" s="293">
        <v>104</v>
      </c>
      <c r="G143" s="36"/>
      <c r="H143" s="42"/>
    </row>
    <row r="144" s="2" customFormat="1" ht="16.8" customHeight="1">
      <c r="A144" s="36"/>
      <c r="B144" s="42"/>
      <c r="C144" s="288" t="s">
        <v>262</v>
      </c>
      <c r="D144" s="289" t="s">
        <v>262</v>
      </c>
      <c r="E144" s="290" t="s">
        <v>1</v>
      </c>
      <c r="F144" s="291">
        <v>21</v>
      </c>
      <c r="G144" s="36"/>
      <c r="H144" s="42"/>
    </row>
    <row r="145" s="2" customFormat="1" ht="16.8" customHeight="1">
      <c r="A145" s="36"/>
      <c r="B145" s="42"/>
      <c r="C145" s="292" t="s">
        <v>262</v>
      </c>
      <c r="D145" s="292" t="s">
        <v>295</v>
      </c>
      <c r="E145" s="15" t="s">
        <v>1</v>
      </c>
      <c r="F145" s="293">
        <v>21</v>
      </c>
      <c r="G145" s="36"/>
      <c r="H145" s="42"/>
    </row>
    <row r="146" s="2" customFormat="1" ht="16.8" customHeight="1">
      <c r="A146" s="36"/>
      <c r="B146" s="42"/>
      <c r="C146" s="294" t="s">
        <v>1638</v>
      </c>
      <c r="D146" s="36"/>
      <c r="E146" s="36"/>
      <c r="F146" s="36"/>
      <c r="G146" s="36"/>
      <c r="H146" s="42"/>
    </row>
    <row r="147" s="2" customFormat="1" ht="16.8" customHeight="1">
      <c r="A147" s="36"/>
      <c r="B147" s="42"/>
      <c r="C147" s="292" t="s">
        <v>289</v>
      </c>
      <c r="D147" s="292" t="s">
        <v>290</v>
      </c>
      <c r="E147" s="15" t="s">
        <v>191</v>
      </c>
      <c r="F147" s="293">
        <v>68</v>
      </c>
      <c r="G147" s="36"/>
      <c r="H147" s="42"/>
    </row>
    <row r="148" s="2" customFormat="1" ht="16.8" customHeight="1">
      <c r="A148" s="36"/>
      <c r="B148" s="42"/>
      <c r="C148" s="288" t="s">
        <v>263</v>
      </c>
      <c r="D148" s="289" t="s">
        <v>263</v>
      </c>
      <c r="E148" s="290" t="s">
        <v>1</v>
      </c>
      <c r="F148" s="291">
        <v>350</v>
      </c>
      <c r="G148" s="36"/>
      <c r="H148" s="42"/>
    </row>
    <row r="149" s="2" customFormat="1" ht="16.8" customHeight="1">
      <c r="A149" s="36"/>
      <c r="B149" s="42"/>
      <c r="C149" s="292" t="s">
        <v>263</v>
      </c>
      <c r="D149" s="292" t="s">
        <v>469</v>
      </c>
      <c r="E149" s="15" t="s">
        <v>1</v>
      </c>
      <c r="F149" s="293">
        <v>350</v>
      </c>
      <c r="G149" s="36"/>
      <c r="H149" s="42"/>
    </row>
    <row r="150" s="2" customFormat="1" ht="16.8" customHeight="1">
      <c r="A150" s="36"/>
      <c r="B150" s="42"/>
      <c r="C150" s="294" t="s">
        <v>1638</v>
      </c>
      <c r="D150" s="36"/>
      <c r="E150" s="36"/>
      <c r="F150" s="36"/>
      <c r="G150" s="36"/>
      <c r="H150" s="42"/>
    </row>
    <row r="151" s="2" customFormat="1" ht="16.8" customHeight="1">
      <c r="A151" s="36"/>
      <c r="B151" s="42"/>
      <c r="C151" s="292" t="s">
        <v>463</v>
      </c>
      <c r="D151" s="292" t="s">
        <v>464</v>
      </c>
      <c r="E151" s="15" t="s">
        <v>137</v>
      </c>
      <c r="F151" s="293">
        <v>1162</v>
      </c>
      <c r="G151" s="36"/>
      <c r="H151" s="42"/>
    </row>
    <row r="152" s="2" customFormat="1" ht="16.8" customHeight="1">
      <c r="A152" s="36"/>
      <c r="B152" s="42"/>
      <c r="C152" s="288" t="s">
        <v>1643</v>
      </c>
      <c r="D152" s="289" t="s">
        <v>1643</v>
      </c>
      <c r="E152" s="290" t="s">
        <v>1</v>
      </c>
      <c r="F152" s="291">
        <v>106.76000000000001</v>
      </c>
      <c r="G152" s="36"/>
      <c r="H152" s="42"/>
    </row>
    <row r="153" s="2" customFormat="1" ht="16.8" customHeight="1">
      <c r="A153" s="36"/>
      <c r="B153" s="42"/>
      <c r="C153" s="292" t="s">
        <v>1643</v>
      </c>
      <c r="D153" s="292" t="s">
        <v>1644</v>
      </c>
      <c r="E153" s="15" t="s">
        <v>1</v>
      </c>
      <c r="F153" s="293">
        <v>106.76000000000001</v>
      </c>
      <c r="G153" s="36"/>
      <c r="H153" s="42"/>
    </row>
    <row r="154" s="2" customFormat="1" ht="16.8" customHeight="1">
      <c r="A154" s="36"/>
      <c r="B154" s="42"/>
      <c r="C154" s="288" t="s">
        <v>156</v>
      </c>
      <c r="D154" s="289" t="s">
        <v>156</v>
      </c>
      <c r="E154" s="290" t="s">
        <v>1</v>
      </c>
      <c r="F154" s="291">
        <v>4</v>
      </c>
      <c r="G154" s="36"/>
      <c r="H154" s="42"/>
    </row>
    <row r="155" s="2" customFormat="1" ht="16.8" customHeight="1">
      <c r="A155" s="36"/>
      <c r="B155" s="42"/>
      <c r="C155" s="292" t="s">
        <v>156</v>
      </c>
      <c r="D155" s="292" t="s">
        <v>303</v>
      </c>
      <c r="E155" s="15" t="s">
        <v>1</v>
      </c>
      <c r="F155" s="293">
        <v>4</v>
      </c>
      <c r="G155" s="36"/>
      <c r="H155" s="42"/>
    </row>
    <row r="156" s="2" customFormat="1" ht="16.8" customHeight="1">
      <c r="A156" s="36"/>
      <c r="B156" s="42"/>
      <c r="C156" s="294" t="s">
        <v>1638</v>
      </c>
      <c r="D156" s="36"/>
      <c r="E156" s="36"/>
      <c r="F156" s="36"/>
      <c r="G156" s="36"/>
      <c r="H156" s="42"/>
    </row>
    <row r="157" s="2" customFormat="1" ht="16.8" customHeight="1">
      <c r="A157" s="36"/>
      <c r="B157" s="42"/>
      <c r="C157" s="292" t="s">
        <v>298</v>
      </c>
      <c r="D157" s="292" t="s">
        <v>299</v>
      </c>
      <c r="E157" s="15" t="s">
        <v>191</v>
      </c>
      <c r="F157" s="293">
        <v>19</v>
      </c>
      <c r="G157" s="36"/>
      <c r="H157" s="42"/>
    </row>
    <row r="158" s="2" customFormat="1" ht="16.8" customHeight="1">
      <c r="A158" s="36"/>
      <c r="B158" s="42"/>
      <c r="C158" s="288" t="s">
        <v>287</v>
      </c>
      <c r="D158" s="289" t="s">
        <v>287</v>
      </c>
      <c r="E158" s="290" t="s">
        <v>1</v>
      </c>
      <c r="F158" s="291">
        <v>104</v>
      </c>
      <c r="G158" s="36"/>
      <c r="H158" s="42"/>
    </row>
    <row r="159" s="2" customFormat="1" ht="16.8" customHeight="1">
      <c r="A159" s="36"/>
      <c r="B159" s="42"/>
      <c r="C159" s="292" t="s">
        <v>287</v>
      </c>
      <c r="D159" s="292" t="s">
        <v>288</v>
      </c>
      <c r="E159" s="15" t="s">
        <v>1</v>
      </c>
      <c r="F159" s="293">
        <v>104</v>
      </c>
      <c r="G159" s="36"/>
      <c r="H159" s="42"/>
    </row>
    <row r="160" s="2" customFormat="1" ht="16.8" customHeight="1">
      <c r="A160" s="36"/>
      <c r="B160" s="42"/>
      <c r="C160" s="288" t="s">
        <v>296</v>
      </c>
      <c r="D160" s="289" t="s">
        <v>296</v>
      </c>
      <c r="E160" s="290" t="s">
        <v>1</v>
      </c>
      <c r="F160" s="291">
        <v>68</v>
      </c>
      <c r="G160" s="36"/>
      <c r="H160" s="42"/>
    </row>
    <row r="161" s="2" customFormat="1" ht="16.8" customHeight="1">
      <c r="A161" s="36"/>
      <c r="B161" s="42"/>
      <c r="C161" s="292" t="s">
        <v>296</v>
      </c>
      <c r="D161" s="292" t="s">
        <v>297</v>
      </c>
      <c r="E161" s="15" t="s">
        <v>1</v>
      </c>
      <c r="F161" s="293">
        <v>68</v>
      </c>
      <c r="G161" s="36"/>
      <c r="H161" s="42"/>
    </row>
    <row r="162" s="2" customFormat="1" ht="16.8" customHeight="1">
      <c r="A162" s="36"/>
      <c r="B162" s="42"/>
      <c r="C162" s="288" t="s">
        <v>265</v>
      </c>
      <c r="D162" s="289" t="s">
        <v>265</v>
      </c>
      <c r="E162" s="290" t="s">
        <v>1</v>
      </c>
      <c r="F162" s="291">
        <v>472</v>
      </c>
      <c r="G162" s="36"/>
      <c r="H162" s="42"/>
    </row>
    <row r="163" s="2" customFormat="1" ht="16.8" customHeight="1">
      <c r="A163" s="36"/>
      <c r="B163" s="42"/>
      <c r="C163" s="292" t="s">
        <v>265</v>
      </c>
      <c r="D163" s="292" t="s">
        <v>470</v>
      </c>
      <c r="E163" s="15" t="s">
        <v>1</v>
      </c>
      <c r="F163" s="293">
        <v>472</v>
      </c>
      <c r="G163" s="36"/>
      <c r="H163" s="42"/>
    </row>
    <row r="164" s="2" customFormat="1" ht="16.8" customHeight="1">
      <c r="A164" s="36"/>
      <c r="B164" s="42"/>
      <c r="C164" s="294" t="s">
        <v>1638</v>
      </c>
      <c r="D164" s="36"/>
      <c r="E164" s="36"/>
      <c r="F164" s="36"/>
      <c r="G164" s="36"/>
      <c r="H164" s="42"/>
    </row>
    <row r="165" s="2" customFormat="1" ht="16.8" customHeight="1">
      <c r="A165" s="36"/>
      <c r="B165" s="42"/>
      <c r="C165" s="292" t="s">
        <v>463</v>
      </c>
      <c r="D165" s="292" t="s">
        <v>464</v>
      </c>
      <c r="E165" s="15" t="s">
        <v>137</v>
      </c>
      <c r="F165" s="293">
        <v>1162</v>
      </c>
      <c r="G165" s="36"/>
      <c r="H165" s="42"/>
    </row>
    <row r="166" s="2" customFormat="1" ht="16.8" customHeight="1">
      <c r="A166" s="36"/>
      <c r="B166" s="42"/>
      <c r="C166" s="288" t="s">
        <v>1645</v>
      </c>
      <c r="D166" s="289" t="s">
        <v>1645</v>
      </c>
      <c r="E166" s="290" t="s">
        <v>1</v>
      </c>
      <c r="F166" s="291">
        <v>116.934</v>
      </c>
      <c r="G166" s="36"/>
      <c r="H166" s="42"/>
    </row>
    <row r="167" s="2" customFormat="1" ht="16.8" customHeight="1">
      <c r="A167" s="36"/>
      <c r="B167" s="42"/>
      <c r="C167" s="292" t="s">
        <v>1645</v>
      </c>
      <c r="D167" s="292" t="s">
        <v>1646</v>
      </c>
      <c r="E167" s="15" t="s">
        <v>1</v>
      </c>
      <c r="F167" s="293">
        <v>116.934</v>
      </c>
      <c r="G167" s="36"/>
      <c r="H167" s="42"/>
    </row>
    <row r="168" s="2" customFormat="1" ht="16.8" customHeight="1">
      <c r="A168" s="36"/>
      <c r="B168" s="42"/>
      <c r="C168" s="288" t="s">
        <v>304</v>
      </c>
      <c r="D168" s="289" t="s">
        <v>304</v>
      </c>
      <c r="E168" s="290" t="s">
        <v>1</v>
      </c>
      <c r="F168" s="291">
        <v>19</v>
      </c>
      <c r="G168" s="36"/>
      <c r="H168" s="42"/>
    </row>
    <row r="169" s="2" customFormat="1" ht="16.8" customHeight="1">
      <c r="A169" s="36"/>
      <c r="B169" s="42"/>
      <c r="C169" s="292" t="s">
        <v>304</v>
      </c>
      <c r="D169" s="292" t="s">
        <v>305</v>
      </c>
      <c r="E169" s="15" t="s">
        <v>1</v>
      </c>
      <c r="F169" s="293">
        <v>19</v>
      </c>
      <c r="G169" s="36"/>
      <c r="H169" s="42"/>
    </row>
    <row r="170" s="2" customFormat="1" ht="16.8" customHeight="1">
      <c r="A170" s="36"/>
      <c r="B170" s="42"/>
      <c r="C170" s="288" t="s">
        <v>471</v>
      </c>
      <c r="D170" s="289" t="s">
        <v>471</v>
      </c>
      <c r="E170" s="290" t="s">
        <v>1</v>
      </c>
      <c r="F170" s="291">
        <v>1162</v>
      </c>
      <c r="G170" s="36"/>
      <c r="H170" s="42"/>
    </row>
    <row r="171" s="2" customFormat="1" ht="16.8" customHeight="1">
      <c r="A171" s="36"/>
      <c r="B171" s="42"/>
      <c r="C171" s="292" t="s">
        <v>471</v>
      </c>
      <c r="D171" s="292" t="s">
        <v>472</v>
      </c>
      <c r="E171" s="15" t="s">
        <v>1</v>
      </c>
      <c r="F171" s="293">
        <v>1162</v>
      </c>
      <c r="G171" s="36"/>
      <c r="H171" s="42"/>
    </row>
    <row r="172" s="2" customFormat="1" ht="16.8" customHeight="1">
      <c r="A172" s="36"/>
      <c r="B172" s="42"/>
      <c r="C172" s="288" t="s">
        <v>1647</v>
      </c>
      <c r="D172" s="289" t="s">
        <v>1647</v>
      </c>
      <c r="E172" s="290" t="s">
        <v>1</v>
      </c>
      <c r="F172" s="291">
        <v>187.19399999999999</v>
      </c>
      <c r="G172" s="36"/>
      <c r="H172" s="42"/>
    </row>
    <row r="173" s="2" customFormat="1" ht="16.8" customHeight="1">
      <c r="A173" s="36"/>
      <c r="B173" s="42"/>
      <c r="C173" s="292" t="s">
        <v>1647</v>
      </c>
      <c r="D173" s="292" t="s">
        <v>1648</v>
      </c>
      <c r="E173" s="15" t="s">
        <v>1</v>
      </c>
      <c r="F173" s="293">
        <v>187.19399999999999</v>
      </c>
      <c r="G173" s="36"/>
      <c r="H173" s="42"/>
    </row>
    <row r="174" s="2" customFormat="1" ht="16.8" customHeight="1">
      <c r="A174" s="36"/>
      <c r="B174" s="42"/>
      <c r="C174" s="288" t="s">
        <v>1649</v>
      </c>
      <c r="D174" s="289" t="s">
        <v>1649</v>
      </c>
      <c r="E174" s="290" t="s">
        <v>1</v>
      </c>
      <c r="F174" s="291">
        <v>151.976</v>
      </c>
      <c r="G174" s="36"/>
      <c r="H174" s="42"/>
    </row>
    <row r="175" s="2" customFormat="1" ht="16.8" customHeight="1">
      <c r="A175" s="36"/>
      <c r="B175" s="42"/>
      <c r="C175" s="292" t="s">
        <v>1649</v>
      </c>
      <c r="D175" s="292" t="s">
        <v>1650</v>
      </c>
      <c r="E175" s="15" t="s">
        <v>1</v>
      </c>
      <c r="F175" s="293">
        <v>151.976</v>
      </c>
      <c r="G175" s="36"/>
      <c r="H175" s="42"/>
    </row>
    <row r="176" s="2" customFormat="1" ht="16.8" customHeight="1">
      <c r="A176" s="36"/>
      <c r="B176" s="42"/>
      <c r="C176" s="288" t="s">
        <v>1651</v>
      </c>
      <c r="D176" s="289" t="s">
        <v>1651</v>
      </c>
      <c r="E176" s="290" t="s">
        <v>1</v>
      </c>
      <c r="F176" s="291">
        <v>598.13199999999995</v>
      </c>
      <c r="G176" s="36"/>
      <c r="H176" s="42"/>
    </row>
    <row r="177" s="2" customFormat="1" ht="16.8" customHeight="1">
      <c r="A177" s="36"/>
      <c r="B177" s="42"/>
      <c r="C177" s="292" t="s">
        <v>1651</v>
      </c>
      <c r="D177" s="292" t="s">
        <v>1652</v>
      </c>
      <c r="E177" s="15" t="s">
        <v>1</v>
      </c>
      <c r="F177" s="293">
        <v>598.13199999999995</v>
      </c>
      <c r="G177" s="36"/>
      <c r="H177" s="42"/>
    </row>
    <row r="178" s="2" customFormat="1" ht="26.4" customHeight="1">
      <c r="A178" s="36"/>
      <c r="B178" s="42"/>
      <c r="C178" s="287" t="s">
        <v>1653</v>
      </c>
      <c r="D178" s="287" t="s">
        <v>88</v>
      </c>
      <c r="E178" s="36"/>
      <c r="F178" s="36"/>
      <c r="G178" s="36"/>
      <c r="H178" s="42"/>
    </row>
    <row r="179" s="2" customFormat="1" ht="16.8" customHeight="1">
      <c r="A179" s="36"/>
      <c r="B179" s="42"/>
      <c r="C179" s="288" t="s">
        <v>141</v>
      </c>
      <c r="D179" s="289" t="s">
        <v>141</v>
      </c>
      <c r="E179" s="290" t="s">
        <v>1</v>
      </c>
      <c r="F179" s="291">
        <v>7874</v>
      </c>
      <c r="G179" s="36"/>
      <c r="H179" s="42"/>
    </row>
    <row r="180" s="2" customFormat="1" ht="16.8" customHeight="1">
      <c r="A180" s="36"/>
      <c r="B180" s="42"/>
      <c r="C180" s="292" t="s">
        <v>141</v>
      </c>
      <c r="D180" s="292" t="s">
        <v>528</v>
      </c>
      <c r="E180" s="15" t="s">
        <v>1</v>
      </c>
      <c r="F180" s="293">
        <v>7874</v>
      </c>
      <c r="G180" s="36"/>
      <c r="H180" s="42"/>
    </row>
    <row r="181" s="2" customFormat="1" ht="16.8" customHeight="1">
      <c r="A181" s="36"/>
      <c r="B181" s="42"/>
      <c r="C181" s="294" t="s">
        <v>1638</v>
      </c>
      <c r="D181" s="36"/>
      <c r="E181" s="36"/>
      <c r="F181" s="36"/>
      <c r="G181" s="36"/>
      <c r="H181" s="42"/>
    </row>
    <row r="182" s="2" customFormat="1" ht="16.8" customHeight="1">
      <c r="A182" s="36"/>
      <c r="B182" s="42"/>
      <c r="C182" s="292" t="s">
        <v>524</v>
      </c>
      <c r="D182" s="292" t="s">
        <v>525</v>
      </c>
      <c r="E182" s="15" t="s">
        <v>274</v>
      </c>
      <c r="F182" s="293">
        <v>8242</v>
      </c>
      <c r="G182" s="36"/>
      <c r="H182" s="42"/>
    </row>
    <row r="183" s="2" customFormat="1" ht="16.8" customHeight="1">
      <c r="A183" s="36"/>
      <c r="B183" s="42"/>
      <c r="C183" s="288" t="s">
        <v>199</v>
      </c>
      <c r="D183" s="289" t="s">
        <v>199</v>
      </c>
      <c r="E183" s="290" t="s">
        <v>1</v>
      </c>
      <c r="F183" s="291">
        <v>919.45000000000005</v>
      </c>
      <c r="G183" s="36"/>
      <c r="H183" s="42"/>
    </row>
    <row r="184" s="2" customFormat="1" ht="16.8" customHeight="1">
      <c r="A184" s="36"/>
      <c r="B184" s="42"/>
      <c r="C184" s="292" t="s">
        <v>199</v>
      </c>
      <c r="D184" s="292" t="s">
        <v>584</v>
      </c>
      <c r="E184" s="15" t="s">
        <v>1</v>
      </c>
      <c r="F184" s="293">
        <v>919.45000000000005</v>
      </c>
      <c r="G184" s="36"/>
      <c r="H184" s="42"/>
    </row>
    <row r="185" s="2" customFormat="1" ht="16.8" customHeight="1">
      <c r="A185" s="36"/>
      <c r="B185" s="42"/>
      <c r="C185" s="288" t="s">
        <v>206</v>
      </c>
      <c r="D185" s="289" t="s">
        <v>206</v>
      </c>
      <c r="E185" s="290" t="s">
        <v>1</v>
      </c>
      <c r="F185" s="291">
        <v>12</v>
      </c>
      <c r="G185" s="36"/>
      <c r="H185" s="42"/>
    </row>
    <row r="186" s="2" customFormat="1" ht="16.8" customHeight="1">
      <c r="A186" s="36"/>
      <c r="B186" s="42"/>
      <c r="C186" s="292" t="s">
        <v>206</v>
      </c>
      <c r="D186" s="292" t="s">
        <v>589</v>
      </c>
      <c r="E186" s="15" t="s">
        <v>1</v>
      </c>
      <c r="F186" s="293">
        <v>12</v>
      </c>
      <c r="G186" s="36"/>
      <c r="H186" s="42"/>
    </row>
    <row r="187" s="2" customFormat="1" ht="16.8" customHeight="1">
      <c r="A187" s="36"/>
      <c r="B187" s="42"/>
      <c r="C187" s="288" t="s">
        <v>102</v>
      </c>
      <c r="D187" s="289" t="s">
        <v>102</v>
      </c>
      <c r="E187" s="290" t="s">
        <v>1</v>
      </c>
      <c r="F187" s="291">
        <v>22.800000000000001</v>
      </c>
      <c r="G187" s="36"/>
      <c r="H187" s="42"/>
    </row>
    <row r="188" s="2" customFormat="1" ht="16.8" customHeight="1">
      <c r="A188" s="36"/>
      <c r="B188" s="42"/>
      <c r="C188" s="292" t="s">
        <v>102</v>
      </c>
      <c r="D188" s="292" t="s">
        <v>593</v>
      </c>
      <c r="E188" s="15" t="s">
        <v>1</v>
      </c>
      <c r="F188" s="293">
        <v>22.800000000000001</v>
      </c>
      <c r="G188" s="36"/>
      <c r="H188" s="42"/>
    </row>
    <row r="189" s="2" customFormat="1" ht="16.8" customHeight="1">
      <c r="A189" s="36"/>
      <c r="B189" s="42"/>
      <c r="C189" s="288" t="s">
        <v>104</v>
      </c>
      <c r="D189" s="289" t="s">
        <v>104</v>
      </c>
      <c r="E189" s="290" t="s">
        <v>1</v>
      </c>
      <c r="F189" s="291">
        <v>820</v>
      </c>
      <c r="G189" s="36"/>
      <c r="H189" s="42"/>
    </row>
    <row r="190" s="2" customFormat="1" ht="16.8" customHeight="1">
      <c r="A190" s="36"/>
      <c r="B190" s="42"/>
      <c r="C190" s="292" t="s">
        <v>104</v>
      </c>
      <c r="D190" s="292" t="s">
        <v>598</v>
      </c>
      <c r="E190" s="15" t="s">
        <v>1</v>
      </c>
      <c r="F190" s="293">
        <v>820</v>
      </c>
      <c r="G190" s="36"/>
      <c r="H190" s="42"/>
    </row>
    <row r="191" s="2" customFormat="1" ht="16.8" customHeight="1">
      <c r="A191" s="36"/>
      <c r="B191" s="42"/>
      <c r="C191" s="288" t="s">
        <v>603</v>
      </c>
      <c r="D191" s="289" t="s">
        <v>603</v>
      </c>
      <c r="E191" s="290" t="s">
        <v>1</v>
      </c>
      <c r="F191" s="291">
        <v>227.55000000000001</v>
      </c>
      <c r="G191" s="36"/>
      <c r="H191" s="42"/>
    </row>
    <row r="192" s="2" customFormat="1" ht="16.8" customHeight="1">
      <c r="A192" s="36"/>
      <c r="B192" s="42"/>
      <c r="C192" s="292" t="s">
        <v>603</v>
      </c>
      <c r="D192" s="292" t="s">
        <v>604</v>
      </c>
      <c r="E192" s="15" t="s">
        <v>1</v>
      </c>
      <c r="F192" s="293">
        <v>227.55000000000001</v>
      </c>
      <c r="G192" s="36"/>
      <c r="H192" s="42"/>
    </row>
    <row r="193" s="2" customFormat="1" ht="16.8" customHeight="1">
      <c r="A193" s="36"/>
      <c r="B193" s="42"/>
      <c r="C193" s="288" t="s">
        <v>243</v>
      </c>
      <c r="D193" s="289" t="s">
        <v>243</v>
      </c>
      <c r="E193" s="290" t="s">
        <v>1</v>
      </c>
      <c r="F193" s="291">
        <v>12.300000000000001</v>
      </c>
      <c r="G193" s="36"/>
      <c r="H193" s="42"/>
    </row>
    <row r="194" s="2" customFormat="1" ht="16.8" customHeight="1">
      <c r="A194" s="36"/>
      <c r="B194" s="42"/>
      <c r="C194" s="292" t="s">
        <v>243</v>
      </c>
      <c r="D194" s="292" t="s">
        <v>614</v>
      </c>
      <c r="E194" s="15" t="s">
        <v>1</v>
      </c>
      <c r="F194" s="293">
        <v>12.300000000000001</v>
      </c>
      <c r="G194" s="36"/>
      <c r="H194" s="42"/>
    </row>
    <row r="195" s="2" customFormat="1" ht="16.8" customHeight="1">
      <c r="A195" s="36"/>
      <c r="B195" s="42"/>
      <c r="C195" s="288" t="s">
        <v>623</v>
      </c>
      <c r="D195" s="289" t="s">
        <v>623</v>
      </c>
      <c r="E195" s="290" t="s">
        <v>1</v>
      </c>
      <c r="F195" s="291">
        <v>820</v>
      </c>
      <c r="G195" s="36"/>
      <c r="H195" s="42"/>
    </row>
    <row r="196" s="2" customFormat="1" ht="16.8" customHeight="1">
      <c r="A196" s="36"/>
      <c r="B196" s="42"/>
      <c r="C196" s="292" t="s">
        <v>623</v>
      </c>
      <c r="D196" s="292" t="s">
        <v>598</v>
      </c>
      <c r="E196" s="15" t="s">
        <v>1</v>
      </c>
      <c r="F196" s="293">
        <v>820</v>
      </c>
      <c r="G196" s="36"/>
      <c r="H196" s="42"/>
    </row>
    <row r="197" s="2" customFormat="1" ht="16.8" customHeight="1">
      <c r="A197" s="36"/>
      <c r="B197" s="42"/>
      <c r="C197" s="288" t="s">
        <v>284</v>
      </c>
      <c r="D197" s="289" t="s">
        <v>284</v>
      </c>
      <c r="E197" s="290" t="s">
        <v>1</v>
      </c>
      <c r="F197" s="291">
        <v>396</v>
      </c>
      <c r="G197" s="36"/>
      <c r="H197" s="42"/>
    </row>
    <row r="198" s="2" customFormat="1" ht="16.8" customHeight="1">
      <c r="A198" s="36"/>
      <c r="B198" s="42"/>
      <c r="C198" s="292" t="s">
        <v>284</v>
      </c>
      <c r="D198" s="292" t="s">
        <v>538</v>
      </c>
      <c r="E198" s="15" t="s">
        <v>1</v>
      </c>
      <c r="F198" s="293">
        <v>396</v>
      </c>
      <c r="G198" s="36"/>
      <c r="H198" s="42"/>
    </row>
    <row r="199" s="2" customFormat="1" ht="16.8" customHeight="1">
      <c r="A199" s="36"/>
      <c r="B199" s="42"/>
      <c r="C199" s="288" t="s">
        <v>378</v>
      </c>
      <c r="D199" s="289" t="s">
        <v>378</v>
      </c>
      <c r="E199" s="290" t="s">
        <v>1</v>
      </c>
      <c r="F199" s="291">
        <v>36.899999999999999</v>
      </c>
      <c r="G199" s="36"/>
      <c r="H199" s="42"/>
    </row>
    <row r="200" s="2" customFormat="1" ht="16.8" customHeight="1">
      <c r="A200" s="36"/>
      <c r="B200" s="42"/>
      <c r="C200" s="292" t="s">
        <v>378</v>
      </c>
      <c r="D200" s="292" t="s">
        <v>628</v>
      </c>
      <c r="E200" s="15" t="s">
        <v>1</v>
      </c>
      <c r="F200" s="293">
        <v>36.899999999999999</v>
      </c>
      <c r="G200" s="36"/>
      <c r="H200" s="42"/>
    </row>
    <row r="201" s="2" customFormat="1" ht="16.8" customHeight="1">
      <c r="A201" s="36"/>
      <c r="B201" s="42"/>
      <c r="C201" s="288" t="s">
        <v>638</v>
      </c>
      <c r="D201" s="289" t="s">
        <v>638</v>
      </c>
      <c r="E201" s="290" t="s">
        <v>1</v>
      </c>
      <c r="F201" s="291">
        <v>5.516</v>
      </c>
      <c r="G201" s="36"/>
      <c r="H201" s="42"/>
    </row>
    <row r="202" s="2" customFormat="1" ht="16.8" customHeight="1">
      <c r="A202" s="36"/>
      <c r="B202" s="42"/>
      <c r="C202" s="292" t="s">
        <v>638</v>
      </c>
      <c r="D202" s="292" t="s">
        <v>639</v>
      </c>
      <c r="E202" s="15" t="s">
        <v>1</v>
      </c>
      <c r="F202" s="293">
        <v>5.516</v>
      </c>
      <c r="G202" s="36"/>
      <c r="H202" s="42"/>
    </row>
    <row r="203" s="2" customFormat="1" ht="16.8" customHeight="1">
      <c r="A203" s="36"/>
      <c r="B203" s="42"/>
      <c r="C203" s="288" t="s">
        <v>644</v>
      </c>
      <c r="D203" s="289" t="s">
        <v>644</v>
      </c>
      <c r="E203" s="290" t="s">
        <v>1</v>
      </c>
      <c r="F203" s="291">
        <v>17</v>
      </c>
      <c r="G203" s="36"/>
      <c r="H203" s="42"/>
    </row>
    <row r="204" s="2" customFormat="1" ht="16.8" customHeight="1">
      <c r="A204" s="36"/>
      <c r="B204" s="42"/>
      <c r="C204" s="292" t="s">
        <v>644</v>
      </c>
      <c r="D204" s="292" t="s">
        <v>645</v>
      </c>
      <c r="E204" s="15" t="s">
        <v>1</v>
      </c>
      <c r="F204" s="293">
        <v>17</v>
      </c>
      <c r="G204" s="36"/>
      <c r="H204" s="42"/>
    </row>
    <row r="205" s="2" customFormat="1" ht="16.8" customHeight="1">
      <c r="A205" s="36"/>
      <c r="B205" s="42"/>
      <c r="C205" s="288" t="s">
        <v>500</v>
      </c>
      <c r="D205" s="289" t="s">
        <v>500</v>
      </c>
      <c r="E205" s="290" t="s">
        <v>1</v>
      </c>
      <c r="F205" s="291">
        <v>1.875</v>
      </c>
      <c r="G205" s="36"/>
      <c r="H205" s="42"/>
    </row>
    <row r="206" s="2" customFormat="1" ht="16.8" customHeight="1">
      <c r="A206" s="36"/>
      <c r="B206" s="42"/>
      <c r="C206" s="292" t="s">
        <v>500</v>
      </c>
      <c r="D206" s="292" t="s">
        <v>653</v>
      </c>
      <c r="E206" s="15" t="s">
        <v>1</v>
      </c>
      <c r="F206" s="293">
        <v>1.875</v>
      </c>
      <c r="G206" s="36"/>
      <c r="H206" s="42"/>
    </row>
    <row r="207" s="2" customFormat="1" ht="16.8" customHeight="1">
      <c r="A207" s="36"/>
      <c r="B207" s="42"/>
      <c r="C207" s="288" t="s">
        <v>658</v>
      </c>
      <c r="D207" s="289" t="s">
        <v>658</v>
      </c>
      <c r="E207" s="290" t="s">
        <v>1</v>
      </c>
      <c r="F207" s="291">
        <v>11.032</v>
      </c>
      <c r="G207" s="36"/>
      <c r="H207" s="42"/>
    </row>
    <row r="208" s="2" customFormat="1" ht="16.8" customHeight="1">
      <c r="A208" s="36"/>
      <c r="B208" s="42"/>
      <c r="C208" s="292" t="s">
        <v>658</v>
      </c>
      <c r="D208" s="292" t="s">
        <v>659</v>
      </c>
      <c r="E208" s="15" t="s">
        <v>1</v>
      </c>
      <c r="F208" s="293">
        <v>11.032</v>
      </c>
      <c r="G208" s="36"/>
      <c r="H208" s="42"/>
    </row>
    <row r="209" s="2" customFormat="1" ht="16.8" customHeight="1">
      <c r="A209" s="36"/>
      <c r="B209" s="42"/>
      <c r="C209" s="288" t="s">
        <v>664</v>
      </c>
      <c r="D209" s="289" t="s">
        <v>664</v>
      </c>
      <c r="E209" s="290" t="s">
        <v>1</v>
      </c>
      <c r="F209" s="291">
        <v>0.71999999999999997</v>
      </c>
      <c r="G209" s="36"/>
      <c r="H209" s="42"/>
    </row>
    <row r="210" s="2" customFormat="1" ht="16.8" customHeight="1">
      <c r="A210" s="36"/>
      <c r="B210" s="42"/>
      <c r="C210" s="292" t="s">
        <v>664</v>
      </c>
      <c r="D210" s="292" t="s">
        <v>665</v>
      </c>
      <c r="E210" s="15" t="s">
        <v>1</v>
      </c>
      <c r="F210" s="293">
        <v>0.71999999999999997</v>
      </c>
      <c r="G210" s="36"/>
      <c r="H210" s="42"/>
    </row>
    <row r="211" s="2" customFormat="1" ht="16.8" customHeight="1">
      <c r="A211" s="36"/>
      <c r="B211" s="42"/>
      <c r="C211" s="288" t="s">
        <v>418</v>
      </c>
      <c r="D211" s="289" t="s">
        <v>418</v>
      </c>
      <c r="E211" s="290" t="s">
        <v>1</v>
      </c>
      <c r="F211" s="291">
        <v>72</v>
      </c>
      <c r="G211" s="36"/>
      <c r="H211" s="42"/>
    </row>
    <row r="212" s="2" customFormat="1" ht="16.8" customHeight="1">
      <c r="A212" s="36"/>
      <c r="B212" s="42"/>
      <c r="C212" s="292" t="s">
        <v>418</v>
      </c>
      <c r="D212" s="292" t="s">
        <v>671</v>
      </c>
      <c r="E212" s="15" t="s">
        <v>1</v>
      </c>
      <c r="F212" s="293">
        <v>72</v>
      </c>
      <c r="G212" s="36"/>
      <c r="H212" s="42"/>
    </row>
    <row r="213" s="2" customFormat="1" ht="16.8" customHeight="1">
      <c r="A213" s="36"/>
      <c r="B213" s="42"/>
      <c r="C213" s="288" t="s">
        <v>676</v>
      </c>
      <c r="D213" s="289" t="s">
        <v>676</v>
      </c>
      <c r="E213" s="290" t="s">
        <v>1</v>
      </c>
      <c r="F213" s="291">
        <v>77</v>
      </c>
      <c r="G213" s="36"/>
      <c r="H213" s="42"/>
    </row>
    <row r="214" s="2" customFormat="1" ht="16.8" customHeight="1">
      <c r="A214" s="36"/>
      <c r="B214" s="42"/>
      <c r="C214" s="292" t="s">
        <v>676</v>
      </c>
      <c r="D214" s="292" t="s">
        <v>677</v>
      </c>
      <c r="E214" s="15" t="s">
        <v>1</v>
      </c>
      <c r="F214" s="293">
        <v>77</v>
      </c>
      <c r="G214" s="36"/>
      <c r="H214" s="42"/>
    </row>
    <row r="215" s="2" customFormat="1" ht="16.8" customHeight="1">
      <c r="A215" s="36"/>
      <c r="B215" s="42"/>
      <c r="C215" s="288" t="s">
        <v>293</v>
      </c>
      <c r="D215" s="289" t="s">
        <v>293</v>
      </c>
      <c r="E215" s="290" t="s">
        <v>1</v>
      </c>
      <c r="F215" s="291">
        <v>198</v>
      </c>
      <c r="G215" s="36"/>
      <c r="H215" s="42"/>
    </row>
    <row r="216" s="2" customFormat="1" ht="16.8" customHeight="1">
      <c r="A216" s="36"/>
      <c r="B216" s="42"/>
      <c r="C216" s="292" t="s">
        <v>293</v>
      </c>
      <c r="D216" s="292" t="s">
        <v>543</v>
      </c>
      <c r="E216" s="15" t="s">
        <v>1</v>
      </c>
      <c r="F216" s="293">
        <v>198</v>
      </c>
      <c r="G216" s="36"/>
      <c r="H216" s="42"/>
    </row>
    <row r="217" s="2" customFormat="1" ht="16.8" customHeight="1">
      <c r="A217" s="36"/>
      <c r="B217" s="42"/>
      <c r="C217" s="288" t="s">
        <v>682</v>
      </c>
      <c r="D217" s="289" t="s">
        <v>682</v>
      </c>
      <c r="E217" s="290" t="s">
        <v>1</v>
      </c>
      <c r="F217" s="291">
        <v>72</v>
      </c>
      <c r="G217" s="36"/>
      <c r="H217" s="42"/>
    </row>
    <row r="218" s="2" customFormat="1" ht="16.8" customHeight="1">
      <c r="A218" s="36"/>
      <c r="B218" s="42"/>
      <c r="C218" s="292" t="s">
        <v>682</v>
      </c>
      <c r="D218" s="292" t="s">
        <v>683</v>
      </c>
      <c r="E218" s="15" t="s">
        <v>1</v>
      </c>
      <c r="F218" s="293">
        <v>72</v>
      </c>
      <c r="G218" s="36"/>
      <c r="H218" s="42"/>
    </row>
    <row r="219" s="2" customFormat="1" ht="16.8" customHeight="1">
      <c r="A219" s="36"/>
      <c r="B219" s="42"/>
      <c r="C219" s="288" t="s">
        <v>688</v>
      </c>
      <c r="D219" s="289" t="s">
        <v>688</v>
      </c>
      <c r="E219" s="290" t="s">
        <v>1</v>
      </c>
      <c r="F219" s="291">
        <v>975</v>
      </c>
      <c r="G219" s="36"/>
      <c r="H219" s="42"/>
    </row>
    <row r="220" s="2" customFormat="1" ht="16.8" customHeight="1">
      <c r="A220" s="36"/>
      <c r="B220" s="42"/>
      <c r="C220" s="292" t="s">
        <v>688</v>
      </c>
      <c r="D220" s="292" t="s">
        <v>689</v>
      </c>
      <c r="E220" s="15" t="s">
        <v>1</v>
      </c>
      <c r="F220" s="293">
        <v>975</v>
      </c>
      <c r="G220" s="36"/>
      <c r="H220" s="42"/>
    </row>
    <row r="221" s="2" customFormat="1" ht="16.8" customHeight="1">
      <c r="A221" s="36"/>
      <c r="B221" s="42"/>
      <c r="C221" s="288" t="s">
        <v>439</v>
      </c>
      <c r="D221" s="289" t="s">
        <v>439</v>
      </c>
      <c r="E221" s="290" t="s">
        <v>1</v>
      </c>
      <c r="F221" s="291">
        <v>120</v>
      </c>
      <c r="G221" s="36"/>
      <c r="H221" s="42"/>
    </row>
    <row r="222" s="2" customFormat="1" ht="16.8" customHeight="1">
      <c r="A222" s="36"/>
      <c r="B222" s="42"/>
      <c r="C222" s="292" t="s">
        <v>439</v>
      </c>
      <c r="D222" s="292" t="s">
        <v>694</v>
      </c>
      <c r="E222" s="15" t="s">
        <v>1</v>
      </c>
      <c r="F222" s="293">
        <v>120</v>
      </c>
      <c r="G222" s="36"/>
      <c r="H222" s="42"/>
    </row>
    <row r="223" s="2" customFormat="1" ht="16.8" customHeight="1">
      <c r="A223" s="36"/>
      <c r="B223" s="42"/>
      <c r="C223" s="288" t="s">
        <v>699</v>
      </c>
      <c r="D223" s="289" t="s">
        <v>699</v>
      </c>
      <c r="E223" s="290" t="s">
        <v>1</v>
      </c>
      <c r="F223" s="291">
        <v>77</v>
      </c>
      <c r="G223" s="36"/>
      <c r="H223" s="42"/>
    </row>
    <row r="224" s="2" customFormat="1" ht="16.8" customHeight="1">
      <c r="A224" s="36"/>
      <c r="B224" s="42"/>
      <c r="C224" s="292" t="s">
        <v>699</v>
      </c>
      <c r="D224" s="292" t="s">
        <v>700</v>
      </c>
      <c r="E224" s="15" t="s">
        <v>1</v>
      </c>
      <c r="F224" s="293">
        <v>77</v>
      </c>
      <c r="G224" s="36"/>
      <c r="H224" s="42"/>
    </row>
    <row r="225" s="2" customFormat="1" ht="16.8" customHeight="1">
      <c r="A225" s="36"/>
      <c r="B225" s="42"/>
      <c r="C225" s="288" t="s">
        <v>705</v>
      </c>
      <c r="D225" s="289" t="s">
        <v>705</v>
      </c>
      <c r="E225" s="290" t="s">
        <v>1</v>
      </c>
      <c r="F225" s="291">
        <v>8319</v>
      </c>
      <c r="G225" s="36"/>
      <c r="H225" s="42"/>
    </row>
    <row r="226" s="2" customFormat="1" ht="16.8" customHeight="1">
      <c r="A226" s="36"/>
      <c r="B226" s="42"/>
      <c r="C226" s="292" t="s">
        <v>705</v>
      </c>
      <c r="D226" s="292" t="s">
        <v>706</v>
      </c>
      <c r="E226" s="15" t="s">
        <v>1</v>
      </c>
      <c r="F226" s="293">
        <v>8319</v>
      </c>
      <c r="G226" s="36"/>
      <c r="H226" s="42"/>
    </row>
    <row r="227" s="2" customFormat="1" ht="16.8" customHeight="1">
      <c r="A227" s="36"/>
      <c r="B227" s="42"/>
      <c r="C227" s="288" t="s">
        <v>711</v>
      </c>
      <c r="D227" s="289" t="s">
        <v>711</v>
      </c>
      <c r="E227" s="290" t="s">
        <v>1</v>
      </c>
      <c r="F227" s="291">
        <v>2000</v>
      </c>
      <c r="G227" s="36"/>
      <c r="H227" s="42"/>
    </row>
    <row r="228" s="2" customFormat="1" ht="16.8" customHeight="1">
      <c r="A228" s="36"/>
      <c r="B228" s="42"/>
      <c r="C228" s="292" t="s">
        <v>711</v>
      </c>
      <c r="D228" s="292" t="s">
        <v>712</v>
      </c>
      <c r="E228" s="15" t="s">
        <v>1</v>
      </c>
      <c r="F228" s="293">
        <v>2000</v>
      </c>
      <c r="G228" s="36"/>
      <c r="H228" s="42"/>
    </row>
    <row r="229" s="2" customFormat="1" ht="16.8" customHeight="1">
      <c r="A229" s="36"/>
      <c r="B229" s="42"/>
      <c r="C229" s="288" t="s">
        <v>460</v>
      </c>
      <c r="D229" s="289" t="s">
        <v>460</v>
      </c>
      <c r="E229" s="290" t="s">
        <v>1</v>
      </c>
      <c r="F229" s="291">
        <v>7874</v>
      </c>
      <c r="G229" s="36"/>
      <c r="H229" s="42"/>
    </row>
    <row r="230" s="2" customFormat="1" ht="16.8" customHeight="1">
      <c r="A230" s="36"/>
      <c r="B230" s="42"/>
      <c r="C230" s="292" t="s">
        <v>460</v>
      </c>
      <c r="D230" s="292" t="s">
        <v>717</v>
      </c>
      <c r="E230" s="15" t="s">
        <v>1</v>
      </c>
      <c r="F230" s="293">
        <v>7874</v>
      </c>
      <c r="G230" s="36"/>
      <c r="H230" s="42"/>
    </row>
    <row r="231" s="2" customFormat="1" ht="16.8" customHeight="1">
      <c r="A231" s="36"/>
      <c r="B231" s="42"/>
      <c r="C231" s="294" t="s">
        <v>1638</v>
      </c>
      <c r="D231" s="36"/>
      <c r="E231" s="36"/>
      <c r="F231" s="36"/>
      <c r="G231" s="36"/>
      <c r="H231" s="42"/>
    </row>
    <row r="232" s="2" customFormat="1" ht="16.8" customHeight="1">
      <c r="A232" s="36"/>
      <c r="B232" s="42"/>
      <c r="C232" s="292" t="s">
        <v>713</v>
      </c>
      <c r="D232" s="292" t="s">
        <v>714</v>
      </c>
      <c r="E232" s="15" t="s">
        <v>274</v>
      </c>
      <c r="F232" s="293">
        <v>8242</v>
      </c>
      <c r="G232" s="36"/>
      <c r="H232" s="42"/>
    </row>
    <row r="233" s="2" customFormat="1" ht="16.8" customHeight="1">
      <c r="A233" s="36"/>
      <c r="B233" s="42"/>
      <c r="C233" s="288" t="s">
        <v>467</v>
      </c>
      <c r="D233" s="289" t="s">
        <v>467</v>
      </c>
      <c r="E233" s="290" t="s">
        <v>1</v>
      </c>
      <c r="F233" s="291">
        <v>77</v>
      </c>
      <c r="G233" s="36"/>
      <c r="H233" s="42"/>
    </row>
    <row r="234" s="2" customFormat="1" ht="16.8" customHeight="1">
      <c r="A234" s="36"/>
      <c r="B234" s="42"/>
      <c r="C234" s="292" t="s">
        <v>467</v>
      </c>
      <c r="D234" s="292" t="s">
        <v>725</v>
      </c>
      <c r="E234" s="15" t="s">
        <v>1</v>
      </c>
      <c r="F234" s="293">
        <v>77</v>
      </c>
      <c r="G234" s="36"/>
      <c r="H234" s="42"/>
    </row>
    <row r="235" s="2" customFormat="1" ht="16.8" customHeight="1">
      <c r="A235" s="36"/>
      <c r="B235" s="42"/>
      <c r="C235" s="288" t="s">
        <v>731</v>
      </c>
      <c r="D235" s="289" t="s">
        <v>731</v>
      </c>
      <c r="E235" s="290" t="s">
        <v>1</v>
      </c>
      <c r="F235" s="291">
        <v>44</v>
      </c>
      <c r="G235" s="36"/>
      <c r="H235" s="42"/>
    </row>
    <row r="236" s="2" customFormat="1" ht="16.8" customHeight="1">
      <c r="A236" s="36"/>
      <c r="B236" s="42"/>
      <c r="C236" s="292" t="s">
        <v>731</v>
      </c>
      <c r="D236" s="292" t="s">
        <v>732</v>
      </c>
      <c r="E236" s="15" t="s">
        <v>1</v>
      </c>
      <c r="F236" s="293">
        <v>44</v>
      </c>
      <c r="G236" s="36"/>
      <c r="H236" s="42"/>
    </row>
    <row r="237" s="2" customFormat="1" ht="16.8" customHeight="1">
      <c r="A237" s="36"/>
      <c r="B237" s="42"/>
      <c r="C237" s="288" t="s">
        <v>481</v>
      </c>
      <c r="D237" s="289" t="s">
        <v>481</v>
      </c>
      <c r="E237" s="290" t="s">
        <v>1</v>
      </c>
      <c r="F237" s="291">
        <v>2</v>
      </c>
      <c r="G237" s="36"/>
      <c r="H237" s="42"/>
    </row>
    <row r="238" s="2" customFormat="1" ht="16.8" customHeight="1">
      <c r="A238" s="36"/>
      <c r="B238" s="42"/>
      <c r="C238" s="292" t="s">
        <v>481</v>
      </c>
      <c r="D238" s="292" t="s">
        <v>786</v>
      </c>
      <c r="E238" s="15" t="s">
        <v>1</v>
      </c>
      <c r="F238" s="293">
        <v>2</v>
      </c>
      <c r="G238" s="36"/>
      <c r="H238" s="42"/>
    </row>
    <row r="239" s="2" customFormat="1" ht="16.8" customHeight="1">
      <c r="A239" s="36"/>
      <c r="B239" s="42"/>
      <c r="C239" s="288" t="s">
        <v>155</v>
      </c>
      <c r="D239" s="289" t="s">
        <v>155</v>
      </c>
      <c r="E239" s="290" t="s">
        <v>1</v>
      </c>
      <c r="F239" s="291">
        <v>101</v>
      </c>
      <c r="G239" s="36"/>
      <c r="H239" s="42"/>
    </row>
    <row r="240" s="2" customFormat="1" ht="16.8" customHeight="1">
      <c r="A240" s="36"/>
      <c r="B240" s="42"/>
      <c r="C240" s="292" t="s">
        <v>155</v>
      </c>
      <c r="D240" s="292" t="s">
        <v>548</v>
      </c>
      <c r="E240" s="15" t="s">
        <v>1</v>
      </c>
      <c r="F240" s="293">
        <v>101</v>
      </c>
      <c r="G240" s="36"/>
      <c r="H240" s="42"/>
    </row>
    <row r="241" s="2" customFormat="1" ht="16.8" customHeight="1">
      <c r="A241" s="36"/>
      <c r="B241" s="42"/>
      <c r="C241" s="288" t="s">
        <v>802</v>
      </c>
      <c r="D241" s="289" t="s">
        <v>802</v>
      </c>
      <c r="E241" s="290" t="s">
        <v>1</v>
      </c>
      <c r="F241" s="291">
        <v>8</v>
      </c>
      <c r="G241" s="36"/>
      <c r="H241" s="42"/>
    </row>
    <row r="242" s="2" customFormat="1" ht="16.8" customHeight="1">
      <c r="A242" s="36"/>
      <c r="B242" s="42"/>
      <c r="C242" s="292" t="s">
        <v>802</v>
      </c>
      <c r="D242" s="292" t="s">
        <v>803</v>
      </c>
      <c r="E242" s="15" t="s">
        <v>1</v>
      </c>
      <c r="F242" s="293">
        <v>8</v>
      </c>
      <c r="G242" s="36"/>
      <c r="H242" s="42"/>
    </row>
    <row r="243" s="2" customFormat="1" ht="16.8" customHeight="1">
      <c r="A243" s="36"/>
      <c r="B243" s="42"/>
      <c r="C243" s="288" t="s">
        <v>808</v>
      </c>
      <c r="D243" s="289" t="s">
        <v>808</v>
      </c>
      <c r="E243" s="290" t="s">
        <v>1</v>
      </c>
      <c r="F243" s="291">
        <v>17.5</v>
      </c>
      <c r="G243" s="36"/>
      <c r="H243" s="42"/>
    </row>
    <row r="244" s="2" customFormat="1" ht="16.8" customHeight="1">
      <c r="A244" s="36"/>
      <c r="B244" s="42"/>
      <c r="C244" s="292" t="s">
        <v>808</v>
      </c>
      <c r="D244" s="292" t="s">
        <v>809</v>
      </c>
      <c r="E244" s="15" t="s">
        <v>1</v>
      </c>
      <c r="F244" s="293">
        <v>17.5</v>
      </c>
      <c r="G244" s="36"/>
      <c r="H244" s="42"/>
    </row>
    <row r="245" s="2" customFormat="1" ht="16.8" customHeight="1">
      <c r="A245" s="36"/>
      <c r="B245" s="42"/>
      <c r="C245" s="288" t="s">
        <v>835</v>
      </c>
      <c r="D245" s="289" t="s">
        <v>835</v>
      </c>
      <c r="E245" s="290" t="s">
        <v>1</v>
      </c>
      <c r="F245" s="291">
        <v>13</v>
      </c>
      <c r="G245" s="36"/>
      <c r="H245" s="42"/>
    </row>
    <row r="246" s="2" customFormat="1" ht="16.8" customHeight="1">
      <c r="A246" s="36"/>
      <c r="B246" s="42"/>
      <c r="C246" s="292" t="s">
        <v>835</v>
      </c>
      <c r="D246" s="292" t="s">
        <v>836</v>
      </c>
      <c r="E246" s="15" t="s">
        <v>1</v>
      </c>
      <c r="F246" s="293">
        <v>13</v>
      </c>
      <c r="G246" s="36"/>
      <c r="H246" s="42"/>
    </row>
    <row r="247" s="2" customFormat="1" ht="16.8" customHeight="1">
      <c r="A247" s="36"/>
      <c r="B247" s="42"/>
      <c r="C247" s="294" t="s">
        <v>1638</v>
      </c>
      <c r="D247" s="36"/>
      <c r="E247" s="36"/>
      <c r="F247" s="36"/>
      <c r="G247" s="36"/>
      <c r="H247" s="42"/>
    </row>
    <row r="248" s="2" customFormat="1" ht="16.8" customHeight="1">
      <c r="A248" s="36"/>
      <c r="B248" s="42"/>
      <c r="C248" s="292" t="s">
        <v>831</v>
      </c>
      <c r="D248" s="292" t="s">
        <v>832</v>
      </c>
      <c r="E248" s="15" t="s">
        <v>191</v>
      </c>
      <c r="F248" s="293">
        <v>13</v>
      </c>
      <c r="G248" s="36"/>
      <c r="H248" s="42"/>
    </row>
    <row r="249" s="2" customFormat="1" ht="16.8" customHeight="1">
      <c r="A249" s="36"/>
      <c r="B249" s="42"/>
      <c r="C249" s="288" t="s">
        <v>162</v>
      </c>
      <c r="D249" s="289" t="s">
        <v>162</v>
      </c>
      <c r="E249" s="290" t="s">
        <v>1</v>
      </c>
      <c r="F249" s="291">
        <v>50.5</v>
      </c>
      <c r="G249" s="36"/>
      <c r="H249" s="42"/>
    </row>
    <row r="250" s="2" customFormat="1" ht="16.8" customHeight="1">
      <c r="A250" s="36"/>
      <c r="B250" s="42"/>
      <c r="C250" s="292" t="s">
        <v>162</v>
      </c>
      <c r="D250" s="292" t="s">
        <v>553</v>
      </c>
      <c r="E250" s="15" t="s">
        <v>1</v>
      </c>
      <c r="F250" s="293">
        <v>50.5</v>
      </c>
      <c r="G250" s="36"/>
      <c r="H250" s="42"/>
    </row>
    <row r="251" s="2" customFormat="1" ht="16.8" customHeight="1">
      <c r="A251" s="36"/>
      <c r="B251" s="42"/>
      <c r="C251" s="288" t="s">
        <v>315</v>
      </c>
      <c r="D251" s="289" t="s">
        <v>315</v>
      </c>
      <c r="E251" s="290" t="s">
        <v>1</v>
      </c>
      <c r="F251" s="291">
        <v>396</v>
      </c>
      <c r="G251" s="36"/>
      <c r="H251" s="42"/>
    </row>
    <row r="252" s="2" customFormat="1" ht="16.8" customHeight="1">
      <c r="A252" s="36"/>
      <c r="B252" s="42"/>
      <c r="C252" s="292" t="s">
        <v>315</v>
      </c>
      <c r="D252" s="292" t="s">
        <v>558</v>
      </c>
      <c r="E252" s="15" t="s">
        <v>1</v>
      </c>
      <c r="F252" s="293">
        <v>396</v>
      </c>
      <c r="G252" s="36"/>
      <c r="H252" s="42"/>
    </row>
    <row r="253" s="2" customFormat="1" ht="16.8" customHeight="1">
      <c r="A253" s="36"/>
      <c r="B253" s="42"/>
      <c r="C253" s="294" t="s">
        <v>1638</v>
      </c>
      <c r="D253" s="36"/>
      <c r="E253" s="36"/>
      <c r="F253" s="36"/>
      <c r="G253" s="36"/>
      <c r="H253" s="42"/>
    </row>
    <row r="254" s="2" customFormat="1" ht="16.8" customHeight="1">
      <c r="A254" s="36"/>
      <c r="B254" s="42"/>
      <c r="C254" s="292" t="s">
        <v>554</v>
      </c>
      <c r="D254" s="292" t="s">
        <v>555</v>
      </c>
      <c r="E254" s="15" t="s">
        <v>535</v>
      </c>
      <c r="F254" s="293">
        <v>497</v>
      </c>
      <c r="G254" s="36"/>
      <c r="H254" s="42"/>
    </row>
    <row r="255" s="2" customFormat="1" ht="16.8" customHeight="1">
      <c r="A255" s="36"/>
      <c r="B255" s="42"/>
      <c r="C255" s="288" t="s">
        <v>917</v>
      </c>
      <c r="D255" s="289" t="s">
        <v>917</v>
      </c>
      <c r="E255" s="290" t="s">
        <v>1</v>
      </c>
      <c r="F255" s="291">
        <v>2530</v>
      </c>
      <c r="G255" s="36"/>
      <c r="H255" s="42"/>
    </row>
    <row r="256" s="2" customFormat="1" ht="16.8" customHeight="1">
      <c r="A256" s="36"/>
      <c r="B256" s="42"/>
      <c r="C256" s="292" t="s">
        <v>917</v>
      </c>
      <c r="D256" s="292" t="s">
        <v>918</v>
      </c>
      <c r="E256" s="15" t="s">
        <v>1</v>
      </c>
      <c r="F256" s="293">
        <v>2530</v>
      </c>
      <c r="G256" s="36"/>
      <c r="H256" s="42"/>
    </row>
    <row r="257" s="2" customFormat="1" ht="16.8" customHeight="1">
      <c r="A257" s="36"/>
      <c r="B257" s="42"/>
      <c r="C257" s="294" t="s">
        <v>1638</v>
      </c>
      <c r="D257" s="36"/>
      <c r="E257" s="36"/>
      <c r="F257" s="36"/>
      <c r="G257" s="36"/>
      <c r="H257" s="42"/>
    </row>
    <row r="258" s="2" customFormat="1" ht="16.8" customHeight="1">
      <c r="A258" s="36"/>
      <c r="B258" s="42"/>
      <c r="C258" s="292" t="s">
        <v>913</v>
      </c>
      <c r="D258" s="292" t="s">
        <v>914</v>
      </c>
      <c r="E258" s="15" t="s">
        <v>137</v>
      </c>
      <c r="F258" s="293">
        <v>3795</v>
      </c>
      <c r="G258" s="36"/>
      <c r="H258" s="42"/>
    </row>
    <row r="259" s="2" customFormat="1" ht="16.8" customHeight="1">
      <c r="A259" s="36"/>
      <c r="B259" s="42"/>
      <c r="C259" s="288" t="s">
        <v>927</v>
      </c>
      <c r="D259" s="289" t="s">
        <v>927</v>
      </c>
      <c r="E259" s="290" t="s">
        <v>1</v>
      </c>
      <c r="F259" s="291">
        <v>200</v>
      </c>
      <c r="G259" s="36"/>
      <c r="H259" s="42"/>
    </row>
    <row r="260" s="2" customFormat="1" ht="16.8" customHeight="1">
      <c r="A260" s="36"/>
      <c r="B260" s="42"/>
      <c r="C260" s="292" t="s">
        <v>927</v>
      </c>
      <c r="D260" s="292" t="s">
        <v>928</v>
      </c>
      <c r="E260" s="15" t="s">
        <v>1</v>
      </c>
      <c r="F260" s="293">
        <v>200</v>
      </c>
      <c r="G260" s="36"/>
      <c r="H260" s="42"/>
    </row>
    <row r="261" s="2" customFormat="1" ht="16.8" customHeight="1">
      <c r="A261" s="36"/>
      <c r="B261" s="42"/>
      <c r="C261" s="288" t="s">
        <v>933</v>
      </c>
      <c r="D261" s="289" t="s">
        <v>933</v>
      </c>
      <c r="E261" s="290" t="s">
        <v>1</v>
      </c>
      <c r="F261" s="291">
        <v>404</v>
      </c>
      <c r="G261" s="36"/>
      <c r="H261" s="42"/>
    </row>
    <row r="262" s="2" customFormat="1" ht="16.8" customHeight="1">
      <c r="A262" s="36"/>
      <c r="B262" s="42"/>
      <c r="C262" s="292" t="s">
        <v>933</v>
      </c>
      <c r="D262" s="292" t="s">
        <v>934</v>
      </c>
      <c r="E262" s="15" t="s">
        <v>1</v>
      </c>
      <c r="F262" s="293">
        <v>404</v>
      </c>
      <c r="G262" s="36"/>
      <c r="H262" s="42"/>
    </row>
    <row r="263" s="2" customFormat="1" ht="16.8" customHeight="1">
      <c r="A263" s="36"/>
      <c r="B263" s="42"/>
      <c r="C263" s="288" t="s">
        <v>940</v>
      </c>
      <c r="D263" s="289" t="s">
        <v>940</v>
      </c>
      <c r="E263" s="290" t="s">
        <v>1</v>
      </c>
      <c r="F263" s="291">
        <v>2</v>
      </c>
      <c r="G263" s="36"/>
      <c r="H263" s="42"/>
    </row>
    <row r="264" s="2" customFormat="1" ht="16.8" customHeight="1">
      <c r="A264" s="36"/>
      <c r="B264" s="42"/>
      <c r="C264" s="292" t="s">
        <v>940</v>
      </c>
      <c r="D264" s="292" t="s">
        <v>941</v>
      </c>
      <c r="E264" s="15" t="s">
        <v>1</v>
      </c>
      <c r="F264" s="293">
        <v>2</v>
      </c>
      <c r="G264" s="36"/>
      <c r="H264" s="42"/>
    </row>
    <row r="265" s="2" customFormat="1" ht="16.8" customHeight="1">
      <c r="A265" s="36"/>
      <c r="B265" s="42"/>
      <c r="C265" s="288" t="s">
        <v>948</v>
      </c>
      <c r="D265" s="289" t="s">
        <v>948</v>
      </c>
      <c r="E265" s="290" t="s">
        <v>1</v>
      </c>
      <c r="F265" s="291">
        <v>1</v>
      </c>
      <c r="G265" s="36"/>
      <c r="H265" s="42"/>
    </row>
    <row r="266" s="2" customFormat="1" ht="16.8" customHeight="1">
      <c r="A266" s="36"/>
      <c r="B266" s="42"/>
      <c r="C266" s="292" t="s">
        <v>1</v>
      </c>
      <c r="D266" s="292" t="s">
        <v>947</v>
      </c>
      <c r="E266" s="15" t="s">
        <v>1</v>
      </c>
      <c r="F266" s="293">
        <v>0</v>
      </c>
      <c r="G266" s="36"/>
      <c r="H266" s="42"/>
    </row>
    <row r="267" s="2" customFormat="1" ht="16.8" customHeight="1">
      <c r="A267" s="36"/>
      <c r="B267" s="42"/>
      <c r="C267" s="292" t="s">
        <v>948</v>
      </c>
      <c r="D267" s="292" t="s">
        <v>949</v>
      </c>
      <c r="E267" s="15" t="s">
        <v>1</v>
      </c>
      <c r="F267" s="293">
        <v>1</v>
      </c>
      <c r="G267" s="36"/>
      <c r="H267" s="42"/>
    </row>
    <row r="268" s="2" customFormat="1" ht="16.8" customHeight="1">
      <c r="A268" s="36"/>
      <c r="B268" s="42"/>
      <c r="C268" s="294" t="s">
        <v>1638</v>
      </c>
      <c r="D268" s="36"/>
      <c r="E268" s="36"/>
      <c r="F268" s="36"/>
      <c r="G268" s="36"/>
      <c r="H268" s="42"/>
    </row>
    <row r="269" s="2" customFormat="1">
      <c r="A269" s="36"/>
      <c r="B269" s="42"/>
      <c r="C269" s="292" t="s">
        <v>943</v>
      </c>
      <c r="D269" s="292" t="s">
        <v>944</v>
      </c>
      <c r="E269" s="15" t="s">
        <v>191</v>
      </c>
      <c r="F269" s="293">
        <v>2</v>
      </c>
      <c r="G269" s="36"/>
      <c r="H269" s="42"/>
    </row>
    <row r="270" s="2" customFormat="1" ht="16.8" customHeight="1">
      <c r="A270" s="36"/>
      <c r="B270" s="42"/>
      <c r="C270" s="288" t="s">
        <v>321</v>
      </c>
      <c r="D270" s="289" t="s">
        <v>321</v>
      </c>
      <c r="E270" s="290" t="s">
        <v>1</v>
      </c>
      <c r="F270" s="291">
        <v>2485</v>
      </c>
      <c r="G270" s="36"/>
      <c r="H270" s="42"/>
    </row>
    <row r="271" s="2" customFormat="1" ht="16.8" customHeight="1">
      <c r="A271" s="36"/>
      <c r="B271" s="42"/>
      <c r="C271" s="292" t="s">
        <v>321</v>
      </c>
      <c r="D271" s="292" t="s">
        <v>566</v>
      </c>
      <c r="E271" s="15" t="s">
        <v>1</v>
      </c>
      <c r="F271" s="293">
        <v>2485</v>
      </c>
      <c r="G271" s="36"/>
      <c r="H271" s="42"/>
    </row>
    <row r="272" s="2" customFormat="1" ht="16.8" customHeight="1">
      <c r="A272" s="36"/>
      <c r="B272" s="42"/>
      <c r="C272" s="288" t="s">
        <v>958</v>
      </c>
      <c r="D272" s="289" t="s">
        <v>958</v>
      </c>
      <c r="E272" s="290" t="s">
        <v>1</v>
      </c>
      <c r="F272" s="291">
        <v>10.1</v>
      </c>
      <c r="G272" s="36"/>
      <c r="H272" s="42"/>
    </row>
    <row r="273" s="2" customFormat="1" ht="16.8" customHeight="1">
      <c r="A273" s="36"/>
      <c r="B273" s="42"/>
      <c r="C273" s="292" t="s">
        <v>958</v>
      </c>
      <c r="D273" s="292" t="s">
        <v>959</v>
      </c>
      <c r="E273" s="15" t="s">
        <v>1</v>
      </c>
      <c r="F273" s="293">
        <v>10.1</v>
      </c>
      <c r="G273" s="36"/>
      <c r="H273" s="42"/>
    </row>
    <row r="274" s="2" customFormat="1" ht="16.8" customHeight="1">
      <c r="A274" s="36"/>
      <c r="B274" s="42"/>
      <c r="C274" s="294" t="s">
        <v>1638</v>
      </c>
      <c r="D274" s="36"/>
      <c r="E274" s="36"/>
      <c r="F274" s="36"/>
      <c r="G274" s="36"/>
      <c r="H274" s="42"/>
    </row>
    <row r="275" s="2" customFormat="1" ht="16.8" customHeight="1">
      <c r="A275" s="36"/>
      <c r="B275" s="42"/>
      <c r="C275" s="292" t="s">
        <v>954</v>
      </c>
      <c r="D275" s="292" t="s">
        <v>955</v>
      </c>
      <c r="E275" s="15" t="s">
        <v>137</v>
      </c>
      <c r="F275" s="293">
        <v>21.899999999999999</v>
      </c>
      <c r="G275" s="36"/>
      <c r="H275" s="42"/>
    </row>
    <row r="276" s="2" customFormat="1" ht="16.8" customHeight="1">
      <c r="A276" s="36"/>
      <c r="B276" s="42"/>
      <c r="C276" s="288" t="s">
        <v>967</v>
      </c>
      <c r="D276" s="289" t="s">
        <v>967</v>
      </c>
      <c r="E276" s="290" t="s">
        <v>1</v>
      </c>
      <c r="F276" s="291">
        <v>22.119</v>
      </c>
      <c r="G276" s="36"/>
      <c r="H276" s="42"/>
    </row>
    <row r="277" s="2" customFormat="1" ht="16.8" customHeight="1">
      <c r="A277" s="36"/>
      <c r="B277" s="42"/>
      <c r="C277" s="292" t="s">
        <v>967</v>
      </c>
      <c r="D277" s="292" t="s">
        <v>968</v>
      </c>
      <c r="E277" s="15" t="s">
        <v>1</v>
      </c>
      <c r="F277" s="293">
        <v>22.119</v>
      </c>
      <c r="G277" s="36"/>
      <c r="H277" s="42"/>
    </row>
    <row r="278" s="2" customFormat="1" ht="16.8" customHeight="1">
      <c r="A278" s="36"/>
      <c r="B278" s="42"/>
      <c r="C278" s="288" t="s">
        <v>974</v>
      </c>
      <c r="D278" s="289" t="s">
        <v>974</v>
      </c>
      <c r="E278" s="290" t="s">
        <v>1</v>
      </c>
      <c r="F278" s="291">
        <v>17.5</v>
      </c>
      <c r="G278" s="36"/>
      <c r="H278" s="42"/>
    </row>
    <row r="279" s="2" customFormat="1" ht="16.8" customHeight="1">
      <c r="A279" s="36"/>
      <c r="B279" s="42"/>
      <c r="C279" s="292" t="s">
        <v>974</v>
      </c>
      <c r="D279" s="292" t="s">
        <v>975</v>
      </c>
      <c r="E279" s="15" t="s">
        <v>1</v>
      </c>
      <c r="F279" s="293">
        <v>17.5</v>
      </c>
      <c r="G279" s="36"/>
      <c r="H279" s="42"/>
    </row>
    <row r="280" s="2" customFormat="1" ht="16.8" customHeight="1">
      <c r="A280" s="36"/>
      <c r="B280" s="42"/>
      <c r="C280" s="288" t="s">
        <v>980</v>
      </c>
      <c r="D280" s="289" t="s">
        <v>980</v>
      </c>
      <c r="E280" s="290" t="s">
        <v>1</v>
      </c>
      <c r="F280" s="291">
        <v>17.675000000000001</v>
      </c>
      <c r="G280" s="36"/>
      <c r="H280" s="42"/>
    </row>
    <row r="281" s="2" customFormat="1" ht="16.8" customHeight="1">
      <c r="A281" s="36"/>
      <c r="B281" s="42"/>
      <c r="C281" s="292" t="s">
        <v>980</v>
      </c>
      <c r="D281" s="292" t="s">
        <v>981</v>
      </c>
      <c r="E281" s="15" t="s">
        <v>1</v>
      </c>
      <c r="F281" s="293">
        <v>17.675000000000001</v>
      </c>
      <c r="G281" s="36"/>
      <c r="H281" s="42"/>
    </row>
    <row r="282" s="2" customFormat="1" ht="16.8" customHeight="1">
      <c r="A282" s="36"/>
      <c r="B282" s="42"/>
      <c r="C282" s="288" t="s">
        <v>987</v>
      </c>
      <c r="D282" s="289" t="s">
        <v>987</v>
      </c>
      <c r="E282" s="290" t="s">
        <v>1</v>
      </c>
      <c r="F282" s="291">
        <v>25.199999999999999</v>
      </c>
      <c r="G282" s="36"/>
      <c r="H282" s="42"/>
    </row>
    <row r="283" s="2" customFormat="1" ht="16.8" customHeight="1">
      <c r="A283" s="36"/>
      <c r="B283" s="42"/>
      <c r="C283" s="292" t="s">
        <v>987</v>
      </c>
      <c r="D283" s="292" t="s">
        <v>988</v>
      </c>
      <c r="E283" s="15" t="s">
        <v>1</v>
      </c>
      <c r="F283" s="293">
        <v>25.199999999999999</v>
      </c>
      <c r="G283" s="36"/>
      <c r="H283" s="42"/>
    </row>
    <row r="284" s="2" customFormat="1" ht="16.8" customHeight="1">
      <c r="A284" s="36"/>
      <c r="B284" s="42"/>
      <c r="C284" s="294" t="s">
        <v>1638</v>
      </c>
      <c r="D284" s="36"/>
      <c r="E284" s="36"/>
      <c r="F284" s="36"/>
      <c r="G284" s="36"/>
      <c r="H284" s="42"/>
    </row>
    <row r="285" s="2" customFormat="1" ht="16.8" customHeight="1">
      <c r="A285" s="36"/>
      <c r="B285" s="42"/>
      <c r="C285" s="292" t="s">
        <v>983</v>
      </c>
      <c r="D285" s="292" t="s">
        <v>984</v>
      </c>
      <c r="E285" s="15" t="s">
        <v>535</v>
      </c>
      <c r="F285" s="293">
        <v>43.814999999999998</v>
      </c>
      <c r="G285" s="36"/>
      <c r="H285" s="42"/>
    </row>
    <row r="286" s="2" customFormat="1" ht="16.8" customHeight="1">
      <c r="A286" s="36"/>
      <c r="B286" s="42"/>
      <c r="C286" s="288" t="s">
        <v>997</v>
      </c>
      <c r="D286" s="289" t="s">
        <v>997</v>
      </c>
      <c r="E286" s="290" t="s">
        <v>1</v>
      </c>
      <c r="F286" s="291">
        <v>120</v>
      </c>
      <c r="G286" s="36"/>
      <c r="H286" s="42"/>
    </row>
    <row r="287" s="2" customFormat="1" ht="16.8" customHeight="1">
      <c r="A287" s="36"/>
      <c r="B287" s="42"/>
      <c r="C287" s="292" t="s">
        <v>997</v>
      </c>
      <c r="D287" s="292" t="s">
        <v>998</v>
      </c>
      <c r="E287" s="15" t="s">
        <v>1</v>
      </c>
      <c r="F287" s="293">
        <v>120</v>
      </c>
      <c r="G287" s="36"/>
      <c r="H287" s="42"/>
    </row>
    <row r="288" s="2" customFormat="1" ht="16.8" customHeight="1">
      <c r="A288" s="36"/>
      <c r="B288" s="42"/>
      <c r="C288" s="294" t="s">
        <v>1638</v>
      </c>
      <c r="D288" s="36"/>
      <c r="E288" s="36"/>
      <c r="F288" s="36"/>
      <c r="G288" s="36"/>
      <c r="H288" s="42"/>
    </row>
    <row r="289" s="2" customFormat="1" ht="16.8" customHeight="1">
      <c r="A289" s="36"/>
      <c r="B289" s="42"/>
      <c r="C289" s="292" t="s">
        <v>993</v>
      </c>
      <c r="D289" s="292" t="s">
        <v>994</v>
      </c>
      <c r="E289" s="15" t="s">
        <v>137</v>
      </c>
      <c r="F289" s="293">
        <v>137</v>
      </c>
      <c r="G289" s="36"/>
      <c r="H289" s="42"/>
    </row>
    <row r="290" s="2" customFormat="1" ht="16.8" customHeight="1">
      <c r="A290" s="36"/>
      <c r="B290" s="42"/>
      <c r="C290" s="288" t="s">
        <v>1006</v>
      </c>
      <c r="D290" s="289" t="s">
        <v>1006</v>
      </c>
      <c r="E290" s="290" t="s">
        <v>1</v>
      </c>
      <c r="F290" s="291">
        <v>700</v>
      </c>
      <c r="G290" s="36"/>
      <c r="H290" s="42"/>
    </row>
    <row r="291" s="2" customFormat="1" ht="16.8" customHeight="1">
      <c r="A291" s="36"/>
      <c r="B291" s="42"/>
      <c r="C291" s="292" t="s">
        <v>1006</v>
      </c>
      <c r="D291" s="292" t="s">
        <v>1007</v>
      </c>
      <c r="E291" s="15" t="s">
        <v>1</v>
      </c>
      <c r="F291" s="293">
        <v>700</v>
      </c>
      <c r="G291" s="36"/>
      <c r="H291" s="42"/>
    </row>
    <row r="292" s="2" customFormat="1" ht="16.8" customHeight="1">
      <c r="A292" s="36"/>
      <c r="B292" s="42"/>
      <c r="C292" s="288" t="s">
        <v>1012</v>
      </c>
      <c r="D292" s="289" t="s">
        <v>1012</v>
      </c>
      <c r="E292" s="290" t="s">
        <v>1</v>
      </c>
      <c r="F292" s="291">
        <v>848.92600000000004</v>
      </c>
      <c r="G292" s="36"/>
      <c r="H292" s="42"/>
    </row>
    <row r="293" s="2" customFormat="1" ht="16.8" customHeight="1">
      <c r="A293" s="36"/>
      <c r="B293" s="42"/>
      <c r="C293" s="292" t="s">
        <v>1012</v>
      </c>
      <c r="D293" s="292" t="s">
        <v>1013</v>
      </c>
      <c r="E293" s="15" t="s">
        <v>1</v>
      </c>
      <c r="F293" s="293">
        <v>848.92600000000004</v>
      </c>
      <c r="G293" s="36"/>
      <c r="H293" s="42"/>
    </row>
    <row r="294" s="2" customFormat="1" ht="16.8" customHeight="1">
      <c r="A294" s="36"/>
      <c r="B294" s="42"/>
      <c r="C294" s="294" t="s">
        <v>1638</v>
      </c>
      <c r="D294" s="36"/>
      <c r="E294" s="36"/>
      <c r="F294" s="36"/>
      <c r="G294" s="36"/>
      <c r="H294" s="42"/>
    </row>
    <row r="295" s="2" customFormat="1" ht="16.8" customHeight="1">
      <c r="A295" s="36"/>
      <c r="B295" s="42"/>
      <c r="C295" s="292" t="s">
        <v>1008</v>
      </c>
      <c r="D295" s="292" t="s">
        <v>1009</v>
      </c>
      <c r="E295" s="15" t="s">
        <v>478</v>
      </c>
      <c r="F295" s="293">
        <v>916.82600000000002</v>
      </c>
      <c r="G295" s="36"/>
      <c r="H295" s="42"/>
    </row>
    <row r="296" s="2" customFormat="1" ht="16.8" customHeight="1">
      <c r="A296" s="36"/>
      <c r="B296" s="42"/>
      <c r="C296" s="288" t="s">
        <v>1022</v>
      </c>
      <c r="D296" s="289" t="s">
        <v>1022</v>
      </c>
      <c r="E296" s="290" t="s">
        <v>1</v>
      </c>
      <c r="F296" s="291">
        <v>7640.3339999999998</v>
      </c>
      <c r="G296" s="36"/>
      <c r="H296" s="42"/>
    </row>
    <row r="297" s="2" customFormat="1" ht="16.8" customHeight="1">
      <c r="A297" s="36"/>
      <c r="B297" s="42"/>
      <c r="C297" s="292" t="s">
        <v>1022</v>
      </c>
      <c r="D297" s="292" t="s">
        <v>1023</v>
      </c>
      <c r="E297" s="15" t="s">
        <v>1</v>
      </c>
      <c r="F297" s="293">
        <v>7640.3339999999998</v>
      </c>
      <c r="G297" s="36"/>
      <c r="H297" s="42"/>
    </row>
    <row r="298" s="2" customFormat="1" ht="16.8" customHeight="1">
      <c r="A298" s="36"/>
      <c r="B298" s="42"/>
      <c r="C298" s="294" t="s">
        <v>1638</v>
      </c>
      <c r="D298" s="36"/>
      <c r="E298" s="36"/>
      <c r="F298" s="36"/>
      <c r="G298" s="36"/>
      <c r="H298" s="42"/>
    </row>
    <row r="299" s="2" customFormat="1" ht="16.8" customHeight="1">
      <c r="A299" s="36"/>
      <c r="B299" s="42"/>
      <c r="C299" s="292" t="s">
        <v>1018</v>
      </c>
      <c r="D299" s="292" t="s">
        <v>1019</v>
      </c>
      <c r="E299" s="15" t="s">
        <v>478</v>
      </c>
      <c r="F299" s="293">
        <v>8590.9339999999993</v>
      </c>
      <c r="G299" s="36"/>
      <c r="H299" s="42"/>
    </row>
    <row r="300" s="2" customFormat="1" ht="16.8" customHeight="1">
      <c r="A300" s="36"/>
      <c r="B300" s="42"/>
      <c r="C300" s="288" t="s">
        <v>1032</v>
      </c>
      <c r="D300" s="289" t="s">
        <v>1032</v>
      </c>
      <c r="E300" s="290" t="s">
        <v>1</v>
      </c>
      <c r="F300" s="291">
        <v>848.92600000000004</v>
      </c>
      <c r="G300" s="36"/>
      <c r="H300" s="42"/>
    </row>
    <row r="301" s="2" customFormat="1" ht="16.8" customHeight="1">
      <c r="A301" s="36"/>
      <c r="B301" s="42"/>
      <c r="C301" s="292" t="s">
        <v>1032</v>
      </c>
      <c r="D301" s="292" t="s">
        <v>1033</v>
      </c>
      <c r="E301" s="15" t="s">
        <v>1</v>
      </c>
      <c r="F301" s="293">
        <v>848.92600000000004</v>
      </c>
      <c r="G301" s="36"/>
      <c r="H301" s="42"/>
    </row>
    <row r="302" s="2" customFormat="1" ht="16.8" customHeight="1">
      <c r="A302" s="36"/>
      <c r="B302" s="42"/>
      <c r="C302" s="288" t="s">
        <v>177</v>
      </c>
      <c r="D302" s="289" t="s">
        <v>177</v>
      </c>
      <c r="E302" s="290" t="s">
        <v>1</v>
      </c>
      <c r="F302" s="291">
        <v>399</v>
      </c>
      <c r="G302" s="36"/>
      <c r="H302" s="42"/>
    </row>
    <row r="303" s="2" customFormat="1" ht="16.8" customHeight="1">
      <c r="A303" s="36"/>
      <c r="B303" s="42"/>
      <c r="C303" s="292" t="s">
        <v>177</v>
      </c>
      <c r="D303" s="292" t="s">
        <v>571</v>
      </c>
      <c r="E303" s="15" t="s">
        <v>1</v>
      </c>
      <c r="F303" s="293">
        <v>399</v>
      </c>
      <c r="G303" s="36"/>
      <c r="H303" s="42"/>
    </row>
    <row r="304" s="2" customFormat="1" ht="16.8" customHeight="1">
      <c r="A304" s="36"/>
      <c r="B304" s="42"/>
      <c r="C304" s="288" t="s">
        <v>1039</v>
      </c>
      <c r="D304" s="289" t="s">
        <v>1039</v>
      </c>
      <c r="E304" s="290" t="s">
        <v>1</v>
      </c>
      <c r="F304" s="291">
        <v>67.900000000000006</v>
      </c>
      <c r="G304" s="36"/>
      <c r="H304" s="42"/>
    </row>
    <row r="305" s="2" customFormat="1" ht="16.8" customHeight="1">
      <c r="A305" s="36"/>
      <c r="B305" s="42"/>
      <c r="C305" s="292" t="s">
        <v>1039</v>
      </c>
      <c r="D305" s="292" t="s">
        <v>1040</v>
      </c>
      <c r="E305" s="15" t="s">
        <v>1</v>
      </c>
      <c r="F305" s="293">
        <v>67.900000000000006</v>
      </c>
      <c r="G305" s="36"/>
      <c r="H305" s="42"/>
    </row>
    <row r="306" s="2" customFormat="1" ht="16.8" customHeight="1">
      <c r="A306" s="36"/>
      <c r="B306" s="42"/>
      <c r="C306" s="288" t="s">
        <v>740</v>
      </c>
      <c r="D306" s="289" t="s">
        <v>740</v>
      </c>
      <c r="E306" s="290" t="s">
        <v>1</v>
      </c>
      <c r="F306" s="291">
        <v>6</v>
      </c>
      <c r="G306" s="36"/>
      <c r="H306" s="42"/>
    </row>
    <row r="307" s="2" customFormat="1" ht="16.8" customHeight="1">
      <c r="A307" s="36"/>
      <c r="B307" s="42"/>
      <c r="C307" s="292" t="s">
        <v>740</v>
      </c>
      <c r="D307" s="292" t="s">
        <v>741</v>
      </c>
      <c r="E307" s="15" t="s">
        <v>1</v>
      </c>
      <c r="F307" s="293">
        <v>6</v>
      </c>
      <c r="G307" s="36"/>
      <c r="H307" s="42"/>
    </row>
    <row r="308" s="2" customFormat="1" ht="16.8" customHeight="1">
      <c r="A308" s="36"/>
      <c r="B308" s="42"/>
      <c r="C308" s="288" t="s">
        <v>751</v>
      </c>
      <c r="D308" s="289" t="s">
        <v>751</v>
      </c>
      <c r="E308" s="290" t="s">
        <v>1</v>
      </c>
      <c r="F308" s="291">
        <v>6</v>
      </c>
      <c r="G308" s="36"/>
      <c r="H308" s="42"/>
    </row>
    <row r="309" s="2" customFormat="1" ht="16.8" customHeight="1">
      <c r="A309" s="36"/>
      <c r="B309" s="42"/>
      <c r="C309" s="292" t="s">
        <v>751</v>
      </c>
      <c r="D309" s="292" t="s">
        <v>752</v>
      </c>
      <c r="E309" s="15" t="s">
        <v>1</v>
      </c>
      <c r="F309" s="293">
        <v>6</v>
      </c>
      <c r="G309" s="36"/>
      <c r="H309" s="42"/>
    </row>
    <row r="310" s="2" customFormat="1" ht="16.8" customHeight="1">
      <c r="A310" s="36"/>
      <c r="B310" s="42"/>
      <c r="C310" s="288" t="s">
        <v>762</v>
      </c>
      <c r="D310" s="289" t="s">
        <v>762</v>
      </c>
      <c r="E310" s="290" t="s">
        <v>1</v>
      </c>
      <c r="F310" s="291">
        <v>48</v>
      </c>
      <c r="G310" s="36"/>
      <c r="H310" s="42"/>
    </row>
    <row r="311" s="2" customFormat="1" ht="16.8" customHeight="1">
      <c r="A311" s="36"/>
      <c r="B311" s="42"/>
      <c r="C311" s="292" t="s">
        <v>762</v>
      </c>
      <c r="D311" s="292" t="s">
        <v>763</v>
      </c>
      <c r="E311" s="15" t="s">
        <v>1</v>
      </c>
      <c r="F311" s="293">
        <v>48</v>
      </c>
      <c r="G311" s="36"/>
      <c r="H311" s="42"/>
    </row>
    <row r="312" s="2" customFormat="1" ht="16.8" customHeight="1">
      <c r="A312" s="36"/>
      <c r="B312" s="42"/>
      <c r="C312" s="294" t="s">
        <v>1638</v>
      </c>
      <c r="D312" s="36"/>
      <c r="E312" s="36"/>
      <c r="F312" s="36"/>
      <c r="G312" s="36"/>
      <c r="H312" s="42"/>
    </row>
    <row r="313" s="2" customFormat="1" ht="16.8" customHeight="1">
      <c r="A313" s="36"/>
      <c r="B313" s="42"/>
      <c r="C313" s="292" t="s">
        <v>758</v>
      </c>
      <c r="D313" s="292" t="s">
        <v>759</v>
      </c>
      <c r="E313" s="15" t="s">
        <v>274</v>
      </c>
      <c r="F313" s="293">
        <v>74.159999999999997</v>
      </c>
      <c r="G313" s="36"/>
      <c r="H313" s="42"/>
    </row>
    <row r="314" s="2" customFormat="1" ht="16.8" customHeight="1">
      <c r="A314" s="36"/>
      <c r="B314" s="42"/>
      <c r="C314" s="288" t="s">
        <v>775</v>
      </c>
      <c r="D314" s="289" t="s">
        <v>775</v>
      </c>
      <c r="E314" s="290" t="s">
        <v>1</v>
      </c>
      <c r="F314" s="291">
        <v>48</v>
      </c>
      <c r="G314" s="36"/>
      <c r="H314" s="42"/>
    </row>
    <row r="315" s="2" customFormat="1" ht="16.8" customHeight="1">
      <c r="A315" s="36"/>
      <c r="B315" s="42"/>
      <c r="C315" s="292" t="s">
        <v>775</v>
      </c>
      <c r="D315" s="292" t="s">
        <v>776</v>
      </c>
      <c r="E315" s="15" t="s">
        <v>1</v>
      </c>
      <c r="F315" s="293">
        <v>48</v>
      </c>
      <c r="G315" s="36"/>
      <c r="H315" s="42"/>
    </row>
    <row r="316" s="2" customFormat="1" ht="16.8" customHeight="1">
      <c r="A316" s="36"/>
      <c r="B316" s="42"/>
      <c r="C316" s="294" t="s">
        <v>1638</v>
      </c>
      <c r="D316" s="36"/>
      <c r="E316" s="36"/>
      <c r="F316" s="36"/>
      <c r="G316" s="36"/>
      <c r="H316" s="42"/>
    </row>
    <row r="317" s="2" customFormat="1">
      <c r="A317" s="36"/>
      <c r="B317" s="42"/>
      <c r="C317" s="292" t="s">
        <v>771</v>
      </c>
      <c r="D317" s="292" t="s">
        <v>772</v>
      </c>
      <c r="E317" s="15" t="s">
        <v>274</v>
      </c>
      <c r="F317" s="293">
        <v>74.159999999999997</v>
      </c>
      <c r="G317" s="36"/>
      <c r="H317" s="42"/>
    </row>
    <row r="318" s="2" customFormat="1" ht="16.8" customHeight="1">
      <c r="A318" s="36"/>
      <c r="B318" s="42"/>
      <c r="C318" s="288" t="s">
        <v>184</v>
      </c>
      <c r="D318" s="289" t="s">
        <v>184</v>
      </c>
      <c r="E318" s="290" t="s">
        <v>1</v>
      </c>
      <c r="F318" s="291">
        <v>877.79999999999995</v>
      </c>
      <c r="G318" s="36"/>
      <c r="H318" s="42"/>
    </row>
    <row r="319" s="2" customFormat="1" ht="16.8" customHeight="1">
      <c r="A319" s="36"/>
      <c r="B319" s="42"/>
      <c r="C319" s="292" t="s">
        <v>184</v>
      </c>
      <c r="D319" s="292" t="s">
        <v>576</v>
      </c>
      <c r="E319" s="15" t="s">
        <v>1</v>
      </c>
      <c r="F319" s="293">
        <v>877.79999999999995</v>
      </c>
      <c r="G319" s="36"/>
      <c r="H319" s="42"/>
    </row>
    <row r="320" s="2" customFormat="1" ht="16.8" customHeight="1">
      <c r="A320" s="36"/>
      <c r="B320" s="42"/>
      <c r="C320" s="288" t="s">
        <v>143</v>
      </c>
      <c r="D320" s="289" t="s">
        <v>143</v>
      </c>
      <c r="E320" s="290" t="s">
        <v>1</v>
      </c>
      <c r="F320" s="291">
        <v>368</v>
      </c>
      <c r="G320" s="36"/>
      <c r="H320" s="42"/>
    </row>
    <row r="321" s="2" customFormat="1" ht="16.8" customHeight="1">
      <c r="A321" s="36"/>
      <c r="B321" s="42"/>
      <c r="C321" s="292" t="s">
        <v>143</v>
      </c>
      <c r="D321" s="292" t="s">
        <v>529</v>
      </c>
      <c r="E321" s="15" t="s">
        <v>1</v>
      </c>
      <c r="F321" s="293">
        <v>368</v>
      </c>
      <c r="G321" s="36"/>
      <c r="H321" s="42"/>
    </row>
    <row r="322" s="2" customFormat="1" ht="16.8" customHeight="1">
      <c r="A322" s="36"/>
      <c r="B322" s="42"/>
      <c r="C322" s="294" t="s">
        <v>1638</v>
      </c>
      <c r="D322" s="36"/>
      <c r="E322" s="36"/>
      <c r="F322" s="36"/>
      <c r="G322" s="36"/>
      <c r="H322" s="42"/>
    </row>
    <row r="323" s="2" customFormat="1" ht="16.8" customHeight="1">
      <c r="A323" s="36"/>
      <c r="B323" s="42"/>
      <c r="C323" s="292" t="s">
        <v>524</v>
      </c>
      <c r="D323" s="292" t="s">
        <v>525</v>
      </c>
      <c r="E323" s="15" t="s">
        <v>274</v>
      </c>
      <c r="F323" s="293">
        <v>8242</v>
      </c>
      <c r="G323" s="36"/>
      <c r="H323" s="42"/>
    </row>
    <row r="324" s="2" customFormat="1" ht="16.8" customHeight="1">
      <c r="A324" s="36"/>
      <c r="B324" s="42"/>
      <c r="C324" s="288" t="s">
        <v>502</v>
      </c>
      <c r="D324" s="289" t="s">
        <v>502</v>
      </c>
      <c r="E324" s="290" t="s">
        <v>1</v>
      </c>
      <c r="F324" s="291">
        <v>368</v>
      </c>
      <c r="G324" s="36"/>
      <c r="H324" s="42"/>
    </row>
    <row r="325" s="2" customFormat="1" ht="16.8" customHeight="1">
      <c r="A325" s="36"/>
      <c r="B325" s="42"/>
      <c r="C325" s="292" t="s">
        <v>502</v>
      </c>
      <c r="D325" s="292" t="s">
        <v>718</v>
      </c>
      <c r="E325" s="15" t="s">
        <v>1</v>
      </c>
      <c r="F325" s="293">
        <v>368</v>
      </c>
      <c r="G325" s="36"/>
      <c r="H325" s="42"/>
    </row>
    <row r="326" s="2" customFormat="1" ht="16.8" customHeight="1">
      <c r="A326" s="36"/>
      <c r="B326" s="42"/>
      <c r="C326" s="294" t="s">
        <v>1638</v>
      </c>
      <c r="D326" s="36"/>
      <c r="E326" s="36"/>
      <c r="F326" s="36"/>
      <c r="G326" s="36"/>
      <c r="H326" s="42"/>
    </row>
    <row r="327" s="2" customFormat="1" ht="16.8" customHeight="1">
      <c r="A327" s="36"/>
      <c r="B327" s="42"/>
      <c r="C327" s="292" t="s">
        <v>713</v>
      </c>
      <c r="D327" s="292" t="s">
        <v>714</v>
      </c>
      <c r="E327" s="15" t="s">
        <v>274</v>
      </c>
      <c r="F327" s="293">
        <v>8242</v>
      </c>
      <c r="G327" s="36"/>
      <c r="H327" s="42"/>
    </row>
    <row r="328" s="2" customFormat="1" ht="16.8" customHeight="1">
      <c r="A328" s="36"/>
      <c r="B328" s="42"/>
      <c r="C328" s="288" t="s">
        <v>837</v>
      </c>
      <c r="D328" s="289" t="s">
        <v>837</v>
      </c>
      <c r="E328" s="290" t="s">
        <v>1</v>
      </c>
      <c r="F328" s="291">
        <v>13</v>
      </c>
      <c r="G328" s="36"/>
      <c r="H328" s="42"/>
    </row>
    <row r="329" s="2" customFormat="1" ht="16.8" customHeight="1">
      <c r="A329" s="36"/>
      <c r="B329" s="42"/>
      <c r="C329" s="292" t="s">
        <v>837</v>
      </c>
      <c r="D329" s="292" t="s">
        <v>838</v>
      </c>
      <c r="E329" s="15" t="s">
        <v>1</v>
      </c>
      <c r="F329" s="293">
        <v>13</v>
      </c>
      <c r="G329" s="36"/>
      <c r="H329" s="42"/>
    </row>
    <row r="330" s="2" customFormat="1" ht="16.8" customHeight="1">
      <c r="A330" s="36"/>
      <c r="B330" s="42"/>
      <c r="C330" s="288" t="s">
        <v>498</v>
      </c>
      <c r="D330" s="289" t="s">
        <v>498</v>
      </c>
      <c r="E330" s="290" t="s">
        <v>1</v>
      </c>
      <c r="F330" s="291">
        <v>101</v>
      </c>
      <c r="G330" s="36"/>
      <c r="H330" s="42"/>
    </row>
    <row r="331" s="2" customFormat="1" ht="16.8" customHeight="1">
      <c r="A331" s="36"/>
      <c r="B331" s="42"/>
      <c r="C331" s="292" t="s">
        <v>498</v>
      </c>
      <c r="D331" s="292" t="s">
        <v>559</v>
      </c>
      <c r="E331" s="15" t="s">
        <v>1</v>
      </c>
      <c r="F331" s="293">
        <v>101</v>
      </c>
      <c r="G331" s="36"/>
      <c r="H331" s="42"/>
    </row>
    <row r="332" s="2" customFormat="1" ht="16.8" customHeight="1">
      <c r="A332" s="36"/>
      <c r="B332" s="42"/>
      <c r="C332" s="294" t="s">
        <v>1638</v>
      </c>
      <c r="D332" s="36"/>
      <c r="E332" s="36"/>
      <c r="F332" s="36"/>
      <c r="G332" s="36"/>
      <c r="H332" s="42"/>
    </row>
    <row r="333" s="2" customFormat="1" ht="16.8" customHeight="1">
      <c r="A333" s="36"/>
      <c r="B333" s="42"/>
      <c r="C333" s="292" t="s">
        <v>554</v>
      </c>
      <c r="D333" s="292" t="s">
        <v>555</v>
      </c>
      <c r="E333" s="15" t="s">
        <v>535</v>
      </c>
      <c r="F333" s="293">
        <v>497</v>
      </c>
      <c r="G333" s="36"/>
      <c r="H333" s="42"/>
    </row>
    <row r="334" s="2" customFormat="1" ht="16.8" customHeight="1">
      <c r="A334" s="36"/>
      <c r="B334" s="42"/>
      <c r="C334" s="288" t="s">
        <v>503</v>
      </c>
      <c r="D334" s="289" t="s">
        <v>503</v>
      </c>
      <c r="E334" s="290" t="s">
        <v>1</v>
      </c>
      <c r="F334" s="291">
        <v>1265</v>
      </c>
      <c r="G334" s="36"/>
      <c r="H334" s="42"/>
    </row>
    <row r="335" s="2" customFormat="1" ht="16.8" customHeight="1">
      <c r="A335" s="36"/>
      <c r="B335" s="42"/>
      <c r="C335" s="292" t="s">
        <v>503</v>
      </c>
      <c r="D335" s="292" t="s">
        <v>919</v>
      </c>
      <c r="E335" s="15" t="s">
        <v>1</v>
      </c>
      <c r="F335" s="293">
        <v>1265</v>
      </c>
      <c r="G335" s="36"/>
      <c r="H335" s="42"/>
    </row>
    <row r="336" s="2" customFormat="1" ht="16.8" customHeight="1">
      <c r="A336" s="36"/>
      <c r="B336" s="42"/>
      <c r="C336" s="294" t="s">
        <v>1638</v>
      </c>
      <c r="D336" s="36"/>
      <c r="E336" s="36"/>
      <c r="F336" s="36"/>
      <c r="G336" s="36"/>
      <c r="H336" s="42"/>
    </row>
    <row r="337" s="2" customFormat="1" ht="16.8" customHeight="1">
      <c r="A337" s="36"/>
      <c r="B337" s="42"/>
      <c r="C337" s="292" t="s">
        <v>913</v>
      </c>
      <c r="D337" s="292" t="s">
        <v>914</v>
      </c>
      <c r="E337" s="15" t="s">
        <v>137</v>
      </c>
      <c r="F337" s="293">
        <v>3795</v>
      </c>
      <c r="G337" s="36"/>
      <c r="H337" s="42"/>
    </row>
    <row r="338" s="2" customFormat="1" ht="16.8" customHeight="1">
      <c r="A338" s="36"/>
      <c r="B338" s="42"/>
      <c r="C338" s="288" t="s">
        <v>505</v>
      </c>
      <c r="D338" s="289" t="s">
        <v>505</v>
      </c>
      <c r="E338" s="290" t="s">
        <v>1</v>
      </c>
      <c r="F338" s="291">
        <v>1</v>
      </c>
      <c r="G338" s="36"/>
      <c r="H338" s="42"/>
    </row>
    <row r="339" s="2" customFormat="1" ht="16.8" customHeight="1">
      <c r="A339" s="36"/>
      <c r="B339" s="42"/>
      <c r="C339" s="292" t="s">
        <v>505</v>
      </c>
      <c r="D339" s="292" t="s">
        <v>950</v>
      </c>
      <c r="E339" s="15" t="s">
        <v>1</v>
      </c>
      <c r="F339" s="293">
        <v>1</v>
      </c>
      <c r="G339" s="36"/>
      <c r="H339" s="42"/>
    </row>
    <row r="340" s="2" customFormat="1" ht="16.8" customHeight="1">
      <c r="A340" s="36"/>
      <c r="B340" s="42"/>
      <c r="C340" s="294" t="s">
        <v>1638</v>
      </c>
      <c r="D340" s="36"/>
      <c r="E340" s="36"/>
      <c r="F340" s="36"/>
      <c r="G340" s="36"/>
      <c r="H340" s="42"/>
    </row>
    <row r="341" s="2" customFormat="1">
      <c r="A341" s="36"/>
      <c r="B341" s="42"/>
      <c r="C341" s="292" t="s">
        <v>943</v>
      </c>
      <c r="D341" s="292" t="s">
        <v>944</v>
      </c>
      <c r="E341" s="15" t="s">
        <v>191</v>
      </c>
      <c r="F341" s="293">
        <v>2</v>
      </c>
      <c r="G341" s="36"/>
      <c r="H341" s="42"/>
    </row>
    <row r="342" s="2" customFormat="1" ht="16.8" customHeight="1">
      <c r="A342" s="36"/>
      <c r="B342" s="42"/>
      <c r="C342" s="288" t="s">
        <v>507</v>
      </c>
      <c r="D342" s="289" t="s">
        <v>507</v>
      </c>
      <c r="E342" s="290" t="s">
        <v>1</v>
      </c>
      <c r="F342" s="291">
        <v>11.800000000000001</v>
      </c>
      <c r="G342" s="36"/>
      <c r="H342" s="42"/>
    </row>
    <row r="343" s="2" customFormat="1" ht="16.8" customHeight="1">
      <c r="A343" s="36"/>
      <c r="B343" s="42"/>
      <c r="C343" s="292" t="s">
        <v>507</v>
      </c>
      <c r="D343" s="292" t="s">
        <v>960</v>
      </c>
      <c r="E343" s="15" t="s">
        <v>1</v>
      </c>
      <c r="F343" s="293">
        <v>11.800000000000001</v>
      </c>
      <c r="G343" s="36"/>
      <c r="H343" s="42"/>
    </row>
    <row r="344" s="2" customFormat="1" ht="16.8" customHeight="1">
      <c r="A344" s="36"/>
      <c r="B344" s="42"/>
      <c r="C344" s="294" t="s">
        <v>1638</v>
      </c>
      <c r="D344" s="36"/>
      <c r="E344" s="36"/>
      <c r="F344" s="36"/>
      <c r="G344" s="36"/>
      <c r="H344" s="42"/>
    </row>
    <row r="345" s="2" customFormat="1" ht="16.8" customHeight="1">
      <c r="A345" s="36"/>
      <c r="B345" s="42"/>
      <c r="C345" s="292" t="s">
        <v>954</v>
      </c>
      <c r="D345" s="292" t="s">
        <v>955</v>
      </c>
      <c r="E345" s="15" t="s">
        <v>137</v>
      </c>
      <c r="F345" s="293">
        <v>21.899999999999999</v>
      </c>
      <c r="G345" s="36"/>
      <c r="H345" s="42"/>
    </row>
    <row r="346" s="2" customFormat="1" ht="16.8" customHeight="1">
      <c r="A346" s="36"/>
      <c r="B346" s="42"/>
      <c r="C346" s="288" t="s">
        <v>509</v>
      </c>
      <c r="D346" s="289" t="s">
        <v>509</v>
      </c>
      <c r="E346" s="290" t="s">
        <v>1</v>
      </c>
      <c r="F346" s="291">
        <v>18.614999999999998</v>
      </c>
      <c r="G346" s="36"/>
      <c r="H346" s="42"/>
    </row>
    <row r="347" s="2" customFormat="1" ht="16.8" customHeight="1">
      <c r="A347" s="36"/>
      <c r="B347" s="42"/>
      <c r="C347" s="292" t="s">
        <v>509</v>
      </c>
      <c r="D347" s="292" t="s">
        <v>989</v>
      </c>
      <c r="E347" s="15" t="s">
        <v>1</v>
      </c>
      <c r="F347" s="293">
        <v>18.614999999999998</v>
      </c>
      <c r="G347" s="36"/>
      <c r="H347" s="42"/>
    </row>
    <row r="348" s="2" customFormat="1" ht="16.8" customHeight="1">
      <c r="A348" s="36"/>
      <c r="B348" s="42"/>
      <c r="C348" s="294" t="s">
        <v>1638</v>
      </c>
      <c r="D348" s="36"/>
      <c r="E348" s="36"/>
      <c r="F348" s="36"/>
      <c r="G348" s="36"/>
      <c r="H348" s="42"/>
    </row>
    <row r="349" s="2" customFormat="1" ht="16.8" customHeight="1">
      <c r="A349" s="36"/>
      <c r="B349" s="42"/>
      <c r="C349" s="292" t="s">
        <v>983</v>
      </c>
      <c r="D349" s="292" t="s">
        <v>984</v>
      </c>
      <c r="E349" s="15" t="s">
        <v>535</v>
      </c>
      <c r="F349" s="293">
        <v>43.814999999999998</v>
      </c>
      <c r="G349" s="36"/>
      <c r="H349" s="42"/>
    </row>
    <row r="350" s="2" customFormat="1" ht="16.8" customHeight="1">
      <c r="A350" s="36"/>
      <c r="B350" s="42"/>
      <c r="C350" s="288" t="s">
        <v>511</v>
      </c>
      <c r="D350" s="289" t="s">
        <v>511</v>
      </c>
      <c r="E350" s="290" t="s">
        <v>1</v>
      </c>
      <c r="F350" s="291">
        <v>17</v>
      </c>
      <c r="G350" s="36"/>
      <c r="H350" s="42"/>
    </row>
    <row r="351" s="2" customFormat="1" ht="16.8" customHeight="1">
      <c r="A351" s="36"/>
      <c r="B351" s="42"/>
      <c r="C351" s="292" t="s">
        <v>511</v>
      </c>
      <c r="D351" s="292" t="s">
        <v>239</v>
      </c>
      <c r="E351" s="15" t="s">
        <v>1</v>
      </c>
      <c r="F351" s="293">
        <v>17</v>
      </c>
      <c r="G351" s="36"/>
      <c r="H351" s="42"/>
    </row>
    <row r="352" s="2" customFormat="1" ht="16.8" customHeight="1">
      <c r="A352" s="36"/>
      <c r="B352" s="42"/>
      <c r="C352" s="294" t="s">
        <v>1638</v>
      </c>
      <c r="D352" s="36"/>
      <c r="E352" s="36"/>
      <c r="F352" s="36"/>
      <c r="G352" s="36"/>
      <c r="H352" s="42"/>
    </row>
    <row r="353" s="2" customFormat="1" ht="16.8" customHeight="1">
      <c r="A353" s="36"/>
      <c r="B353" s="42"/>
      <c r="C353" s="292" t="s">
        <v>993</v>
      </c>
      <c r="D353" s="292" t="s">
        <v>994</v>
      </c>
      <c r="E353" s="15" t="s">
        <v>137</v>
      </c>
      <c r="F353" s="293">
        <v>137</v>
      </c>
      <c r="G353" s="36"/>
      <c r="H353" s="42"/>
    </row>
    <row r="354" s="2" customFormat="1" ht="16.8" customHeight="1">
      <c r="A354" s="36"/>
      <c r="B354" s="42"/>
      <c r="C354" s="288" t="s">
        <v>512</v>
      </c>
      <c r="D354" s="289" t="s">
        <v>512</v>
      </c>
      <c r="E354" s="290" t="s">
        <v>1</v>
      </c>
      <c r="F354" s="291">
        <v>67.900000000000006</v>
      </c>
      <c r="G354" s="36"/>
      <c r="H354" s="42"/>
    </row>
    <row r="355" s="2" customFormat="1" ht="16.8" customHeight="1">
      <c r="A355" s="36"/>
      <c r="B355" s="42"/>
      <c r="C355" s="292" t="s">
        <v>512</v>
      </c>
      <c r="D355" s="292" t="s">
        <v>1014</v>
      </c>
      <c r="E355" s="15" t="s">
        <v>1</v>
      </c>
      <c r="F355" s="293">
        <v>67.900000000000006</v>
      </c>
      <c r="G355" s="36"/>
      <c r="H355" s="42"/>
    </row>
    <row r="356" s="2" customFormat="1" ht="16.8" customHeight="1">
      <c r="A356" s="36"/>
      <c r="B356" s="42"/>
      <c r="C356" s="294" t="s">
        <v>1638</v>
      </c>
      <c r="D356" s="36"/>
      <c r="E356" s="36"/>
      <c r="F356" s="36"/>
      <c r="G356" s="36"/>
      <c r="H356" s="42"/>
    </row>
    <row r="357" s="2" customFormat="1" ht="16.8" customHeight="1">
      <c r="A357" s="36"/>
      <c r="B357" s="42"/>
      <c r="C357" s="292" t="s">
        <v>1008</v>
      </c>
      <c r="D357" s="292" t="s">
        <v>1009</v>
      </c>
      <c r="E357" s="15" t="s">
        <v>478</v>
      </c>
      <c r="F357" s="293">
        <v>916.82600000000002</v>
      </c>
      <c r="G357" s="36"/>
      <c r="H357" s="42"/>
    </row>
    <row r="358" s="2" customFormat="1" ht="16.8" customHeight="1">
      <c r="A358" s="36"/>
      <c r="B358" s="42"/>
      <c r="C358" s="288" t="s">
        <v>514</v>
      </c>
      <c r="D358" s="289" t="s">
        <v>514</v>
      </c>
      <c r="E358" s="290" t="s">
        <v>1</v>
      </c>
      <c r="F358" s="291">
        <v>950.60000000000002</v>
      </c>
      <c r="G358" s="36"/>
      <c r="H358" s="42"/>
    </row>
    <row r="359" s="2" customFormat="1" ht="16.8" customHeight="1">
      <c r="A359" s="36"/>
      <c r="B359" s="42"/>
      <c r="C359" s="292" t="s">
        <v>514</v>
      </c>
      <c r="D359" s="292" t="s">
        <v>1024</v>
      </c>
      <c r="E359" s="15" t="s">
        <v>1</v>
      </c>
      <c r="F359" s="293">
        <v>950.60000000000002</v>
      </c>
      <c r="G359" s="36"/>
      <c r="H359" s="42"/>
    </row>
    <row r="360" s="2" customFormat="1" ht="16.8" customHeight="1">
      <c r="A360" s="36"/>
      <c r="B360" s="42"/>
      <c r="C360" s="294" t="s">
        <v>1638</v>
      </c>
      <c r="D360" s="36"/>
      <c r="E360" s="36"/>
      <c r="F360" s="36"/>
      <c r="G360" s="36"/>
      <c r="H360" s="42"/>
    </row>
    <row r="361" s="2" customFormat="1" ht="16.8" customHeight="1">
      <c r="A361" s="36"/>
      <c r="B361" s="42"/>
      <c r="C361" s="292" t="s">
        <v>1018</v>
      </c>
      <c r="D361" s="292" t="s">
        <v>1019</v>
      </c>
      <c r="E361" s="15" t="s">
        <v>478</v>
      </c>
      <c r="F361" s="293">
        <v>8590.9339999999993</v>
      </c>
      <c r="G361" s="36"/>
      <c r="H361" s="42"/>
    </row>
    <row r="362" s="2" customFormat="1" ht="16.8" customHeight="1">
      <c r="A362" s="36"/>
      <c r="B362" s="42"/>
      <c r="C362" s="288" t="s">
        <v>516</v>
      </c>
      <c r="D362" s="289" t="s">
        <v>516</v>
      </c>
      <c r="E362" s="290" t="s">
        <v>1</v>
      </c>
      <c r="F362" s="291">
        <v>26.16</v>
      </c>
      <c r="G362" s="36"/>
      <c r="H362" s="42"/>
    </row>
    <row r="363" s="2" customFormat="1" ht="16.8" customHeight="1">
      <c r="A363" s="36"/>
      <c r="B363" s="42"/>
      <c r="C363" s="292" t="s">
        <v>516</v>
      </c>
      <c r="D363" s="292" t="s">
        <v>764</v>
      </c>
      <c r="E363" s="15" t="s">
        <v>1</v>
      </c>
      <c r="F363" s="293">
        <v>26.16</v>
      </c>
      <c r="G363" s="36"/>
      <c r="H363" s="42"/>
    </row>
    <row r="364" s="2" customFormat="1" ht="16.8" customHeight="1">
      <c r="A364" s="36"/>
      <c r="B364" s="42"/>
      <c r="C364" s="294" t="s">
        <v>1638</v>
      </c>
      <c r="D364" s="36"/>
      <c r="E364" s="36"/>
      <c r="F364" s="36"/>
      <c r="G364" s="36"/>
      <c r="H364" s="42"/>
    </row>
    <row r="365" s="2" customFormat="1" ht="16.8" customHeight="1">
      <c r="A365" s="36"/>
      <c r="B365" s="42"/>
      <c r="C365" s="292" t="s">
        <v>758</v>
      </c>
      <c r="D365" s="292" t="s">
        <v>759</v>
      </c>
      <c r="E365" s="15" t="s">
        <v>274</v>
      </c>
      <c r="F365" s="293">
        <v>74.159999999999997</v>
      </c>
      <c r="G365" s="36"/>
      <c r="H365" s="42"/>
    </row>
    <row r="366" s="2" customFormat="1" ht="16.8" customHeight="1">
      <c r="A366" s="36"/>
      <c r="B366" s="42"/>
      <c r="C366" s="288" t="s">
        <v>518</v>
      </c>
      <c r="D366" s="289" t="s">
        <v>518</v>
      </c>
      <c r="E366" s="290" t="s">
        <v>1</v>
      </c>
      <c r="F366" s="291">
        <v>26.16</v>
      </c>
      <c r="G366" s="36"/>
      <c r="H366" s="42"/>
    </row>
    <row r="367" s="2" customFormat="1" ht="16.8" customHeight="1">
      <c r="A367" s="36"/>
      <c r="B367" s="42"/>
      <c r="C367" s="292" t="s">
        <v>518</v>
      </c>
      <c r="D367" s="292" t="s">
        <v>764</v>
      </c>
      <c r="E367" s="15" t="s">
        <v>1</v>
      </c>
      <c r="F367" s="293">
        <v>26.16</v>
      </c>
      <c r="G367" s="36"/>
      <c r="H367" s="42"/>
    </row>
    <row r="368" s="2" customFormat="1" ht="16.8" customHeight="1">
      <c r="A368" s="36"/>
      <c r="B368" s="42"/>
      <c r="C368" s="294" t="s">
        <v>1638</v>
      </c>
      <c r="D368" s="36"/>
      <c r="E368" s="36"/>
      <c r="F368" s="36"/>
      <c r="G368" s="36"/>
      <c r="H368" s="42"/>
    </row>
    <row r="369" s="2" customFormat="1">
      <c r="A369" s="36"/>
      <c r="B369" s="42"/>
      <c r="C369" s="292" t="s">
        <v>771</v>
      </c>
      <c r="D369" s="292" t="s">
        <v>772</v>
      </c>
      <c r="E369" s="15" t="s">
        <v>274</v>
      </c>
      <c r="F369" s="293">
        <v>74.159999999999997</v>
      </c>
      <c r="G369" s="36"/>
      <c r="H369" s="42"/>
    </row>
    <row r="370" s="2" customFormat="1" ht="16.8" customHeight="1">
      <c r="A370" s="36"/>
      <c r="B370" s="42"/>
      <c r="C370" s="288" t="s">
        <v>531</v>
      </c>
      <c r="D370" s="289" t="s">
        <v>531</v>
      </c>
      <c r="E370" s="290" t="s">
        <v>1</v>
      </c>
      <c r="F370" s="291">
        <v>8242</v>
      </c>
      <c r="G370" s="36"/>
      <c r="H370" s="42"/>
    </row>
    <row r="371" s="2" customFormat="1" ht="16.8" customHeight="1">
      <c r="A371" s="36"/>
      <c r="B371" s="42"/>
      <c r="C371" s="292" t="s">
        <v>1</v>
      </c>
      <c r="D371" s="292" t="s">
        <v>530</v>
      </c>
      <c r="E371" s="15" t="s">
        <v>1</v>
      </c>
      <c r="F371" s="293">
        <v>0</v>
      </c>
      <c r="G371" s="36"/>
      <c r="H371" s="42"/>
    </row>
    <row r="372" s="2" customFormat="1" ht="16.8" customHeight="1">
      <c r="A372" s="36"/>
      <c r="B372" s="42"/>
      <c r="C372" s="292" t="s">
        <v>531</v>
      </c>
      <c r="D372" s="292" t="s">
        <v>532</v>
      </c>
      <c r="E372" s="15" t="s">
        <v>1</v>
      </c>
      <c r="F372" s="293">
        <v>8242</v>
      </c>
      <c r="G372" s="36"/>
      <c r="H372" s="42"/>
    </row>
    <row r="373" s="2" customFormat="1" ht="16.8" customHeight="1">
      <c r="A373" s="36"/>
      <c r="B373" s="42"/>
      <c r="C373" s="288" t="s">
        <v>719</v>
      </c>
      <c r="D373" s="289" t="s">
        <v>719</v>
      </c>
      <c r="E373" s="290" t="s">
        <v>1</v>
      </c>
      <c r="F373" s="291">
        <v>8242</v>
      </c>
      <c r="G373" s="36"/>
      <c r="H373" s="42"/>
    </row>
    <row r="374" s="2" customFormat="1" ht="16.8" customHeight="1">
      <c r="A374" s="36"/>
      <c r="B374" s="42"/>
      <c r="C374" s="292" t="s">
        <v>719</v>
      </c>
      <c r="D374" s="292" t="s">
        <v>720</v>
      </c>
      <c r="E374" s="15" t="s">
        <v>1</v>
      </c>
      <c r="F374" s="293">
        <v>8242</v>
      </c>
      <c r="G374" s="36"/>
      <c r="H374" s="42"/>
    </row>
    <row r="375" s="2" customFormat="1" ht="16.8" customHeight="1">
      <c r="A375" s="36"/>
      <c r="B375" s="42"/>
      <c r="C375" s="288" t="s">
        <v>560</v>
      </c>
      <c r="D375" s="289" t="s">
        <v>560</v>
      </c>
      <c r="E375" s="290" t="s">
        <v>1</v>
      </c>
      <c r="F375" s="291">
        <v>497</v>
      </c>
      <c r="G375" s="36"/>
      <c r="H375" s="42"/>
    </row>
    <row r="376" s="2" customFormat="1" ht="16.8" customHeight="1">
      <c r="A376" s="36"/>
      <c r="B376" s="42"/>
      <c r="C376" s="292" t="s">
        <v>560</v>
      </c>
      <c r="D376" s="292" t="s">
        <v>561</v>
      </c>
      <c r="E376" s="15" t="s">
        <v>1</v>
      </c>
      <c r="F376" s="293">
        <v>497</v>
      </c>
      <c r="G376" s="36"/>
      <c r="H376" s="42"/>
    </row>
    <row r="377" s="2" customFormat="1" ht="16.8" customHeight="1">
      <c r="A377" s="36"/>
      <c r="B377" s="42"/>
      <c r="C377" s="288" t="s">
        <v>920</v>
      </c>
      <c r="D377" s="289" t="s">
        <v>920</v>
      </c>
      <c r="E377" s="290" t="s">
        <v>1</v>
      </c>
      <c r="F377" s="291">
        <v>3795</v>
      </c>
      <c r="G377" s="36"/>
      <c r="H377" s="42"/>
    </row>
    <row r="378" s="2" customFormat="1" ht="16.8" customHeight="1">
      <c r="A378" s="36"/>
      <c r="B378" s="42"/>
      <c r="C378" s="292" t="s">
        <v>920</v>
      </c>
      <c r="D378" s="292" t="s">
        <v>921</v>
      </c>
      <c r="E378" s="15" t="s">
        <v>1</v>
      </c>
      <c r="F378" s="293">
        <v>3795</v>
      </c>
      <c r="G378" s="36"/>
      <c r="H378" s="42"/>
    </row>
    <row r="379" s="2" customFormat="1" ht="16.8" customHeight="1">
      <c r="A379" s="36"/>
      <c r="B379" s="42"/>
      <c r="C379" s="288" t="s">
        <v>951</v>
      </c>
      <c r="D379" s="289" t="s">
        <v>951</v>
      </c>
      <c r="E379" s="290" t="s">
        <v>1</v>
      </c>
      <c r="F379" s="291">
        <v>2</v>
      </c>
      <c r="G379" s="36"/>
      <c r="H379" s="42"/>
    </row>
    <row r="380" s="2" customFormat="1" ht="16.8" customHeight="1">
      <c r="A380" s="36"/>
      <c r="B380" s="42"/>
      <c r="C380" s="292" t="s">
        <v>951</v>
      </c>
      <c r="D380" s="292" t="s">
        <v>952</v>
      </c>
      <c r="E380" s="15" t="s">
        <v>1</v>
      </c>
      <c r="F380" s="293">
        <v>2</v>
      </c>
      <c r="G380" s="36"/>
      <c r="H380" s="42"/>
    </row>
    <row r="381" s="2" customFormat="1" ht="16.8" customHeight="1">
      <c r="A381" s="36"/>
      <c r="B381" s="42"/>
      <c r="C381" s="288" t="s">
        <v>961</v>
      </c>
      <c r="D381" s="289" t="s">
        <v>961</v>
      </c>
      <c r="E381" s="290" t="s">
        <v>1</v>
      </c>
      <c r="F381" s="291">
        <v>21.899999999999999</v>
      </c>
      <c r="G381" s="36"/>
      <c r="H381" s="42"/>
    </row>
    <row r="382" s="2" customFormat="1" ht="16.8" customHeight="1">
      <c r="A382" s="36"/>
      <c r="B382" s="42"/>
      <c r="C382" s="292" t="s">
        <v>961</v>
      </c>
      <c r="D382" s="292" t="s">
        <v>962</v>
      </c>
      <c r="E382" s="15" t="s">
        <v>1</v>
      </c>
      <c r="F382" s="293">
        <v>21.899999999999999</v>
      </c>
      <c r="G382" s="36"/>
      <c r="H382" s="42"/>
    </row>
    <row r="383" s="2" customFormat="1" ht="16.8" customHeight="1">
      <c r="A383" s="36"/>
      <c r="B383" s="42"/>
      <c r="C383" s="288" t="s">
        <v>990</v>
      </c>
      <c r="D383" s="289" t="s">
        <v>990</v>
      </c>
      <c r="E383" s="290" t="s">
        <v>1</v>
      </c>
      <c r="F383" s="291">
        <v>43.814999999999998</v>
      </c>
      <c r="G383" s="36"/>
      <c r="H383" s="42"/>
    </row>
    <row r="384" s="2" customFormat="1" ht="16.8" customHeight="1">
      <c r="A384" s="36"/>
      <c r="B384" s="42"/>
      <c r="C384" s="292" t="s">
        <v>990</v>
      </c>
      <c r="D384" s="292" t="s">
        <v>991</v>
      </c>
      <c r="E384" s="15" t="s">
        <v>1</v>
      </c>
      <c r="F384" s="293">
        <v>43.814999999999998</v>
      </c>
      <c r="G384" s="36"/>
      <c r="H384" s="42"/>
    </row>
    <row r="385" s="2" customFormat="1" ht="16.8" customHeight="1">
      <c r="A385" s="36"/>
      <c r="B385" s="42"/>
      <c r="C385" s="288" t="s">
        <v>999</v>
      </c>
      <c r="D385" s="289" t="s">
        <v>999</v>
      </c>
      <c r="E385" s="290" t="s">
        <v>1</v>
      </c>
      <c r="F385" s="291">
        <v>137</v>
      </c>
      <c r="G385" s="36"/>
      <c r="H385" s="42"/>
    </row>
    <row r="386" s="2" customFormat="1" ht="16.8" customHeight="1">
      <c r="A386" s="36"/>
      <c r="B386" s="42"/>
      <c r="C386" s="292" t="s">
        <v>999</v>
      </c>
      <c r="D386" s="292" t="s">
        <v>1000</v>
      </c>
      <c r="E386" s="15" t="s">
        <v>1</v>
      </c>
      <c r="F386" s="293">
        <v>137</v>
      </c>
      <c r="G386" s="36"/>
      <c r="H386" s="42"/>
    </row>
    <row r="387" s="2" customFormat="1" ht="16.8" customHeight="1">
      <c r="A387" s="36"/>
      <c r="B387" s="42"/>
      <c r="C387" s="288" t="s">
        <v>1015</v>
      </c>
      <c r="D387" s="289" t="s">
        <v>1015</v>
      </c>
      <c r="E387" s="290" t="s">
        <v>1</v>
      </c>
      <c r="F387" s="291">
        <v>916.82600000000002</v>
      </c>
      <c r="G387" s="36"/>
      <c r="H387" s="42"/>
    </row>
    <row r="388" s="2" customFormat="1" ht="16.8" customHeight="1">
      <c r="A388" s="36"/>
      <c r="B388" s="42"/>
      <c r="C388" s="292" t="s">
        <v>1015</v>
      </c>
      <c r="D388" s="292" t="s">
        <v>1016</v>
      </c>
      <c r="E388" s="15" t="s">
        <v>1</v>
      </c>
      <c r="F388" s="293">
        <v>916.82600000000002</v>
      </c>
      <c r="G388" s="36"/>
      <c r="H388" s="42"/>
    </row>
    <row r="389" s="2" customFormat="1" ht="16.8" customHeight="1">
      <c r="A389" s="36"/>
      <c r="B389" s="42"/>
      <c r="C389" s="288" t="s">
        <v>1025</v>
      </c>
      <c r="D389" s="289" t="s">
        <v>1025</v>
      </c>
      <c r="E389" s="290" t="s">
        <v>1</v>
      </c>
      <c r="F389" s="291">
        <v>8590.9339999999993</v>
      </c>
      <c r="G389" s="36"/>
      <c r="H389" s="42"/>
    </row>
    <row r="390" s="2" customFormat="1" ht="16.8" customHeight="1">
      <c r="A390" s="36"/>
      <c r="B390" s="42"/>
      <c r="C390" s="292" t="s">
        <v>1025</v>
      </c>
      <c r="D390" s="292" t="s">
        <v>1026</v>
      </c>
      <c r="E390" s="15" t="s">
        <v>1</v>
      </c>
      <c r="F390" s="293">
        <v>8590.9339999999993</v>
      </c>
      <c r="G390" s="36"/>
      <c r="H390" s="42"/>
    </row>
    <row r="391" s="2" customFormat="1" ht="16.8" customHeight="1">
      <c r="A391" s="36"/>
      <c r="B391" s="42"/>
      <c r="C391" s="288" t="s">
        <v>765</v>
      </c>
      <c r="D391" s="289" t="s">
        <v>765</v>
      </c>
      <c r="E391" s="290" t="s">
        <v>1</v>
      </c>
      <c r="F391" s="291">
        <v>74.159999999999997</v>
      </c>
      <c r="G391" s="36"/>
      <c r="H391" s="42"/>
    </row>
    <row r="392" s="2" customFormat="1" ht="16.8" customHeight="1">
      <c r="A392" s="36"/>
      <c r="B392" s="42"/>
      <c r="C392" s="292" t="s">
        <v>765</v>
      </c>
      <c r="D392" s="292" t="s">
        <v>766</v>
      </c>
      <c r="E392" s="15" t="s">
        <v>1</v>
      </c>
      <c r="F392" s="293">
        <v>74.159999999999997</v>
      </c>
      <c r="G392" s="36"/>
      <c r="H392" s="42"/>
    </row>
    <row r="393" s="2" customFormat="1" ht="16.8" customHeight="1">
      <c r="A393" s="36"/>
      <c r="B393" s="42"/>
      <c r="C393" s="288" t="s">
        <v>777</v>
      </c>
      <c r="D393" s="289" t="s">
        <v>777</v>
      </c>
      <c r="E393" s="290" t="s">
        <v>1</v>
      </c>
      <c r="F393" s="291">
        <v>74.159999999999997</v>
      </c>
      <c r="G393" s="36"/>
      <c r="H393" s="42"/>
    </row>
    <row r="394" s="2" customFormat="1" ht="16.8" customHeight="1">
      <c r="A394" s="36"/>
      <c r="B394" s="42"/>
      <c r="C394" s="292" t="s">
        <v>777</v>
      </c>
      <c r="D394" s="292" t="s">
        <v>778</v>
      </c>
      <c r="E394" s="15" t="s">
        <v>1</v>
      </c>
      <c r="F394" s="293">
        <v>74.159999999999997</v>
      </c>
      <c r="G394" s="36"/>
      <c r="H394" s="42"/>
    </row>
    <row r="395" s="2" customFormat="1" ht="26.4" customHeight="1">
      <c r="A395" s="36"/>
      <c r="B395" s="42"/>
      <c r="C395" s="287" t="s">
        <v>1654</v>
      </c>
      <c r="D395" s="287" t="s">
        <v>91</v>
      </c>
      <c r="E395" s="36"/>
      <c r="F395" s="36"/>
      <c r="G395" s="36"/>
      <c r="H395" s="42"/>
    </row>
    <row r="396" s="2" customFormat="1" ht="16.8" customHeight="1">
      <c r="A396" s="36"/>
      <c r="B396" s="42"/>
      <c r="C396" s="288" t="s">
        <v>141</v>
      </c>
      <c r="D396" s="289" t="s">
        <v>141</v>
      </c>
      <c r="E396" s="290" t="s">
        <v>1</v>
      </c>
      <c r="F396" s="291">
        <v>12428</v>
      </c>
      <c r="G396" s="36"/>
      <c r="H396" s="42"/>
    </row>
    <row r="397" s="2" customFormat="1" ht="16.8" customHeight="1">
      <c r="A397" s="36"/>
      <c r="B397" s="42"/>
      <c r="C397" s="292" t="s">
        <v>141</v>
      </c>
      <c r="D397" s="292" t="s">
        <v>1067</v>
      </c>
      <c r="E397" s="15" t="s">
        <v>1</v>
      </c>
      <c r="F397" s="293">
        <v>12428</v>
      </c>
      <c r="G397" s="36"/>
      <c r="H397" s="42"/>
    </row>
    <row r="398" s="2" customFormat="1" ht="16.8" customHeight="1">
      <c r="A398" s="36"/>
      <c r="B398" s="42"/>
      <c r="C398" s="294" t="s">
        <v>1638</v>
      </c>
      <c r="D398" s="36"/>
      <c r="E398" s="36"/>
      <c r="F398" s="36"/>
      <c r="G398" s="36"/>
      <c r="H398" s="42"/>
    </row>
    <row r="399" s="2" customFormat="1" ht="16.8" customHeight="1">
      <c r="A399" s="36"/>
      <c r="B399" s="42"/>
      <c r="C399" s="292" t="s">
        <v>524</v>
      </c>
      <c r="D399" s="292" t="s">
        <v>525</v>
      </c>
      <c r="E399" s="15" t="s">
        <v>274</v>
      </c>
      <c r="F399" s="293">
        <v>12613</v>
      </c>
      <c r="G399" s="36"/>
      <c r="H399" s="42"/>
    </row>
    <row r="400" s="2" customFormat="1" ht="16.8" customHeight="1">
      <c r="A400" s="36"/>
      <c r="B400" s="42"/>
      <c r="C400" s="288" t="s">
        <v>1097</v>
      </c>
      <c r="D400" s="289" t="s">
        <v>1097</v>
      </c>
      <c r="E400" s="290" t="s">
        <v>1</v>
      </c>
      <c r="F400" s="291">
        <v>1630.2000000000001</v>
      </c>
      <c r="G400" s="36"/>
      <c r="H400" s="42"/>
    </row>
    <row r="401" s="2" customFormat="1" ht="16.8" customHeight="1">
      <c r="A401" s="36"/>
      <c r="B401" s="42"/>
      <c r="C401" s="292" t="s">
        <v>1097</v>
      </c>
      <c r="D401" s="292" t="s">
        <v>1098</v>
      </c>
      <c r="E401" s="15" t="s">
        <v>1</v>
      </c>
      <c r="F401" s="293">
        <v>1630.2000000000001</v>
      </c>
      <c r="G401" s="36"/>
      <c r="H401" s="42"/>
    </row>
    <row r="402" s="2" customFormat="1" ht="16.8" customHeight="1">
      <c r="A402" s="36"/>
      <c r="B402" s="42"/>
      <c r="C402" s="288" t="s">
        <v>206</v>
      </c>
      <c r="D402" s="289" t="s">
        <v>206</v>
      </c>
      <c r="E402" s="290" t="s">
        <v>1</v>
      </c>
      <c r="F402" s="291">
        <v>4164.3500000000004</v>
      </c>
      <c r="G402" s="36"/>
      <c r="H402" s="42"/>
    </row>
    <row r="403" s="2" customFormat="1" ht="16.8" customHeight="1">
      <c r="A403" s="36"/>
      <c r="B403" s="42"/>
      <c r="C403" s="292" t="s">
        <v>206</v>
      </c>
      <c r="D403" s="292" t="s">
        <v>1101</v>
      </c>
      <c r="E403" s="15" t="s">
        <v>1</v>
      </c>
      <c r="F403" s="293">
        <v>4164.3500000000004</v>
      </c>
      <c r="G403" s="36"/>
      <c r="H403" s="42"/>
    </row>
    <row r="404" s="2" customFormat="1" ht="16.8" customHeight="1">
      <c r="A404" s="36"/>
      <c r="B404" s="42"/>
      <c r="C404" s="288" t="s">
        <v>102</v>
      </c>
      <c r="D404" s="289" t="s">
        <v>102</v>
      </c>
      <c r="E404" s="290" t="s">
        <v>1</v>
      </c>
      <c r="F404" s="291">
        <v>36</v>
      </c>
      <c r="G404" s="36"/>
      <c r="H404" s="42"/>
    </row>
    <row r="405" s="2" customFormat="1" ht="16.8" customHeight="1">
      <c r="A405" s="36"/>
      <c r="B405" s="42"/>
      <c r="C405" s="292" t="s">
        <v>102</v>
      </c>
      <c r="D405" s="292" t="s">
        <v>1103</v>
      </c>
      <c r="E405" s="15" t="s">
        <v>1</v>
      </c>
      <c r="F405" s="293">
        <v>36</v>
      </c>
      <c r="G405" s="36"/>
      <c r="H405" s="42"/>
    </row>
    <row r="406" s="2" customFormat="1" ht="16.8" customHeight="1">
      <c r="A406" s="36"/>
      <c r="B406" s="42"/>
      <c r="C406" s="288" t="s">
        <v>104</v>
      </c>
      <c r="D406" s="289" t="s">
        <v>104</v>
      </c>
      <c r="E406" s="290" t="s">
        <v>1</v>
      </c>
      <c r="F406" s="291">
        <v>68.400000000000006</v>
      </c>
      <c r="G406" s="36"/>
      <c r="H406" s="42"/>
    </row>
    <row r="407" s="2" customFormat="1" ht="16.8" customHeight="1">
      <c r="A407" s="36"/>
      <c r="B407" s="42"/>
      <c r="C407" s="292" t="s">
        <v>104</v>
      </c>
      <c r="D407" s="292" t="s">
        <v>1105</v>
      </c>
      <c r="E407" s="15" t="s">
        <v>1</v>
      </c>
      <c r="F407" s="293">
        <v>68.400000000000006</v>
      </c>
      <c r="G407" s="36"/>
      <c r="H407" s="42"/>
    </row>
    <row r="408" s="2" customFormat="1" ht="16.8" customHeight="1">
      <c r="A408" s="36"/>
      <c r="B408" s="42"/>
      <c r="C408" s="288" t="s">
        <v>603</v>
      </c>
      <c r="D408" s="289" t="s">
        <v>603</v>
      </c>
      <c r="E408" s="290" t="s">
        <v>1</v>
      </c>
      <c r="F408" s="291">
        <v>2695</v>
      </c>
      <c r="G408" s="36"/>
      <c r="H408" s="42"/>
    </row>
    <row r="409" s="2" customFormat="1" ht="16.8" customHeight="1">
      <c r="A409" s="36"/>
      <c r="B409" s="42"/>
      <c r="C409" s="292" t="s">
        <v>1</v>
      </c>
      <c r="D409" s="292" t="s">
        <v>1107</v>
      </c>
      <c r="E409" s="15" t="s">
        <v>1</v>
      </c>
      <c r="F409" s="293">
        <v>0</v>
      </c>
      <c r="G409" s="36"/>
      <c r="H409" s="42"/>
    </row>
    <row r="410" s="2" customFormat="1" ht="16.8" customHeight="1">
      <c r="A410" s="36"/>
      <c r="B410" s="42"/>
      <c r="C410" s="292" t="s">
        <v>603</v>
      </c>
      <c r="D410" s="292" t="s">
        <v>1108</v>
      </c>
      <c r="E410" s="15" t="s">
        <v>1</v>
      </c>
      <c r="F410" s="293">
        <v>2695</v>
      </c>
      <c r="G410" s="36"/>
      <c r="H410" s="42"/>
    </row>
    <row r="411" s="2" customFormat="1" ht="16.8" customHeight="1">
      <c r="A411" s="36"/>
      <c r="B411" s="42"/>
      <c r="C411" s="288" t="s">
        <v>235</v>
      </c>
      <c r="D411" s="289" t="s">
        <v>235</v>
      </c>
      <c r="E411" s="290" t="s">
        <v>1</v>
      </c>
      <c r="F411" s="291">
        <v>255.30000000000001</v>
      </c>
      <c r="G411" s="36"/>
      <c r="H411" s="42"/>
    </row>
    <row r="412" s="2" customFormat="1" ht="16.8" customHeight="1">
      <c r="A412" s="36"/>
      <c r="B412" s="42"/>
      <c r="C412" s="292" t="s">
        <v>235</v>
      </c>
      <c r="D412" s="292" t="s">
        <v>1110</v>
      </c>
      <c r="E412" s="15" t="s">
        <v>1</v>
      </c>
      <c r="F412" s="293">
        <v>255.30000000000001</v>
      </c>
      <c r="G412" s="36"/>
      <c r="H412" s="42"/>
    </row>
    <row r="413" s="2" customFormat="1" ht="16.8" customHeight="1">
      <c r="A413" s="36"/>
      <c r="B413" s="42"/>
      <c r="C413" s="288" t="s">
        <v>250</v>
      </c>
      <c r="D413" s="289" t="s">
        <v>250</v>
      </c>
      <c r="E413" s="290" t="s">
        <v>1</v>
      </c>
      <c r="F413" s="291">
        <v>16.274999999999999</v>
      </c>
      <c r="G413" s="36"/>
      <c r="H413" s="42"/>
    </row>
    <row r="414" s="2" customFormat="1" ht="16.8" customHeight="1">
      <c r="A414" s="36"/>
      <c r="B414" s="42"/>
      <c r="C414" s="292" t="s">
        <v>250</v>
      </c>
      <c r="D414" s="292" t="s">
        <v>1113</v>
      </c>
      <c r="E414" s="15" t="s">
        <v>1</v>
      </c>
      <c r="F414" s="293">
        <v>16.274999999999999</v>
      </c>
      <c r="G414" s="36"/>
      <c r="H414" s="42"/>
    </row>
    <row r="415" s="2" customFormat="1" ht="16.8" customHeight="1">
      <c r="A415" s="36"/>
      <c r="B415" s="42"/>
      <c r="C415" s="288" t="s">
        <v>623</v>
      </c>
      <c r="D415" s="289" t="s">
        <v>623</v>
      </c>
      <c r="E415" s="290" t="s">
        <v>1</v>
      </c>
      <c r="F415" s="291">
        <v>2695</v>
      </c>
      <c r="G415" s="36"/>
      <c r="H415" s="42"/>
    </row>
    <row r="416" s="2" customFormat="1" ht="16.8" customHeight="1">
      <c r="A416" s="36"/>
      <c r="B416" s="42"/>
      <c r="C416" s="292" t="s">
        <v>623</v>
      </c>
      <c r="D416" s="292" t="s">
        <v>1115</v>
      </c>
      <c r="E416" s="15" t="s">
        <v>1</v>
      </c>
      <c r="F416" s="293">
        <v>2695</v>
      </c>
      <c r="G416" s="36"/>
      <c r="H416" s="42"/>
    </row>
    <row r="417" s="2" customFormat="1" ht="16.8" customHeight="1">
      <c r="A417" s="36"/>
      <c r="B417" s="42"/>
      <c r="C417" s="288" t="s">
        <v>284</v>
      </c>
      <c r="D417" s="289" t="s">
        <v>284</v>
      </c>
      <c r="E417" s="290" t="s">
        <v>1</v>
      </c>
      <c r="F417" s="291">
        <v>225</v>
      </c>
      <c r="G417" s="36"/>
      <c r="H417" s="42"/>
    </row>
    <row r="418" s="2" customFormat="1" ht="16.8" customHeight="1">
      <c r="A418" s="36"/>
      <c r="B418" s="42"/>
      <c r="C418" s="292" t="s">
        <v>284</v>
      </c>
      <c r="D418" s="292" t="s">
        <v>1073</v>
      </c>
      <c r="E418" s="15" t="s">
        <v>1</v>
      </c>
      <c r="F418" s="293">
        <v>225</v>
      </c>
      <c r="G418" s="36"/>
      <c r="H418" s="42"/>
    </row>
    <row r="419" s="2" customFormat="1" ht="16.8" customHeight="1">
      <c r="A419" s="36"/>
      <c r="B419" s="42"/>
      <c r="C419" s="288" t="s">
        <v>378</v>
      </c>
      <c r="D419" s="289" t="s">
        <v>378</v>
      </c>
      <c r="E419" s="290" t="s">
        <v>1</v>
      </c>
      <c r="F419" s="291">
        <v>1020</v>
      </c>
      <c r="G419" s="36"/>
      <c r="H419" s="42"/>
    </row>
    <row r="420" s="2" customFormat="1" ht="16.8" customHeight="1">
      <c r="A420" s="36"/>
      <c r="B420" s="42"/>
      <c r="C420" s="292" t="s">
        <v>378</v>
      </c>
      <c r="D420" s="292" t="s">
        <v>1117</v>
      </c>
      <c r="E420" s="15" t="s">
        <v>1</v>
      </c>
      <c r="F420" s="293">
        <v>1020</v>
      </c>
      <c r="G420" s="36"/>
      <c r="H420" s="42"/>
    </row>
    <row r="421" s="2" customFormat="1" ht="16.8" customHeight="1">
      <c r="A421" s="36"/>
      <c r="B421" s="42"/>
      <c r="C421" s="288" t="s">
        <v>1119</v>
      </c>
      <c r="D421" s="289" t="s">
        <v>1119</v>
      </c>
      <c r="E421" s="290" t="s">
        <v>1</v>
      </c>
      <c r="F421" s="291">
        <v>48.825000000000003</v>
      </c>
      <c r="G421" s="36"/>
      <c r="H421" s="42"/>
    </row>
    <row r="422" s="2" customFormat="1" ht="16.8" customHeight="1">
      <c r="A422" s="36"/>
      <c r="B422" s="42"/>
      <c r="C422" s="292" t="s">
        <v>1119</v>
      </c>
      <c r="D422" s="292" t="s">
        <v>1120</v>
      </c>
      <c r="E422" s="15" t="s">
        <v>1</v>
      </c>
      <c r="F422" s="293">
        <v>48.825000000000003</v>
      </c>
      <c r="G422" s="36"/>
      <c r="H422" s="42"/>
    </row>
    <row r="423" s="2" customFormat="1" ht="16.8" customHeight="1">
      <c r="A423" s="36"/>
      <c r="B423" s="42"/>
      <c r="C423" s="288" t="s">
        <v>658</v>
      </c>
      <c r="D423" s="289" t="s">
        <v>658</v>
      </c>
      <c r="E423" s="290" t="s">
        <v>1</v>
      </c>
      <c r="F423" s="291">
        <v>10.57</v>
      </c>
      <c r="G423" s="36"/>
      <c r="H423" s="42"/>
    </row>
    <row r="424" s="2" customFormat="1" ht="16.8" customHeight="1">
      <c r="A424" s="36"/>
      <c r="B424" s="42"/>
      <c r="C424" s="292" t="s">
        <v>658</v>
      </c>
      <c r="D424" s="292" t="s">
        <v>1139</v>
      </c>
      <c r="E424" s="15" t="s">
        <v>1</v>
      </c>
      <c r="F424" s="293">
        <v>10.57</v>
      </c>
      <c r="G424" s="36"/>
      <c r="H424" s="42"/>
    </row>
    <row r="425" s="2" customFormat="1" ht="16.8" customHeight="1">
      <c r="A425" s="36"/>
      <c r="B425" s="42"/>
      <c r="C425" s="288" t="s">
        <v>664</v>
      </c>
      <c r="D425" s="289" t="s">
        <v>664</v>
      </c>
      <c r="E425" s="290" t="s">
        <v>1</v>
      </c>
      <c r="F425" s="291">
        <v>32</v>
      </c>
      <c r="G425" s="36"/>
      <c r="H425" s="42"/>
    </row>
    <row r="426" s="2" customFormat="1" ht="16.8" customHeight="1">
      <c r="A426" s="36"/>
      <c r="B426" s="42"/>
      <c r="C426" s="292" t="s">
        <v>664</v>
      </c>
      <c r="D426" s="292" t="s">
        <v>1141</v>
      </c>
      <c r="E426" s="15" t="s">
        <v>1</v>
      </c>
      <c r="F426" s="293">
        <v>32</v>
      </c>
      <c r="G426" s="36"/>
      <c r="H426" s="42"/>
    </row>
    <row r="427" s="2" customFormat="1" ht="16.8" customHeight="1">
      <c r="A427" s="36"/>
      <c r="B427" s="42"/>
      <c r="C427" s="288" t="s">
        <v>676</v>
      </c>
      <c r="D427" s="289" t="s">
        <v>676</v>
      </c>
      <c r="E427" s="290" t="s">
        <v>1</v>
      </c>
      <c r="F427" s="291">
        <v>2.601</v>
      </c>
      <c r="G427" s="36"/>
      <c r="H427" s="42"/>
    </row>
    <row r="428" s="2" customFormat="1" ht="16.8" customHeight="1">
      <c r="A428" s="36"/>
      <c r="B428" s="42"/>
      <c r="C428" s="292" t="s">
        <v>676</v>
      </c>
      <c r="D428" s="292" t="s">
        <v>1144</v>
      </c>
      <c r="E428" s="15" t="s">
        <v>1</v>
      </c>
      <c r="F428" s="293">
        <v>2.601</v>
      </c>
      <c r="G428" s="36"/>
      <c r="H428" s="42"/>
    </row>
    <row r="429" s="2" customFormat="1" ht="16.8" customHeight="1">
      <c r="A429" s="36"/>
      <c r="B429" s="42"/>
      <c r="C429" s="288" t="s">
        <v>293</v>
      </c>
      <c r="D429" s="289" t="s">
        <v>293</v>
      </c>
      <c r="E429" s="290" t="s">
        <v>1</v>
      </c>
      <c r="F429" s="291">
        <v>1617</v>
      </c>
      <c r="G429" s="36"/>
      <c r="H429" s="42"/>
    </row>
    <row r="430" s="2" customFormat="1" ht="16.8" customHeight="1">
      <c r="A430" s="36"/>
      <c r="B430" s="42"/>
      <c r="C430" s="292" t="s">
        <v>293</v>
      </c>
      <c r="D430" s="292" t="s">
        <v>1078</v>
      </c>
      <c r="E430" s="15" t="s">
        <v>1</v>
      </c>
      <c r="F430" s="293">
        <v>1617</v>
      </c>
      <c r="G430" s="36"/>
      <c r="H430" s="42"/>
    </row>
    <row r="431" s="2" customFormat="1" ht="16.8" customHeight="1">
      <c r="A431" s="36"/>
      <c r="B431" s="42"/>
      <c r="C431" s="288" t="s">
        <v>682</v>
      </c>
      <c r="D431" s="289" t="s">
        <v>682</v>
      </c>
      <c r="E431" s="290" t="s">
        <v>1</v>
      </c>
      <c r="F431" s="291">
        <v>21.140000000000001</v>
      </c>
      <c r="G431" s="36"/>
      <c r="H431" s="42"/>
    </row>
    <row r="432" s="2" customFormat="1" ht="16.8" customHeight="1">
      <c r="A432" s="36"/>
      <c r="B432" s="42"/>
      <c r="C432" s="292" t="s">
        <v>682</v>
      </c>
      <c r="D432" s="292" t="s">
        <v>1146</v>
      </c>
      <c r="E432" s="15" t="s">
        <v>1</v>
      </c>
      <c r="F432" s="293">
        <v>21.140000000000001</v>
      </c>
      <c r="G432" s="36"/>
      <c r="H432" s="42"/>
    </row>
    <row r="433" s="2" customFormat="1" ht="16.8" customHeight="1">
      <c r="A433" s="36"/>
      <c r="B433" s="42"/>
      <c r="C433" s="288" t="s">
        <v>688</v>
      </c>
      <c r="D433" s="289" t="s">
        <v>688</v>
      </c>
      <c r="E433" s="290" t="s">
        <v>1</v>
      </c>
      <c r="F433" s="291">
        <v>2.52</v>
      </c>
      <c r="G433" s="36"/>
      <c r="H433" s="42"/>
    </row>
    <row r="434" s="2" customFormat="1" ht="16.8" customHeight="1">
      <c r="A434" s="36"/>
      <c r="B434" s="42"/>
      <c r="C434" s="292" t="s">
        <v>688</v>
      </c>
      <c r="D434" s="292" t="s">
        <v>1148</v>
      </c>
      <c r="E434" s="15" t="s">
        <v>1</v>
      </c>
      <c r="F434" s="293">
        <v>2.52</v>
      </c>
      <c r="G434" s="36"/>
      <c r="H434" s="42"/>
    </row>
    <row r="435" s="2" customFormat="1" ht="16.8" customHeight="1">
      <c r="A435" s="36"/>
      <c r="B435" s="42"/>
      <c r="C435" s="288" t="s">
        <v>699</v>
      </c>
      <c r="D435" s="289" t="s">
        <v>699</v>
      </c>
      <c r="E435" s="290" t="s">
        <v>1</v>
      </c>
      <c r="F435" s="291">
        <v>184.363</v>
      </c>
      <c r="G435" s="36"/>
      <c r="H435" s="42"/>
    </row>
    <row r="436" s="2" customFormat="1" ht="16.8" customHeight="1">
      <c r="A436" s="36"/>
      <c r="B436" s="42"/>
      <c r="C436" s="292" t="s">
        <v>699</v>
      </c>
      <c r="D436" s="292" t="s">
        <v>1163</v>
      </c>
      <c r="E436" s="15" t="s">
        <v>1</v>
      </c>
      <c r="F436" s="293">
        <v>184.363</v>
      </c>
      <c r="G436" s="36"/>
      <c r="H436" s="42"/>
    </row>
    <row r="437" s="2" customFormat="1" ht="16.8" customHeight="1">
      <c r="A437" s="36"/>
      <c r="B437" s="42"/>
      <c r="C437" s="288" t="s">
        <v>705</v>
      </c>
      <c r="D437" s="289" t="s">
        <v>705</v>
      </c>
      <c r="E437" s="290" t="s">
        <v>1</v>
      </c>
      <c r="F437" s="291">
        <v>5494</v>
      </c>
      <c r="G437" s="36"/>
      <c r="H437" s="42"/>
    </row>
    <row r="438" s="2" customFormat="1" ht="16.8" customHeight="1">
      <c r="A438" s="36"/>
      <c r="B438" s="42"/>
      <c r="C438" s="292" t="s">
        <v>705</v>
      </c>
      <c r="D438" s="292" t="s">
        <v>1165</v>
      </c>
      <c r="E438" s="15" t="s">
        <v>1</v>
      </c>
      <c r="F438" s="293">
        <v>5494</v>
      </c>
      <c r="G438" s="36"/>
      <c r="H438" s="42"/>
    </row>
    <row r="439" s="2" customFormat="1" ht="16.8" customHeight="1">
      <c r="A439" s="36"/>
      <c r="B439" s="42"/>
      <c r="C439" s="288" t="s">
        <v>711</v>
      </c>
      <c r="D439" s="289" t="s">
        <v>711</v>
      </c>
      <c r="E439" s="290" t="s">
        <v>1</v>
      </c>
      <c r="F439" s="291">
        <v>5169</v>
      </c>
      <c r="G439" s="36"/>
      <c r="H439" s="42"/>
    </row>
    <row r="440" s="2" customFormat="1" ht="16.8" customHeight="1">
      <c r="A440" s="36"/>
      <c r="B440" s="42"/>
      <c r="C440" s="292" t="s">
        <v>711</v>
      </c>
      <c r="D440" s="292" t="s">
        <v>1167</v>
      </c>
      <c r="E440" s="15" t="s">
        <v>1</v>
      </c>
      <c r="F440" s="293">
        <v>5169</v>
      </c>
      <c r="G440" s="36"/>
      <c r="H440" s="42"/>
    </row>
    <row r="441" s="2" customFormat="1" ht="16.8" customHeight="1">
      <c r="A441" s="36"/>
      <c r="B441" s="42"/>
      <c r="C441" s="288" t="s">
        <v>460</v>
      </c>
      <c r="D441" s="289" t="s">
        <v>460</v>
      </c>
      <c r="E441" s="290" t="s">
        <v>1</v>
      </c>
      <c r="F441" s="291">
        <v>5359</v>
      </c>
      <c r="G441" s="36"/>
      <c r="H441" s="42"/>
    </row>
    <row r="442" s="2" customFormat="1" ht="16.8" customHeight="1">
      <c r="A442" s="36"/>
      <c r="B442" s="42"/>
      <c r="C442" s="292" t="s">
        <v>460</v>
      </c>
      <c r="D442" s="292" t="s">
        <v>1170</v>
      </c>
      <c r="E442" s="15" t="s">
        <v>1</v>
      </c>
      <c r="F442" s="293">
        <v>5359</v>
      </c>
      <c r="G442" s="36"/>
      <c r="H442" s="42"/>
    </row>
    <row r="443" s="2" customFormat="1" ht="16.8" customHeight="1">
      <c r="A443" s="36"/>
      <c r="B443" s="42"/>
      <c r="C443" s="288" t="s">
        <v>467</v>
      </c>
      <c r="D443" s="289" t="s">
        <v>467</v>
      </c>
      <c r="E443" s="290" t="s">
        <v>1</v>
      </c>
      <c r="F443" s="291">
        <v>2709</v>
      </c>
      <c r="G443" s="36"/>
      <c r="H443" s="42"/>
    </row>
    <row r="444" s="2" customFormat="1" ht="16.8" customHeight="1">
      <c r="A444" s="36"/>
      <c r="B444" s="42"/>
      <c r="C444" s="292" t="s">
        <v>467</v>
      </c>
      <c r="D444" s="292" t="s">
        <v>1172</v>
      </c>
      <c r="E444" s="15" t="s">
        <v>1</v>
      </c>
      <c r="F444" s="293">
        <v>2709</v>
      </c>
      <c r="G444" s="36"/>
      <c r="H444" s="42"/>
    </row>
    <row r="445" s="2" customFormat="1" ht="16.8" customHeight="1">
      <c r="A445" s="36"/>
      <c r="B445" s="42"/>
      <c r="C445" s="288" t="s">
        <v>731</v>
      </c>
      <c r="D445" s="289" t="s">
        <v>731</v>
      </c>
      <c r="E445" s="290" t="s">
        <v>1</v>
      </c>
      <c r="F445" s="291">
        <v>120</v>
      </c>
      <c r="G445" s="36"/>
      <c r="H445" s="42"/>
    </row>
    <row r="446" s="2" customFormat="1" ht="16.8" customHeight="1">
      <c r="A446" s="36"/>
      <c r="B446" s="42"/>
      <c r="C446" s="292" t="s">
        <v>731</v>
      </c>
      <c r="D446" s="292" t="s">
        <v>998</v>
      </c>
      <c r="E446" s="15" t="s">
        <v>1</v>
      </c>
      <c r="F446" s="293">
        <v>120</v>
      </c>
      <c r="G446" s="36"/>
      <c r="H446" s="42"/>
    </row>
    <row r="447" s="2" customFormat="1" ht="16.8" customHeight="1">
      <c r="A447" s="36"/>
      <c r="B447" s="42"/>
      <c r="C447" s="288" t="s">
        <v>481</v>
      </c>
      <c r="D447" s="289" t="s">
        <v>481</v>
      </c>
      <c r="E447" s="290" t="s">
        <v>1</v>
      </c>
      <c r="F447" s="291">
        <v>5169</v>
      </c>
      <c r="G447" s="36"/>
      <c r="H447" s="42"/>
    </row>
    <row r="448" s="2" customFormat="1" ht="16.8" customHeight="1">
      <c r="A448" s="36"/>
      <c r="B448" s="42"/>
      <c r="C448" s="292" t="s">
        <v>481</v>
      </c>
      <c r="D448" s="292" t="s">
        <v>1175</v>
      </c>
      <c r="E448" s="15" t="s">
        <v>1</v>
      </c>
      <c r="F448" s="293">
        <v>5169</v>
      </c>
      <c r="G448" s="36"/>
      <c r="H448" s="42"/>
    </row>
    <row r="449" s="2" customFormat="1" ht="16.8" customHeight="1">
      <c r="A449" s="36"/>
      <c r="B449" s="42"/>
      <c r="C449" s="288" t="s">
        <v>155</v>
      </c>
      <c r="D449" s="289" t="s">
        <v>155</v>
      </c>
      <c r="E449" s="290" t="s">
        <v>1</v>
      </c>
      <c r="F449" s="291">
        <v>808.5</v>
      </c>
      <c r="G449" s="36"/>
      <c r="H449" s="42"/>
    </row>
    <row r="450" s="2" customFormat="1" ht="16.8" customHeight="1">
      <c r="A450" s="36"/>
      <c r="B450" s="42"/>
      <c r="C450" s="292" t="s">
        <v>155</v>
      </c>
      <c r="D450" s="292" t="s">
        <v>1080</v>
      </c>
      <c r="E450" s="15" t="s">
        <v>1</v>
      </c>
      <c r="F450" s="293">
        <v>808.5</v>
      </c>
      <c r="G450" s="36"/>
      <c r="H450" s="42"/>
    </row>
    <row r="451" s="2" customFormat="1" ht="16.8" customHeight="1">
      <c r="A451" s="36"/>
      <c r="B451" s="42"/>
      <c r="C451" s="288" t="s">
        <v>488</v>
      </c>
      <c r="D451" s="289" t="s">
        <v>488</v>
      </c>
      <c r="E451" s="290" t="s">
        <v>1</v>
      </c>
      <c r="F451" s="291">
        <v>17757</v>
      </c>
      <c r="G451" s="36"/>
      <c r="H451" s="42"/>
    </row>
    <row r="452" s="2" customFormat="1" ht="16.8" customHeight="1">
      <c r="A452" s="36"/>
      <c r="B452" s="42"/>
      <c r="C452" s="292" t="s">
        <v>488</v>
      </c>
      <c r="D452" s="292" t="s">
        <v>1177</v>
      </c>
      <c r="E452" s="15" t="s">
        <v>1</v>
      </c>
      <c r="F452" s="293">
        <v>17757</v>
      </c>
      <c r="G452" s="36"/>
      <c r="H452" s="42"/>
    </row>
    <row r="453" s="2" customFormat="1" ht="16.8" customHeight="1">
      <c r="A453" s="36"/>
      <c r="B453" s="42"/>
      <c r="C453" s="288" t="s">
        <v>495</v>
      </c>
      <c r="D453" s="289" t="s">
        <v>495</v>
      </c>
      <c r="E453" s="290" t="s">
        <v>1</v>
      </c>
      <c r="F453" s="291">
        <v>1000</v>
      </c>
      <c r="G453" s="36"/>
      <c r="H453" s="42"/>
    </row>
    <row r="454" s="2" customFormat="1" ht="16.8" customHeight="1">
      <c r="A454" s="36"/>
      <c r="B454" s="42"/>
      <c r="C454" s="292" t="s">
        <v>495</v>
      </c>
      <c r="D454" s="292" t="s">
        <v>1180</v>
      </c>
      <c r="E454" s="15" t="s">
        <v>1</v>
      </c>
      <c r="F454" s="293">
        <v>1000</v>
      </c>
      <c r="G454" s="36"/>
      <c r="H454" s="42"/>
    </row>
    <row r="455" s="2" customFormat="1" ht="16.8" customHeight="1">
      <c r="A455" s="36"/>
      <c r="B455" s="42"/>
      <c r="C455" s="288" t="s">
        <v>1183</v>
      </c>
      <c r="D455" s="289" t="s">
        <v>1183</v>
      </c>
      <c r="E455" s="290" t="s">
        <v>1</v>
      </c>
      <c r="F455" s="291">
        <v>12485</v>
      </c>
      <c r="G455" s="36"/>
      <c r="H455" s="42"/>
    </row>
    <row r="456" s="2" customFormat="1" ht="16.8" customHeight="1">
      <c r="A456" s="36"/>
      <c r="B456" s="42"/>
      <c r="C456" s="292" t="s">
        <v>1183</v>
      </c>
      <c r="D456" s="292" t="s">
        <v>1184</v>
      </c>
      <c r="E456" s="15" t="s">
        <v>1</v>
      </c>
      <c r="F456" s="293">
        <v>12485</v>
      </c>
      <c r="G456" s="36"/>
      <c r="H456" s="42"/>
    </row>
    <row r="457" s="2" customFormat="1" ht="16.8" customHeight="1">
      <c r="A457" s="36"/>
      <c r="B457" s="42"/>
      <c r="C457" s="294" t="s">
        <v>1638</v>
      </c>
      <c r="D457" s="36"/>
      <c r="E457" s="36"/>
      <c r="F457" s="36"/>
      <c r="G457" s="36"/>
      <c r="H457" s="42"/>
    </row>
    <row r="458" s="2" customFormat="1" ht="16.8" customHeight="1">
      <c r="A458" s="36"/>
      <c r="B458" s="42"/>
      <c r="C458" s="292" t="s">
        <v>713</v>
      </c>
      <c r="D458" s="292" t="s">
        <v>1181</v>
      </c>
      <c r="E458" s="15" t="s">
        <v>274</v>
      </c>
      <c r="F458" s="293">
        <v>12670</v>
      </c>
      <c r="G458" s="36"/>
      <c r="H458" s="42"/>
    </row>
    <row r="459" s="2" customFormat="1" ht="16.8" customHeight="1">
      <c r="A459" s="36"/>
      <c r="B459" s="42"/>
      <c r="C459" s="288" t="s">
        <v>802</v>
      </c>
      <c r="D459" s="289" t="s">
        <v>802</v>
      </c>
      <c r="E459" s="290" t="s">
        <v>1</v>
      </c>
      <c r="F459" s="291">
        <v>5087.25</v>
      </c>
      <c r="G459" s="36"/>
      <c r="H459" s="42"/>
    </row>
    <row r="460" s="2" customFormat="1" ht="16.8" customHeight="1">
      <c r="A460" s="36"/>
      <c r="B460" s="42"/>
      <c r="C460" s="292" t="s">
        <v>802</v>
      </c>
      <c r="D460" s="292" t="s">
        <v>1190</v>
      </c>
      <c r="E460" s="15" t="s">
        <v>1</v>
      </c>
      <c r="F460" s="293">
        <v>5087.25</v>
      </c>
      <c r="G460" s="36"/>
      <c r="H460" s="42"/>
    </row>
    <row r="461" s="2" customFormat="1" ht="16.8" customHeight="1">
      <c r="A461" s="36"/>
      <c r="B461" s="42"/>
      <c r="C461" s="288" t="s">
        <v>808</v>
      </c>
      <c r="D461" s="289" t="s">
        <v>808</v>
      </c>
      <c r="E461" s="290" t="s">
        <v>1</v>
      </c>
      <c r="F461" s="291">
        <v>72</v>
      </c>
      <c r="G461" s="36"/>
      <c r="H461" s="42"/>
    </row>
    <row r="462" s="2" customFormat="1" ht="16.8" customHeight="1">
      <c r="A462" s="36"/>
      <c r="B462" s="42"/>
      <c r="C462" s="292" t="s">
        <v>808</v>
      </c>
      <c r="D462" s="292" t="s">
        <v>671</v>
      </c>
      <c r="E462" s="15" t="s">
        <v>1</v>
      </c>
      <c r="F462" s="293">
        <v>72</v>
      </c>
      <c r="G462" s="36"/>
      <c r="H462" s="42"/>
    </row>
    <row r="463" s="2" customFormat="1" ht="16.8" customHeight="1">
      <c r="A463" s="36"/>
      <c r="B463" s="42"/>
      <c r="C463" s="288" t="s">
        <v>1052</v>
      </c>
      <c r="D463" s="289" t="s">
        <v>1052</v>
      </c>
      <c r="E463" s="290" t="s">
        <v>1</v>
      </c>
      <c r="F463" s="291">
        <v>1</v>
      </c>
      <c r="G463" s="36"/>
      <c r="H463" s="42"/>
    </row>
    <row r="464" s="2" customFormat="1">
      <c r="A464" s="36"/>
      <c r="B464" s="42"/>
      <c r="C464" s="292" t="s">
        <v>1052</v>
      </c>
      <c r="D464" s="292" t="s">
        <v>1204</v>
      </c>
      <c r="E464" s="15" t="s">
        <v>1</v>
      </c>
      <c r="F464" s="293">
        <v>1</v>
      </c>
      <c r="G464" s="36"/>
      <c r="H464" s="42"/>
    </row>
    <row r="465" s="2" customFormat="1" ht="16.8" customHeight="1">
      <c r="A465" s="36"/>
      <c r="B465" s="42"/>
      <c r="C465" s="288" t="s">
        <v>1206</v>
      </c>
      <c r="D465" s="289" t="s">
        <v>1206</v>
      </c>
      <c r="E465" s="290" t="s">
        <v>1</v>
      </c>
      <c r="F465" s="291">
        <v>7</v>
      </c>
      <c r="G465" s="36"/>
      <c r="H465" s="42"/>
    </row>
    <row r="466" s="2" customFormat="1" ht="16.8" customHeight="1">
      <c r="A466" s="36"/>
      <c r="B466" s="42"/>
      <c r="C466" s="292" t="s">
        <v>1206</v>
      </c>
      <c r="D466" s="292" t="s">
        <v>1207</v>
      </c>
      <c r="E466" s="15" t="s">
        <v>1</v>
      </c>
      <c r="F466" s="293">
        <v>7</v>
      </c>
      <c r="G466" s="36"/>
      <c r="H466" s="42"/>
    </row>
    <row r="467" s="2" customFormat="1" ht="16.8" customHeight="1">
      <c r="A467" s="36"/>
      <c r="B467" s="42"/>
      <c r="C467" s="288" t="s">
        <v>162</v>
      </c>
      <c r="D467" s="289" t="s">
        <v>162</v>
      </c>
      <c r="E467" s="290" t="s">
        <v>1</v>
      </c>
      <c r="F467" s="291">
        <v>634</v>
      </c>
      <c r="G467" s="36"/>
      <c r="H467" s="42"/>
    </row>
    <row r="468" s="2" customFormat="1" ht="16.8" customHeight="1">
      <c r="A468" s="36"/>
      <c r="B468" s="42"/>
      <c r="C468" s="292" t="s">
        <v>162</v>
      </c>
      <c r="D468" s="292" t="s">
        <v>1085</v>
      </c>
      <c r="E468" s="15" t="s">
        <v>1</v>
      </c>
      <c r="F468" s="293">
        <v>634</v>
      </c>
      <c r="G468" s="36"/>
      <c r="H468" s="42"/>
    </row>
    <row r="469" s="2" customFormat="1" ht="16.8" customHeight="1">
      <c r="A469" s="36"/>
      <c r="B469" s="42"/>
      <c r="C469" s="288" t="s">
        <v>1212</v>
      </c>
      <c r="D469" s="289" t="s">
        <v>1212</v>
      </c>
      <c r="E469" s="290" t="s">
        <v>1</v>
      </c>
      <c r="F469" s="291">
        <v>24</v>
      </c>
      <c r="G469" s="36"/>
      <c r="H469" s="42"/>
    </row>
    <row r="470" s="2" customFormat="1" ht="16.8" customHeight="1">
      <c r="A470" s="36"/>
      <c r="B470" s="42"/>
      <c r="C470" s="292" t="s">
        <v>1212</v>
      </c>
      <c r="D470" s="292" t="s">
        <v>1213</v>
      </c>
      <c r="E470" s="15" t="s">
        <v>1</v>
      </c>
      <c r="F470" s="293">
        <v>24</v>
      </c>
      <c r="G470" s="36"/>
      <c r="H470" s="42"/>
    </row>
    <row r="471" s="2" customFormat="1" ht="16.8" customHeight="1">
      <c r="A471" s="36"/>
      <c r="B471" s="42"/>
      <c r="C471" s="288" t="s">
        <v>1215</v>
      </c>
      <c r="D471" s="289" t="s">
        <v>1215</v>
      </c>
      <c r="E471" s="290" t="s">
        <v>1</v>
      </c>
      <c r="F471" s="291">
        <v>10</v>
      </c>
      <c r="G471" s="36"/>
      <c r="H471" s="42"/>
    </row>
    <row r="472" s="2" customFormat="1" ht="16.8" customHeight="1">
      <c r="A472" s="36"/>
      <c r="B472" s="42"/>
      <c r="C472" s="292" t="s">
        <v>1215</v>
      </c>
      <c r="D472" s="292" t="s">
        <v>1216</v>
      </c>
      <c r="E472" s="15" t="s">
        <v>1</v>
      </c>
      <c r="F472" s="293">
        <v>10</v>
      </c>
      <c r="G472" s="36"/>
      <c r="H472" s="42"/>
    </row>
    <row r="473" s="2" customFormat="1" ht="16.8" customHeight="1">
      <c r="A473" s="36"/>
      <c r="B473" s="42"/>
      <c r="C473" s="288" t="s">
        <v>1225</v>
      </c>
      <c r="D473" s="289" t="s">
        <v>1225</v>
      </c>
      <c r="E473" s="290" t="s">
        <v>1</v>
      </c>
      <c r="F473" s="291">
        <v>50</v>
      </c>
      <c r="G473" s="36"/>
      <c r="H473" s="42"/>
    </row>
    <row r="474" s="2" customFormat="1" ht="16.8" customHeight="1">
      <c r="A474" s="36"/>
      <c r="B474" s="42"/>
      <c r="C474" s="292" t="s">
        <v>1225</v>
      </c>
      <c r="D474" s="292" t="s">
        <v>839</v>
      </c>
      <c r="E474" s="15" t="s">
        <v>1</v>
      </c>
      <c r="F474" s="293">
        <v>50</v>
      </c>
      <c r="G474" s="36"/>
      <c r="H474" s="42"/>
    </row>
    <row r="475" s="2" customFormat="1" ht="16.8" customHeight="1">
      <c r="A475" s="36"/>
      <c r="B475" s="42"/>
      <c r="C475" s="288" t="s">
        <v>1228</v>
      </c>
      <c r="D475" s="289" t="s">
        <v>1228</v>
      </c>
      <c r="E475" s="290" t="s">
        <v>1</v>
      </c>
      <c r="F475" s="291">
        <v>18</v>
      </c>
      <c r="G475" s="36"/>
      <c r="H475" s="42"/>
    </row>
    <row r="476" s="2" customFormat="1" ht="16.8" customHeight="1">
      <c r="A476" s="36"/>
      <c r="B476" s="42"/>
      <c r="C476" s="292" t="s">
        <v>1228</v>
      </c>
      <c r="D476" s="292" t="s">
        <v>1229</v>
      </c>
      <c r="E476" s="15" t="s">
        <v>1</v>
      </c>
      <c r="F476" s="293">
        <v>18</v>
      </c>
      <c r="G476" s="36"/>
      <c r="H476" s="42"/>
    </row>
    <row r="477" s="2" customFormat="1" ht="16.8" customHeight="1">
      <c r="A477" s="36"/>
      <c r="B477" s="42"/>
      <c r="C477" s="294" t="s">
        <v>1638</v>
      </c>
      <c r="D477" s="36"/>
      <c r="E477" s="36"/>
      <c r="F477" s="36"/>
      <c r="G477" s="36"/>
      <c r="H477" s="42"/>
    </row>
    <row r="478" s="2" customFormat="1" ht="16.8" customHeight="1">
      <c r="A478" s="36"/>
      <c r="B478" s="42"/>
      <c r="C478" s="292" t="s">
        <v>831</v>
      </c>
      <c r="D478" s="292" t="s">
        <v>832</v>
      </c>
      <c r="E478" s="15" t="s">
        <v>191</v>
      </c>
      <c r="F478" s="293">
        <v>18</v>
      </c>
      <c r="G478" s="36"/>
      <c r="H478" s="42"/>
    </row>
    <row r="479" s="2" customFormat="1" ht="16.8" customHeight="1">
      <c r="A479" s="36"/>
      <c r="B479" s="42"/>
      <c r="C479" s="288" t="s">
        <v>315</v>
      </c>
      <c r="D479" s="289" t="s">
        <v>315</v>
      </c>
      <c r="E479" s="290" t="s">
        <v>1</v>
      </c>
      <c r="F479" s="291">
        <v>317</v>
      </c>
      <c r="G479" s="36"/>
      <c r="H479" s="42"/>
    </row>
    <row r="480" s="2" customFormat="1" ht="16.8" customHeight="1">
      <c r="A480" s="36"/>
      <c r="B480" s="42"/>
      <c r="C480" s="292" t="s">
        <v>315</v>
      </c>
      <c r="D480" s="292" t="s">
        <v>1087</v>
      </c>
      <c r="E480" s="15" t="s">
        <v>1</v>
      </c>
      <c r="F480" s="293">
        <v>317</v>
      </c>
      <c r="G480" s="36"/>
      <c r="H480" s="42"/>
    </row>
    <row r="481" s="2" customFormat="1" ht="16.8" customHeight="1">
      <c r="A481" s="36"/>
      <c r="B481" s="42"/>
      <c r="C481" s="288" t="s">
        <v>948</v>
      </c>
      <c r="D481" s="289" t="s">
        <v>948</v>
      </c>
      <c r="E481" s="290" t="s">
        <v>1</v>
      </c>
      <c r="F481" s="291">
        <v>16</v>
      </c>
      <c r="G481" s="36"/>
      <c r="H481" s="42"/>
    </row>
    <row r="482" s="2" customFormat="1" ht="16.8" customHeight="1">
      <c r="A482" s="36"/>
      <c r="B482" s="42"/>
      <c r="C482" s="292" t="s">
        <v>948</v>
      </c>
      <c r="D482" s="292" t="s">
        <v>231</v>
      </c>
      <c r="E482" s="15" t="s">
        <v>1</v>
      </c>
      <c r="F482" s="293">
        <v>16</v>
      </c>
      <c r="G482" s="36"/>
      <c r="H482" s="42"/>
    </row>
    <row r="483" s="2" customFormat="1" ht="16.8" customHeight="1">
      <c r="A483" s="36"/>
      <c r="B483" s="42"/>
      <c r="C483" s="288" t="s">
        <v>321</v>
      </c>
      <c r="D483" s="289" t="s">
        <v>321</v>
      </c>
      <c r="E483" s="290" t="s">
        <v>1</v>
      </c>
      <c r="F483" s="291">
        <v>1617</v>
      </c>
      <c r="G483" s="36"/>
      <c r="H483" s="42"/>
    </row>
    <row r="484" s="2" customFormat="1" ht="16.8" customHeight="1">
      <c r="A484" s="36"/>
      <c r="B484" s="42"/>
      <c r="C484" s="292" t="s">
        <v>321</v>
      </c>
      <c r="D484" s="292" t="s">
        <v>1089</v>
      </c>
      <c r="E484" s="15" t="s">
        <v>1</v>
      </c>
      <c r="F484" s="293">
        <v>1617</v>
      </c>
      <c r="G484" s="36"/>
      <c r="H484" s="42"/>
    </row>
    <row r="485" s="2" customFormat="1" ht="16.8" customHeight="1">
      <c r="A485" s="36"/>
      <c r="B485" s="42"/>
      <c r="C485" s="294" t="s">
        <v>1638</v>
      </c>
      <c r="D485" s="36"/>
      <c r="E485" s="36"/>
      <c r="F485" s="36"/>
      <c r="G485" s="36"/>
      <c r="H485" s="42"/>
    </row>
    <row r="486" s="2" customFormat="1" ht="16.8" customHeight="1">
      <c r="A486" s="36"/>
      <c r="B486" s="42"/>
      <c r="C486" s="292" t="s">
        <v>554</v>
      </c>
      <c r="D486" s="292" t="s">
        <v>555</v>
      </c>
      <c r="E486" s="15" t="s">
        <v>535</v>
      </c>
      <c r="F486" s="293">
        <v>2251</v>
      </c>
      <c r="G486" s="36"/>
      <c r="H486" s="42"/>
    </row>
    <row r="487" s="2" customFormat="1" ht="16.8" customHeight="1">
      <c r="A487" s="36"/>
      <c r="B487" s="42"/>
      <c r="C487" s="288" t="s">
        <v>980</v>
      </c>
      <c r="D487" s="289" t="s">
        <v>980</v>
      </c>
      <c r="E487" s="290" t="s">
        <v>1</v>
      </c>
      <c r="F487" s="291">
        <v>3824</v>
      </c>
      <c r="G487" s="36"/>
      <c r="H487" s="42"/>
    </row>
    <row r="488" s="2" customFormat="1" ht="16.8" customHeight="1">
      <c r="A488" s="36"/>
      <c r="B488" s="42"/>
      <c r="C488" s="292" t="s">
        <v>980</v>
      </c>
      <c r="D488" s="292" t="s">
        <v>1266</v>
      </c>
      <c r="E488" s="15" t="s">
        <v>1</v>
      </c>
      <c r="F488" s="293">
        <v>3824</v>
      </c>
      <c r="G488" s="36"/>
      <c r="H488" s="42"/>
    </row>
    <row r="489" s="2" customFormat="1" ht="16.8" customHeight="1">
      <c r="A489" s="36"/>
      <c r="B489" s="42"/>
      <c r="C489" s="294" t="s">
        <v>1638</v>
      </c>
      <c r="D489" s="36"/>
      <c r="E489" s="36"/>
      <c r="F489" s="36"/>
      <c r="G489" s="36"/>
      <c r="H489" s="42"/>
    </row>
    <row r="490" s="2" customFormat="1" ht="16.8" customHeight="1">
      <c r="A490" s="36"/>
      <c r="B490" s="42"/>
      <c r="C490" s="292" t="s">
        <v>913</v>
      </c>
      <c r="D490" s="292" t="s">
        <v>914</v>
      </c>
      <c r="E490" s="15" t="s">
        <v>137</v>
      </c>
      <c r="F490" s="293">
        <v>5736</v>
      </c>
      <c r="G490" s="36"/>
      <c r="H490" s="42"/>
    </row>
    <row r="491" s="2" customFormat="1" ht="16.8" customHeight="1">
      <c r="A491" s="36"/>
      <c r="B491" s="42"/>
      <c r="C491" s="288" t="s">
        <v>987</v>
      </c>
      <c r="D491" s="289" t="s">
        <v>987</v>
      </c>
      <c r="E491" s="290" t="s">
        <v>1</v>
      </c>
      <c r="F491" s="291">
        <v>350</v>
      </c>
      <c r="G491" s="36"/>
      <c r="H491" s="42"/>
    </row>
    <row r="492" s="2" customFormat="1" ht="16.8" customHeight="1">
      <c r="A492" s="36"/>
      <c r="B492" s="42"/>
      <c r="C492" s="292" t="s">
        <v>987</v>
      </c>
      <c r="D492" s="292" t="s">
        <v>1271</v>
      </c>
      <c r="E492" s="15" t="s">
        <v>1</v>
      </c>
      <c r="F492" s="293">
        <v>350</v>
      </c>
      <c r="G492" s="36"/>
      <c r="H492" s="42"/>
    </row>
    <row r="493" s="2" customFormat="1" ht="16.8" customHeight="1">
      <c r="A493" s="36"/>
      <c r="B493" s="42"/>
      <c r="C493" s="288" t="s">
        <v>997</v>
      </c>
      <c r="D493" s="289" t="s">
        <v>997</v>
      </c>
      <c r="E493" s="290" t="s">
        <v>1</v>
      </c>
      <c r="F493" s="291">
        <v>707</v>
      </c>
      <c r="G493" s="36"/>
      <c r="H493" s="42"/>
    </row>
    <row r="494" s="2" customFormat="1" ht="16.8" customHeight="1">
      <c r="A494" s="36"/>
      <c r="B494" s="42"/>
      <c r="C494" s="292" t="s">
        <v>997</v>
      </c>
      <c r="D494" s="292" t="s">
        <v>1273</v>
      </c>
      <c r="E494" s="15" t="s">
        <v>1</v>
      </c>
      <c r="F494" s="293">
        <v>707</v>
      </c>
      <c r="G494" s="36"/>
      <c r="H494" s="42"/>
    </row>
    <row r="495" s="2" customFormat="1" ht="16.8" customHeight="1">
      <c r="A495" s="36"/>
      <c r="B495" s="42"/>
      <c r="C495" s="288" t="s">
        <v>1006</v>
      </c>
      <c r="D495" s="289" t="s">
        <v>1006</v>
      </c>
      <c r="E495" s="290" t="s">
        <v>1</v>
      </c>
      <c r="F495" s="291">
        <v>173</v>
      </c>
      <c r="G495" s="36"/>
      <c r="H495" s="42"/>
    </row>
    <row r="496" s="2" customFormat="1" ht="16.8" customHeight="1">
      <c r="A496" s="36"/>
      <c r="B496" s="42"/>
      <c r="C496" s="292" t="s">
        <v>1006</v>
      </c>
      <c r="D496" s="292" t="s">
        <v>1278</v>
      </c>
      <c r="E496" s="15" t="s">
        <v>1</v>
      </c>
      <c r="F496" s="293">
        <v>173</v>
      </c>
      <c r="G496" s="36"/>
      <c r="H496" s="42"/>
    </row>
    <row r="497" s="2" customFormat="1" ht="16.8" customHeight="1">
      <c r="A497" s="36"/>
      <c r="B497" s="42"/>
      <c r="C497" s="288" t="s">
        <v>1012</v>
      </c>
      <c r="D497" s="289" t="s">
        <v>1012</v>
      </c>
      <c r="E497" s="290" t="s">
        <v>1</v>
      </c>
      <c r="F497" s="291">
        <v>174.72999999999999</v>
      </c>
      <c r="G497" s="36"/>
      <c r="H497" s="42"/>
    </row>
    <row r="498" s="2" customFormat="1" ht="16.8" customHeight="1">
      <c r="A498" s="36"/>
      <c r="B498" s="42"/>
      <c r="C498" s="292" t="s">
        <v>1012</v>
      </c>
      <c r="D498" s="292" t="s">
        <v>1282</v>
      </c>
      <c r="E498" s="15" t="s">
        <v>1</v>
      </c>
      <c r="F498" s="293">
        <v>174.72999999999999</v>
      </c>
      <c r="G498" s="36"/>
      <c r="H498" s="42"/>
    </row>
    <row r="499" s="2" customFormat="1" ht="16.8" customHeight="1">
      <c r="A499" s="36"/>
      <c r="B499" s="42"/>
      <c r="C499" s="288" t="s">
        <v>1022</v>
      </c>
      <c r="D499" s="289" t="s">
        <v>1022</v>
      </c>
      <c r="E499" s="290" t="s">
        <v>1</v>
      </c>
      <c r="F499" s="291">
        <v>6</v>
      </c>
      <c r="G499" s="36"/>
      <c r="H499" s="42"/>
    </row>
    <row r="500" s="2" customFormat="1" ht="16.8" customHeight="1">
      <c r="A500" s="36"/>
      <c r="B500" s="42"/>
      <c r="C500" s="292" t="s">
        <v>1022</v>
      </c>
      <c r="D500" s="292" t="s">
        <v>1284</v>
      </c>
      <c r="E500" s="15" t="s">
        <v>1</v>
      </c>
      <c r="F500" s="293">
        <v>6</v>
      </c>
      <c r="G500" s="36"/>
      <c r="H500" s="42"/>
    </row>
    <row r="501" s="2" customFormat="1" ht="16.8" customHeight="1">
      <c r="A501" s="36"/>
      <c r="B501" s="42"/>
      <c r="C501" s="288" t="s">
        <v>1032</v>
      </c>
      <c r="D501" s="289" t="s">
        <v>1032</v>
      </c>
      <c r="E501" s="290" t="s">
        <v>1</v>
      </c>
      <c r="F501" s="291">
        <v>14</v>
      </c>
      <c r="G501" s="36"/>
      <c r="H501" s="42"/>
    </row>
    <row r="502" s="2" customFormat="1" ht="16.8" customHeight="1">
      <c r="A502" s="36"/>
      <c r="B502" s="42"/>
      <c r="C502" s="292" t="s">
        <v>1032</v>
      </c>
      <c r="D502" s="292" t="s">
        <v>1289</v>
      </c>
      <c r="E502" s="15" t="s">
        <v>1</v>
      </c>
      <c r="F502" s="293">
        <v>14</v>
      </c>
      <c r="G502" s="36"/>
      <c r="H502" s="42"/>
    </row>
    <row r="503" s="2" customFormat="1" ht="16.8" customHeight="1">
      <c r="A503" s="36"/>
      <c r="B503" s="42"/>
      <c r="C503" s="288" t="s">
        <v>177</v>
      </c>
      <c r="D503" s="289" t="s">
        <v>177</v>
      </c>
      <c r="E503" s="290" t="s">
        <v>1</v>
      </c>
      <c r="F503" s="291">
        <v>11255</v>
      </c>
      <c r="G503" s="36"/>
      <c r="H503" s="42"/>
    </row>
    <row r="504" s="2" customFormat="1" ht="16.8" customHeight="1">
      <c r="A504" s="36"/>
      <c r="B504" s="42"/>
      <c r="C504" s="292" t="s">
        <v>177</v>
      </c>
      <c r="D504" s="292" t="s">
        <v>1094</v>
      </c>
      <c r="E504" s="15" t="s">
        <v>1</v>
      </c>
      <c r="F504" s="293">
        <v>11255</v>
      </c>
      <c r="G504" s="36"/>
      <c r="H504" s="42"/>
    </row>
    <row r="505" s="2" customFormat="1" ht="16.8" customHeight="1">
      <c r="A505" s="36"/>
      <c r="B505" s="42"/>
      <c r="C505" s="288" t="s">
        <v>1039</v>
      </c>
      <c r="D505" s="289" t="s">
        <v>1039</v>
      </c>
      <c r="E505" s="290" t="s">
        <v>1</v>
      </c>
      <c r="F505" s="291">
        <v>14.140000000000001</v>
      </c>
      <c r="G505" s="36"/>
      <c r="H505" s="42"/>
    </row>
    <row r="506" s="2" customFormat="1" ht="16.8" customHeight="1">
      <c r="A506" s="36"/>
      <c r="B506" s="42"/>
      <c r="C506" s="292" t="s">
        <v>1039</v>
      </c>
      <c r="D506" s="292" t="s">
        <v>1293</v>
      </c>
      <c r="E506" s="15" t="s">
        <v>1</v>
      </c>
      <c r="F506" s="293">
        <v>14.140000000000001</v>
      </c>
      <c r="G506" s="36"/>
      <c r="H506" s="42"/>
    </row>
    <row r="507" s="2" customFormat="1" ht="16.8" customHeight="1">
      <c r="A507" s="36"/>
      <c r="B507" s="42"/>
      <c r="C507" s="288" t="s">
        <v>1298</v>
      </c>
      <c r="D507" s="289" t="s">
        <v>1298</v>
      </c>
      <c r="E507" s="290" t="s">
        <v>1</v>
      </c>
      <c r="F507" s="291">
        <v>10</v>
      </c>
      <c r="G507" s="36"/>
      <c r="H507" s="42"/>
    </row>
    <row r="508" s="2" customFormat="1" ht="16.8" customHeight="1">
      <c r="A508" s="36"/>
      <c r="B508" s="42"/>
      <c r="C508" s="292" t="s">
        <v>1298</v>
      </c>
      <c r="D508" s="292" t="s">
        <v>1299</v>
      </c>
      <c r="E508" s="15" t="s">
        <v>1</v>
      </c>
      <c r="F508" s="293">
        <v>10</v>
      </c>
      <c r="G508" s="36"/>
      <c r="H508" s="42"/>
    </row>
    <row r="509" s="2" customFormat="1" ht="16.8" customHeight="1">
      <c r="A509" s="36"/>
      <c r="B509" s="42"/>
      <c r="C509" s="288" t="s">
        <v>740</v>
      </c>
      <c r="D509" s="289" t="s">
        <v>740</v>
      </c>
      <c r="E509" s="290" t="s">
        <v>1</v>
      </c>
      <c r="F509" s="291">
        <v>10.1</v>
      </c>
      <c r="G509" s="36"/>
      <c r="H509" s="42"/>
    </row>
    <row r="510" s="2" customFormat="1" ht="16.8" customHeight="1">
      <c r="A510" s="36"/>
      <c r="B510" s="42"/>
      <c r="C510" s="292" t="s">
        <v>740</v>
      </c>
      <c r="D510" s="292" t="s">
        <v>1303</v>
      </c>
      <c r="E510" s="15" t="s">
        <v>1</v>
      </c>
      <c r="F510" s="293">
        <v>10.1</v>
      </c>
      <c r="G510" s="36"/>
      <c r="H510" s="42"/>
    </row>
    <row r="511" s="2" customFormat="1" ht="16.8" customHeight="1">
      <c r="A511" s="36"/>
      <c r="B511" s="42"/>
      <c r="C511" s="288" t="s">
        <v>1305</v>
      </c>
      <c r="D511" s="289" t="s">
        <v>1305</v>
      </c>
      <c r="E511" s="290" t="s">
        <v>1</v>
      </c>
      <c r="F511" s="291">
        <v>54</v>
      </c>
      <c r="G511" s="36"/>
      <c r="H511" s="42"/>
    </row>
    <row r="512" s="2" customFormat="1" ht="16.8" customHeight="1">
      <c r="A512" s="36"/>
      <c r="B512" s="42"/>
      <c r="C512" s="292" t="s">
        <v>1305</v>
      </c>
      <c r="D512" s="292" t="s">
        <v>1306</v>
      </c>
      <c r="E512" s="15" t="s">
        <v>1</v>
      </c>
      <c r="F512" s="293">
        <v>54</v>
      </c>
      <c r="G512" s="36"/>
      <c r="H512" s="42"/>
    </row>
    <row r="513" s="2" customFormat="1" ht="16.8" customHeight="1">
      <c r="A513" s="36"/>
      <c r="B513" s="42"/>
      <c r="C513" s="288" t="s">
        <v>751</v>
      </c>
      <c r="D513" s="289" t="s">
        <v>751</v>
      </c>
      <c r="E513" s="290" t="s">
        <v>1</v>
      </c>
      <c r="F513" s="291">
        <v>54.539999999999999</v>
      </c>
      <c r="G513" s="36"/>
      <c r="H513" s="42"/>
    </row>
    <row r="514" s="2" customFormat="1" ht="16.8" customHeight="1">
      <c r="A514" s="36"/>
      <c r="B514" s="42"/>
      <c r="C514" s="292" t="s">
        <v>751</v>
      </c>
      <c r="D514" s="292" t="s">
        <v>1310</v>
      </c>
      <c r="E514" s="15" t="s">
        <v>1</v>
      </c>
      <c r="F514" s="293">
        <v>54.539999999999999</v>
      </c>
      <c r="G514" s="36"/>
      <c r="H514" s="42"/>
    </row>
    <row r="515" s="2" customFormat="1" ht="16.8" customHeight="1">
      <c r="A515" s="36"/>
      <c r="B515" s="42"/>
      <c r="C515" s="288" t="s">
        <v>1313</v>
      </c>
      <c r="D515" s="289" t="s">
        <v>1313</v>
      </c>
      <c r="E515" s="290" t="s">
        <v>1</v>
      </c>
      <c r="F515" s="291">
        <v>4.4800000000000004</v>
      </c>
      <c r="G515" s="36"/>
      <c r="H515" s="42"/>
    </row>
    <row r="516" s="2" customFormat="1" ht="16.8" customHeight="1">
      <c r="A516" s="36"/>
      <c r="B516" s="42"/>
      <c r="C516" s="292" t="s">
        <v>1313</v>
      </c>
      <c r="D516" s="292" t="s">
        <v>1314</v>
      </c>
      <c r="E516" s="15" t="s">
        <v>1</v>
      </c>
      <c r="F516" s="293">
        <v>4.4800000000000004</v>
      </c>
      <c r="G516" s="36"/>
      <c r="H516" s="42"/>
    </row>
    <row r="517" s="2" customFormat="1" ht="16.8" customHeight="1">
      <c r="A517" s="36"/>
      <c r="B517" s="42"/>
      <c r="C517" s="294" t="s">
        <v>1638</v>
      </c>
      <c r="D517" s="36"/>
      <c r="E517" s="36"/>
      <c r="F517" s="36"/>
      <c r="G517" s="36"/>
      <c r="H517" s="42"/>
    </row>
    <row r="518" s="2" customFormat="1" ht="16.8" customHeight="1">
      <c r="A518" s="36"/>
      <c r="B518" s="42"/>
      <c r="C518" s="292" t="s">
        <v>983</v>
      </c>
      <c r="D518" s="292" t="s">
        <v>984</v>
      </c>
      <c r="E518" s="15" t="s">
        <v>535</v>
      </c>
      <c r="F518" s="293">
        <v>54.880000000000003</v>
      </c>
      <c r="G518" s="36"/>
      <c r="H518" s="42"/>
    </row>
    <row r="519" s="2" customFormat="1" ht="16.8" customHeight="1">
      <c r="A519" s="36"/>
      <c r="B519" s="42"/>
      <c r="C519" s="288" t="s">
        <v>762</v>
      </c>
      <c r="D519" s="289" t="s">
        <v>762</v>
      </c>
      <c r="E519" s="290" t="s">
        <v>1</v>
      </c>
      <c r="F519" s="291">
        <v>120</v>
      </c>
      <c r="G519" s="36"/>
      <c r="H519" s="42"/>
    </row>
    <row r="520" s="2" customFormat="1" ht="16.8" customHeight="1">
      <c r="A520" s="36"/>
      <c r="B520" s="42"/>
      <c r="C520" s="292" t="s">
        <v>762</v>
      </c>
      <c r="D520" s="292" t="s">
        <v>1321</v>
      </c>
      <c r="E520" s="15" t="s">
        <v>1</v>
      </c>
      <c r="F520" s="293">
        <v>120</v>
      </c>
      <c r="G520" s="36"/>
      <c r="H520" s="42"/>
    </row>
    <row r="521" s="2" customFormat="1" ht="16.8" customHeight="1">
      <c r="A521" s="36"/>
      <c r="B521" s="42"/>
      <c r="C521" s="294" t="s">
        <v>1638</v>
      </c>
      <c r="D521" s="36"/>
      <c r="E521" s="36"/>
      <c r="F521" s="36"/>
      <c r="G521" s="36"/>
      <c r="H521" s="42"/>
    </row>
    <row r="522" s="2" customFormat="1" ht="16.8" customHeight="1">
      <c r="A522" s="36"/>
      <c r="B522" s="42"/>
      <c r="C522" s="292" t="s">
        <v>993</v>
      </c>
      <c r="D522" s="292" t="s">
        <v>994</v>
      </c>
      <c r="E522" s="15" t="s">
        <v>137</v>
      </c>
      <c r="F522" s="293">
        <v>180</v>
      </c>
      <c r="G522" s="36"/>
      <c r="H522" s="42"/>
    </row>
    <row r="523" s="2" customFormat="1" ht="16.8" customHeight="1">
      <c r="A523" s="36"/>
      <c r="B523" s="42"/>
      <c r="C523" s="288" t="s">
        <v>1327</v>
      </c>
      <c r="D523" s="289" t="s">
        <v>1327</v>
      </c>
      <c r="E523" s="290" t="s">
        <v>1</v>
      </c>
      <c r="F523" s="291">
        <v>115</v>
      </c>
      <c r="G523" s="36"/>
      <c r="H523" s="42"/>
    </row>
    <row r="524" s="2" customFormat="1" ht="16.8" customHeight="1">
      <c r="A524" s="36"/>
      <c r="B524" s="42"/>
      <c r="C524" s="292" t="s">
        <v>1327</v>
      </c>
      <c r="D524" s="292" t="s">
        <v>1328</v>
      </c>
      <c r="E524" s="15" t="s">
        <v>1</v>
      </c>
      <c r="F524" s="293">
        <v>115</v>
      </c>
      <c r="G524" s="36"/>
      <c r="H524" s="42"/>
    </row>
    <row r="525" s="2" customFormat="1" ht="16.8" customHeight="1">
      <c r="A525" s="36"/>
      <c r="B525" s="42"/>
      <c r="C525" s="288" t="s">
        <v>775</v>
      </c>
      <c r="D525" s="289" t="s">
        <v>775</v>
      </c>
      <c r="E525" s="290" t="s">
        <v>1</v>
      </c>
      <c r="F525" s="291">
        <v>116.15000000000001</v>
      </c>
      <c r="G525" s="36"/>
      <c r="H525" s="42"/>
    </row>
    <row r="526" s="2" customFormat="1" ht="16.8" customHeight="1">
      <c r="A526" s="36"/>
      <c r="B526" s="42"/>
      <c r="C526" s="292" t="s">
        <v>775</v>
      </c>
      <c r="D526" s="292" t="s">
        <v>1334</v>
      </c>
      <c r="E526" s="15" t="s">
        <v>1</v>
      </c>
      <c r="F526" s="293">
        <v>116.15000000000001</v>
      </c>
      <c r="G526" s="36"/>
      <c r="H526" s="42"/>
    </row>
    <row r="527" s="2" customFormat="1" ht="16.8" customHeight="1">
      <c r="A527" s="36"/>
      <c r="B527" s="42"/>
      <c r="C527" s="288" t="s">
        <v>1337</v>
      </c>
      <c r="D527" s="289" t="s">
        <v>1337</v>
      </c>
      <c r="E527" s="290" t="s">
        <v>1</v>
      </c>
      <c r="F527" s="291">
        <v>1089</v>
      </c>
      <c r="G527" s="36"/>
      <c r="H527" s="42"/>
    </row>
    <row r="528" s="2" customFormat="1" ht="16.8" customHeight="1">
      <c r="A528" s="36"/>
      <c r="B528" s="42"/>
      <c r="C528" s="292" t="s">
        <v>1337</v>
      </c>
      <c r="D528" s="292" t="s">
        <v>1338</v>
      </c>
      <c r="E528" s="15" t="s">
        <v>1</v>
      </c>
      <c r="F528" s="293">
        <v>1089</v>
      </c>
      <c r="G528" s="36"/>
      <c r="H528" s="42"/>
    </row>
    <row r="529" s="2" customFormat="1" ht="16.8" customHeight="1">
      <c r="A529" s="36"/>
      <c r="B529" s="42"/>
      <c r="C529" s="288" t="s">
        <v>1346</v>
      </c>
      <c r="D529" s="289" t="s">
        <v>1346</v>
      </c>
      <c r="E529" s="290" t="s">
        <v>1</v>
      </c>
      <c r="F529" s="291">
        <v>1299.1389999999999</v>
      </c>
      <c r="G529" s="36"/>
      <c r="H529" s="42"/>
    </row>
    <row r="530" s="2" customFormat="1" ht="16.8" customHeight="1">
      <c r="A530" s="36"/>
      <c r="B530" s="42"/>
      <c r="C530" s="292" t="s">
        <v>1346</v>
      </c>
      <c r="D530" s="292" t="s">
        <v>1347</v>
      </c>
      <c r="E530" s="15" t="s">
        <v>1</v>
      </c>
      <c r="F530" s="293">
        <v>1299.1389999999999</v>
      </c>
      <c r="G530" s="36"/>
      <c r="H530" s="42"/>
    </row>
    <row r="531" s="2" customFormat="1" ht="16.8" customHeight="1">
      <c r="A531" s="36"/>
      <c r="B531" s="42"/>
      <c r="C531" s="294" t="s">
        <v>1638</v>
      </c>
      <c r="D531" s="36"/>
      <c r="E531" s="36"/>
      <c r="F531" s="36"/>
      <c r="G531" s="36"/>
      <c r="H531" s="42"/>
    </row>
    <row r="532" s="2" customFormat="1" ht="16.8" customHeight="1">
      <c r="A532" s="36"/>
      <c r="B532" s="42"/>
      <c r="C532" s="292" t="s">
        <v>1008</v>
      </c>
      <c r="D532" s="292" t="s">
        <v>1009</v>
      </c>
      <c r="E532" s="15" t="s">
        <v>478</v>
      </c>
      <c r="F532" s="293">
        <v>1404.7719999999999</v>
      </c>
      <c r="G532" s="36"/>
      <c r="H532" s="42"/>
    </row>
    <row r="533" s="2" customFormat="1" ht="16.8" customHeight="1">
      <c r="A533" s="36"/>
      <c r="B533" s="42"/>
      <c r="C533" s="288" t="s">
        <v>1353</v>
      </c>
      <c r="D533" s="289" t="s">
        <v>1353</v>
      </c>
      <c r="E533" s="290" t="s">
        <v>1</v>
      </c>
      <c r="F533" s="291">
        <v>11692.251</v>
      </c>
      <c r="G533" s="36"/>
      <c r="H533" s="42"/>
    </row>
    <row r="534" s="2" customFormat="1" ht="16.8" customHeight="1">
      <c r="A534" s="36"/>
      <c r="B534" s="42"/>
      <c r="C534" s="292" t="s">
        <v>1353</v>
      </c>
      <c r="D534" s="292" t="s">
        <v>1354</v>
      </c>
      <c r="E534" s="15" t="s">
        <v>1</v>
      </c>
      <c r="F534" s="293">
        <v>11692.251</v>
      </c>
      <c r="G534" s="36"/>
      <c r="H534" s="42"/>
    </row>
    <row r="535" s="2" customFormat="1" ht="16.8" customHeight="1">
      <c r="A535" s="36"/>
      <c r="B535" s="42"/>
      <c r="C535" s="294" t="s">
        <v>1638</v>
      </c>
      <c r="D535" s="36"/>
      <c r="E535" s="36"/>
      <c r="F535" s="36"/>
      <c r="G535" s="36"/>
      <c r="H535" s="42"/>
    </row>
    <row r="536" s="2" customFormat="1" ht="16.8" customHeight="1">
      <c r="A536" s="36"/>
      <c r="B536" s="42"/>
      <c r="C536" s="292" t="s">
        <v>1018</v>
      </c>
      <c r="D536" s="292" t="s">
        <v>1019</v>
      </c>
      <c r="E536" s="15" t="s">
        <v>478</v>
      </c>
      <c r="F536" s="293">
        <v>13171.112999999999</v>
      </c>
      <c r="G536" s="36"/>
      <c r="H536" s="42"/>
    </row>
    <row r="537" s="2" customFormat="1" ht="16.8" customHeight="1">
      <c r="A537" s="36"/>
      <c r="B537" s="42"/>
      <c r="C537" s="288" t="s">
        <v>1360</v>
      </c>
      <c r="D537" s="289" t="s">
        <v>1360</v>
      </c>
      <c r="E537" s="290" t="s">
        <v>1</v>
      </c>
      <c r="F537" s="291">
        <v>1299.1389999999999</v>
      </c>
      <c r="G537" s="36"/>
      <c r="H537" s="42"/>
    </row>
    <row r="538" s="2" customFormat="1" ht="16.8" customHeight="1">
      <c r="A538" s="36"/>
      <c r="B538" s="42"/>
      <c r="C538" s="292" t="s">
        <v>1360</v>
      </c>
      <c r="D538" s="292" t="s">
        <v>1361</v>
      </c>
      <c r="E538" s="15" t="s">
        <v>1</v>
      </c>
      <c r="F538" s="293">
        <v>1299.1389999999999</v>
      </c>
      <c r="G538" s="36"/>
      <c r="H538" s="42"/>
    </row>
    <row r="539" s="2" customFormat="1" ht="16.8" customHeight="1">
      <c r="A539" s="36"/>
      <c r="B539" s="42"/>
      <c r="C539" s="288" t="s">
        <v>1364</v>
      </c>
      <c r="D539" s="289" t="s">
        <v>1364</v>
      </c>
      <c r="E539" s="290" t="s">
        <v>1</v>
      </c>
      <c r="F539" s="291">
        <v>105.633</v>
      </c>
      <c r="G539" s="36"/>
      <c r="H539" s="42"/>
    </row>
    <row r="540" s="2" customFormat="1" ht="16.8" customHeight="1">
      <c r="A540" s="36"/>
      <c r="B540" s="42"/>
      <c r="C540" s="292" t="s">
        <v>1364</v>
      </c>
      <c r="D540" s="292" t="s">
        <v>1365</v>
      </c>
      <c r="E540" s="15" t="s">
        <v>1</v>
      </c>
      <c r="F540" s="293">
        <v>105.633</v>
      </c>
      <c r="G540" s="36"/>
      <c r="H540" s="42"/>
    </row>
    <row r="541" s="2" customFormat="1" ht="16.8" customHeight="1">
      <c r="A541" s="36"/>
      <c r="B541" s="42"/>
      <c r="C541" s="288" t="s">
        <v>1194</v>
      </c>
      <c r="D541" s="289" t="s">
        <v>1194</v>
      </c>
      <c r="E541" s="290" t="s">
        <v>1</v>
      </c>
      <c r="F541" s="291">
        <v>87.420000000000002</v>
      </c>
      <c r="G541" s="36"/>
      <c r="H541" s="42"/>
    </row>
    <row r="542" s="2" customFormat="1" ht="16.8" customHeight="1">
      <c r="A542" s="36"/>
      <c r="B542" s="42"/>
      <c r="C542" s="292" t="s">
        <v>1194</v>
      </c>
      <c r="D542" s="292" t="s">
        <v>1195</v>
      </c>
      <c r="E542" s="15" t="s">
        <v>1</v>
      </c>
      <c r="F542" s="293">
        <v>87.420000000000002</v>
      </c>
      <c r="G542" s="36"/>
      <c r="H542" s="42"/>
    </row>
    <row r="543" s="2" customFormat="1" ht="16.8" customHeight="1">
      <c r="A543" s="36"/>
      <c r="B543" s="42"/>
      <c r="C543" s="288" t="s">
        <v>1198</v>
      </c>
      <c r="D543" s="289" t="s">
        <v>1198</v>
      </c>
      <c r="E543" s="290" t="s">
        <v>1</v>
      </c>
      <c r="F543" s="291">
        <v>87.420000000000002</v>
      </c>
      <c r="G543" s="36"/>
      <c r="H543" s="42"/>
    </row>
    <row r="544" s="2" customFormat="1" ht="16.8" customHeight="1">
      <c r="A544" s="36"/>
      <c r="B544" s="42"/>
      <c r="C544" s="292" t="s">
        <v>1198</v>
      </c>
      <c r="D544" s="292" t="s">
        <v>1195</v>
      </c>
      <c r="E544" s="15" t="s">
        <v>1</v>
      </c>
      <c r="F544" s="293">
        <v>87.420000000000002</v>
      </c>
      <c r="G544" s="36"/>
      <c r="H544" s="42"/>
    </row>
    <row r="545" s="2" customFormat="1" ht="16.8" customHeight="1">
      <c r="A545" s="36"/>
      <c r="B545" s="42"/>
      <c r="C545" s="288" t="s">
        <v>143</v>
      </c>
      <c r="D545" s="289" t="s">
        <v>143</v>
      </c>
      <c r="E545" s="290" t="s">
        <v>1</v>
      </c>
      <c r="F545" s="291">
        <v>185</v>
      </c>
      <c r="G545" s="36"/>
      <c r="H545" s="42"/>
    </row>
    <row r="546" s="2" customFormat="1" ht="16.8" customHeight="1">
      <c r="A546" s="36"/>
      <c r="B546" s="42"/>
      <c r="C546" s="292" t="s">
        <v>143</v>
      </c>
      <c r="D546" s="292" t="s">
        <v>1068</v>
      </c>
      <c r="E546" s="15" t="s">
        <v>1</v>
      </c>
      <c r="F546" s="293">
        <v>185</v>
      </c>
      <c r="G546" s="36"/>
      <c r="H546" s="42"/>
    </row>
    <row r="547" s="2" customFormat="1" ht="16.8" customHeight="1">
      <c r="A547" s="36"/>
      <c r="B547" s="42"/>
      <c r="C547" s="294" t="s">
        <v>1638</v>
      </c>
      <c r="D547" s="36"/>
      <c r="E547" s="36"/>
      <c r="F547" s="36"/>
      <c r="G547" s="36"/>
      <c r="H547" s="42"/>
    </row>
    <row r="548" s="2" customFormat="1" ht="16.8" customHeight="1">
      <c r="A548" s="36"/>
      <c r="B548" s="42"/>
      <c r="C548" s="292" t="s">
        <v>524</v>
      </c>
      <c r="D548" s="292" t="s">
        <v>525</v>
      </c>
      <c r="E548" s="15" t="s">
        <v>274</v>
      </c>
      <c r="F548" s="293">
        <v>12613</v>
      </c>
      <c r="G548" s="36"/>
      <c r="H548" s="42"/>
    </row>
    <row r="549" s="2" customFormat="1" ht="16.8" customHeight="1">
      <c r="A549" s="36"/>
      <c r="B549" s="42"/>
      <c r="C549" s="288" t="s">
        <v>1051</v>
      </c>
      <c r="D549" s="289" t="s">
        <v>1051</v>
      </c>
      <c r="E549" s="290" t="s">
        <v>1</v>
      </c>
      <c r="F549" s="291">
        <v>185</v>
      </c>
      <c r="G549" s="36"/>
      <c r="H549" s="42"/>
    </row>
    <row r="550" s="2" customFormat="1" ht="16.8" customHeight="1">
      <c r="A550" s="36"/>
      <c r="B550" s="42"/>
      <c r="C550" s="292" t="s">
        <v>1051</v>
      </c>
      <c r="D550" s="292" t="s">
        <v>1185</v>
      </c>
      <c r="E550" s="15" t="s">
        <v>1</v>
      </c>
      <c r="F550" s="293">
        <v>185</v>
      </c>
      <c r="G550" s="36"/>
      <c r="H550" s="42"/>
    </row>
    <row r="551" s="2" customFormat="1" ht="16.8" customHeight="1">
      <c r="A551" s="36"/>
      <c r="B551" s="42"/>
      <c r="C551" s="294" t="s">
        <v>1638</v>
      </c>
      <c r="D551" s="36"/>
      <c r="E551" s="36"/>
      <c r="F551" s="36"/>
      <c r="G551" s="36"/>
      <c r="H551" s="42"/>
    </row>
    <row r="552" s="2" customFormat="1" ht="16.8" customHeight="1">
      <c r="A552" s="36"/>
      <c r="B552" s="42"/>
      <c r="C552" s="292" t="s">
        <v>713</v>
      </c>
      <c r="D552" s="292" t="s">
        <v>1181</v>
      </c>
      <c r="E552" s="15" t="s">
        <v>274</v>
      </c>
      <c r="F552" s="293">
        <v>12670</v>
      </c>
      <c r="G552" s="36"/>
      <c r="H552" s="42"/>
    </row>
    <row r="553" s="2" customFormat="1" ht="16.8" customHeight="1">
      <c r="A553" s="36"/>
      <c r="B553" s="42"/>
      <c r="C553" s="288" t="s">
        <v>1230</v>
      </c>
      <c r="D553" s="289" t="s">
        <v>1230</v>
      </c>
      <c r="E553" s="290" t="s">
        <v>1</v>
      </c>
      <c r="F553" s="291">
        <v>18</v>
      </c>
      <c r="G553" s="36"/>
      <c r="H553" s="42"/>
    </row>
    <row r="554" s="2" customFormat="1" ht="16.8" customHeight="1">
      <c r="A554" s="36"/>
      <c r="B554" s="42"/>
      <c r="C554" s="292" t="s">
        <v>1230</v>
      </c>
      <c r="D554" s="292" t="s">
        <v>1231</v>
      </c>
      <c r="E554" s="15" t="s">
        <v>1</v>
      </c>
      <c r="F554" s="293">
        <v>18</v>
      </c>
      <c r="G554" s="36"/>
      <c r="H554" s="42"/>
    </row>
    <row r="555" s="2" customFormat="1" ht="16.8" customHeight="1">
      <c r="A555" s="36"/>
      <c r="B555" s="42"/>
      <c r="C555" s="288" t="s">
        <v>1049</v>
      </c>
      <c r="D555" s="289" t="s">
        <v>1049</v>
      </c>
      <c r="E555" s="290" t="s">
        <v>1</v>
      </c>
      <c r="F555" s="291">
        <v>634</v>
      </c>
      <c r="G555" s="36"/>
      <c r="H555" s="42"/>
    </row>
    <row r="556" s="2" customFormat="1" ht="16.8" customHeight="1">
      <c r="A556" s="36"/>
      <c r="B556" s="42"/>
      <c r="C556" s="292" t="s">
        <v>1049</v>
      </c>
      <c r="D556" s="292" t="s">
        <v>1090</v>
      </c>
      <c r="E556" s="15" t="s">
        <v>1</v>
      </c>
      <c r="F556" s="293">
        <v>634</v>
      </c>
      <c r="G556" s="36"/>
      <c r="H556" s="42"/>
    </row>
    <row r="557" s="2" customFormat="1" ht="16.8" customHeight="1">
      <c r="A557" s="36"/>
      <c r="B557" s="42"/>
      <c r="C557" s="294" t="s">
        <v>1638</v>
      </c>
      <c r="D557" s="36"/>
      <c r="E557" s="36"/>
      <c r="F557" s="36"/>
      <c r="G557" s="36"/>
      <c r="H557" s="42"/>
    </row>
    <row r="558" s="2" customFormat="1" ht="16.8" customHeight="1">
      <c r="A558" s="36"/>
      <c r="B558" s="42"/>
      <c r="C558" s="292" t="s">
        <v>554</v>
      </c>
      <c r="D558" s="292" t="s">
        <v>555</v>
      </c>
      <c r="E558" s="15" t="s">
        <v>535</v>
      </c>
      <c r="F558" s="293">
        <v>2251</v>
      </c>
      <c r="G558" s="36"/>
      <c r="H558" s="42"/>
    </row>
    <row r="559" s="2" customFormat="1" ht="16.8" customHeight="1">
      <c r="A559" s="36"/>
      <c r="B559" s="42"/>
      <c r="C559" s="288" t="s">
        <v>1053</v>
      </c>
      <c r="D559" s="289" t="s">
        <v>1053</v>
      </c>
      <c r="E559" s="290" t="s">
        <v>1</v>
      </c>
      <c r="F559" s="291">
        <v>1912</v>
      </c>
      <c r="G559" s="36"/>
      <c r="H559" s="42"/>
    </row>
    <row r="560" s="2" customFormat="1" ht="16.8" customHeight="1">
      <c r="A560" s="36"/>
      <c r="B560" s="42"/>
      <c r="C560" s="292" t="s">
        <v>1053</v>
      </c>
      <c r="D560" s="292" t="s">
        <v>1267</v>
      </c>
      <c r="E560" s="15" t="s">
        <v>1</v>
      </c>
      <c r="F560" s="293">
        <v>1912</v>
      </c>
      <c r="G560" s="36"/>
      <c r="H560" s="42"/>
    </row>
    <row r="561" s="2" customFormat="1" ht="16.8" customHeight="1">
      <c r="A561" s="36"/>
      <c r="B561" s="42"/>
      <c r="C561" s="294" t="s">
        <v>1638</v>
      </c>
      <c r="D561" s="36"/>
      <c r="E561" s="36"/>
      <c r="F561" s="36"/>
      <c r="G561" s="36"/>
      <c r="H561" s="42"/>
    </row>
    <row r="562" s="2" customFormat="1" ht="16.8" customHeight="1">
      <c r="A562" s="36"/>
      <c r="B562" s="42"/>
      <c r="C562" s="292" t="s">
        <v>913</v>
      </c>
      <c r="D562" s="292" t="s">
        <v>914</v>
      </c>
      <c r="E562" s="15" t="s">
        <v>137</v>
      </c>
      <c r="F562" s="293">
        <v>5736</v>
      </c>
      <c r="G562" s="36"/>
      <c r="H562" s="42"/>
    </row>
    <row r="563" s="2" customFormat="1" ht="16.8" customHeight="1">
      <c r="A563" s="36"/>
      <c r="B563" s="42"/>
      <c r="C563" s="288" t="s">
        <v>1056</v>
      </c>
      <c r="D563" s="289" t="s">
        <v>1056</v>
      </c>
      <c r="E563" s="290" t="s">
        <v>1</v>
      </c>
      <c r="F563" s="291">
        <v>4.5</v>
      </c>
      <c r="G563" s="36"/>
      <c r="H563" s="42"/>
    </row>
    <row r="564" s="2" customFormat="1" ht="16.8" customHeight="1">
      <c r="A564" s="36"/>
      <c r="B564" s="42"/>
      <c r="C564" s="292" t="s">
        <v>1056</v>
      </c>
      <c r="D564" s="292" t="s">
        <v>1315</v>
      </c>
      <c r="E564" s="15" t="s">
        <v>1</v>
      </c>
      <c r="F564" s="293">
        <v>4.5</v>
      </c>
      <c r="G564" s="36"/>
      <c r="H564" s="42"/>
    </row>
    <row r="565" s="2" customFormat="1" ht="16.8" customHeight="1">
      <c r="A565" s="36"/>
      <c r="B565" s="42"/>
      <c r="C565" s="294" t="s">
        <v>1638</v>
      </c>
      <c r="D565" s="36"/>
      <c r="E565" s="36"/>
      <c r="F565" s="36"/>
      <c r="G565" s="36"/>
      <c r="H565" s="42"/>
    </row>
    <row r="566" s="2" customFormat="1" ht="16.8" customHeight="1">
      <c r="A566" s="36"/>
      <c r="B566" s="42"/>
      <c r="C566" s="292" t="s">
        <v>983</v>
      </c>
      <c r="D566" s="292" t="s">
        <v>984</v>
      </c>
      <c r="E566" s="15" t="s">
        <v>535</v>
      </c>
      <c r="F566" s="293">
        <v>54.880000000000003</v>
      </c>
      <c r="G566" s="36"/>
      <c r="H566" s="42"/>
    </row>
    <row r="567" s="2" customFormat="1" ht="16.8" customHeight="1">
      <c r="A567" s="36"/>
      <c r="B567" s="42"/>
      <c r="C567" s="288" t="s">
        <v>516</v>
      </c>
      <c r="D567" s="289" t="s">
        <v>516</v>
      </c>
      <c r="E567" s="290" t="s">
        <v>1</v>
      </c>
      <c r="F567" s="291">
        <v>60</v>
      </c>
      <c r="G567" s="36"/>
      <c r="H567" s="42"/>
    </row>
    <row r="568" s="2" customFormat="1" ht="16.8" customHeight="1">
      <c r="A568" s="36"/>
      <c r="B568" s="42"/>
      <c r="C568" s="292" t="s">
        <v>516</v>
      </c>
      <c r="D568" s="292" t="s">
        <v>887</v>
      </c>
      <c r="E568" s="15" t="s">
        <v>1</v>
      </c>
      <c r="F568" s="293">
        <v>60</v>
      </c>
      <c r="G568" s="36"/>
      <c r="H568" s="42"/>
    </row>
    <row r="569" s="2" customFormat="1" ht="16.8" customHeight="1">
      <c r="A569" s="36"/>
      <c r="B569" s="42"/>
      <c r="C569" s="294" t="s">
        <v>1638</v>
      </c>
      <c r="D569" s="36"/>
      <c r="E569" s="36"/>
      <c r="F569" s="36"/>
      <c r="G569" s="36"/>
      <c r="H569" s="42"/>
    </row>
    <row r="570" s="2" customFormat="1" ht="16.8" customHeight="1">
      <c r="A570" s="36"/>
      <c r="B570" s="42"/>
      <c r="C570" s="292" t="s">
        <v>993</v>
      </c>
      <c r="D570" s="292" t="s">
        <v>994</v>
      </c>
      <c r="E570" s="15" t="s">
        <v>137</v>
      </c>
      <c r="F570" s="293">
        <v>180</v>
      </c>
      <c r="G570" s="36"/>
      <c r="H570" s="42"/>
    </row>
    <row r="571" s="2" customFormat="1" ht="16.8" customHeight="1">
      <c r="A571" s="36"/>
      <c r="B571" s="42"/>
      <c r="C571" s="288" t="s">
        <v>1060</v>
      </c>
      <c r="D571" s="289" t="s">
        <v>1060</v>
      </c>
      <c r="E571" s="290" t="s">
        <v>1</v>
      </c>
      <c r="F571" s="291">
        <v>105.633</v>
      </c>
      <c r="G571" s="36"/>
      <c r="H571" s="42"/>
    </row>
    <row r="572" s="2" customFormat="1" ht="16.8" customHeight="1">
      <c r="A572" s="36"/>
      <c r="B572" s="42"/>
      <c r="C572" s="292" t="s">
        <v>1060</v>
      </c>
      <c r="D572" s="292" t="s">
        <v>1348</v>
      </c>
      <c r="E572" s="15" t="s">
        <v>1</v>
      </c>
      <c r="F572" s="293">
        <v>105.633</v>
      </c>
      <c r="G572" s="36"/>
      <c r="H572" s="42"/>
    </row>
    <row r="573" s="2" customFormat="1" ht="16.8" customHeight="1">
      <c r="A573" s="36"/>
      <c r="B573" s="42"/>
      <c r="C573" s="294" t="s">
        <v>1638</v>
      </c>
      <c r="D573" s="36"/>
      <c r="E573" s="36"/>
      <c r="F573" s="36"/>
      <c r="G573" s="36"/>
      <c r="H573" s="42"/>
    </row>
    <row r="574" s="2" customFormat="1" ht="16.8" customHeight="1">
      <c r="A574" s="36"/>
      <c r="B574" s="42"/>
      <c r="C574" s="292" t="s">
        <v>1008</v>
      </c>
      <c r="D574" s="292" t="s">
        <v>1009</v>
      </c>
      <c r="E574" s="15" t="s">
        <v>478</v>
      </c>
      <c r="F574" s="293">
        <v>1404.7719999999999</v>
      </c>
      <c r="G574" s="36"/>
      <c r="H574" s="42"/>
    </row>
    <row r="575" s="2" customFormat="1" ht="16.8" customHeight="1">
      <c r="A575" s="36"/>
      <c r="B575" s="42"/>
      <c r="C575" s="288" t="s">
        <v>1062</v>
      </c>
      <c r="D575" s="289" t="s">
        <v>1062</v>
      </c>
      <c r="E575" s="290" t="s">
        <v>1</v>
      </c>
      <c r="F575" s="291">
        <v>1478.8620000000001</v>
      </c>
      <c r="G575" s="36"/>
      <c r="H575" s="42"/>
    </row>
    <row r="576" s="2" customFormat="1" ht="16.8" customHeight="1">
      <c r="A576" s="36"/>
      <c r="B576" s="42"/>
      <c r="C576" s="292" t="s">
        <v>1062</v>
      </c>
      <c r="D576" s="292" t="s">
        <v>1355</v>
      </c>
      <c r="E576" s="15" t="s">
        <v>1</v>
      </c>
      <c r="F576" s="293">
        <v>1478.8620000000001</v>
      </c>
      <c r="G576" s="36"/>
      <c r="H576" s="42"/>
    </row>
    <row r="577" s="2" customFormat="1" ht="16.8" customHeight="1">
      <c r="A577" s="36"/>
      <c r="B577" s="42"/>
      <c r="C577" s="294" t="s">
        <v>1638</v>
      </c>
      <c r="D577" s="36"/>
      <c r="E577" s="36"/>
      <c r="F577" s="36"/>
      <c r="G577" s="36"/>
      <c r="H577" s="42"/>
    </row>
    <row r="578" s="2" customFormat="1" ht="16.8" customHeight="1">
      <c r="A578" s="36"/>
      <c r="B578" s="42"/>
      <c r="C578" s="292" t="s">
        <v>1018</v>
      </c>
      <c r="D578" s="292" t="s">
        <v>1019</v>
      </c>
      <c r="E578" s="15" t="s">
        <v>478</v>
      </c>
      <c r="F578" s="293">
        <v>13171.112999999999</v>
      </c>
      <c r="G578" s="36"/>
      <c r="H578" s="42"/>
    </row>
    <row r="579" s="2" customFormat="1" ht="16.8" customHeight="1">
      <c r="A579" s="36"/>
      <c r="B579" s="42"/>
      <c r="C579" s="288" t="s">
        <v>531</v>
      </c>
      <c r="D579" s="289" t="s">
        <v>531</v>
      </c>
      <c r="E579" s="290" t="s">
        <v>1</v>
      </c>
      <c r="F579" s="291">
        <v>12613</v>
      </c>
      <c r="G579" s="36"/>
      <c r="H579" s="42"/>
    </row>
    <row r="580" s="2" customFormat="1" ht="16.8" customHeight="1">
      <c r="A580" s="36"/>
      <c r="B580" s="42"/>
      <c r="C580" s="292" t="s">
        <v>531</v>
      </c>
      <c r="D580" s="292" t="s">
        <v>532</v>
      </c>
      <c r="E580" s="15" t="s">
        <v>1</v>
      </c>
      <c r="F580" s="293">
        <v>12613</v>
      </c>
      <c r="G580" s="36"/>
      <c r="H580" s="42"/>
    </row>
    <row r="581" s="2" customFormat="1" ht="16.8" customHeight="1">
      <c r="A581" s="36"/>
      <c r="B581" s="42"/>
      <c r="C581" s="288" t="s">
        <v>1186</v>
      </c>
      <c r="D581" s="289" t="s">
        <v>1186</v>
      </c>
      <c r="E581" s="290" t="s">
        <v>1</v>
      </c>
      <c r="F581" s="291">
        <v>12670</v>
      </c>
      <c r="G581" s="36"/>
      <c r="H581" s="42"/>
    </row>
    <row r="582" s="2" customFormat="1" ht="16.8" customHeight="1">
      <c r="A582" s="36"/>
      <c r="B582" s="42"/>
      <c r="C582" s="292" t="s">
        <v>1186</v>
      </c>
      <c r="D582" s="292" t="s">
        <v>1187</v>
      </c>
      <c r="E582" s="15" t="s">
        <v>1</v>
      </c>
      <c r="F582" s="293">
        <v>12670</v>
      </c>
      <c r="G582" s="36"/>
      <c r="H582" s="42"/>
    </row>
    <row r="583" s="2" customFormat="1" ht="16.8" customHeight="1">
      <c r="A583" s="36"/>
      <c r="B583" s="42"/>
      <c r="C583" s="288" t="s">
        <v>1091</v>
      </c>
      <c r="D583" s="289" t="s">
        <v>1091</v>
      </c>
      <c r="E583" s="290" t="s">
        <v>1</v>
      </c>
      <c r="F583" s="291">
        <v>2251</v>
      </c>
      <c r="G583" s="36"/>
      <c r="H583" s="42"/>
    </row>
    <row r="584" s="2" customFormat="1" ht="16.8" customHeight="1">
      <c r="A584" s="36"/>
      <c r="B584" s="42"/>
      <c r="C584" s="292" t="s">
        <v>1091</v>
      </c>
      <c r="D584" s="292" t="s">
        <v>1092</v>
      </c>
      <c r="E584" s="15" t="s">
        <v>1</v>
      </c>
      <c r="F584" s="293">
        <v>2251</v>
      </c>
      <c r="G584" s="36"/>
      <c r="H584" s="42"/>
    </row>
    <row r="585" s="2" customFormat="1" ht="16.8" customHeight="1">
      <c r="A585" s="36"/>
      <c r="B585" s="42"/>
      <c r="C585" s="288" t="s">
        <v>1268</v>
      </c>
      <c r="D585" s="289" t="s">
        <v>1268</v>
      </c>
      <c r="E585" s="290" t="s">
        <v>1</v>
      </c>
      <c r="F585" s="291">
        <v>5736</v>
      </c>
      <c r="G585" s="36"/>
      <c r="H585" s="42"/>
    </row>
    <row r="586" s="2" customFormat="1" ht="16.8" customHeight="1">
      <c r="A586" s="36"/>
      <c r="B586" s="42"/>
      <c r="C586" s="292" t="s">
        <v>1268</v>
      </c>
      <c r="D586" s="292" t="s">
        <v>1269</v>
      </c>
      <c r="E586" s="15" t="s">
        <v>1</v>
      </c>
      <c r="F586" s="293">
        <v>5736</v>
      </c>
      <c r="G586" s="36"/>
      <c r="H586" s="42"/>
    </row>
    <row r="587" s="2" customFormat="1" ht="16.8" customHeight="1">
      <c r="A587" s="36"/>
      <c r="B587" s="42"/>
      <c r="C587" s="288" t="s">
        <v>1058</v>
      </c>
      <c r="D587" s="289" t="s">
        <v>1058</v>
      </c>
      <c r="E587" s="290" t="s">
        <v>1</v>
      </c>
      <c r="F587" s="291">
        <v>45.899999999999999</v>
      </c>
      <c r="G587" s="36"/>
      <c r="H587" s="42"/>
    </row>
    <row r="588" s="2" customFormat="1" ht="16.8" customHeight="1">
      <c r="A588" s="36"/>
      <c r="B588" s="42"/>
      <c r="C588" s="292" t="s">
        <v>1058</v>
      </c>
      <c r="D588" s="292" t="s">
        <v>1316</v>
      </c>
      <c r="E588" s="15" t="s">
        <v>1</v>
      </c>
      <c r="F588" s="293">
        <v>45.899999999999999</v>
      </c>
      <c r="G588" s="36"/>
      <c r="H588" s="42"/>
    </row>
    <row r="589" s="2" customFormat="1" ht="16.8" customHeight="1">
      <c r="A589" s="36"/>
      <c r="B589" s="42"/>
      <c r="C589" s="294" t="s">
        <v>1638</v>
      </c>
      <c r="D589" s="36"/>
      <c r="E589" s="36"/>
      <c r="F589" s="36"/>
      <c r="G589" s="36"/>
      <c r="H589" s="42"/>
    </row>
    <row r="590" s="2" customFormat="1" ht="16.8" customHeight="1">
      <c r="A590" s="36"/>
      <c r="B590" s="42"/>
      <c r="C590" s="292" t="s">
        <v>983</v>
      </c>
      <c r="D590" s="292" t="s">
        <v>984</v>
      </c>
      <c r="E590" s="15" t="s">
        <v>535</v>
      </c>
      <c r="F590" s="293">
        <v>54.880000000000003</v>
      </c>
      <c r="G590" s="36"/>
      <c r="H590" s="42"/>
    </row>
    <row r="591" s="2" customFormat="1" ht="16.8" customHeight="1">
      <c r="A591" s="36"/>
      <c r="B591" s="42"/>
      <c r="C591" s="288" t="s">
        <v>765</v>
      </c>
      <c r="D591" s="289" t="s">
        <v>765</v>
      </c>
      <c r="E591" s="290" t="s">
        <v>1</v>
      </c>
      <c r="F591" s="291">
        <v>180</v>
      </c>
      <c r="G591" s="36"/>
      <c r="H591" s="42"/>
    </row>
    <row r="592" s="2" customFormat="1" ht="16.8" customHeight="1">
      <c r="A592" s="36"/>
      <c r="B592" s="42"/>
      <c r="C592" s="292" t="s">
        <v>765</v>
      </c>
      <c r="D592" s="292" t="s">
        <v>766</v>
      </c>
      <c r="E592" s="15" t="s">
        <v>1</v>
      </c>
      <c r="F592" s="293">
        <v>180</v>
      </c>
      <c r="G592" s="36"/>
      <c r="H592" s="42"/>
    </row>
    <row r="593" s="2" customFormat="1" ht="16.8" customHeight="1">
      <c r="A593" s="36"/>
      <c r="B593" s="42"/>
      <c r="C593" s="288" t="s">
        <v>1349</v>
      </c>
      <c r="D593" s="289" t="s">
        <v>1349</v>
      </c>
      <c r="E593" s="290" t="s">
        <v>1</v>
      </c>
      <c r="F593" s="291">
        <v>1404.7719999999999</v>
      </c>
      <c r="G593" s="36"/>
      <c r="H593" s="42"/>
    </row>
    <row r="594" s="2" customFormat="1" ht="16.8" customHeight="1">
      <c r="A594" s="36"/>
      <c r="B594" s="42"/>
      <c r="C594" s="292" t="s">
        <v>1349</v>
      </c>
      <c r="D594" s="292" t="s">
        <v>1350</v>
      </c>
      <c r="E594" s="15" t="s">
        <v>1</v>
      </c>
      <c r="F594" s="293">
        <v>1404.7719999999999</v>
      </c>
      <c r="G594" s="36"/>
      <c r="H594" s="42"/>
    </row>
    <row r="595" s="2" customFormat="1" ht="16.8" customHeight="1">
      <c r="A595" s="36"/>
      <c r="B595" s="42"/>
      <c r="C595" s="288" t="s">
        <v>1356</v>
      </c>
      <c r="D595" s="289" t="s">
        <v>1356</v>
      </c>
      <c r="E595" s="290" t="s">
        <v>1</v>
      </c>
      <c r="F595" s="291">
        <v>13171.112999999999</v>
      </c>
      <c r="G595" s="36"/>
      <c r="H595" s="42"/>
    </row>
    <row r="596" s="2" customFormat="1" ht="16.8" customHeight="1">
      <c r="A596" s="36"/>
      <c r="B596" s="42"/>
      <c r="C596" s="292" t="s">
        <v>1356</v>
      </c>
      <c r="D596" s="292" t="s">
        <v>1357</v>
      </c>
      <c r="E596" s="15" t="s">
        <v>1</v>
      </c>
      <c r="F596" s="293">
        <v>13171.112999999999</v>
      </c>
      <c r="G596" s="36"/>
      <c r="H596" s="42"/>
    </row>
    <row r="597" s="2" customFormat="1" ht="16.8" customHeight="1">
      <c r="A597" s="36"/>
      <c r="B597" s="42"/>
      <c r="C597" s="288" t="s">
        <v>1317</v>
      </c>
      <c r="D597" s="289" t="s">
        <v>1317</v>
      </c>
      <c r="E597" s="290" t="s">
        <v>1</v>
      </c>
      <c r="F597" s="291">
        <v>54.880000000000003</v>
      </c>
      <c r="G597" s="36"/>
      <c r="H597" s="42"/>
    </row>
    <row r="598" s="2" customFormat="1" ht="16.8" customHeight="1">
      <c r="A598" s="36"/>
      <c r="B598" s="42"/>
      <c r="C598" s="292" t="s">
        <v>1317</v>
      </c>
      <c r="D598" s="292" t="s">
        <v>1318</v>
      </c>
      <c r="E598" s="15" t="s">
        <v>1</v>
      </c>
      <c r="F598" s="293">
        <v>54.880000000000003</v>
      </c>
      <c r="G598" s="36"/>
      <c r="H598" s="42"/>
    </row>
    <row r="599" s="2" customFormat="1" ht="26.4" customHeight="1">
      <c r="A599" s="36"/>
      <c r="B599" s="42"/>
      <c r="C599" s="287" t="s">
        <v>1655</v>
      </c>
      <c r="D599" s="287" t="s">
        <v>94</v>
      </c>
      <c r="E599" s="36"/>
      <c r="F599" s="36"/>
      <c r="G599" s="36"/>
      <c r="H599" s="42"/>
    </row>
    <row r="600" s="2" customFormat="1" ht="16.8" customHeight="1">
      <c r="A600" s="36"/>
      <c r="B600" s="42"/>
      <c r="C600" s="288" t="s">
        <v>141</v>
      </c>
      <c r="D600" s="289" t="s">
        <v>141</v>
      </c>
      <c r="E600" s="290" t="s">
        <v>1</v>
      </c>
      <c r="F600" s="291">
        <v>13</v>
      </c>
      <c r="G600" s="36"/>
      <c r="H600" s="42"/>
    </row>
    <row r="601" s="2" customFormat="1" ht="16.8" customHeight="1">
      <c r="A601" s="36"/>
      <c r="B601" s="42"/>
      <c r="C601" s="292" t="s">
        <v>1</v>
      </c>
      <c r="D601" s="292" t="s">
        <v>1384</v>
      </c>
      <c r="E601" s="15" t="s">
        <v>1</v>
      </c>
      <c r="F601" s="293">
        <v>0</v>
      </c>
      <c r="G601" s="36"/>
      <c r="H601" s="42"/>
    </row>
    <row r="602" s="2" customFormat="1" ht="16.8" customHeight="1">
      <c r="A602" s="36"/>
      <c r="B602" s="42"/>
      <c r="C602" s="292" t="s">
        <v>141</v>
      </c>
      <c r="D602" s="292" t="s">
        <v>836</v>
      </c>
      <c r="E602" s="15" t="s">
        <v>1</v>
      </c>
      <c r="F602" s="293">
        <v>13</v>
      </c>
      <c r="G602" s="36"/>
      <c r="H602" s="42"/>
    </row>
    <row r="603" s="2" customFormat="1" ht="16.8" customHeight="1">
      <c r="A603" s="36"/>
      <c r="B603" s="42"/>
      <c r="C603" s="294" t="s">
        <v>1638</v>
      </c>
      <c r="D603" s="36"/>
      <c r="E603" s="36"/>
      <c r="F603" s="36"/>
      <c r="G603" s="36"/>
      <c r="H603" s="42"/>
    </row>
    <row r="604" s="2" customFormat="1" ht="16.8" customHeight="1">
      <c r="A604" s="36"/>
      <c r="B604" s="42"/>
      <c r="C604" s="292" t="s">
        <v>831</v>
      </c>
      <c r="D604" s="292" t="s">
        <v>832</v>
      </c>
      <c r="E604" s="15" t="s">
        <v>191</v>
      </c>
      <c r="F604" s="293">
        <v>33</v>
      </c>
      <c r="G604" s="36"/>
      <c r="H604" s="42"/>
    </row>
    <row r="605" s="2" customFormat="1" ht="16.8" customHeight="1">
      <c r="A605" s="36"/>
      <c r="B605" s="42"/>
      <c r="C605" s="288" t="s">
        <v>1097</v>
      </c>
      <c r="D605" s="289" t="s">
        <v>1097</v>
      </c>
      <c r="E605" s="290" t="s">
        <v>1</v>
      </c>
      <c r="F605" s="291">
        <v>4</v>
      </c>
      <c r="G605" s="36"/>
      <c r="H605" s="42"/>
    </row>
    <row r="606" s="2" customFormat="1" ht="16.8" customHeight="1">
      <c r="A606" s="36"/>
      <c r="B606" s="42"/>
      <c r="C606" s="292" t="s">
        <v>1097</v>
      </c>
      <c r="D606" s="292" t="s">
        <v>1424</v>
      </c>
      <c r="E606" s="15" t="s">
        <v>1</v>
      </c>
      <c r="F606" s="293">
        <v>4</v>
      </c>
      <c r="G606" s="36"/>
      <c r="H606" s="42"/>
    </row>
    <row r="607" s="2" customFormat="1" ht="16.8" customHeight="1">
      <c r="A607" s="36"/>
      <c r="B607" s="42"/>
      <c r="C607" s="288" t="s">
        <v>235</v>
      </c>
      <c r="D607" s="289" t="s">
        <v>235</v>
      </c>
      <c r="E607" s="290" t="s">
        <v>1</v>
      </c>
      <c r="F607" s="291">
        <v>2530</v>
      </c>
      <c r="G607" s="36"/>
      <c r="H607" s="42"/>
    </row>
    <row r="608" s="2" customFormat="1" ht="16.8" customHeight="1">
      <c r="A608" s="36"/>
      <c r="B608" s="42"/>
      <c r="C608" s="292" t="s">
        <v>1</v>
      </c>
      <c r="D608" s="292" t="s">
        <v>1384</v>
      </c>
      <c r="E608" s="15" t="s">
        <v>1</v>
      </c>
      <c r="F608" s="293">
        <v>0</v>
      </c>
      <c r="G608" s="36"/>
      <c r="H608" s="42"/>
    </row>
    <row r="609" s="2" customFormat="1" ht="16.8" customHeight="1">
      <c r="A609" s="36"/>
      <c r="B609" s="42"/>
      <c r="C609" s="292" t="s">
        <v>235</v>
      </c>
      <c r="D609" s="292" t="s">
        <v>1431</v>
      </c>
      <c r="E609" s="15" t="s">
        <v>1</v>
      </c>
      <c r="F609" s="293">
        <v>2530</v>
      </c>
      <c r="G609" s="36"/>
      <c r="H609" s="42"/>
    </row>
    <row r="610" s="2" customFormat="1" ht="16.8" customHeight="1">
      <c r="A610" s="36"/>
      <c r="B610" s="42"/>
      <c r="C610" s="294" t="s">
        <v>1638</v>
      </c>
      <c r="D610" s="36"/>
      <c r="E610" s="36"/>
      <c r="F610" s="36"/>
      <c r="G610" s="36"/>
      <c r="H610" s="42"/>
    </row>
    <row r="611" s="2" customFormat="1" ht="16.8" customHeight="1">
      <c r="A611" s="36"/>
      <c r="B611" s="42"/>
      <c r="C611" s="292" t="s">
        <v>913</v>
      </c>
      <c r="D611" s="292" t="s">
        <v>914</v>
      </c>
      <c r="E611" s="15" t="s">
        <v>137</v>
      </c>
      <c r="F611" s="293">
        <v>8303.5100000000002</v>
      </c>
      <c r="G611" s="36"/>
      <c r="H611" s="42"/>
    </row>
    <row r="612" s="2" customFormat="1" ht="16.8" customHeight="1">
      <c r="A612" s="36"/>
      <c r="B612" s="42"/>
      <c r="C612" s="288" t="s">
        <v>284</v>
      </c>
      <c r="D612" s="289" t="s">
        <v>284</v>
      </c>
      <c r="E612" s="290" t="s">
        <v>1</v>
      </c>
      <c r="F612" s="291">
        <v>1</v>
      </c>
      <c r="G612" s="36"/>
      <c r="H612" s="42"/>
    </row>
    <row r="613" s="2" customFormat="1" ht="16.8" customHeight="1">
      <c r="A613" s="36"/>
      <c r="B613" s="42"/>
      <c r="C613" s="292" t="s">
        <v>284</v>
      </c>
      <c r="D613" s="292" t="s">
        <v>1390</v>
      </c>
      <c r="E613" s="15" t="s">
        <v>1</v>
      </c>
      <c r="F613" s="293">
        <v>1</v>
      </c>
      <c r="G613" s="36"/>
      <c r="H613" s="42"/>
    </row>
    <row r="614" s="2" customFormat="1" ht="16.8" customHeight="1">
      <c r="A614" s="36"/>
      <c r="B614" s="42"/>
      <c r="C614" s="288" t="s">
        <v>293</v>
      </c>
      <c r="D614" s="289" t="s">
        <v>293</v>
      </c>
      <c r="E614" s="290" t="s">
        <v>1</v>
      </c>
      <c r="F614" s="291">
        <v>1</v>
      </c>
      <c r="G614" s="36"/>
      <c r="H614" s="42"/>
    </row>
    <row r="615" s="2" customFormat="1" ht="16.8" customHeight="1">
      <c r="A615" s="36"/>
      <c r="B615" s="42"/>
      <c r="C615" s="292" t="s">
        <v>293</v>
      </c>
      <c r="D615" s="292" t="s">
        <v>1394</v>
      </c>
      <c r="E615" s="15" t="s">
        <v>1</v>
      </c>
      <c r="F615" s="293">
        <v>1</v>
      </c>
      <c r="G615" s="36"/>
      <c r="H615" s="42"/>
    </row>
    <row r="616" s="2" customFormat="1" ht="16.8" customHeight="1">
      <c r="A616" s="36"/>
      <c r="B616" s="42"/>
      <c r="C616" s="288" t="s">
        <v>155</v>
      </c>
      <c r="D616" s="289" t="s">
        <v>155</v>
      </c>
      <c r="E616" s="290" t="s">
        <v>1</v>
      </c>
      <c r="F616" s="291">
        <v>2</v>
      </c>
      <c r="G616" s="36"/>
      <c r="H616" s="42"/>
    </row>
    <row r="617" s="2" customFormat="1" ht="16.8" customHeight="1">
      <c r="A617" s="36"/>
      <c r="B617" s="42"/>
      <c r="C617" s="292" t="s">
        <v>155</v>
      </c>
      <c r="D617" s="292" t="s">
        <v>1398</v>
      </c>
      <c r="E617" s="15" t="s">
        <v>1</v>
      </c>
      <c r="F617" s="293">
        <v>2</v>
      </c>
      <c r="G617" s="36"/>
      <c r="H617" s="42"/>
    </row>
    <row r="618" s="2" customFormat="1" ht="16.8" customHeight="1">
      <c r="A618" s="36"/>
      <c r="B618" s="42"/>
      <c r="C618" s="294" t="s">
        <v>1638</v>
      </c>
      <c r="D618" s="36"/>
      <c r="E618" s="36"/>
      <c r="F618" s="36"/>
      <c r="G618" s="36"/>
      <c r="H618" s="42"/>
    </row>
    <row r="619" s="2" customFormat="1" ht="16.8" customHeight="1">
      <c r="A619" s="36"/>
      <c r="B619" s="42"/>
      <c r="C619" s="292" t="s">
        <v>1395</v>
      </c>
      <c r="D619" s="292" t="s">
        <v>1396</v>
      </c>
      <c r="E619" s="15" t="s">
        <v>191</v>
      </c>
      <c r="F619" s="293">
        <v>8</v>
      </c>
      <c r="G619" s="36"/>
      <c r="H619" s="42"/>
    </row>
    <row r="620" s="2" customFormat="1" ht="16.8" customHeight="1">
      <c r="A620" s="36"/>
      <c r="B620" s="42"/>
      <c r="C620" s="288" t="s">
        <v>162</v>
      </c>
      <c r="D620" s="289" t="s">
        <v>162</v>
      </c>
      <c r="E620" s="290" t="s">
        <v>1</v>
      </c>
      <c r="F620" s="291">
        <v>4</v>
      </c>
      <c r="G620" s="36"/>
      <c r="H620" s="42"/>
    </row>
    <row r="621" s="2" customFormat="1" ht="16.8" customHeight="1">
      <c r="A621" s="36"/>
      <c r="B621" s="42"/>
      <c r="C621" s="292" t="s">
        <v>162</v>
      </c>
      <c r="D621" s="292" t="s">
        <v>1407</v>
      </c>
      <c r="E621" s="15" t="s">
        <v>1</v>
      </c>
      <c r="F621" s="293">
        <v>4</v>
      </c>
      <c r="G621" s="36"/>
      <c r="H621" s="42"/>
    </row>
    <row r="622" s="2" customFormat="1" ht="16.8" customHeight="1">
      <c r="A622" s="36"/>
      <c r="B622" s="42"/>
      <c r="C622" s="288" t="s">
        <v>315</v>
      </c>
      <c r="D622" s="289" t="s">
        <v>315</v>
      </c>
      <c r="E622" s="290" t="s">
        <v>1</v>
      </c>
      <c r="F622" s="291">
        <v>2</v>
      </c>
      <c r="G622" s="36"/>
      <c r="H622" s="42"/>
    </row>
    <row r="623" s="2" customFormat="1" ht="16.8" customHeight="1">
      <c r="A623" s="36"/>
      <c r="B623" s="42"/>
      <c r="C623" s="292" t="s">
        <v>315</v>
      </c>
      <c r="D623" s="292" t="s">
        <v>1411</v>
      </c>
      <c r="E623" s="15" t="s">
        <v>1</v>
      </c>
      <c r="F623" s="293">
        <v>2</v>
      </c>
      <c r="G623" s="36"/>
      <c r="H623" s="42"/>
    </row>
    <row r="624" s="2" customFormat="1" ht="16.8" customHeight="1">
      <c r="A624" s="36"/>
      <c r="B624" s="42"/>
      <c r="C624" s="288" t="s">
        <v>321</v>
      </c>
      <c r="D624" s="289" t="s">
        <v>321</v>
      </c>
      <c r="E624" s="290" t="s">
        <v>1</v>
      </c>
      <c r="F624" s="291">
        <v>2</v>
      </c>
      <c r="G624" s="36"/>
      <c r="H624" s="42"/>
    </row>
    <row r="625" s="2" customFormat="1" ht="16.8" customHeight="1">
      <c r="A625" s="36"/>
      <c r="B625" s="42"/>
      <c r="C625" s="292" t="s">
        <v>321</v>
      </c>
      <c r="D625" s="292" t="s">
        <v>1413</v>
      </c>
      <c r="E625" s="15" t="s">
        <v>1</v>
      </c>
      <c r="F625" s="293">
        <v>2</v>
      </c>
      <c r="G625" s="36"/>
      <c r="H625" s="42"/>
    </row>
    <row r="626" s="2" customFormat="1" ht="16.8" customHeight="1">
      <c r="A626" s="36"/>
      <c r="B626" s="42"/>
      <c r="C626" s="288" t="s">
        <v>177</v>
      </c>
      <c r="D626" s="289" t="s">
        <v>177</v>
      </c>
      <c r="E626" s="290" t="s">
        <v>1</v>
      </c>
      <c r="F626" s="291">
        <v>6</v>
      </c>
      <c r="G626" s="36"/>
      <c r="H626" s="42"/>
    </row>
    <row r="627" s="2" customFormat="1" ht="16.8" customHeight="1">
      <c r="A627" s="36"/>
      <c r="B627" s="42"/>
      <c r="C627" s="292" t="s">
        <v>177</v>
      </c>
      <c r="D627" s="292" t="s">
        <v>1417</v>
      </c>
      <c r="E627" s="15" t="s">
        <v>1</v>
      </c>
      <c r="F627" s="293">
        <v>6</v>
      </c>
      <c r="G627" s="36"/>
      <c r="H627" s="42"/>
    </row>
    <row r="628" s="2" customFormat="1" ht="16.8" customHeight="1">
      <c r="A628" s="36"/>
      <c r="B628" s="42"/>
      <c r="C628" s="288" t="s">
        <v>184</v>
      </c>
      <c r="D628" s="289" t="s">
        <v>184</v>
      </c>
      <c r="E628" s="290" t="s">
        <v>1</v>
      </c>
      <c r="F628" s="291">
        <v>5</v>
      </c>
      <c r="G628" s="36"/>
      <c r="H628" s="42"/>
    </row>
    <row r="629" s="2" customFormat="1" ht="16.8" customHeight="1">
      <c r="A629" s="36"/>
      <c r="B629" s="42"/>
      <c r="C629" s="292" t="s">
        <v>184</v>
      </c>
      <c r="D629" s="292" t="s">
        <v>1420</v>
      </c>
      <c r="E629" s="15" t="s">
        <v>1</v>
      </c>
      <c r="F629" s="293">
        <v>5</v>
      </c>
      <c r="G629" s="36"/>
      <c r="H629" s="42"/>
    </row>
    <row r="630" s="2" customFormat="1" ht="16.8" customHeight="1">
      <c r="A630" s="36"/>
      <c r="B630" s="42"/>
      <c r="C630" s="288" t="s">
        <v>143</v>
      </c>
      <c r="D630" s="289" t="s">
        <v>143</v>
      </c>
      <c r="E630" s="290" t="s">
        <v>1</v>
      </c>
      <c r="F630" s="291">
        <v>20</v>
      </c>
      <c r="G630" s="36"/>
      <c r="H630" s="42"/>
    </row>
    <row r="631" s="2" customFormat="1" ht="16.8" customHeight="1">
      <c r="A631" s="36"/>
      <c r="B631" s="42"/>
      <c r="C631" s="292" t="s">
        <v>1</v>
      </c>
      <c r="D631" s="292" t="s">
        <v>1385</v>
      </c>
      <c r="E631" s="15" t="s">
        <v>1</v>
      </c>
      <c r="F631" s="293">
        <v>0</v>
      </c>
      <c r="G631" s="36"/>
      <c r="H631" s="42"/>
    </row>
    <row r="632" s="2" customFormat="1" ht="16.8" customHeight="1">
      <c r="A632" s="36"/>
      <c r="B632" s="42"/>
      <c r="C632" s="292" t="s">
        <v>143</v>
      </c>
      <c r="D632" s="292" t="s">
        <v>1386</v>
      </c>
      <c r="E632" s="15" t="s">
        <v>1</v>
      </c>
      <c r="F632" s="293">
        <v>20</v>
      </c>
      <c r="G632" s="36"/>
      <c r="H632" s="42"/>
    </row>
    <row r="633" s="2" customFormat="1" ht="16.8" customHeight="1">
      <c r="A633" s="36"/>
      <c r="B633" s="42"/>
      <c r="C633" s="294" t="s">
        <v>1638</v>
      </c>
      <c r="D633" s="36"/>
      <c r="E633" s="36"/>
      <c r="F633" s="36"/>
      <c r="G633" s="36"/>
      <c r="H633" s="42"/>
    </row>
    <row r="634" s="2" customFormat="1" ht="16.8" customHeight="1">
      <c r="A634" s="36"/>
      <c r="B634" s="42"/>
      <c r="C634" s="292" t="s">
        <v>831</v>
      </c>
      <c r="D634" s="292" t="s">
        <v>832</v>
      </c>
      <c r="E634" s="15" t="s">
        <v>191</v>
      </c>
      <c r="F634" s="293">
        <v>33</v>
      </c>
      <c r="G634" s="36"/>
      <c r="H634" s="42"/>
    </row>
    <row r="635" s="2" customFormat="1" ht="16.8" customHeight="1">
      <c r="A635" s="36"/>
      <c r="B635" s="42"/>
      <c r="C635" s="288" t="s">
        <v>237</v>
      </c>
      <c r="D635" s="289" t="s">
        <v>237</v>
      </c>
      <c r="E635" s="290" t="s">
        <v>1</v>
      </c>
      <c r="F635" s="291">
        <v>450</v>
      </c>
      <c r="G635" s="36"/>
      <c r="H635" s="42"/>
    </row>
    <row r="636" s="2" customFormat="1" ht="16.8" customHeight="1">
      <c r="A636" s="36"/>
      <c r="B636" s="42"/>
      <c r="C636" s="292" t="s">
        <v>237</v>
      </c>
      <c r="D636" s="292" t="s">
        <v>1432</v>
      </c>
      <c r="E636" s="15" t="s">
        <v>1</v>
      </c>
      <c r="F636" s="293">
        <v>450</v>
      </c>
      <c r="G636" s="36"/>
      <c r="H636" s="42"/>
    </row>
    <row r="637" s="2" customFormat="1" ht="16.8" customHeight="1">
      <c r="A637" s="36"/>
      <c r="B637" s="42"/>
      <c r="C637" s="294" t="s">
        <v>1638</v>
      </c>
      <c r="D637" s="36"/>
      <c r="E637" s="36"/>
      <c r="F637" s="36"/>
      <c r="G637" s="36"/>
      <c r="H637" s="42"/>
    </row>
    <row r="638" s="2" customFormat="1" ht="16.8" customHeight="1">
      <c r="A638" s="36"/>
      <c r="B638" s="42"/>
      <c r="C638" s="292" t="s">
        <v>913</v>
      </c>
      <c r="D638" s="292" t="s">
        <v>914</v>
      </c>
      <c r="E638" s="15" t="s">
        <v>137</v>
      </c>
      <c r="F638" s="293">
        <v>8303.5100000000002</v>
      </c>
      <c r="G638" s="36"/>
      <c r="H638" s="42"/>
    </row>
    <row r="639" s="2" customFormat="1" ht="16.8" customHeight="1">
      <c r="A639" s="36"/>
      <c r="B639" s="42"/>
      <c r="C639" s="288" t="s">
        <v>156</v>
      </c>
      <c r="D639" s="289" t="s">
        <v>156</v>
      </c>
      <c r="E639" s="290" t="s">
        <v>1</v>
      </c>
      <c r="F639" s="291">
        <v>2</v>
      </c>
      <c r="G639" s="36"/>
      <c r="H639" s="42"/>
    </row>
    <row r="640" s="2" customFormat="1" ht="16.8" customHeight="1">
      <c r="A640" s="36"/>
      <c r="B640" s="42"/>
      <c r="C640" s="292" t="s">
        <v>156</v>
      </c>
      <c r="D640" s="292" t="s">
        <v>1399</v>
      </c>
      <c r="E640" s="15" t="s">
        <v>1</v>
      </c>
      <c r="F640" s="293">
        <v>2</v>
      </c>
      <c r="G640" s="36"/>
      <c r="H640" s="42"/>
    </row>
    <row r="641" s="2" customFormat="1" ht="16.8" customHeight="1">
      <c r="A641" s="36"/>
      <c r="B641" s="42"/>
      <c r="C641" s="294" t="s">
        <v>1638</v>
      </c>
      <c r="D641" s="36"/>
      <c r="E641" s="36"/>
      <c r="F641" s="36"/>
      <c r="G641" s="36"/>
      <c r="H641" s="42"/>
    </row>
    <row r="642" s="2" customFormat="1" ht="16.8" customHeight="1">
      <c r="A642" s="36"/>
      <c r="B642" s="42"/>
      <c r="C642" s="292" t="s">
        <v>1395</v>
      </c>
      <c r="D642" s="292" t="s">
        <v>1396</v>
      </c>
      <c r="E642" s="15" t="s">
        <v>191</v>
      </c>
      <c r="F642" s="293">
        <v>8</v>
      </c>
      <c r="G642" s="36"/>
      <c r="H642" s="42"/>
    </row>
    <row r="643" s="2" customFormat="1" ht="16.8" customHeight="1">
      <c r="A643" s="36"/>
      <c r="B643" s="42"/>
      <c r="C643" s="288" t="s">
        <v>531</v>
      </c>
      <c r="D643" s="289" t="s">
        <v>531</v>
      </c>
      <c r="E643" s="290" t="s">
        <v>1</v>
      </c>
      <c r="F643" s="291">
        <v>33</v>
      </c>
      <c r="G643" s="36"/>
      <c r="H643" s="42"/>
    </row>
    <row r="644" s="2" customFormat="1" ht="16.8" customHeight="1">
      <c r="A644" s="36"/>
      <c r="B644" s="42"/>
      <c r="C644" s="292" t="s">
        <v>531</v>
      </c>
      <c r="D644" s="292" t="s">
        <v>532</v>
      </c>
      <c r="E644" s="15" t="s">
        <v>1</v>
      </c>
      <c r="F644" s="293">
        <v>33</v>
      </c>
      <c r="G644" s="36"/>
      <c r="H644" s="42"/>
    </row>
    <row r="645" s="2" customFormat="1" ht="16.8" customHeight="1">
      <c r="A645" s="36"/>
      <c r="B645" s="42"/>
      <c r="C645" s="288" t="s">
        <v>1369</v>
      </c>
      <c r="D645" s="289" t="s">
        <v>1369</v>
      </c>
      <c r="E645" s="290" t="s">
        <v>1</v>
      </c>
      <c r="F645" s="291">
        <v>176.55000000000001</v>
      </c>
      <c r="G645" s="36"/>
      <c r="H645" s="42"/>
    </row>
    <row r="646" s="2" customFormat="1" ht="16.8" customHeight="1">
      <c r="A646" s="36"/>
      <c r="B646" s="42"/>
      <c r="C646" s="292" t="s">
        <v>1369</v>
      </c>
      <c r="D646" s="292" t="s">
        <v>1433</v>
      </c>
      <c r="E646" s="15" t="s">
        <v>1</v>
      </c>
      <c r="F646" s="293">
        <v>176.55000000000001</v>
      </c>
      <c r="G646" s="36"/>
      <c r="H646" s="42"/>
    </row>
    <row r="647" s="2" customFormat="1" ht="16.8" customHeight="1">
      <c r="A647" s="36"/>
      <c r="B647" s="42"/>
      <c r="C647" s="294" t="s">
        <v>1638</v>
      </c>
      <c r="D647" s="36"/>
      <c r="E647" s="36"/>
      <c r="F647" s="36"/>
      <c r="G647" s="36"/>
      <c r="H647" s="42"/>
    </row>
    <row r="648" s="2" customFormat="1" ht="16.8" customHeight="1">
      <c r="A648" s="36"/>
      <c r="B648" s="42"/>
      <c r="C648" s="292" t="s">
        <v>913</v>
      </c>
      <c r="D648" s="292" t="s">
        <v>914</v>
      </c>
      <c r="E648" s="15" t="s">
        <v>137</v>
      </c>
      <c r="F648" s="293">
        <v>8303.5100000000002</v>
      </c>
      <c r="G648" s="36"/>
      <c r="H648" s="42"/>
    </row>
    <row r="649" s="2" customFormat="1" ht="16.8" customHeight="1">
      <c r="A649" s="36"/>
      <c r="B649" s="42"/>
      <c r="C649" s="288" t="s">
        <v>304</v>
      </c>
      <c r="D649" s="289" t="s">
        <v>304</v>
      </c>
      <c r="E649" s="290" t="s">
        <v>1</v>
      </c>
      <c r="F649" s="291">
        <v>2</v>
      </c>
      <c r="G649" s="36"/>
      <c r="H649" s="42"/>
    </row>
    <row r="650" s="2" customFormat="1" ht="16.8" customHeight="1">
      <c r="A650" s="36"/>
      <c r="B650" s="42"/>
      <c r="C650" s="292" t="s">
        <v>304</v>
      </c>
      <c r="D650" s="292" t="s">
        <v>1400</v>
      </c>
      <c r="E650" s="15" t="s">
        <v>1</v>
      </c>
      <c r="F650" s="293">
        <v>2</v>
      </c>
      <c r="G650" s="36"/>
      <c r="H650" s="42"/>
    </row>
    <row r="651" s="2" customFormat="1" ht="16.8" customHeight="1">
      <c r="A651" s="36"/>
      <c r="B651" s="42"/>
      <c r="C651" s="294" t="s">
        <v>1638</v>
      </c>
      <c r="D651" s="36"/>
      <c r="E651" s="36"/>
      <c r="F651" s="36"/>
      <c r="G651" s="36"/>
      <c r="H651" s="42"/>
    </row>
    <row r="652" s="2" customFormat="1" ht="16.8" customHeight="1">
      <c r="A652" s="36"/>
      <c r="B652" s="42"/>
      <c r="C652" s="292" t="s">
        <v>1395</v>
      </c>
      <c r="D652" s="292" t="s">
        <v>1396</v>
      </c>
      <c r="E652" s="15" t="s">
        <v>191</v>
      </c>
      <c r="F652" s="293">
        <v>8</v>
      </c>
      <c r="G652" s="36"/>
      <c r="H652" s="42"/>
    </row>
    <row r="653" s="2" customFormat="1" ht="16.8" customHeight="1">
      <c r="A653" s="36"/>
      <c r="B653" s="42"/>
      <c r="C653" s="288" t="s">
        <v>1371</v>
      </c>
      <c r="D653" s="289" t="s">
        <v>1371</v>
      </c>
      <c r="E653" s="290" t="s">
        <v>1</v>
      </c>
      <c r="F653" s="291">
        <v>140</v>
      </c>
      <c r="G653" s="36"/>
      <c r="H653" s="42"/>
    </row>
    <row r="654" s="2" customFormat="1" ht="16.8" customHeight="1">
      <c r="A654" s="36"/>
      <c r="B654" s="42"/>
      <c r="C654" s="292" t="s">
        <v>1371</v>
      </c>
      <c r="D654" s="292" t="s">
        <v>1434</v>
      </c>
      <c r="E654" s="15" t="s">
        <v>1</v>
      </c>
      <c r="F654" s="293">
        <v>140</v>
      </c>
      <c r="G654" s="36"/>
      <c r="H654" s="42"/>
    </row>
    <row r="655" s="2" customFormat="1" ht="16.8" customHeight="1">
      <c r="A655" s="36"/>
      <c r="B655" s="42"/>
      <c r="C655" s="294" t="s">
        <v>1638</v>
      </c>
      <c r="D655" s="36"/>
      <c r="E655" s="36"/>
      <c r="F655" s="36"/>
      <c r="G655" s="36"/>
      <c r="H655" s="42"/>
    </row>
    <row r="656" s="2" customFormat="1" ht="16.8" customHeight="1">
      <c r="A656" s="36"/>
      <c r="B656" s="42"/>
      <c r="C656" s="292" t="s">
        <v>913</v>
      </c>
      <c r="D656" s="292" t="s">
        <v>914</v>
      </c>
      <c r="E656" s="15" t="s">
        <v>137</v>
      </c>
      <c r="F656" s="293">
        <v>8303.5100000000002</v>
      </c>
      <c r="G656" s="36"/>
      <c r="H656" s="42"/>
    </row>
    <row r="657" s="2" customFormat="1" ht="16.8" customHeight="1">
      <c r="A657" s="36"/>
      <c r="B657" s="42"/>
      <c r="C657" s="288" t="s">
        <v>1367</v>
      </c>
      <c r="D657" s="289" t="s">
        <v>1367</v>
      </c>
      <c r="E657" s="290" t="s">
        <v>1</v>
      </c>
      <c r="F657" s="291">
        <v>2</v>
      </c>
      <c r="G657" s="36"/>
      <c r="H657" s="42"/>
    </row>
    <row r="658" s="2" customFormat="1" ht="16.8" customHeight="1">
      <c r="A658" s="36"/>
      <c r="B658" s="42"/>
      <c r="C658" s="292" t="s">
        <v>1367</v>
      </c>
      <c r="D658" s="292" t="s">
        <v>1401</v>
      </c>
      <c r="E658" s="15" t="s">
        <v>1</v>
      </c>
      <c r="F658" s="293">
        <v>2</v>
      </c>
      <c r="G658" s="36"/>
      <c r="H658" s="42"/>
    </row>
    <row r="659" s="2" customFormat="1" ht="16.8" customHeight="1">
      <c r="A659" s="36"/>
      <c r="B659" s="42"/>
      <c r="C659" s="294" t="s">
        <v>1638</v>
      </c>
      <c r="D659" s="36"/>
      <c r="E659" s="36"/>
      <c r="F659" s="36"/>
      <c r="G659" s="36"/>
      <c r="H659" s="42"/>
    </row>
    <row r="660" s="2" customFormat="1" ht="16.8" customHeight="1">
      <c r="A660" s="36"/>
      <c r="B660" s="42"/>
      <c r="C660" s="292" t="s">
        <v>1395</v>
      </c>
      <c r="D660" s="292" t="s">
        <v>1396</v>
      </c>
      <c r="E660" s="15" t="s">
        <v>191</v>
      </c>
      <c r="F660" s="293">
        <v>8</v>
      </c>
      <c r="G660" s="36"/>
      <c r="H660" s="42"/>
    </row>
    <row r="661" s="2" customFormat="1" ht="16.8" customHeight="1">
      <c r="A661" s="36"/>
      <c r="B661" s="42"/>
      <c r="C661" s="288" t="s">
        <v>1374</v>
      </c>
      <c r="D661" s="289" t="s">
        <v>1374</v>
      </c>
      <c r="E661" s="290" t="s">
        <v>1</v>
      </c>
      <c r="F661" s="291">
        <v>80</v>
      </c>
      <c r="G661" s="36"/>
      <c r="H661" s="42"/>
    </row>
    <row r="662" s="2" customFormat="1" ht="16.8" customHeight="1">
      <c r="A662" s="36"/>
      <c r="B662" s="42"/>
      <c r="C662" s="292" t="s">
        <v>1374</v>
      </c>
      <c r="D662" s="292" t="s">
        <v>1435</v>
      </c>
      <c r="E662" s="15" t="s">
        <v>1</v>
      </c>
      <c r="F662" s="293">
        <v>80</v>
      </c>
      <c r="G662" s="36"/>
      <c r="H662" s="42"/>
    </row>
    <row r="663" s="2" customFormat="1" ht="16.8" customHeight="1">
      <c r="A663" s="36"/>
      <c r="B663" s="42"/>
      <c r="C663" s="294" t="s">
        <v>1638</v>
      </c>
      <c r="D663" s="36"/>
      <c r="E663" s="36"/>
      <c r="F663" s="36"/>
      <c r="G663" s="36"/>
      <c r="H663" s="42"/>
    </row>
    <row r="664" s="2" customFormat="1" ht="16.8" customHeight="1">
      <c r="A664" s="36"/>
      <c r="B664" s="42"/>
      <c r="C664" s="292" t="s">
        <v>913</v>
      </c>
      <c r="D664" s="292" t="s">
        <v>914</v>
      </c>
      <c r="E664" s="15" t="s">
        <v>137</v>
      </c>
      <c r="F664" s="293">
        <v>8303.5100000000002</v>
      </c>
      <c r="G664" s="36"/>
      <c r="H664" s="42"/>
    </row>
    <row r="665" s="2" customFormat="1" ht="16.8" customHeight="1">
      <c r="A665" s="36"/>
      <c r="B665" s="42"/>
      <c r="C665" s="288" t="s">
        <v>1402</v>
      </c>
      <c r="D665" s="289" t="s">
        <v>1402</v>
      </c>
      <c r="E665" s="290" t="s">
        <v>1</v>
      </c>
      <c r="F665" s="291">
        <v>8</v>
      </c>
      <c r="G665" s="36"/>
      <c r="H665" s="42"/>
    </row>
    <row r="666" s="2" customFormat="1" ht="16.8" customHeight="1">
      <c r="A666" s="36"/>
      <c r="B666" s="42"/>
      <c r="C666" s="292" t="s">
        <v>1402</v>
      </c>
      <c r="D666" s="292" t="s">
        <v>1403</v>
      </c>
      <c r="E666" s="15" t="s">
        <v>1</v>
      </c>
      <c r="F666" s="293">
        <v>8</v>
      </c>
      <c r="G666" s="36"/>
      <c r="H666" s="42"/>
    </row>
    <row r="667" s="2" customFormat="1" ht="16.8" customHeight="1">
      <c r="A667" s="36"/>
      <c r="B667" s="42"/>
      <c r="C667" s="288" t="s">
        <v>1436</v>
      </c>
      <c r="D667" s="289" t="s">
        <v>1436</v>
      </c>
      <c r="E667" s="290" t="s">
        <v>1</v>
      </c>
      <c r="F667" s="291">
        <v>3376.5500000000002</v>
      </c>
      <c r="G667" s="36"/>
      <c r="H667" s="42"/>
    </row>
    <row r="668" s="2" customFormat="1" ht="16.8" customHeight="1">
      <c r="A668" s="36"/>
      <c r="B668" s="42"/>
      <c r="C668" s="292" t="s">
        <v>1436</v>
      </c>
      <c r="D668" s="292" t="s">
        <v>1437</v>
      </c>
      <c r="E668" s="15" t="s">
        <v>1</v>
      </c>
      <c r="F668" s="293">
        <v>3376.5500000000002</v>
      </c>
      <c r="G668" s="36"/>
      <c r="H668" s="42"/>
    </row>
    <row r="669" s="2" customFormat="1" ht="16.8" customHeight="1">
      <c r="A669" s="36"/>
      <c r="B669" s="42"/>
      <c r="C669" s="288" t="s">
        <v>1375</v>
      </c>
      <c r="D669" s="289" t="s">
        <v>1375</v>
      </c>
      <c r="E669" s="290" t="s">
        <v>1</v>
      </c>
      <c r="F669" s="291">
        <v>3624</v>
      </c>
      <c r="G669" s="36"/>
      <c r="H669" s="42"/>
    </row>
    <row r="670" s="2" customFormat="1" ht="16.8" customHeight="1">
      <c r="A670" s="36"/>
      <c r="B670" s="42"/>
      <c r="C670" s="292" t="s">
        <v>1</v>
      </c>
      <c r="D670" s="292" t="s">
        <v>1438</v>
      </c>
      <c r="E670" s="15" t="s">
        <v>1</v>
      </c>
      <c r="F670" s="293">
        <v>0</v>
      </c>
      <c r="G670" s="36"/>
      <c r="H670" s="42"/>
    </row>
    <row r="671" s="2" customFormat="1" ht="16.8" customHeight="1">
      <c r="A671" s="36"/>
      <c r="B671" s="42"/>
      <c r="C671" s="292" t="s">
        <v>1375</v>
      </c>
      <c r="D671" s="292" t="s">
        <v>1439</v>
      </c>
      <c r="E671" s="15" t="s">
        <v>1</v>
      </c>
      <c r="F671" s="293">
        <v>3624</v>
      </c>
      <c r="G671" s="36"/>
      <c r="H671" s="42"/>
    </row>
    <row r="672" s="2" customFormat="1" ht="16.8" customHeight="1">
      <c r="A672" s="36"/>
      <c r="B672" s="42"/>
      <c r="C672" s="294" t="s">
        <v>1638</v>
      </c>
      <c r="D672" s="36"/>
      <c r="E672" s="36"/>
      <c r="F672" s="36"/>
      <c r="G672" s="36"/>
      <c r="H672" s="42"/>
    </row>
    <row r="673" s="2" customFormat="1" ht="16.8" customHeight="1">
      <c r="A673" s="36"/>
      <c r="B673" s="42"/>
      <c r="C673" s="292" t="s">
        <v>913</v>
      </c>
      <c r="D673" s="292" t="s">
        <v>914</v>
      </c>
      <c r="E673" s="15" t="s">
        <v>137</v>
      </c>
      <c r="F673" s="293">
        <v>8303.5100000000002</v>
      </c>
      <c r="G673" s="36"/>
      <c r="H673" s="42"/>
    </row>
    <row r="674" s="2" customFormat="1" ht="16.8" customHeight="1">
      <c r="A674" s="36"/>
      <c r="B674" s="42"/>
      <c r="C674" s="288" t="s">
        <v>1377</v>
      </c>
      <c r="D674" s="289" t="s">
        <v>1377</v>
      </c>
      <c r="E674" s="290" t="s">
        <v>1</v>
      </c>
      <c r="F674" s="291">
        <v>900</v>
      </c>
      <c r="G674" s="36"/>
      <c r="H674" s="42"/>
    </row>
    <row r="675" s="2" customFormat="1" ht="16.8" customHeight="1">
      <c r="A675" s="36"/>
      <c r="B675" s="42"/>
      <c r="C675" s="292" t="s">
        <v>1377</v>
      </c>
      <c r="D675" s="292" t="s">
        <v>1440</v>
      </c>
      <c r="E675" s="15" t="s">
        <v>1</v>
      </c>
      <c r="F675" s="293">
        <v>900</v>
      </c>
      <c r="G675" s="36"/>
      <c r="H675" s="42"/>
    </row>
    <row r="676" s="2" customFormat="1" ht="16.8" customHeight="1">
      <c r="A676" s="36"/>
      <c r="B676" s="42"/>
      <c r="C676" s="294" t="s">
        <v>1638</v>
      </c>
      <c r="D676" s="36"/>
      <c r="E676" s="36"/>
      <c r="F676" s="36"/>
      <c r="G676" s="36"/>
      <c r="H676" s="42"/>
    </row>
    <row r="677" s="2" customFormat="1" ht="16.8" customHeight="1">
      <c r="A677" s="36"/>
      <c r="B677" s="42"/>
      <c r="C677" s="292" t="s">
        <v>913</v>
      </c>
      <c r="D677" s="292" t="s">
        <v>914</v>
      </c>
      <c r="E677" s="15" t="s">
        <v>137</v>
      </c>
      <c r="F677" s="293">
        <v>8303.5100000000002</v>
      </c>
      <c r="G677" s="36"/>
      <c r="H677" s="42"/>
    </row>
    <row r="678" s="2" customFormat="1" ht="16.8" customHeight="1">
      <c r="A678" s="36"/>
      <c r="B678" s="42"/>
      <c r="C678" s="288" t="s">
        <v>1379</v>
      </c>
      <c r="D678" s="289" t="s">
        <v>1379</v>
      </c>
      <c r="E678" s="290" t="s">
        <v>1</v>
      </c>
      <c r="F678" s="291">
        <v>102.95999999999999</v>
      </c>
      <c r="G678" s="36"/>
      <c r="H678" s="42"/>
    </row>
    <row r="679" s="2" customFormat="1" ht="16.8" customHeight="1">
      <c r="A679" s="36"/>
      <c r="B679" s="42"/>
      <c r="C679" s="292" t="s">
        <v>1379</v>
      </c>
      <c r="D679" s="292" t="s">
        <v>1441</v>
      </c>
      <c r="E679" s="15" t="s">
        <v>1</v>
      </c>
      <c r="F679" s="293">
        <v>102.95999999999999</v>
      </c>
      <c r="G679" s="36"/>
      <c r="H679" s="42"/>
    </row>
    <row r="680" s="2" customFormat="1" ht="16.8" customHeight="1">
      <c r="A680" s="36"/>
      <c r="B680" s="42"/>
      <c r="C680" s="294" t="s">
        <v>1638</v>
      </c>
      <c r="D680" s="36"/>
      <c r="E680" s="36"/>
      <c r="F680" s="36"/>
      <c r="G680" s="36"/>
      <c r="H680" s="42"/>
    </row>
    <row r="681" s="2" customFormat="1" ht="16.8" customHeight="1">
      <c r="A681" s="36"/>
      <c r="B681" s="42"/>
      <c r="C681" s="292" t="s">
        <v>913</v>
      </c>
      <c r="D681" s="292" t="s">
        <v>914</v>
      </c>
      <c r="E681" s="15" t="s">
        <v>137</v>
      </c>
      <c r="F681" s="293">
        <v>8303.5100000000002</v>
      </c>
      <c r="G681" s="36"/>
      <c r="H681" s="42"/>
    </row>
    <row r="682" s="2" customFormat="1" ht="16.8" customHeight="1">
      <c r="A682" s="36"/>
      <c r="B682" s="42"/>
      <c r="C682" s="288" t="s">
        <v>1381</v>
      </c>
      <c r="D682" s="289" t="s">
        <v>1381</v>
      </c>
      <c r="E682" s="290" t="s">
        <v>1</v>
      </c>
      <c r="F682" s="291">
        <v>300</v>
      </c>
      <c r="G682" s="36"/>
      <c r="H682" s="42"/>
    </row>
    <row r="683" s="2" customFormat="1" ht="16.8" customHeight="1">
      <c r="A683" s="36"/>
      <c r="B683" s="42"/>
      <c r="C683" s="292" t="s">
        <v>1381</v>
      </c>
      <c r="D683" s="292" t="s">
        <v>1442</v>
      </c>
      <c r="E683" s="15" t="s">
        <v>1</v>
      </c>
      <c r="F683" s="293">
        <v>300</v>
      </c>
      <c r="G683" s="36"/>
      <c r="H683" s="42"/>
    </row>
    <row r="684" s="2" customFormat="1" ht="16.8" customHeight="1">
      <c r="A684" s="36"/>
      <c r="B684" s="42"/>
      <c r="C684" s="294" t="s">
        <v>1638</v>
      </c>
      <c r="D684" s="36"/>
      <c r="E684" s="36"/>
      <c r="F684" s="36"/>
      <c r="G684" s="36"/>
      <c r="H684" s="42"/>
    </row>
    <row r="685" s="2" customFormat="1" ht="16.8" customHeight="1">
      <c r="A685" s="36"/>
      <c r="B685" s="42"/>
      <c r="C685" s="292" t="s">
        <v>913</v>
      </c>
      <c r="D685" s="292" t="s">
        <v>914</v>
      </c>
      <c r="E685" s="15" t="s">
        <v>137</v>
      </c>
      <c r="F685" s="293">
        <v>8303.5100000000002</v>
      </c>
      <c r="G685" s="36"/>
      <c r="H685" s="42"/>
    </row>
    <row r="686" s="2" customFormat="1" ht="16.8" customHeight="1">
      <c r="A686" s="36"/>
      <c r="B686" s="42"/>
      <c r="C686" s="288" t="s">
        <v>1443</v>
      </c>
      <c r="D686" s="289" t="s">
        <v>1443</v>
      </c>
      <c r="E686" s="290" t="s">
        <v>1</v>
      </c>
      <c r="F686" s="291">
        <v>4926.96</v>
      </c>
      <c r="G686" s="36"/>
      <c r="H686" s="42"/>
    </row>
    <row r="687" s="2" customFormat="1" ht="16.8" customHeight="1">
      <c r="A687" s="36"/>
      <c r="B687" s="42"/>
      <c r="C687" s="292" t="s">
        <v>1443</v>
      </c>
      <c r="D687" s="292" t="s">
        <v>1444</v>
      </c>
      <c r="E687" s="15" t="s">
        <v>1</v>
      </c>
      <c r="F687" s="293">
        <v>4926.96</v>
      </c>
      <c r="G687" s="36"/>
      <c r="H687" s="42"/>
    </row>
    <row r="688" s="2" customFormat="1" ht="16.8" customHeight="1">
      <c r="A688" s="36"/>
      <c r="B688" s="42"/>
      <c r="C688" s="288" t="s">
        <v>1445</v>
      </c>
      <c r="D688" s="289" t="s">
        <v>1445</v>
      </c>
      <c r="E688" s="290" t="s">
        <v>1</v>
      </c>
      <c r="F688" s="291">
        <v>8303.5100000000002</v>
      </c>
      <c r="G688" s="36"/>
      <c r="H688" s="42"/>
    </row>
    <row r="689" s="2" customFormat="1" ht="16.8" customHeight="1">
      <c r="A689" s="36"/>
      <c r="B689" s="42"/>
      <c r="C689" s="292" t="s">
        <v>1445</v>
      </c>
      <c r="D689" s="292" t="s">
        <v>1446</v>
      </c>
      <c r="E689" s="15" t="s">
        <v>1</v>
      </c>
      <c r="F689" s="293">
        <v>8303.5100000000002</v>
      </c>
      <c r="G689" s="36"/>
      <c r="H689" s="42"/>
    </row>
    <row r="690" s="2" customFormat="1" ht="26.4" customHeight="1">
      <c r="A690" s="36"/>
      <c r="B690" s="42"/>
      <c r="C690" s="287" t="s">
        <v>1656</v>
      </c>
      <c r="D690" s="287" t="s">
        <v>97</v>
      </c>
      <c r="E690" s="36"/>
      <c r="F690" s="36"/>
      <c r="G690" s="36"/>
      <c r="H690" s="42"/>
    </row>
    <row r="691" s="2" customFormat="1" ht="16.8" customHeight="1">
      <c r="A691" s="36"/>
      <c r="B691" s="42"/>
      <c r="C691" s="288" t="s">
        <v>141</v>
      </c>
      <c r="D691" s="289" t="s">
        <v>141</v>
      </c>
      <c r="E691" s="290" t="s">
        <v>1</v>
      </c>
      <c r="F691" s="291">
        <v>30</v>
      </c>
      <c r="G691" s="36"/>
      <c r="H691" s="42"/>
    </row>
    <row r="692" s="2" customFormat="1" ht="16.8" customHeight="1">
      <c r="A692" s="36"/>
      <c r="B692" s="42"/>
      <c r="C692" s="292" t="s">
        <v>141</v>
      </c>
      <c r="D692" s="292" t="s">
        <v>1454</v>
      </c>
      <c r="E692" s="15" t="s">
        <v>1</v>
      </c>
      <c r="F692" s="293">
        <v>30</v>
      </c>
      <c r="G692" s="36"/>
      <c r="H692" s="42"/>
    </row>
    <row r="693" s="2" customFormat="1" ht="16.8" customHeight="1">
      <c r="A693" s="36"/>
      <c r="B693" s="42"/>
      <c r="C693" s="294" t="s">
        <v>1638</v>
      </c>
      <c r="D693" s="36"/>
      <c r="E693" s="36"/>
      <c r="F693" s="36"/>
      <c r="G693" s="36"/>
      <c r="H693" s="42"/>
    </row>
    <row r="694" s="2" customFormat="1" ht="16.8" customHeight="1">
      <c r="A694" s="36"/>
      <c r="B694" s="42"/>
      <c r="C694" s="292" t="s">
        <v>1451</v>
      </c>
      <c r="D694" s="292" t="s">
        <v>1452</v>
      </c>
      <c r="E694" s="15" t="s">
        <v>274</v>
      </c>
      <c r="F694" s="293">
        <v>30</v>
      </c>
      <c r="G694" s="36"/>
      <c r="H694" s="42"/>
    </row>
    <row r="695" s="2" customFormat="1" ht="16.8" customHeight="1">
      <c r="A695" s="36"/>
      <c r="B695" s="42"/>
      <c r="C695" s="288" t="s">
        <v>1097</v>
      </c>
      <c r="D695" s="289" t="s">
        <v>1097</v>
      </c>
      <c r="E695" s="290" t="s">
        <v>1</v>
      </c>
      <c r="F695" s="291">
        <v>2</v>
      </c>
      <c r="G695" s="36"/>
      <c r="H695" s="42"/>
    </row>
    <row r="696" s="2" customFormat="1" ht="16.8" customHeight="1">
      <c r="A696" s="36"/>
      <c r="B696" s="42"/>
      <c r="C696" s="292" t="s">
        <v>1097</v>
      </c>
      <c r="D696" s="292" t="s">
        <v>1499</v>
      </c>
      <c r="E696" s="15" t="s">
        <v>1</v>
      </c>
      <c r="F696" s="293">
        <v>2</v>
      </c>
      <c r="G696" s="36"/>
      <c r="H696" s="42"/>
    </row>
    <row r="697" s="2" customFormat="1" ht="16.8" customHeight="1">
      <c r="A697" s="36"/>
      <c r="B697" s="42"/>
      <c r="C697" s="294" t="s">
        <v>1638</v>
      </c>
      <c r="D697" s="36"/>
      <c r="E697" s="36"/>
      <c r="F697" s="36"/>
      <c r="G697" s="36"/>
      <c r="H697" s="42"/>
    </row>
    <row r="698" s="2" customFormat="1" ht="16.8" customHeight="1">
      <c r="A698" s="36"/>
      <c r="B698" s="42"/>
      <c r="C698" s="292" t="s">
        <v>1496</v>
      </c>
      <c r="D698" s="292" t="s">
        <v>1497</v>
      </c>
      <c r="E698" s="15" t="s">
        <v>191</v>
      </c>
      <c r="F698" s="293">
        <v>2</v>
      </c>
      <c r="G698" s="36"/>
      <c r="H698" s="42"/>
    </row>
    <row r="699" s="2" customFormat="1" ht="16.8" customHeight="1">
      <c r="A699" s="36"/>
      <c r="B699" s="42"/>
      <c r="C699" s="288" t="s">
        <v>199</v>
      </c>
      <c r="D699" s="289" t="s">
        <v>199</v>
      </c>
      <c r="E699" s="290" t="s">
        <v>1</v>
      </c>
      <c r="F699" s="291">
        <v>600</v>
      </c>
      <c r="G699" s="36"/>
      <c r="H699" s="42"/>
    </row>
    <row r="700" s="2" customFormat="1" ht="16.8" customHeight="1">
      <c r="A700" s="36"/>
      <c r="B700" s="42"/>
      <c r="C700" s="292" t="s">
        <v>199</v>
      </c>
      <c r="D700" s="292" t="s">
        <v>1495</v>
      </c>
      <c r="E700" s="15" t="s">
        <v>1</v>
      </c>
      <c r="F700" s="293">
        <v>600</v>
      </c>
      <c r="G700" s="36"/>
      <c r="H700" s="42"/>
    </row>
    <row r="701" s="2" customFormat="1" ht="16.8" customHeight="1">
      <c r="A701" s="36"/>
      <c r="B701" s="42"/>
      <c r="C701" s="294" t="s">
        <v>1638</v>
      </c>
      <c r="D701" s="36"/>
      <c r="E701" s="36"/>
      <c r="F701" s="36"/>
      <c r="G701" s="36"/>
      <c r="H701" s="42"/>
    </row>
    <row r="702" s="2" customFormat="1">
      <c r="A702" s="36"/>
      <c r="B702" s="42"/>
      <c r="C702" s="292" t="s">
        <v>1502</v>
      </c>
      <c r="D702" s="292" t="s">
        <v>1503</v>
      </c>
      <c r="E702" s="15" t="s">
        <v>191</v>
      </c>
      <c r="F702" s="293">
        <v>600</v>
      </c>
      <c r="G702" s="36"/>
      <c r="H702" s="42"/>
    </row>
    <row r="703" s="2" customFormat="1" ht="16.8" customHeight="1">
      <c r="A703" s="36"/>
      <c r="B703" s="42"/>
      <c r="C703" s="288" t="s">
        <v>206</v>
      </c>
      <c r="D703" s="289" t="s">
        <v>206</v>
      </c>
      <c r="E703" s="290" t="s">
        <v>1</v>
      </c>
      <c r="F703" s="291">
        <v>2</v>
      </c>
      <c r="G703" s="36"/>
      <c r="H703" s="42"/>
    </row>
    <row r="704" s="2" customFormat="1" ht="16.8" customHeight="1">
      <c r="A704" s="36"/>
      <c r="B704" s="42"/>
      <c r="C704" s="292" t="s">
        <v>206</v>
      </c>
      <c r="D704" s="292" t="s">
        <v>1499</v>
      </c>
      <c r="E704" s="15" t="s">
        <v>1</v>
      </c>
      <c r="F704" s="293">
        <v>2</v>
      </c>
      <c r="G704" s="36"/>
      <c r="H704" s="42"/>
    </row>
    <row r="705" s="2" customFormat="1" ht="16.8" customHeight="1">
      <c r="A705" s="36"/>
      <c r="B705" s="42"/>
      <c r="C705" s="294" t="s">
        <v>1638</v>
      </c>
      <c r="D705" s="36"/>
      <c r="E705" s="36"/>
      <c r="F705" s="36"/>
      <c r="G705" s="36"/>
      <c r="H705" s="42"/>
    </row>
    <row r="706" s="2" customFormat="1" ht="16.8" customHeight="1">
      <c r="A706" s="36"/>
      <c r="B706" s="42"/>
      <c r="C706" s="292" t="s">
        <v>1505</v>
      </c>
      <c r="D706" s="292" t="s">
        <v>1506</v>
      </c>
      <c r="E706" s="15" t="s">
        <v>191</v>
      </c>
      <c r="F706" s="293">
        <v>2</v>
      </c>
      <c r="G706" s="36"/>
      <c r="H706" s="42"/>
    </row>
    <row r="707" s="2" customFormat="1" ht="16.8" customHeight="1">
      <c r="A707" s="36"/>
      <c r="B707" s="42"/>
      <c r="C707" s="288" t="s">
        <v>102</v>
      </c>
      <c r="D707" s="289" t="s">
        <v>102</v>
      </c>
      <c r="E707" s="290" t="s">
        <v>1</v>
      </c>
      <c r="F707" s="291">
        <v>2</v>
      </c>
      <c r="G707" s="36"/>
      <c r="H707" s="42"/>
    </row>
    <row r="708" s="2" customFormat="1" ht="16.8" customHeight="1">
      <c r="A708" s="36"/>
      <c r="B708" s="42"/>
      <c r="C708" s="292" t="s">
        <v>102</v>
      </c>
      <c r="D708" s="292" t="s">
        <v>1511</v>
      </c>
      <c r="E708" s="15" t="s">
        <v>1</v>
      </c>
      <c r="F708" s="293">
        <v>2</v>
      </c>
      <c r="G708" s="36"/>
      <c r="H708" s="42"/>
    </row>
    <row r="709" s="2" customFormat="1" ht="16.8" customHeight="1">
      <c r="A709" s="36"/>
      <c r="B709" s="42"/>
      <c r="C709" s="294" t="s">
        <v>1638</v>
      </c>
      <c r="D709" s="36"/>
      <c r="E709" s="36"/>
      <c r="F709" s="36"/>
      <c r="G709" s="36"/>
      <c r="H709" s="42"/>
    </row>
    <row r="710" s="2" customFormat="1" ht="16.8" customHeight="1">
      <c r="A710" s="36"/>
      <c r="B710" s="42"/>
      <c r="C710" s="292" t="s">
        <v>1508</v>
      </c>
      <c r="D710" s="292" t="s">
        <v>1509</v>
      </c>
      <c r="E710" s="15" t="s">
        <v>191</v>
      </c>
      <c r="F710" s="293">
        <v>2</v>
      </c>
      <c r="G710" s="36"/>
      <c r="H710" s="42"/>
    </row>
    <row r="711" s="2" customFormat="1" ht="16.8" customHeight="1">
      <c r="A711" s="36"/>
      <c r="B711" s="42"/>
      <c r="C711" s="288" t="s">
        <v>104</v>
      </c>
      <c r="D711" s="289" t="s">
        <v>104</v>
      </c>
      <c r="E711" s="290" t="s">
        <v>1</v>
      </c>
      <c r="F711" s="291">
        <v>20</v>
      </c>
      <c r="G711" s="36"/>
      <c r="H711" s="42"/>
    </row>
    <row r="712" s="2" customFormat="1" ht="16.8" customHeight="1">
      <c r="A712" s="36"/>
      <c r="B712" s="42"/>
      <c r="C712" s="292" t="s">
        <v>104</v>
      </c>
      <c r="D712" s="292" t="s">
        <v>1515</v>
      </c>
      <c r="E712" s="15" t="s">
        <v>1</v>
      </c>
      <c r="F712" s="293">
        <v>20</v>
      </c>
      <c r="G712" s="36"/>
      <c r="H712" s="42"/>
    </row>
    <row r="713" s="2" customFormat="1" ht="16.8" customHeight="1">
      <c r="A713" s="36"/>
      <c r="B713" s="42"/>
      <c r="C713" s="294" t="s">
        <v>1638</v>
      </c>
      <c r="D713" s="36"/>
      <c r="E713" s="36"/>
      <c r="F713" s="36"/>
      <c r="G713" s="36"/>
      <c r="H713" s="42"/>
    </row>
    <row r="714" s="2" customFormat="1" ht="16.8" customHeight="1">
      <c r="A714" s="36"/>
      <c r="B714" s="42"/>
      <c r="C714" s="292" t="s">
        <v>1512</v>
      </c>
      <c r="D714" s="292" t="s">
        <v>1513</v>
      </c>
      <c r="E714" s="15" t="s">
        <v>191</v>
      </c>
      <c r="F714" s="293">
        <v>20</v>
      </c>
      <c r="G714" s="36"/>
      <c r="H714" s="42"/>
    </row>
    <row r="715" s="2" customFormat="1" ht="16.8" customHeight="1">
      <c r="A715" s="36"/>
      <c r="B715" s="42"/>
      <c r="C715" s="288" t="s">
        <v>603</v>
      </c>
      <c r="D715" s="289" t="s">
        <v>603</v>
      </c>
      <c r="E715" s="290" t="s">
        <v>1</v>
      </c>
      <c r="F715" s="291">
        <v>20</v>
      </c>
      <c r="G715" s="36"/>
      <c r="H715" s="42"/>
    </row>
    <row r="716" s="2" customFormat="1" ht="16.8" customHeight="1">
      <c r="A716" s="36"/>
      <c r="B716" s="42"/>
      <c r="C716" s="292" t="s">
        <v>603</v>
      </c>
      <c r="D716" s="292" t="s">
        <v>1515</v>
      </c>
      <c r="E716" s="15" t="s">
        <v>1</v>
      </c>
      <c r="F716" s="293">
        <v>20</v>
      </c>
      <c r="G716" s="36"/>
      <c r="H716" s="42"/>
    </row>
    <row r="717" s="2" customFormat="1" ht="16.8" customHeight="1">
      <c r="A717" s="36"/>
      <c r="B717" s="42"/>
      <c r="C717" s="294" t="s">
        <v>1638</v>
      </c>
      <c r="D717" s="36"/>
      <c r="E717" s="36"/>
      <c r="F717" s="36"/>
      <c r="G717" s="36"/>
      <c r="H717" s="42"/>
    </row>
    <row r="718" s="2" customFormat="1" ht="16.8" customHeight="1">
      <c r="A718" s="36"/>
      <c r="B718" s="42"/>
      <c r="C718" s="292" t="s">
        <v>1516</v>
      </c>
      <c r="D718" s="292" t="s">
        <v>1517</v>
      </c>
      <c r="E718" s="15" t="s">
        <v>191</v>
      </c>
      <c r="F718" s="293">
        <v>20</v>
      </c>
      <c r="G718" s="36"/>
      <c r="H718" s="42"/>
    </row>
    <row r="719" s="2" customFormat="1" ht="16.8" customHeight="1">
      <c r="A719" s="36"/>
      <c r="B719" s="42"/>
      <c r="C719" s="288" t="s">
        <v>235</v>
      </c>
      <c r="D719" s="289" t="s">
        <v>235</v>
      </c>
      <c r="E719" s="290" t="s">
        <v>1</v>
      </c>
      <c r="F719" s="291">
        <v>10</v>
      </c>
      <c r="G719" s="36"/>
      <c r="H719" s="42"/>
    </row>
    <row r="720" s="2" customFormat="1" ht="16.8" customHeight="1">
      <c r="A720" s="36"/>
      <c r="B720" s="42"/>
      <c r="C720" s="292" t="s">
        <v>235</v>
      </c>
      <c r="D720" s="292" t="s">
        <v>1524</v>
      </c>
      <c r="E720" s="15" t="s">
        <v>1</v>
      </c>
      <c r="F720" s="293">
        <v>10</v>
      </c>
      <c r="G720" s="36"/>
      <c r="H720" s="42"/>
    </row>
    <row r="721" s="2" customFormat="1" ht="16.8" customHeight="1">
      <c r="A721" s="36"/>
      <c r="B721" s="42"/>
      <c r="C721" s="294" t="s">
        <v>1638</v>
      </c>
      <c r="D721" s="36"/>
      <c r="E721" s="36"/>
      <c r="F721" s="36"/>
      <c r="G721" s="36"/>
      <c r="H721" s="42"/>
    </row>
    <row r="722" s="2" customFormat="1" ht="16.8" customHeight="1">
      <c r="A722" s="36"/>
      <c r="B722" s="42"/>
      <c r="C722" s="292" t="s">
        <v>1521</v>
      </c>
      <c r="D722" s="292" t="s">
        <v>1522</v>
      </c>
      <c r="E722" s="15" t="s">
        <v>191</v>
      </c>
      <c r="F722" s="293">
        <v>10</v>
      </c>
      <c r="G722" s="36"/>
      <c r="H722" s="42"/>
    </row>
    <row r="723" s="2" customFormat="1" ht="16.8" customHeight="1">
      <c r="A723" s="36"/>
      <c r="B723" s="42"/>
      <c r="C723" s="288" t="s">
        <v>284</v>
      </c>
      <c r="D723" s="289" t="s">
        <v>284</v>
      </c>
      <c r="E723" s="290" t="s">
        <v>1</v>
      </c>
      <c r="F723" s="291">
        <v>24</v>
      </c>
      <c r="G723" s="36"/>
      <c r="H723" s="42"/>
    </row>
    <row r="724" s="2" customFormat="1" ht="16.8" customHeight="1">
      <c r="A724" s="36"/>
      <c r="B724" s="42"/>
      <c r="C724" s="292" t="s">
        <v>284</v>
      </c>
      <c r="D724" s="292" t="s">
        <v>1458</v>
      </c>
      <c r="E724" s="15" t="s">
        <v>1</v>
      </c>
      <c r="F724" s="293">
        <v>24</v>
      </c>
      <c r="G724" s="36"/>
      <c r="H724" s="42"/>
    </row>
    <row r="725" s="2" customFormat="1" ht="16.8" customHeight="1">
      <c r="A725" s="36"/>
      <c r="B725" s="42"/>
      <c r="C725" s="294" t="s">
        <v>1638</v>
      </c>
      <c r="D725" s="36"/>
      <c r="E725" s="36"/>
      <c r="F725" s="36"/>
      <c r="G725" s="36"/>
      <c r="H725" s="42"/>
    </row>
    <row r="726" s="2" customFormat="1" ht="16.8" customHeight="1">
      <c r="A726" s="36"/>
      <c r="B726" s="42"/>
      <c r="C726" s="292" t="s">
        <v>1455</v>
      </c>
      <c r="D726" s="292" t="s">
        <v>1456</v>
      </c>
      <c r="E726" s="15" t="s">
        <v>274</v>
      </c>
      <c r="F726" s="293">
        <v>24</v>
      </c>
      <c r="G726" s="36"/>
      <c r="H726" s="42"/>
    </row>
    <row r="727" s="2" customFormat="1" ht="16.8" customHeight="1">
      <c r="A727" s="36"/>
      <c r="B727" s="42"/>
      <c r="C727" s="288" t="s">
        <v>155</v>
      </c>
      <c r="D727" s="289" t="s">
        <v>155</v>
      </c>
      <c r="E727" s="290" t="s">
        <v>1</v>
      </c>
      <c r="F727" s="291">
        <v>4</v>
      </c>
      <c r="G727" s="36"/>
      <c r="H727" s="42"/>
    </row>
    <row r="728" s="2" customFormat="1" ht="16.8" customHeight="1">
      <c r="A728" s="36"/>
      <c r="B728" s="42"/>
      <c r="C728" s="292" t="s">
        <v>155</v>
      </c>
      <c r="D728" s="292" t="s">
        <v>1466</v>
      </c>
      <c r="E728" s="15" t="s">
        <v>1</v>
      </c>
      <c r="F728" s="293">
        <v>4</v>
      </c>
      <c r="G728" s="36"/>
      <c r="H728" s="42"/>
    </row>
    <row r="729" s="2" customFormat="1" ht="16.8" customHeight="1">
      <c r="A729" s="36"/>
      <c r="B729" s="42"/>
      <c r="C729" s="294" t="s">
        <v>1638</v>
      </c>
      <c r="D729" s="36"/>
      <c r="E729" s="36"/>
      <c r="F729" s="36"/>
      <c r="G729" s="36"/>
      <c r="H729" s="42"/>
    </row>
    <row r="730" s="2" customFormat="1" ht="16.8" customHeight="1">
      <c r="A730" s="36"/>
      <c r="B730" s="42"/>
      <c r="C730" s="292" t="s">
        <v>1463</v>
      </c>
      <c r="D730" s="292" t="s">
        <v>1464</v>
      </c>
      <c r="E730" s="15" t="s">
        <v>191</v>
      </c>
      <c r="F730" s="293">
        <v>4</v>
      </c>
      <c r="G730" s="36"/>
      <c r="H730" s="42"/>
    </row>
    <row r="731" s="2" customFormat="1" ht="16.8" customHeight="1">
      <c r="A731" s="36"/>
      <c r="B731" s="42"/>
      <c r="C731" s="288" t="s">
        <v>162</v>
      </c>
      <c r="D731" s="289" t="s">
        <v>162</v>
      </c>
      <c r="E731" s="290" t="s">
        <v>1</v>
      </c>
      <c r="F731" s="291">
        <v>1200</v>
      </c>
      <c r="G731" s="36"/>
      <c r="H731" s="42"/>
    </row>
    <row r="732" s="2" customFormat="1" ht="16.8" customHeight="1">
      <c r="A732" s="36"/>
      <c r="B732" s="42"/>
      <c r="C732" s="292" t="s">
        <v>162</v>
      </c>
      <c r="D732" s="292" t="s">
        <v>1470</v>
      </c>
      <c r="E732" s="15" t="s">
        <v>1</v>
      </c>
      <c r="F732" s="293">
        <v>1200</v>
      </c>
      <c r="G732" s="36"/>
      <c r="H732" s="42"/>
    </row>
    <row r="733" s="2" customFormat="1" ht="16.8" customHeight="1">
      <c r="A733" s="36"/>
      <c r="B733" s="42"/>
      <c r="C733" s="294" t="s">
        <v>1638</v>
      </c>
      <c r="D733" s="36"/>
      <c r="E733" s="36"/>
      <c r="F733" s="36"/>
      <c r="G733" s="36"/>
      <c r="H733" s="42"/>
    </row>
    <row r="734" s="2" customFormat="1" ht="16.8" customHeight="1">
      <c r="A734" s="36"/>
      <c r="B734" s="42"/>
      <c r="C734" s="292" t="s">
        <v>1467</v>
      </c>
      <c r="D734" s="292" t="s">
        <v>1468</v>
      </c>
      <c r="E734" s="15" t="s">
        <v>191</v>
      </c>
      <c r="F734" s="293">
        <v>1200</v>
      </c>
      <c r="G734" s="36"/>
      <c r="H734" s="42"/>
    </row>
    <row r="735" s="2" customFormat="1" ht="16.8" customHeight="1">
      <c r="A735" s="36"/>
      <c r="B735" s="42"/>
      <c r="C735" s="288" t="s">
        <v>315</v>
      </c>
      <c r="D735" s="289" t="s">
        <v>315</v>
      </c>
      <c r="E735" s="290" t="s">
        <v>1</v>
      </c>
      <c r="F735" s="291">
        <v>6</v>
      </c>
      <c r="G735" s="36"/>
      <c r="H735" s="42"/>
    </row>
    <row r="736" s="2" customFormat="1" ht="16.8" customHeight="1">
      <c r="A736" s="36"/>
      <c r="B736" s="42"/>
      <c r="C736" s="292" t="s">
        <v>315</v>
      </c>
      <c r="D736" s="292" t="s">
        <v>1474</v>
      </c>
      <c r="E736" s="15" t="s">
        <v>1</v>
      </c>
      <c r="F736" s="293">
        <v>6</v>
      </c>
      <c r="G736" s="36"/>
      <c r="H736" s="42"/>
    </row>
    <row r="737" s="2" customFormat="1" ht="16.8" customHeight="1">
      <c r="A737" s="36"/>
      <c r="B737" s="42"/>
      <c r="C737" s="294" t="s">
        <v>1638</v>
      </c>
      <c r="D737" s="36"/>
      <c r="E737" s="36"/>
      <c r="F737" s="36"/>
      <c r="G737" s="36"/>
      <c r="H737" s="42"/>
    </row>
    <row r="738" s="2" customFormat="1" ht="16.8" customHeight="1">
      <c r="A738" s="36"/>
      <c r="B738" s="42"/>
      <c r="C738" s="292" t="s">
        <v>1471</v>
      </c>
      <c r="D738" s="292" t="s">
        <v>1472</v>
      </c>
      <c r="E738" s="15" t="s">
        <v>191</v>
      </c>
      <c r="F738" s="293">
        <v>46</v>
      </c>
      <c r="G738" s="36"/>
      <c r="H738" s="42"/>
    </row>
    <row r="739" s="2" customFormat="1" ht="16.8" customHeight="1">
      <c r="A739" s="36"/>
      <c r="B739" s="42"/>
      <c r="C739" s="288" t="s">
        <v>321</v>
      </c>
      <c r="D739" s="289" t="s">
        <v>321</v>
      </c>
      <c r="E739" s="290" t="s">
        <v>1</v>
      </c>
      <c r="F739" s="291">
        <v>13800</v>
      </c>
      <c r="G739" s="36"/>
      <c r="H739" s="42"/>
    </row>
    <row r="740" s="2" customFormat="1" ht="16.8" customHeight="1">
      <c r="A740" s="36"/>
      <c r="B740" s="42"/>
      <c r="C740" s="292" t="s">
        <v>321</v>
      </c>
      <c r="D740" s="292" t="s">
        <v>1486</v>
      </c>
      <c r="E740" s="15" t="s">
        <v>1</v>
      </c>
      <c r="F740" s="293">
        <v>13800</v>
      </c>
      <c r="G740" s="36"/>
      <c r="H740" s="42"/>
    </row>
    <row r="741" s="2" customFormat="1" ht="16.8" customHeight="1">
      <c r="A741" s="36"/>
      <c r="B741" s="42"/>
      <c r="C741" s="294" t="s">
        <v>1638</v>
      </c>
      <c r="D741" s="36"/>
      <c r="E741" s="36"/>
      <c r="F741" s="36"/>
      <c r="G741" s="36"/>
      <c r="H741" s="42"/>
    </row>
    <row r="742" s="2" customFormat="1" ht="16.8" customHeight="1">
      <c r="A742" s="36"/>
      <c r="B742" s="42"/>
      <c r="C742" s="292" t="s">
        <v>1483</v>
      </c>
      <c r="D742" s="292" t="s">
        <v>1484</v>
      </c>
      <c r="E742" s="15" t="s">
        <v>191</v>
      </c>
      <c r="F742" s="293">
        <v>13800</v>
      </c>
      <c r="G742" s="36"/>
      <c r="H742" s="42"/>
    </row>
    <row r="743" s="2" customFormat="1" ht="16.8" customHeight="1">
      <c r="A743" s="36"/>
      <c r="B743" s="42"/>
      <c r="C743" s="288" t="s">
        <v>177</v>
      </c>
      <c r="D743" s="289" t="s">
        <v>177</v>
      </c>
      <c r="E743" s="290" t="s">
        <v>1</v>
      </c>
      <c r="F743" s="291">
        <v>2</v>
      </c>
      <c r="G743" s="36"/>
      <c r="H743" s="42"/>
    </row>
    <row r="744" s="2" customFormat="1" ht="16.8" customHeight="1">
      <c r="A744" s="36"/>
      <c r="B744" s="42"/>
      <c r="C744" s="292" t="s">
        <v>177</v>
      </c>
      <c r="D744" s="292" t="s">
        <v>1491</v>
      </c>
      <c r="E744" s="15" t="s">
        <v>1</v>
      </c>
      <c r="F744" s="293">
        <v>2</v>
      </c>
      <c r="G744" s="36"/>
      <c r="H744" s="42"/>
    </row>
    <row r="745" s="2" customFormat="1" ht="16.8" customHeight="1">
      <c r="A745" s="36"/>
      <c r="B745" s="42"/>
      <c r="C745" s="294" t="s">
        <v>1638</v>
      </c>
      <c r="D745" s="36"/>
      <c r="E745" s="36"/>
      <c r="F745" s="36"/>
      <c r="G745" s="36"/>
      <c r="H745" s="42"/>
    </row>
    <row r="746" s="2" customFormat="1" ht="16.8" customHeight="1">
      <c r="A746" s="36"/>
      <c r="B746" s="42"/>
      <c r="C746" s="292" t="s">
        <v>1488</v>
      </c>
      <c r="D746" s="292" t="s">
        <v>1489</v>
      </c>
      <c r="E746" s="15" t="s">
        <v>191</v>
      </c>
      <c r="F746" s="293">
        <v>2</v>
      </c>
      <c r="G746" s="36"/>
      <c r="H746" s="42"/>
    </row>
    <row r="747" s="2" customFormat="1" ht="16.8" customHeight="1">
      <c r="A747" s="36"/>
      <c r="B747" s="42"/>
      <c r="C747" s="288" t="s">
        <v>184</v>
      </c>
      <c r="D747" s="289" t="s">
        <v>184</v>
      </c>
      <c r="E747" s="290" t="s">
        <v>1</v>
      </c>
      <c r="F747" s="291">
        <v>600</v>
      </c>
      <c r="G747" s="36"/>
      <c r="H747" s="42"/>
    </row>
    <row r="748" s="2" customFormat="1" ht="16.8" customHeight="1">
      <c r="A748" s="36"/>
      <c r="B748" s="42"/>
      <c r="C748" s="292" t="s">
        <v>184</v>
      </c>
      <c r="D748" s="292" t="s">
        <v>1495</v>
      </c>
      <c r="E748" s="15" t="s">
        <v>1</v>
      </c>
      <c r="F748" s="293">
        <v>600</v>
      </c>
      <c r="G748" s="36"/>
      <c r="H748" s="42"/>
    </row>
    <row r="749" s="2" customFormat="1" ht="16.8" customHeight="1">
      <c r="A749" s="36"/>
      <c r="B749" s="42"/>
      <c r="C749" s="294" t="s">
        <v>1638</v>
      </c>
      <c r="D749" s="36"/>
      <c r="E749" s="36"/>
      <c r="F749" s="36"/>
      <c r="G749" s="36"/>
      <c r="H749" s="42"/>
    </row>
    <row r="750" s="2" customFormat="1" ht="16.8" customHeight="1">
      <c r="A750" s="36"/>
      <c r="B750" s="42"/>
      <c r="C750" s="292" t="s">
        <v>1492</v>
      </c>
      <c r="D750" s="292" t="s">
        <v>1493</v>
      </c>
      <c r="E750" s="15" t="s">
        <v>191</v>
      </c>
      <c r="F750" s="293">
        <v>600</v>
      </c>
      <c r="G750" s="36"/>
      <c r="H750" s="42"/>
    </row>
    <row r="751" s="2" customFormat="1" ht="16.8" customHeight="1">
      <c r="A751" s="36"/>
      <c r="B751" s="42"/>
      <c r="C751" s="288" t="s">
        <v>143</v>
      </c>
      <c r="D751" s="289" t="s">
        <v>143</v>
      </c>
      <c r="E751" s="290" t="s">
        <v>1</v>
      </c>
      <c r="F751" s="291">
        <v>30</v>
      </c>
      <c r="G751" s="36"/>
      <c r="H751" s="42"/>
    </row>
    <row r="752" s="2" customFormat="1" ht="16.8" customHeight="1">
      <c r="A752" s="36"/>
      <c r="B752" s="42"/>
      <c r="C752" s="292" t="s">
        <v>143</v>
      </c>
      <c r="D752" s="292" t="s">
        <v>144</v>
      </c>
      <c r="E752" s="15" t="s">
        <v>1</v>
      </c>
      <c r="F752" s="293">
        <v>30</v>
      </c>
      <c r="G752" s="36"/>
      <c r="H752" s="42"/>
    </row>
    <row r="753" s="2" customFormat="1" ht="16.8" customHeight="1">
      <c r="A753" s="36"/>
      <c r="B753" s="42"/>
      <c r="C753" s="288" t="s">
        <v>1500</v>
      </c>
      <c r="D753" s="289" t="s">
        <v>1500</v>
      </c>
      <c r="E753" s="290" t="s">
        <v>1</v>
      </c>
      <c r="F753" s="291">
        <v>2</v>
      </c>
      <c r="G753" s="36"/>
      <c r="H753" s="42"/>
    </row>
    <row r="754" s="2" customFormat="1" ht="16.8" customHeight="1">
      <c r="A754" s="36"/>
      <c r="B754" s="42"/>
      <c r="C754" s="292" t="s">
        <v>1500</v>
      </c>
      <c r="D754" s="292" t="s">
        <v>1501</v>
      </c>
      <c r="E754" s="15" t="s">
        <v>1</v>
      </c>
      <c r="F754" s="293">
        <v>2</v>
      </c>
      <c r="G754" s="36"/>
      <c r="H754" s="42"/>
    </row>
    <row r="755" s="2" customFormat="1" ht="16.8" customHeight="1">
      <c r="A755" s="36"/>
      <c r="B755" s="42"/>
      <c r="C755" s="288" t="s">
        <v>200</v>
      </c>
      <c r="D755" s="289" t="s">
        <v>200</v>
      </c>
      <c r="E755" s="290" t="s">
        <v>1</v>
      </c>
      <c r="F755" s="291">
        <v>600</v>
      </c>
      <c r="G755" s="36"/>
      <c r="H755" s="42"/>
    </row>
    <row r="756" s="2" customFormat="1" ht="16.8" customHeight="1">
      <c r="A756" s="36"/>
      <c r="B756" s="42"/>
      <c r="C756" s="292" t="s">
        <v>200</v>
      </c>
      <c r="D756" s="292" t="s">
        <v>201</v>
      </c>
      <c r="E756" s="15" t="s">
        <v>1</v>
      </c>
      <c r="F756" s="293">
        <v>600</v>
      </c>
      <c r="G756" s="36"/>
      <c r="H756" s="42"/>
    </row>
    <row r="757" s="2" customFormat="1" ht="16.8" customHeight="1">
      <c r="A757" s="36"/>
      <c r="B757" s="42"/>
      <c r="C757" s="288" t="s">
        <v>208</v>
      </c>
      <c r="D757" s="289" t="s">
        <v>208</v>
      </c>
      <c r="E757" s="290" t="s">
        <v>1</v>
      </c>
      <c r="F757" s="291">
        <v>2</v>
      </c>
      <c r="G757" s="36"/>
      <c r="H757" s="42"/>
    </row>
    <row r="758" s="2" customFormat="1" ht="16.8" customHeight="1">
      <c r="A758" s="36"/>
      <c r="B758" s="42"/>
      <c r="C758" s="292" t="s">
        <v>208</v>
      </c>
      <c r="D758" s="292" t="s">
        <v>209</v>
      </c>
      <c r="E758" s="15" t="s">
        <v>1</v>
      </c>
      <c r="F758" s="293">
        <v>2</v>
      </c>
      <c r="G758" s="36"/>
      <c r="H758" s="42"/>
    </row>
    <row r="759" s="2" customFormat="1" ht="16.8" customHeight="1">
      <c r="A759" s="36"/>
      <c r="B759" s="42"/>
      <c r="C759" s="288" t="s">
        <v>216</v>
      </c>
      <c r="D759" s="289" t="s">
        <v>216</v>
      </c>
      <c r="E759" s="290" t="s">
        <v>1</v>
      </c>
      <c r="F759" s="291">
        <v>2</v>
      </c>
      <c r="G759" s="36"/>
      <c r="H759" s="42"/>
    </row>
    <row r="760" s="2" customFormat="1" ht="16.8" customHeight="1">
      <c r="A760" s="36"/>
      <c r="B760" s="42"/>
      <c r="C760" s="292" t="s">
        <v>216</v>
      </c>
      <c r="D760" s="292" t="s">
        <v>217</v>
      </c>
      <c r="E760" s="15" t="s">
        <v>1</v>
      </c>
      <c r="F760" s="293">
        <v>2</v>
      </c>
      <c r="G760" s="36"/>
      <c r="H760" s="42"/>
    </row>
    <row r="761" s="2" customFormat="1" ht="16.8" customHeight="1">
      <c r="A761" s="36"/>
      <c r="B761" s="42"/>
      <c r="C761" s="288" t="s">
        <v>224</v>
      </c>
      <c r="D761" s="289" t="s">
        <v>224</v>
      </c>
      <c r="E761" s="290" t="s">
        <v>1</v>
      </c>
      <c r="F761" s="291">
        <v>20</v>
      </c>
      <c r="G761" s="36"/>
      <c r="H761" s="42"/>
    </row>
    <row r="762" s="2" customFormat="1" ht="16.8" customHeight="1">
      <c r="A762" s="36"/>
      <c r="B762" s="42"/>
      <c r="C762" s="292" t="s">
        <v>224</v>
      </c>
      <c r="D762" s="292" t="s">
        <v>225</v>
      </c>
      <c r="E762" s="15" t="s">
        <v>1</v>
      </c>
      <c r="F762" s="293">
        <v>20</v>
      </c>
      <c r="G762" s="36"/>
      <c r="H762" s="42"/>
    </row>
    <row r="763" s="2" customFormat="1" ht="16.8" customHeight="1">
      <c r="A763" s="36"/>
      <c r="B763" s="42"/>
      <c r="C763" s="288" t="s">
        <v>1519</v>
      </c>
      <c r="D763" s="289" t="s">
        <v>1519</v>
      </c>
      <c r="E763" s="290" t="s">
        <v>1</v>
      </c>
      <c r="F763" s="291">
        <v>20</v>
      </c>
      <c r="G763" s="36"/>
      <c r="H763" s="42"/>
    </row>
    <row r="764" s="2" customFormat="1" ht="16.8" customHeight="1">
      <c r="A764" s="36"/>
      <c r="B764" s="42"/>
      <c r="C764" s="292" t="s">
        <v>1519</v>
      </c>
      <c r="D764" s="292" t="s">
        <v>1520</v>
      </c>
      <c r="E764" s="15" t="s">
        <v>1</v>
      </c>
      <c r="F764" s="293">
        <v>20</v>
      </c>
      <c r="G764" s="36"/>
      <c r="H764" s="42"/>
    </row>
    <row r="765" s="2" customFormat="1" ht="16.8" customHeight="1">
      <c r="A765" s="36"/>
      <c r="B765" s="42"/>
      <c r="C765" s="288" t="s">
        <v>237</v>
      </c>
      <c r="D765" s="289" t="s">
        <v>237</v>
      </c>
      <c r="E765" s="290" t="s">
        <v>1</v>
      </c>
      <c r="F765" s="291">
        <v>10</v>
      </c>
      <c r="G765" s="36"/>
      <c r="H765" s="42"/>
    </row>
    <row r="766" s="2" customFormat="1" ht="16.8" customHeight="1">
      <c r="A766" s="36"/>
      <c r="B766" s="42"/>
      <c r="C766" s="292" t="s">
        <v>237</v>
      </c>
      <c r="D766" s="292" t="s">
        <v>238</v>
      </c>
      <c r="E766" s="15" t="s">
        <v>1</v>
      </c>
      <c r="F766" s="293">
        <v>10</v>
      </c>
      <c r="G766" s="36"/>
      <c r="H766" s="42"/>
    </row>
    <row r="767" s="2" customFormat="1" ht="16.8" customHeight="1">
      <c r="A767" s="36"/>
      <c r="B767" s="42"/>
      <c r="C767" s="288" t="s">
        <v>260</v>
      </c>
      <c r="D767" s="289" t="s">
        <v>260</v>
      </c>
      <c r="E767" s="290" t="s">
        <v>1</v>
      </c>
      <c r="F767" s="291">
        <v>24</v>
      </c>
      <c r="G767" s="36"/>
      <c r="H767" s="42"/>
    </row>
    <row r="768" s="2" customFormat="1" ht="16.8" customHeight="1">
      <c r="A768" s="36"/>
      <c r="B768" s="42"/>
      <c r="C768" s="292" t="s">
        <v>260</v>
      </c>
      <c r="D768" s="292" t="s">
        <v>1459</v>
      </c>
      <c r="E768" s="15" t="s">
        <v>1</v>
      </c>
      <c r="F768" s="293">
        <v>24</v>
      </c>
      <c r="G768" s="36"/>
      <c r="H768" s="42"/>
    </row>
    <row r="769" s="2" customFormat="1" ht="16.8" customHeight="1">
      <c r="A769" s="36"/>
      <c r="B769" s="42"/>
      <c r="C769" s="288" t="s">
        <v>156</v>
      </c>
      <c r="D769" s="289" t="s">
        <v>156</v>
      </c>
      <c r="E769" s="290" t="s">
        <v>1</v>
      </c>
      <c r="F769" s="291">
        <v>4</v>
      </c>
      <c r="G769" s="36"/>
      <c r="H769" s="42"/>
    </row>
    <row r="770" s="2" customFormat="1" ht="16.8" customHeight="1">
      <c r="A770" s="36"/>
      <c r="B770" s="42"/>
      <c r="C770" s="292" t="s">
        <v>156</v>
      </c>
      <c r="D770" s="292" t="s">
        <v>157</v>
      </c>
      <c r="E770" s="15" t="s">
        <v>1</v>
      </c>
      <c r="F770" s="293">
        <v>4</v>
      </c>
      <c r="G770" s="36"/>
      <c r="H770" s="42"/>
    </row>
    <row r="771" s="2" customFormat="1" ht="16.8" customHeight="1">
      <c r="A771" s="36"/>
      <c r="B771" s="42"/>
      <c r="C771" s="288" t="s">
        <v>163</v>
      </c>
      <c r="D771" s="289" t="s">
        <v>163</v>
      </c>
      <c r="E771" s="290" t="s">
        <v>1</v>
      </c>
      <c r="F771" s="291">
        <v>1200</v>
      </c>
      <c r="G771" s="36"/>
      <c r="H771" s="42"/>
    </row>
    <row r="772" s="2" customFormat="1" ht="16.8" customHeight="1">
      <c r="A772" s="36"/>
      <c r="B772" s="42"/>
      <c r="C772" s="292" t="s">
        <v>163</v>
      </c>
      <c r="D772" s="292" t="s">
        <v>164</v>
      </c>
      <c r="E772" s="15" t="s">
        <v>1</v>
      </c>
      <c r="F772" s="293">
        <v>1200</v>
      </c>
      <c r="G772" s="36"/>
      <c r="H772" s="42"/>
    </row>
    <row r="773" s="2" customFormat="1" ht="16.8" customHeight="1">
      <c r="A773" s="36"/>
      <c r="B773" s="42"/>
      <c r="C773" s="288" t="s">
        <v>498</v>
      </c>
      <c r="D773" s="289" t="s">
        <v>498</v>
      </c>
      <c r="E773" s="290" t="s">
        <v>1</v>
      </c>
      <c r="F773" s="291">
        <v>12</v>
      </c>
      <c r="G773" s="36"/>
      <c r="H773" s="42"/>
    </row>
    <row r="774" s="2" customFormat="1" ht="16.8" customHeight="1">
      <c r="A774" s="36"/>
      <c r="B774" s="42"/>
      <c r="C774" s="292" t="s">
        <v>498</v>
      </c>
      <c r="D774" s="292" t="s">
        <v>1475</v>
      </c>
      <c r="E774" s="15" t="s">
        <v>1</v>
      </c>
      <c r="F774" s="293">
        <v>12</v>
      </c>
      <c r="G774" s="36"/>
      <c r="H774" s="42"/>
    </row>
    <row r="775" s="2" customFormat="1" ht="16.8" customHeight="1">
      <c r="A775" s="36"/>
      <c r="B775" s="42"/>
      <c r="C775" s="294" t="s">
        <v>1638</v>
      </c>
      <c r="D775" s="36"/>
      <c r="E775" s="36"/>
      <c r="F775" s="36"/>
      <c r="G775" s="36"/>
      <c r="H775" s="42"/>
    </row>
    <row r="776" s="2" customFormat="1" ht="16.8" customHeight="1">
      <c r="A776" s="36"/>
      <c r="B776" s="42"/>
      <c r="C776" s="292" t="s">
        <v>1471</v>
      </c>
      <c r="D776" s="292" t="s">
        <v>1472</v>
      </c>
      <c r="E776" s="15" t="s">
        <v>191</v>
      </c>
      <c r="F776" s="293">
        <v>46</v>
      </c>
      <c r="G776" s="36"/>
      <c r="H776" s="42"/>
    </row>
    <row r="777" s="2" customFormat="1" ht="16.8" customHeight="1">
      <c r="A777" s="36"/>
      <c r="B777" s="42"/>
      <c r="C777" s="288" t="s">
        <v>1049</v>
      </c>
      <c r="D777" s="289" t="s">
        <v>1049</v>
      </c>
      <c r="E777" s="290" t="s">
        <v>1</v>
      </c>
      <c r="F777" s="291">
        <v>13800</v>
      </c>
      <c r="G777" s="36"/>
      <c r="H777" s="42"/>
    </row>
    <row r="778" s="2" customFormat="1" ht="16.8" customHeight="1">
      <c r="A778" s="36"/>
      <c r="B778" s="42"/>
      <c r="C778" s="292" t="s">
        <v>1049</v>
      </c>
      <c r="D778" s="292" t="s">
        <v>1487</v>
      </c>
      <c r="E778" s="15" t="s">
        <v>1</v>
      </c>
      <c r="F778" s="293">
        <v>13800</v>
      </c>
      <c r="G778" s="36"/>
      <c r="H778" s="42"/>
    </row>
    <row r="779" s="2" customFormat="1" ht="16.8" customHeight="1">
      <c r="A779" s="36"/>
      <c r="B779" s="42"/>
      <c r="C779" s="288" t="s">
        <v>178</v>
      </c>
      <c r="D779" s="289" t="s">
        <v>178</v>
      </c>
      <c r="E779" s="290" t="s">
        <v>1</v>
      </c>
      <c r="F779" s="291">
        <v>2</v>
      </c>
      <c r="G779" s="36"/>
      <c r="H779" s="42"/>
    </row>
    <row r="780" s="2" customFormat="1" ht="16.8" customHeight="1">
      <c r="A780" s="36"/>
      <c r="B780" s="42"/>
      <c r="C780" s="292" t="s">
        <v>178</v>
      </c>
      <c r="D780" s="292" t="s">
        <v>179</v>
      </c>
      <c r="E780" s="15" t="s">
        <v>1</v>
      </c>
      <c r="F780" s="293">
        <v>2</v>
      </c>
      <c r="G780" s="36"/>
      <c r="H780" s="42"/>
    </row>
    <row r="781" s="2" customFormat="1" ht="16.8" customHeight="1">
      <c r="A781" s="36"/>
      <c r="B781" s="42"/>
      <c r="C781" s="288" t="s">
        <v>185</v>
      </c>
      <c r="D781" s="289" t="s">
        <v>185</v>
      </c>
      <c r="E781" s="290" t="s">
        <v>1</v>
      </c>
      <c r="F781" s="291">
        <v>600</v>
      </c>
      <c r="G781" s="36"/>
      <c r="H781" s="42"/>
    </row>
    <row r="782" s="2" customFormat="1" ht="16.8" customHeight="1">
      <c r="A782" s="36"/>
      <c r="B782" s="42"/>
      <c r="C782" s="292" t="s">
        <v>185</v>
      </c>
      <c r="D782" s="292" t="s">
        <v>186</v>
      </c>
      <c r="E782" s="15" t="s">
        <v>1</v>
      </c>
      <c r="F782" s="293">
        <v>600</v>
      </c>
      <c r="G782" s="36"/>
      <c r="H782" s="42"/>
    </row>
    <row r="783" s="2" customFormat="1" ht="16.8" customHeight="1">
      <c r="A783" s="36"/>
      <c r="B783" s="42"/>
      <c r="C783" s="288" t="s">
        <v>560</v>
      </c>
      <c r="D783" s="289" t="s">
        <v>560</v>
      </c>
      <c r="E783" s="290" t="s">
        <v>1</v>
      </c>
      <c r="F783" s="291">
        <v>24</v>
      </c>
      <c r="G783" s="36"/>
      <c r="H783" s="42"/>
    </row>
    <row r="784" s="2" customFormat="1" ht="16.8" customHeight="1">
      <c r="A784" s="36"/>
      <c r="B784" s="42"/>
      <c r="C784" s="292" t="s">
        <v>560</v>
      </c>
      <c r="D784" s="292" t="s">
        <v>1476</v>
      </c>
      <c r="E784" s="15" t="s">
        <v>1</v>
      </c>
      <c r="F784" s="293">
        <v>24</v>
      </c>
      <c r="G784" s="36"/>
      <c r="H784" s="42"/>
    </row>
    <row r="785" s="2" customFormat="1" ht="16.8" customHeight="1">
      <c r="A785" s="36"/>
      <c r="B785" s="42"/>
      <c r="C785" s="294" t="s">
        <v>1638</v>
      </c>
      <c r="D785" s="36"/>
      <c r="E785" s="36"/>
      <c r="F785" s="36"/>
      <c r="G785" s="36"/>
      <c r="H785" s="42"/>
    </row>
    <row r="786" s="2" customFormat="1" ht="16.8" customHeight="1">
      <c r="A786" s="36"/>
      <c r="B786" s="42"/>
      <c r="C786" s="292" t="s">
        <v>1471</v>
      </c>
      <c r="D786" s="292" t="s">
        <v>1472</v>
      </c>
      <c r="E786" s="15" t="s">
        <v>191</v>
      </c>
      <c r="F786" s="293">
        <v>46</v>
      </c>
      <c r="G786" s="36"/>
      <c r="H786" s="42"/>
    </row>
    <row r="787" s="2" customFormat="1" ht="16.8" customHeight="1">
      <c r="A787" s="36"/>
      <c r="B787" s="42"/>
      <c r="C787" s="288" t="s">
        <v>1447</v>
      </c>
      <c r="D787" s="289" t="s">
        <v>1447</v>
      </c>
      <c r="E787" s="290" t="s">
        <v>1</v>
      </c>
      <c r="F787" s="291">
        <v>1</v>
      </c>
      <c r="G787" s="36"/>
      <c r="H787" s="42"/>
    </row>
    <row r="788" s="2" customFormat="1" ht="16.8" customHeight="1">
      <c r="A788" s="36"/>
      <c r="B788" s="42"/>
      <c r="C788" s="292" t="s">
        <v>1447</v>
      </c>
      <c r="D788" s="292" t="s">
        <v>1477</v>
      </c>
      <c r="E788" s="15" t="s">
        <v>1</v>
      </c>
      <c r="F788" s="293">
        <v>1</v>
      </c>
      <c r="G788" s="36"/>
      <c r="H788" s="42"/>
    </row>
    <row r="789" s="2" customFormat="1" ht="16.8" customHeight="1">
      <c r="A789" s="36"/>
      <c r="B789" s="42"/>
      <c r="C789" s="294" t="s">
        <v>1638</v>
      </c>
      <c r="D789" s="36"/>
      <c r="E789" s="36"/>
      <c r="F789" s="36"/>
      <c r="G789" s="36"/>
      <c r="H789" s="42"/>
    </row>
    <row r="790" s="2" customFormat="1" ht="16.8" customHeight="1">
      <c r="A790" s="36"/>
      <c r="B790" s="42"/>
      <c r="C790" s="292" t="s">
        <v>1471</v>
      </c>
      <c r="D790" s="292" t="s">
        <v>1472</v>
      </c>
      <c r="E790" s="15" t="s">
        <v>191</v>
      </c>
      <c r="F790" s="293">
        <v>46</v>
      </c>
      <c r="G790" s="36"/>
      <c r="H790" s="42"/>
    </row>
    <row r="791" s="2" customFormat="1" ht="16.8" customHeight="1">
      <c r="A791" s="36"/>
      <c r="B791" s="42"/>
      <c r="C791" s="288" t="s">
        <v>1448</v>
      </c>
      <c r="D791" s="289" t="s">
        <v>1448</v>
      </c>
      <c r="E791" s="290" t="s">
        <v>1</v>
      </c>
      <c r="F791" s="291">
        <v>2</v>
      </c>
      <c r="G791" s="36"/>
      <c r="H791" s="42"/>
    </row>
    <row r="792" s="2" customFormat="1" ht="16.8" customHeight="1">
      <c r="A792" s="36"/>
      <c r="B792" s="42"/>
      <c r="C792" s="292" t="s">
        <v>1448</v>
      </c>
      <c r="D792" s="292" t="s">
        <v>1478</v>
      </c>
      <c r="E792" s="15" t="s">
        <v>1</v>
      </c>
      <c r="F792" s="293">
        <v>2</v>
      </c>
      <c r="G792" s="36"/>
      <c r="H792" s="42"/>
    </row>
    <row r="793" s="2" customFormat="1" ht="16.8" customHeight="1">
      <c r="A793" s="36"/>
      <c r="B793" s="42"/>
      <c r="C793" s="294" t="s">
        <v>1638</v>
      </c>
      <c r="D793" s="36"/>
      <c r="E793" s="36"/>
      <c r="F793" s="36"/>
      <c r="G793" s="36"/>
      <c r="H793" s="42"/>
    </row>
    <row r="794" s="2" customFormat="1" ht="16.8" customHeight="1">
      <c r="A794" s="36"/>
      <c r="B794" s="42"/>
      <c r="C794" s="292" t="s">
        <v>1471</v>
      </c>
      <c r="D794" s="292" t="s">
        <v>1472</v>
      </c>
      <c r="E794" s="15" t="s">
        <v>191</v>
      </c>
      <c r="F794" s="293">
        <v>46</v>
      </c>
      <c r="G794" s="36"/>
      <c r="H794" s="42"/>
    </row>
    <row r="795" s="2" customFormat="1" ht="16.8" customHeight="1">
      <c r="A795" s="36"/>
      <c r="B795" s="42"/>
      <c r="C795" s="288" t="s">
        <v>1449</v>
      </c>
      <c r="D795" s="289" t="s">
        <v>1449</v>
      </c>
      <c r="E795" s="290" t="s">
        <v>1</v>
      </c>
      <c r="F795" s="291">
        <v>1</v>
      </c>
      <c r="G795" s="36"/>
      <c r="H795" s="42"/>
    </row>
    <row r="796" s="2" customFormat="1" ht="16.8" customHeight="1">
      <c r="A796" s="36"/>
      <c r="B796" s="42"/>
      <c r="C796" s="292" t="s">
        <v>1449</v>
      </c>
      <c r="D796" s="292" t="s">
        <v>1479</v>
      </c>
      <c r="E796" s="15" t="s">
        <v>1</v>
      </c>
      <c r="F796" s="293">
        <v>1</v>
      </c>
      <c r="G796" s="36"/>
      <c r="H796" s="42"/>
    </row>
    <row r="797" s="2" customFormat="1" ht="16.8" customHeight="1">
      <c r="A797" s="36"/>
      <c r="B797" s="42"/>
      <c r="C797" s="294" t="s">
        <v>1638</v>
      </c>
      <c r="D797" s="36"/>
      <c r="E797" s="36"/>
      <c r="F797" s="36"/>
      <c r="G797" s="36"/>
      <c r="H797" s="42"/>
    </row>
    <row r="798" s="2" customFormat="1" ht="16.8" customHeight="1">
      <c r="A798" s="36"/>
      <c r="B798" s="42"/>
      <c r="C798" s="292" t="s">
        <v>1471</v>
      </c>
      <c r="D798" s="292" t="s">
        <v>1472</v>
      </c>
      <c r="E798" s="15" t="s">
        <v>191</v>
      </c>
      <c r="F798" s="293">
        <v>46</v>
      </c>
      <c r="G798" s="36"/>
      <c r="H798" s="42"/>
    </row>
    <row r="799" s="2" customFormat="1" ht="16.8" customHeight="1">
      <c r="A799" s="36"/>
      <c r="B799" s="42"/>
      <c r="C799" s="288" t="s">
        <v>1481</v>
      </c>
      <c r="D799" s="289" t="s">
        <v>1481</v>
      </c>
      <c r="E799" s="290" t="s">
        <v>1</v>
      </c>
      <c r="F799" s="291">
        <v>46</v>
      </c>
      <c r="G799" s="36"/>
      <c r="H799" s="42"/>
    </row>
    <row r="800" s="2" customFormat="1" ht="16.8" customHeight="1">
      <c r="A800" s="36"/>
      <c r="B800" s="42"/>
      <c r="C800" s="292" t="s">
        <v>1</v>
      </c>
      <c r="D800" s="292" t="s">
        <v>1480</v>
      </c>
      <c r="E800" s="15" t="s">
        <v>1</v>
      </c>
      <c r="F800" s="293">
        <v>0</v>
      </c>
      <c r="G800" s="36"/>
      <c r="H800" s="42"/>
    </row>
    <row r="801" s="2" customFormat="1" ht="16.8" customHeight="1">
      <c r="A801" s="36"/>
      <c r="B801" s="42"/>
      <c r="C801" s="292" t="s">
        <v>1481</v>
      </c>
      <c r="D801" s="292" t="s">
        <v>1482</v>
      </c>
      <c r="E801" s="15" t="s">
        <v>1</v>
      </c>
      <c r="F801" s="293">
        <v>46</v>
      </c>
      <c r="G801" s="36"/>
      <c r="H801" s="42"/>
    </row>
    <row r="802" s="2" customFormat="1" ht="26.4" customHeight="1">
      <c r="A802" s="36"/>
      <c r="B802" s="42"/>
      <c r="C802" s="287" t="s">
        <v>1657</v>
      </c>
      <c r="D802" s="287" t="s">
        <v>100</v>
      </c>
      <c r="E802" s="36"/>
      <c r="F802" s="36"/>
      <c r="G802" s="36"/>
      <c r="H802" s="42"/>
    </row>
    <row r="803" s="2" customFormat="1" ht="16.8" customHeight="1">
      <c r="A803" s="36"/>
      <c r="B803" s="42"/>
      <c r="C803" s="288" t="s">
        <v>141</v>
      </c>
      <c r="D803" s="289" t="s">
        <v>141</v>
      </c>
      <c r="E803" s="290" t="s">
        <v>1</v>
      </c>
      <c r="F803" s="291">
        <v>2286.9000000000001</v>
      </c>
      <c r="G803" s="36"/>
      <c r="H803" s="42"/>
    </row>
    <row r="804" s="2" customFormat="1" ht="16.8" customHeight="1">
      <c r="A804" s="36"/>
      <c r="B804" s="42"/>
      <c r="C804" s="292" t="s">
        <v>141</v>
      </c>
      <c r="D804" s="292" t="s">
        <v>1535</v>
      </c>
      <c r="E804" s="15" t="s">
        <v>1</v>
      </c>
      <c r="F804" s="293">
        <v>2286.9000000000001</v>
      </c>
      <c r="G804" s="36"/>
      <c r="H804" s="42"/>
    </row>
    <row r="805" s="2" customFormat="1" ht="16.8" customHeight="1">
      <c r="A805" s="36"/>
      <c r="B805" s="42"/>
      <c r="C805" s="294" t="s">
        <v>1638</v>
      </c>
      <c r="D805" s="36"/>
      <c r="E805" s="36"/>
      <c r="F805" s="36"/>
      <c r="G805" s="36"/>
      <c r="H805" s="42"/>
    </row>
    <row r="806" s="2" customFormat="1" ht="16.8" customHeight="1">
      <c r="A806" s="36"/>
      <c r="B806" s="42"/>
      <c r="C806" s="292" t="s">
        <v>1532</v>
      </c>
      <c r="D806" s="292" t="s">
        <v>1533</v>
      </c>
      <c r="E806" s="15" t="s">
        <v>535</v>
      </c>
      <c r="F806" s="293">
        <v>2286.9000000000001</v>
      </c>
      <c r="G806" s="36"/>
      <c r="H806" s="42"/>
    </row>
    <row r="807" s="2" customFormat="1" ht="16.8" customHeight="1">
      <c r="A807" s="36"/>
      <c r="B807" s="42"/>
      <c r="C807" s="288" t="s">
        <v>1097</v>
      </c>
      <c r="D807" s="289" t="s">
        <v>1097</v>
      </c>
      <c r="E807" s="290" t="s">
        <v>1</v>
      </c>
      <c r="F807" s="291">
        <v>3903.5</v>
      </c>
      <c r="G807" s="36"/>
      <c r="H807" s="42"/>
    </row>
    <row r="808" s="2" customFormat="1" ht="16.8" customHeight="1">
      <c r="A808" s="36"/>
      <c r="B808" s="42"/>
      <c r="C808" s="292" t="s">
        <v>1097</v>
      </c>
      <c r="D808" s="292" t="s">
        <v>1566</v>
      </c>
      <c r="E808" s="15" t="s">
        <v>1</v>
      </c>
      <c r="F808" s="293">
        <v>3903.5</v>
      </c>
      <c r="G808" s="36"/>
      <c r="H808" s="42"/>
    </row>
    <row r="809" s="2" customFormat="1" ht="16.8" customHeight="1">
      <c r="A809" s="36"/>
      <c r="B809" s="42"/>
      <c r="C809" s="288" t="s">
        <v>199</v>
      </c>
      <c r="D809" s="289" t="s">
        <v>199</v>
      </c>
      <c r="E809" s="290" t="s">
        <v>1</v>
      </c>
      <c r="F809" s="291">
        <v>7623</v>
      </c>
      <c r="G809" s="36"/>
      <c r="H809" s="42"/>
    </row>
    <row r="810" s="2" customFormat="1" ht="16.8" customHeight="1">
      <c r="A810" s="36"/>
      <c r="B810" s="42"/>
      <c r="C810" s="292" t="s">
        <v>199</v>
      </c>
      <c r="D810" s="292" t="s">
        <v>1571</v>
      </c>
      <c r="E810" s="15" t="s">
        <v>1</v>
      </c>
      <c r="F810" s="293">
        <v>7623</v>
      </c>
      <c r="G810" s="36"/>
      <c r="H810" s="42"/>
    </row>
    <row r="811" s="2" customFormat="1" ht="16.8" customHeight="1">
      <c r="A811" s="36"/>
      <c r="B811" s="42"/>
      <c r="C811" s="294" t="s">
        <v>1638</v>
      </c>
      <c r="D811" s="36"/>
      <c r="E811" s="36"/>
      <c r="F811" s="36"/>
      <c r="G811" s="36"/>
      <c r="H811" s="42"/>
    </row>
    <row r="812" s="2" customFormat="1" ht="16.8" customHeight="1">
      <c r="A812" s="36"/>
      <c r="B812" s="42"/>
      <c r="C812" s="292" t="s">
        <v>1567</v>
      </c>
      <c r="D812" s="292" t="s">
        <v>1568</v>
      </c>
      <c r="E812" s="15" t="s">
        <v>274</v>
      </c>
      <c r="F812" s="293">
        <v>7623</v>
      </c>
      <c r="G812" s="36"/>
      <c r="H812" s="42"/>
    </row>
    <row r="813" s="2" customFormat="1" ht="16.8" customHeight="1">
      <c r="A813" s="36"/>
      <c r="B813" s="42"/>
      <c r="C813" s="288" t="s">
        <v>102</v>
      </c>
      <c r="D813" s="289" t="s">
        <v>102</v>
      </c>
      <c r="E813" s="290" t="s">
        <v>1</v>
      </c>
      <c r="F813" s="291">
        <v>114.345</v>
      </c>
      <c r="G813" s="36"/>
      <c r="H813" s="42"/>
    </row>
    <row r="814" s="2" customFormat="1" ht="16.8" customHeight="1">
      <c r="A814" s="36"/>
      <c r="B814" s="42"/>
      <c r="C814" s="292" t="s">
        <v>102</v>
      </c>
      <c r="D814" s="292" t="s">
        <v>1574</v>
      </c>
      <c r="E814" s="15" t="s">
        <v>1</v>
      </c>
      <c r="F814" s="293">
        <v>114.345</v>
      </c>
      <c r="G814" s="36"/>
      <c r="H814" s="42"/>
    </row>
    <row r="815" s="2" customFormat="1" ht="16.8" customHeight="1">
      <c r="A815" s="36"/>
      <c r="B815" s="42"/>
      <c r="C815" s="288" t="s">
        <v>603</v>
      </c>
      <c r="D815" s="289" t="s">
        <v>603</v>
      </c>
      <c r="E815" s="290" t="s">
        <v>1</v>
      </c>
      <c r="F815" s="291">
        <v>15246</v>
      </c>
      <c r="G815" s="36"/>
      <c r="H815" s="42"/>
    </row>
    <row r="816" s="2" customFormat="1" ht="16.8" customHeight="1">
      <c r="A816" s="36"/>
      <c r="B816" s="42"/>
      <c r="C816" s="292" t="s">
        <v>603</v>
      </c>
      <c r="D816" s="292" t="s">
        <v>1579</v>
      </c>
      <c r="E816" s="15" t="s">
        <v>1</v>
      </c>
      <c r="F816" s="293">
        <v>15246</v>
      </c>
      <c r="G816" s="36"/>
      <c r="H816" s="42"/>
    </row>
    <row r="817" s="2" customFormat="1" ht="16.8" customHeight="1">
      <c r="A817" s="36"/>
      <c r="B817" s="42"/>
      <c r="C817" s="294" t="s">
        <v>1638</v>
      </c>
      <c r="D817" s="36"/>
      <c r="E817" s="36"/>
      <c r="F817" s="36"/>
      <c r="G817" s="36"/>
      <c r="H817" s="42"/>
    </row>
    <row r="818" s="2" customFormat="1" ht="16.8" customHeight="1">
      <c r="A818" s="36"/>
      <c r="B818" s="42"/>
      <c r="C818" s="292" t="s">
        <v>1576</v>
      </c>
      <c r="D818" s="292" t="s">
        <v>1577</v>
      </c>
      <c r="E818" s="15" t="s">
        <v>274</v>
      </c>
      <c r="F818" s="293">
        <v>15246</v>
      </c>
      <c r="G818" s="36"/>
      <c r="H818" s="42"/>
    </row>
    <row r="819" s="2" customFormat="1" ht="16.8" customHeight="1">
      <c r="A819" s="36"/>
      <c r="B819" s="42"/>
      <c r="C819" s="288" t="s">
        <v>235</v>
      </c>
      <c r="D819" s="289" t="s">
        <v>235</v>
      </c>
      <c r="E819" s="290" t="s">
        <v>1</v>
      </c>
      <c r="F819" s="291">
        <v>15246</v>
      </c>
      <c r="G819" s="36"/>
      <c r="H819" s="42"/>
    </row>
    <row r="820" s="2" customFormat="1" ht="16.8" customHeight="1">
      <c r="A820" s="36"/>
      <c r="B820" s="42"/>
      <c r="C820" s="292" t="s">
        <v>235</v>
      </c>
      <c r="D820" s="292" t="s">
        <v>1579</v>
      </c>
      <c r="E820" s="15" t="s">
        <v>1</v>
      </c>
      <c r="F820" s="293">
        <v>15246</v>
      </c>
      <c r="G820" s="36"/>
      <c r="H820" s="42"/>
    </row>
    <row r="821" s="2" customFormat="1" ht="16.8" customHeight="1">
      <c r="A821" s="36"/>
      <c r="B821" s="42"/>
      <c r="C821" s="294" t="s">
        <v>1638</v>
      </c>
      <c r="D821" s="36"/>
      <c r="E821" s="36"/>
      <c r="F821" s="36"/>
      <c r="G821" s="36"/>
      <c r="H821" s="42"/>
    </row>
    <row r="822" s="2" customFormat="1" ht="16.8" customHeight="1">
      <c r="A822" s="36"/>
      <c r="B822" s="42"/>
      <c r="C822" s="292" t="s">
        <v>1580</v>
      </c>
      <c r="D822" s="292" t="s">
        <v>1581</v>
      </c>
      <c r="E822" s="15" t="s">
        <v>274</v>
      </c>
      <c r="F822" s="293">
        <v>15246</v>
      </c>
      <c r="G822" s="36"/>
      <c r="H822" s="42"/>
    </row>
    <row r="823" s="2" customFormat="1" ht="16.8" customHeight="1">
      <c r="A823" s="36"/>
      <c r="B823" s="42"/>
      <c r="C823" s="288" t="s">
        <v>243</v>
      </c>
      <c r="D823" s="289" t="s">
        <v>243</v>
      </c>
      <c r="E823" s="290" t="s">
        <v>1</v>
      </c>
      <c r="F823" s="291">
        <v>15246</v>
      </c>
      <c r="G823" s="36"/>
      <c r="H823" s="42"/>
    </row>
    <row r="824" s="2" customFormat="1" ht="16.8" customHeight="1">
      <c r="A824" s="36"/>
      <c r="B824" s="42"/>
      <c r="C824" s="292" t="s">
        <v>243</v>
      </c>
      <c r="D824" s="292" t="s">
        <v>1579</v>
      </c>
      <c r="E824" s="15" t="s">
        <v>1</v>
      </c>
      <c r="F824" s="293">
        <v>15246</v>
      </c>
      <c r="G824" s="36"/>
      <c r="H824" s="42"/>
    </row>
    <row r="825" s="2" customFormat="1" ht="16.8" customHeight="1">
      <c r="A825" s="36"/>
      <c r="B825" s="42"/>
      <c r="C825" s="294" t="s">
        <v>1638</v>
      </c>
      <c r="D825" s="36"/>
      <c r="E825" s="36"/>
      <c r="F825" s="36"/>
      <c r="G825" s="36"/>
      <c r="H825" s="42"/>
    </row>
    <row r="826" s="2" customFormat="1" ht="16.8" customHeight="1">
      <c r="A826" s="36"/>
      <c r="B826" s="42"/>
      <c r="C826" s="292" t="s">
        <v>1583</v>
      </c>
      <c r="D826" s="292" t="s">
        <v>1584</v>
      </c>
      <c r="E826" s="15" t="s">
        <v>274</v>
      </c>
      <c r="F826" s="293">
        <v>15246</v>
      </c>
      <c r="G826" s="36"/>
      <c r="H826" s="42"/>
    </row>
    <row r="827" s="2" customFormat="1" ht="16.8" customHeight="1">
      <c r="A827" s="36"/>
      <c r="B827" s="42"/>
      <c r="C827" s="288" t="s">
        <v>250</v>
      </c>
      <c r="D827" s="289" t="s">
        <v>250</v>
      </c>
      <c r="E827" s="290" t="s">
        <v>1</v>
      </c>
      <c r="F827" s="291">
        <v>4573.8000000000002</v>
      </c>
      <c r="G827" s="36"/>
      <c r="H827" s="42"/>
    </row>
    <row r="828" s="2" customFormat="1" ht="16.8" customHeight="1">
      <c r="A828" s="36"/>
      <c r="B828" s="42"/>
      <c r="C828" s="292" t="s">
        <v>250</v>
      </c>
      <c r="D828" s="292" t="s">
        <v>1589</v>
      </c>
      <c r="E828" s="15" t="s">
        <v>1</v>
      </c>
      <c r="F828" s="293">
        <v>4573.8000000000002</v>
      </c>
      <c r="G828" s="36"/>
      <c r="H828" s="42"/>
    </row>
    <row r="829" s="2" customFormat="1" ht="16.8" customHeight="1">
      <c r="A829" s="36"/>
      <c r="B829" s="42"/>
      <c r="C829" s="294" t="s">
        <v>1638</v>
      </c>
      <c r="D829" s="36"/>
      <c r="E829" s="36"/>
      <c r="F829" s="36"/>
      <c r="G829" s="36"/>
      <c r="H829" s="42"/>
    </row>
    <row r="830" s="2" customFormat="1" ht="16.8" customHeight="1">
      <c r="A830" s="36"/>
      <c r="B830" s="42"/>
      <c r="C830" s="292" t="s">
        <v>1586</v>
      </c>
      <c r="D830" s="292" t="s">
        <v>1587</v>
      </c>
      <c r="E830" s="15" t="s">
        <v>274</v>
      </c>
      <c r="F830" s="293">
        <v>4573.8000000000002</v>
      </c>
      <c r="G830" s="36"/>
      <c r="H830" s="42"/>
    </row>
    <row r="831" s="2" customFormat="1" ht="16.8" customHeight="1">
      <c r="A831" s="36"/>
      <c r="B831" s="42"/>
      <c r="C831" s="288" t="s">
        <v>623</v>
      </c>
      <c r="D831" s="289" t="s">
        <v>623</v>
      </c>
      <c r="E831" s="290" t="s">
        <v>1</v>
      </c>
      <c r="F831" s="291">
        <v>114.345</v>
      </c>
      <c r="G831" s="36"/>
      <c r="H831" s="42"/>
    </row>
    <row r="832" s="2" customFormat="1" ht="16.8" customHeight="1">
      <c r="A832" s="36"/>
      <c r="B832" s="42"/>
      <c r="C832" s="292" t="s">
        <v>623</v>
      </c>
      <c r="D832" s="292" t="s">
        <v>1592</v>
      </c>
      <c r="E832" s="15" t="s">
        <v>1</v>
      </c>
      <c r="F832" s="293">
        <v>114.345</v>
      </c>
      <c r="G832" s="36"/>
      <c r="H832" s="42"/>
    </row>
    <row r="833" s="2" customFormat="1" ht="16.8" customHeight="1">
      <c r="A833" s="36"/>
      <c r="B833" s="42"/>
      <c r="C833" s="294" t="s">
        <v>1638</v>
      </c>
      <c r="D833" s="36"/>
      <c r="E833" s="36"/>
      <c r="F833" s="36"/>
      <c r="G833" s="36"/>
      <c r="H833" s="42"/>
    </row>
    <row r="834" s="2" customFormat="1" ht="16.8" customHeight="1">
      <c r="A834" s="36"/>
      <c r="B834" s="42"/>
      <c r="C834" s="292" t="s">
        <v>1590</v>
      </c>
      <c r="D834" s="292" t="s">
        <v>610</v>
      </c>
      <c r="E834" s="15" t="s">
        <v>611</v>
      </c>
      <c r="F834" s="293">
        <v>114.345</v>
      </c>
      <c r="G834" s="36"/>
      <c r="H834" s="42"/>
    </row>
    <row r="835" s="2" customFormat="1" ht="16.8" customHeight="1">
      <c r="A835" s="36"/>
      <c r="B835" s="42"/>
      <c r="C835" s="288" t="s">
        <v>284</v>
      </c>
      <c r="D835" s="289" t="s">
        <v>284</v>
      </c>
      <c r="E835" s="290" t="s">
        <v>1</v>
      </c>
      <c r="F835" s="291">
        <v>2268</v>
      </c>
      <c r="G835" s="36"/>
      <c r="H835" s="42"/>
    </row>
    <row r="836" s="2" customFormat="1" ht="16.8" customHeight="1">
      <c r="A836" s="36"/>
      <c r="B836" s="42"/>
      <c r="C836" s="292" t="s">
        <v>284</v>
      </c>
      <c r="D836" s="292" t="s">
        <v>1540</v>
      </c>
      <c r="E836" s="15" t="s">
        <v>1</v>
      </c>
      <c r="F836" s="293">
        <v>2268</v>
      </c>
      <c r="G836" s="36"/>
      <c r="H836" s="42"/>
    </row>
    <row r="837" s="2" customFormat="1" ht="16.8" customHeight="1">
      <c r="A837" s="36"/>
      <c r="B837" s="42"/>
      <c r="C837" s="288" t="s">
        <v>378</v>
      </c>
      <c r="D837" s="289" t="s">
        <v>378</v>
      </c>
      <c r="E837" s="290" t="s">
        <v>1</v>
      </c>
      <c r="F837" s="291">
        <v>571.72500000000002</v>
      </c>
      <c r="G837" s="36"/>
      <c r="H837" s="42"/>
    </row>
    <row r="838" s="2" customFormat="1" ht="16.8" customHeight="1">
      <c r="A838" s="36"/>
      <c r="B838" s="42"/>
      <c r="C838" s="292" t="s">
        <v>378</v>
      </c>
      <c r="D838" s="292" t="s">
        <v>1598</v>
      </c>
      <c r="E838" s="15" t="s">
        <v>1</v>
      </c>
      <c r="F838" s="293">
        <v>571.72500000000002</v>
      </c>
      <c r="G838" s="36"/>
      <c r="H838" s="42"/>
    </row>
    <row r="839" s="2" customFormat="1" ht="16.8" customHeight="1">
      <c r="A839" s="36"/>
      <c r="B839" s="42"/>
      <c r="C839" s="294" t="s">
        <v>1638</v>
      </c>
      <c r="D839" s="36"/>
      <c r="E839" s="36"/>
      <c r="F839" s="36"/>
      <c r="G839" s="36"/>
      <c r="H839" s="42"/>
    </row>
    <row r="840" s="2" customFormat="1" ht="16.8" customHeight="1">
      <c r="A840" s="36"/>
      <c r="B840" s="42"/>
      <c r="C840" s="292" t="s">
        <v>1595</v>
      </c>
      <c r="D840" s="292" t="s">
        <v>1596</v>
      </c>
      <c r="E840" s="15" t="s">
        <v>478</v>
      </c>
      <c r="F840" s="293">
        <v>571.72500000000002</v>
      </c>
      <c r="G840" s="36"/>
      <c r="H840" s="42"/>
    </row>
    <row r="841" s="2" customFormat="1" ht="16.8" customHeight="1">
      <c r="A841" s="36"/>
      <c r="B841" s="42"/>
      <c r="C841" s="288" t="s">
        <v>1119</v>
      </c>
      <c r="D841" s="289" t="s">
        <v>1119</v>
      </c>
      <c r="E841" s="290" t="s">
        <v>1</v>
      </c>
      <c r="F841" s="291">
        <v>0.114</v>
      </c>
      <c r="G841" s="36"/>
      <c r="H841" s="42"/>
    </row>
    <row r="842" s="2" customFormat="1" ht="16.8" customHeight="1">
      <c r="A842" s="36"/>
      <c r="B842" s="42"/>
      <c r="C842" s="292" t="s">
        <v>1119</v>
      </c>
      <c r="D842" s="292" t="s">
        <v>1604</v>
      </c>
      <c r="E842" s="15" t="s">
        <v>1</v>
      </c>
      <c r="F842" s="293">
        <v>0.114</v>
      </c>
      <c r="G842" s="36"/>
      <c r="H842" s="42"/>
    </row>
    <row r="843" s="2" customFormat="1" ht="16.8" customHeight="1">
      <c r="A843" s="36"/>
      <c r="B843" s="42"/>
      <c r="C843" s="294" t="s">
        <v>1638</v>
      </c>
      <c r="D843" s="36"/>
      <c r="E843" s="36"/>
      <c r="F843" s="36"/>
      <c r="G843" s="36"/>
      <c r="H843" s="42"/>
    </row>
    <row r="844" s="2" customFormat="1" ht="16.8" customHeight="1">
      <c r="A844" s="36"/>
      <c r="B844" s="42"/>
      <c r="C844" s="292" t="s">
        <v>1601</v>
      </c>
      <c r="D844" s="292" t="s">
        <v>1602</v>
      </c>
      <c r="E844" s="15" t="s">
        <v>478</v>
      </c>
      <c r="F844" s="293">
        <v>0.114</v>
      </c>
      <c r="G844" s="36"/>
      <c r="H844" s="42"/>
    </row>
    <row r="845" s="2" customFormat="1" ht="16.8" customHeight="1">
      <c r="A845" s="36"/>
      <c r="B845" s="42"/>
      <c r="C845" s="288" t="s">
        <v>644</v>
      </c>
      <c r="D845" s="289" t="s">
        <v>644</v>
      </c>
      <c r="E845" s="290" t="s">
        <v>1</v>
      </c>
      <c r="F845" s="291">
        <v>343.03500000000003</v>
      </c>
      <c r="G845" s="36"/>
      <c r="H845" s="42"/>
    </row>
    <row r="846" s="2" customFormat="1" ht="16.8" customHeight="1">
      <c r="A846" s="36"/>
      <c r="B846" s="42"/>
      <c r="C846" s="292" t="s">
        <v>644</v>
      </c>
      <c r="D846" s="292" t="s">
        <v>1611</v>
      </c>
      <c r="E846" s="15" t="s">
        <v>1</v>
      </c>
      <c r="F846" s="293">
        <v>343.03500000000003</v>
      </c>
      <c r="G846" s="36"/>
      <c r="H846" s="42"/>
    </row>
    <row r="847" s="2" customFormat="1" ht="16.8" customHeight="1">
      <c r="A847" s="36"/>
      <c r="B847" s="42"/>
      <c r="C847" s="288" t="s">
        <v>500</v>
      </c>
      <c r="D847" s="289" t="s">
        <v>500</v>
      </c>
      <c r="E847" s="290" t="s">
        <v>1</v>
      </c>
      <c r="F847" s="291">
        <v>4733.5</v>
      </c>
      <c r="G847" s="36"/>
      <c r="H847" s="42"/>
    </row>
    <row r="848" s="2" customFormat="1" ht="16.8" customHeight="1">
      <c r="A848" s="36"/>
      <c r="B848" s="42"/>
      <c r="C848" s="292" t="s">
        <v>500</v>
      </c>
      <c r="D848" s="292" t="s">
        <v>1617</v>
      </c>
      <c r="E848" s="15" t="s">
        <v>1</v>
      </c>
      <c r="F848" s="293">
        <v>4733.5</v>
      </c>
      <c r="G848" s="36"/>
      <c r="H848" s="42"/>
    </row>
    <row r="849" s="2" customFormat="1" ht="16.8" customHeight="1">
      <c r="A849" s="36"/>
      <c r="B849" s="42"/>
      <c r="C849" s="288" t="s">
        <v>658</v>
      </c>
      <c r="D849" s="289" t="s">
        <v>658</v>
      </c>
      <c r="E849" s="290" t="s">
        <v>1</v>
      </c>
      <c r="F849" s="291">
        <v>4348</v>
      </c>
      <c r="G849" s="36"/>
      <c r="H849" s="42"/>
    </row>
    <row r="850" s="2" customFormat="1" ht="16.8" customHeight="1">
      <c r="A850" s="36"/>
      <c r="B850" s="42"/>
      <c r="C850" s="292" t="s">
        <v>658</v>
      </c>
      <c r="D850" s="292" t="s">
        <v>1622</v>
      </c>
      <c r="E850" s="15" t="s">
        <v>1</v>
      </c>
      <c r="F850" s="293">
        <v>4348</v>
      </c>
      <c r="G850" s="36"/>
      <c r="H850" s="42"/>
    </row>
    <row r="851" s="2" customFormat="1" ht="16.8" customHeight="1">
      <c r="A851" s="36"/>
      <c r="B851" s="42"/>
      <c r="C851" s="288" t="s">
        <v>664</v>
      </c>
      <c r="D851" s="289" t="s">
        <v>664</v>
      </c>
      <c r="E851" s="290" t="s">
        <v>1</v>
      </c>
      <c r="F851" s="291">
        <v>1445</v>
      </c>
      <c r="G851" s="36"/>
      <c r="H851" s="42"/>
    </row>
    <row r="852" s="2" customFormat="1" ht="16.8" customHeight="1">
      <c r="A852" s="36"/>
      <c r="B852" s="42"/>
      <c r="C852" s="292" t="s">
        <v>664</v>
      </c>
      <c r="D852" s="292" t="s">
        <v>1624</v>
      </c>
      <c r="E852" s="15" t="s">
        <v>1</v>
      </c>
      <c r="F852" s="293">
        <v>1445</v>
      </c>
      <c r="G852" s="36"/>
      <c r="H852" s="42"/>
    </row>
    <row r="853" s="2" customFormat="1" ht="16.8" customHeight="1">
      <c r="A853" s="36"/>
      <c r="B853" s="42"/>
      <c r="C853" s="288" t="s">
        <v>293</v>
      </c>
      <c r="D853" s="289" t="s">
        <v>293</v>
      </c>
      <c r="E853" s="290" t="s">
        <v>1</v>
      </c>
      <c r="F853" s="291">
        <v>1134</v>
      </c>
      <c r="G853" s="36"/>
      <c r="H853" s="42"/>
    </row>
    <row r="854" s="2" customFormat="1" ht="16.8" customHeight="1">
      <c r="A854" s="36"/>
      <c r="B854" s="42"/>
      <c r="C854" s="292" t="s">
        <v>293</v>
      </c>
      <c r="D854" s="292" t="s">
        <v>1542</v>
      </c>
      <c r="E854" s="15" t="s">
        <v>1</v>
      </c>
      <c r="F854" s="293">
        <v>1134</v>
      </c>
      <c r="G854" s="36"/>
      <c r="H854" s="42"/>
    </row>
    <row r="855" s="2" customFormat="1" ht="16.8" customHeight="1">
      <c r="A855" s="36"/>
      <c r="B855" s="42"/>
      <c r="C855" s="288" t="s">
        <v>682</v>
      </c>
      <c r="D855" s="289" t="s">
        <v>682</v>
      </c>
      <c r="E855" s="290" t="s">
        <v>1</v>
      </c>
      <c r="F855" s="291">
        <v>1</v>
      </c>
      <c r="G855" s="36"/>
      <c r="H855" s="42"/>
    </row>
    <row r="856" s="2" customFormat="1" ht="16.8" customHeight="1">
      <c r="A856" s="36"/>
      <c r="B856" s="42"/>
      <c r="C856" s="292" t="s">
        <v>682</v>
      </c>
      <c r="D856" s="292" t="s">
        <v>1634</v>
      </c>
      <c r="E856" s="15" t="s">
        <v>1</v>
      </c>
      <c r="F856" s="293">
        <v>1</v>
      </c>
      <c r="G856" s="36"/>
      <c r="H856" s="42"/>
    </row>
    <row r="857" s="2" customFormat="1" ht="16.8" customHeight="1">
      <c r="A857" s="36"/>
      <c r="B857" s="42"/>
      <c r="C857" s="288" t="s">
        <v>155</v>
      </c>
      <c r="D857" s="289" t="s">
        <v>155</v>
      </c>
      <c r="E857" s="290" t="s">
        <v>1</v>
      </c>
      <c r="F857" s="291">
        <v>158</v>
      </c>
      <c r="G857" s="36"/>
      <c r="H857" s="42"/>
    </row>
    <row r="858" s="2" customFormat="1" ht="16.8" customHeight="1">
      <c r="A858" s="36"/>
      <c r="B858" s="42"/>
      <c r="C858" s="292" t="s">
        <v>155</v>
      </c>
      <c r="D858" s="292" t="s">
        <v>1547</v>
      </c>
      <c r="E858" s="15" t="s">
        <v>1</v>
      </c>
      <c r="F858" s="293">
        <v>158</v>
      </c>
      <c r="G858" s="36"/>
      <c r="H858" s="42"/>
    </row>
    <row r="859" s="2" customFormat="1" ht="16.8" customHeight="1">
      <c r="A859" s="36"/>
      <c r="B859" s="42"/>
      <c r="C859" s="294" t="s">
        <v>1638</v>
      </c>
      <c r="D859" s="36"/>
      <c r="E859" s="36"/>
      <c r="F859" s="36"/>
      <c r="G859" s="36"/>
      <c r="H859" s="42"/>
    </row>
    <row r="860" s="2" customFormat="1" ht="16.8" customHeight="1">
      <c r="A860" s="36"/>
      <c r="B860" s="42"/>
      <c r="C860" s="292" t="s">
        <v>1543</v>
      </c>
      <c r="D860" s="292" t="s">
        <v>1544</v>
      </c>
      <c r="E860" s="15" t="s">
        <v>535</v>
      </c>
      <c r="F860" s="293">
        <v>4732</v>
      </c>
      <c r="G860" s="36"/>
      <c r="H860" s="42"/>
    </row>
    <row r="861" s="2" customFormat="1" ht="16.8" customHeight="1">
      <c r="A861" s="36"/>
      <c r="B861" s="42"/>
      <c r="C861" s="288" t="s">
        <v>162</v>
      </c>
      <c r="D861" s="289" t="s">
        <v>162</v>
      </c>
      <c r="E861" s="290" t="s">
        <v>1</v>
      </c>
      <c r="F861" s="291">
        <v>2110</v>
      </c>
      <c r="G861" s="36"/>
      <c r="H861" s="42"/>
    </row>
    <row r="862" s="2" customFormat="1" ht="16.8" customHeight="1">
      <c r="A862" s="36"/>
      <c r="B862" s="42"/>
      <c r="C862" s="292" t="s">
        <v>162</v>
      </c>
      <c r="D862" s="292" t="s">
        <v>1550</v>
      </c>
      <c r="E862" s="15" t="s">
        <v>1</v>
      </c>
      <c r="F862" s="293">
        <v>2110</v>
      </c>
      <c r="G862" s="36"/>
      <c r="H862" s="42"/>
    </row>
    <row r="863" s="2" customFormat="1" ht="16.8" customHeight="1">
      <c r="A863" s="36"/>
      <c r="B863" s="42"/>
      <c r="C863" s="288" t="s">
        <v>315</v>
      </c>
      <c r="D863" s="289" t="s">
        <v>315</v>
      </c>
      <c r="E863" s="290" t="s">
        <v>1</v>
      </c>
      <c r="F863" s="291">
        <v>4574</v>
      </c>
      <c r="G863" s="36"/>
      <c r="H863" s="42"/>
    </row>
    <row r="864" s="2" customFormat="1" ht="16.8" customHeight="1">
      <c r="A864" s="36"/>
      <c r="B864" s="42"/>
      <c r="C864" s="292" t="s">
        <v>315</v>
      </c>
      <c r="D864" s="292" t="s">
        <v>1555</v>
      </c>
      <c r="E864" s="15" t="s">
        <v>1</v>
      </c>
      <c r="F864" s="293">
        <v>4574</v>
      </c>
      <c r="G864" s="36"/>
      <c r="H864" s="42"/>
    </row>
    <row r="865" s="2" customFormat="1" ht="16.8" customHeight="1">
      <c r="A865" s="36"/>
      <c r="B865" s="42"/>
      <c r="C865" s="294" t="s">
        <v>1638</v>
      </c>
      <c r="D865" s="36"/>
      <c r="E865" s="36"/>
      <c r="F865" s="36"/>
      <c r="G865" s="36"/>
      <c r="H865" s="42"/>
    </row>
    <row r="866" s="2" customFormat="1" ht="16.8" customHeight="1">
      <c r="A866" s="36"/>
      <c r="B866" s="42"/>
      <c r="C866" s="292" t="s">
        <v>1551</v>
      </c>
      <c r="D866" s="292" t="s">
        <v>1552</v>
      </c>
      <c r="E866" s="15" t="s">
        <v>535</v>
      </c>
      <c r="F866" s="293">
        <v>4574</v>
      </c>
      <c r="G866" s="36"/>
      <c r="H866" s="42"/>
    </row>
    <row r="867" s="2" customFormat="1" ht="16.8" customHeight="1">
      <c r="A867" s="36"/>
      <c r="B867" s="42"/>
      <c r="C867" s="288" t="s">
        <v>321</v>
      </c>
      <c r="D867" s="289" t="s">
        <v>321</v>
      </c>
      <c r="E867" s="290" t="s">
        <v>1</v>
      </c>
      <c r="F867" s="291">
        <v>2326</v>
      </c>
      <c r="G867" s="36"/>
      <c r="H867" s="42"/>
    </row>
    <row r="868" s="2" customFormat="1" ht="16.8" customHeight="1">
      <c r="A868" s="36"/>
      <c r="B868" s="42"/>
      <c r="C868" s="292" t="s">
        <v>321</v>
      </c>
      <c r="D868" s="292" t="s">
        <v>1558</v>
      </c>
      <c r="E868" s="15" t="s">
        <v>1</v>
      </c>
      <c r="F868" s="293">
        <v>2326</v>
      </c>
      <c r="G868" s="36"/>
      <c r="H868" s="42"/>
    </row>
    <row r="869" s="2" customFormat="1" ht="16.8" customHeight="1">
      <c r="A869" s="36"/>
      <c r="B869" s="42"/>
      <c r="C869" s="288" t="s">
        <v>177</v>
      </c>
      <c r="D869" s="289" t="s">
        <v>177</v>
      </c>
      <c r="E869" s="290" t="s">
        <v>1</v>
      </c>
      <c r="F869" s="291">
        <v>4571.6000000000004</v>
      </c>
      <c r="G869" s="36"/>
      <c r="H869" s="42"/>
    </row>
    <row r="870" s="2" customFormat="1" ht="16.8" customHeight="1">
      <c r="A870" s="36"/>
      <c r="B870" s="42"/>
      <c r="C870" s="292" t="s">
        <v>177</v>
      </c>
      <c r="D870" s="292" t="s">
        <v>1560</v>
      </c>
      <c r="E870" s="15" t="s">
        <v>1</v>
      </c>
      <c r="F870" s="293">
        <v>4571.6000000000004</v>
      </c>
      <c r="G870" s="36"/>
      <c r="H870" s="42"/>
    </row>
    <row r="871" s="2" customFormat="1" ht="16.8" customHeight="1">
      <c r="A871" s="36"/>
      <c r="B871" s="42"/>
      <c r="C871" s="288" t="s">
        <v>184</v>
      </c>
      <c r="D871" s="289" t="s">
        <v>184</v>
      </c>
      <c r="E871" s="290" t="s">
        <v>1</v>
      </c>
      <c r="F871" s="291">
        <v>2110</v>
      </c>
      <c r="G871" s="36"/>
      <c r="H871" s="42"/>
    </row>
    <row r="872" s="2" customFormat="1" ht="16.8" customHeight="1">
      <c r="A872" s="36"/>
      <c r="B872" s="42"/>
      <c r="C872" s="292" t="s">
        <v>184</v>
      </c>
      <c r="D872" s="292" t="s">
        <v>1550</v>
      </c>
      <c r="E872" s="15" t="s">
        <v>1</v>
      </c>
      <c r="F872" s="293">
        <v>2110</v>
      </c>
      <c r="G872" s="36"/>
      <c r="H872" s="42"/>
    </row>
    <row r="873" s="2" customFormat="1" ht="16.8" customHeight="1">
      <c r="A873" s="36"/>
      <c r="B873" s="42"/>
      <c r="C873" s="294" t="s">
        <v>1638</v>
      </c>
      <c r="D873" s="36"/>
      <c r="E873" s="36"/>
      <c r="F873" s="36"/>
      <c r="G873" s="36"/>
      <c r="H873" s="42"/>
    </row>
    <row r="874" s="2" customFormat="1" ht="16.8" customHeight="1">
      <c r="A874" s="36"/>
      <c r="B874" s="42"/>
      <c r="C874" s="292" t="s">
        <v>577</v>
      </c>
      <c r="D874" s="292" t="s">
        <v>578</v>
      </c>
      <c r="E874" s="15" t="s">
        <v>535</v>
      </c>
      <c r="F874" s="293">
        <v>4397</v>
      </c>
      <c r="G874" s="36"/>
      <c r="H874" s="42"/>
    </row>
    <row r="875" s="2" customFormat="1" ht="16.8" customHeight="1">
      <c r="A875" s="36"/>
      <c r="B875" s="42"/>
      <c r="C875" s="288" t="s">
        <v>143</v>
      </c>
      <c r="D875" s="289" t="s">
        <v>143</v>
      </c>
      <c r="E875" s="290" t="s">
        <v>1</v>
      </c>
      <c r="F875" s="291">
        <v>2286.9000000000001</v>
      </c>
      <c r="G875" s="36"/>
      <c r="H875" s="42"/>
    </row>
    <row r="876" s="2" customFormat="1" ht="16.8" customHeight="1">
      <c r="A876" s="36"/>
      <c r="B876" s="42"/>
      <c r="C876" s="292" t="s">
        <v>143</v>
      </c>
      <c r="D876" s="292" t="s">
        <v>144</v>
      </c>
      <c r="E876" s="15" t="s">
        <v>1</v>
      </c>
      <c r="F876" s="293">
        <v>2286.9000000000001</v>
      </c>
      <c r="G876" s="36"/>
      <c r="H876" s="42"/>
    </row>
    <row r="877" s="2" customFormat="1" ht="16.8" customHeight="1">
      <c r="A877" s="36"/>
      <c r="B877" s="42"/>
      <c r="C877" s="288" t="s">
        <v>200</v>
      </c>
      <c r="D877" s="289" t="s">
        <v>200</v>
      </c>
      <c r="E877" s="290" t="s">
        <v>1</v>
      </c>
      <c r="F877" s="291">
        <v>7623</v>
      </c>
      <c r="G877" s="36"/>
      <c r="H877" s="42"/>
    </row>
    <row r="878" s="2" customFormat="1" ht="16.8" customHeight="1">
      <c r="A878" s="36"/>
      <c r="B878" s="42"/>
      <c r="C878" s="292" t="s">
        <v>200</v>
      </c>
      <c r="D878" s="292" t="s">
        <v>201</v>
      </c>
      <c r="E878" s="15" t="s">
        <v>1</v>
      </c>
      <c r="F878" s="293">
        <v>7623</v>
      </c>
      <c r="G878" s="36"/>
      <c r="H878" s="42"/>
    </row>
    <row r="879" s="2" customFormat="1" ht="16.8" customHeight="1">
      <c r="A879" s="36"/>
      <c r="B879" s="42"/>
      <c r="C879" s="288" t="s">
        <v>1519</v>
      </c>
      <c r="D879" s="289" t="s">
        <v>1519</v>
      </c>
      <c r="E879" s="290" t="s">
        <v>1</v>
      </c>
      <c r="F879" s="291">
        <v>15246</v>
      </c>
      <c r="G879" s="36"/>
      <c r="H879" s="42"/>
    </row>
    <row r="880" s="2" customFormat="1" ht="16.8" customHeight="1">
      <c r="A880" s="36"/>
      <c r="B880" s="42"/>
      <c r="C880" s="292" t="s">
        <v>1519</v>
      </c>
      <c r="D880" s="292" t="s">
        <v>1520</v>
      </c>
      <c r="E880" s="15" t="s">
        <v>1</v>
      </c>
      <c r="F880" s="293">
        <v>15246</v>
      </c>
      <c r="G880" s="36"/>
      <c r="H880" s="42"/>
    </row>
    <row r="881" s="2" customFormat="1" ht="16.8" customHeight="1">
      <c r="A881" s="36"/>
      <c r="B881" s="42"/>
      <c r="C881" s="288" t="s">
        <v>237</v>
      </c>
      <c r="D881" s="289" t="s">
        <v>237</v>
      </c>
      <c r="E881" s="290" t="s">
        <v>1</v>
      </c>
      <c r="F881" s="291">
        <v>15246</v>
      </c>
      <c r="G881" s="36"/>
      <c r="H881" s="42"/>
    </row>
    <row r="882" s="2" customFormat="1" ht="16.8" customHeight="1">
      <c r="A882" s="36"/>
      <c r="B882" s="42"/>
      <c r="C882" s="292" t="s">
        <v>237</v>
      </c>
      <c r="D882" s="292" t="s">
        <v>238</v>
      </c>
      <c r="E882" s="15" t="s">
        <v>1</v>
      </c>
      <c r="F882" s="293">
        <v>15246</v>
      </c>
      <c r="G882" s="36"/>
      <c r="H882" s="42"/>
    </row>
    <row r="883" s="2" customFormat="1" ht="16.8" customHeight="1">
      <c r="A883" s="36"/>
      <c r="B883" s="42"/>
      <c r="C883" s="288" t="s">
        <v>245</v>
      </c>
      <c r="D883" s="289" t="s">
        <v>245</v>
      </c>
      <c r="E883" s="290" t="s">
        <v>1</v>
      </c>
      <c r="F883" s="291">
        <v>15246</v>
      </c>
      <c r="G883" s="36"/>
      <c r="H883" s="42"/>
    </row>
    <row r="884" s="2" customFormat="1" ht="16.8" customHeight="1">
      <c r="A884" s="36"/>
      <c r="B884" s="42"/>
      <c r="C884" s="292" t="s">
        <v>245</v>
      </c>
      <c r="D884" s="292" t="s">
        <v>246</v>
      </c>
      <c r="E884" s="15" t="s">
        <v>1</v>
      </c>
      <c r="F884" s="293">
        <v>15246</v>
      </c>
      <c r="G884" s="36"/>
      <c r="H884" s="42"/>
    </row>
    <row r="885" s="2" customFormat="1" ht="16.8" customHeight="1">
      <c r="A885" s="36"/>
      <c r="B885" s="42"/>
      <c r="C885" s="288" t="s">
        <v>252</v>
      </c>
      <c r="D885" s="289" t="s">
        <v>252</v>
      </c>
      <c r="E885" s="290" t="s">
        <v>1</v>
      </c>
      <c r="F885" s="291">
        <v>4573.8000000000002</v>
      </c>
      <c r="G885" s="36"/>
      <c r="H885" s="42"/>
    </row>
    <row r="886" s="2" customFormat="1" ht="16.8" customHeight="1">
      <c r="A886" s="36"/>
      <c r="B886" s="42"/>
      <c r="C886" s="292" t="s">
        <v>252</v>
      </c>
      <c r="D886" s="292" t="s">
        <v>253</v>
      </c>
      <c r="E886" s="15" t="s">
        <v>1</v>
      </c>
      <c r="F886" s="293">
        <v>4573.8000000000002</v>
      </c>
      <c r="G886" s="36"/>
      <c r="H886" s="42"/>
    </row>
    <row r="887" s="2" customFormat="1" ht="16.8" customHeight="1">
      <c r="A887" s="36"/>
      <c r="B887" s="42"/>
      <c r="C887" s="288" t="s">
        <v>1593</v>
      </c>
      <c r="D887" s="289" t="s">
        <v>1593</v>
      </c>
      <c r="E887" s="290" t="s">
        <v>1</v>
      </c>
      <c r="F887" s="291">
        <v>114.345</v>
      </c>
      <c r="G887" s="36"/>
      <c r="H887" s="42"/>
    </row>
    <row r="888" s="2" customFormat="1" ht="16.8" customHeight="1">
      <c r="A888" s="36"/>
      <c r="B888" s="42"/>
      <c r="C888" s="292" t="s">
        <v>1593</v>
      </c>
      <c r="D888" s="292" t="s">
        <v>1594</v>
      </c>
      <c r="E888" s="15" t="s">
        <v>1</v>
      </c>
      <c r="F888" s="293">
        <v>114.345</v>
      </c>
      <c r="G888" s="36"/>
      <c r="H888" s="42"/>
    </row>
    <row r="889" s="2" customFormat="1" ht="16.8" customHeight="1">
      <c r="A889" s="36"/>
      <c r="B889" s="42"/>
      <c r="C889" s="288" t="s">
        <v>1599</v>
      </c>
      <c r="D889" s="289" t="s">
        <v>1599</v>
      </c>
      <c r="E889" s="290" t="s">
        <v>1</v>
      </c>
      <c r="F889" s="291">
        <v>571.72500000000002</v>
      </c>
      <c r="G889" s="36"/>
      <c r="H889" s="42"/>
    </row>
    <row r="890" s="2" customFormat="1" ht="16.8" customHeight="1">
      <c r="A890" s="36"/>
      <c r="B890" s="42"/>
      <c r="C890" s="292" t="s">
        <v>1599</v>
      </c>
      <c r="D890" s="292" t="s">
        <v>1600</v>
      </c>
      <c r="E890" s="15" t="s">
        <v>1</v>
      </c>
      <c r="F890" s="293">
        <v>571.72500000000002</v>
      </c>
      <c r="G890" s="36"/>
      <c r="H890" s="42"/>
    </row>
    <row r="891" s="2" customFormat="1" ht="16.8" customHeight="1">
      <c r="A891" s="36"/>
      <c r="B891" s="42"/>
      <c r="C891" s="288" t="s">
        <v>1605</v>
      </c>
      <c r="D891" s="289" t="s">
        <v>1605</v>
      </c>
      <c r="E891" s="290" t="s">
        <v>1</v>
      </c>
      <c r="F891" s="291">
        <v>0.114</v>
      </c>
      <c r="G891" s="36"/>
      <c r="H891" s="42"/>
    </row>
    <row r="892" s="2" customFormat="1" ht="16.8" customHeight="1">
      <c r="A892" s="36"/>
      <c r="B892" s="42"/>
      <c r="C892" s="292" t="s">
        <v>1605</v>
      </c>
      <c r="D892" s="292" t="s">
        <v>1606</v>
      </c>
      <c r="E892" s="15" t="s">
        <v>1</v>
      </c>
      <c r="F892" s="293">
        <v>0.114</v>
      </c>
      <c r="G892" s="36"/>
      <c r="H892" s="42"/>
    </row>
    <row r="893" s="2" customFormat="1" ht="16.8" customHeight="1">
      <c r="A893" s="36"/>
      <c r="B893" s="42"/>
      <c r="C893" s="288" t="s">
        <v>156</v>
      </c>
      <c r="D893" s="289" t="s">
        <v>156</v>
      </c>
      <c r="E893" s="290" t="s">
        <v>1</v>
      </c>
      <c r="F893" s="291">
        <v>4574</v>
      </c>
      <c r="G893" s="36"/>
      <c r="H893" s="42"/>
    </row>
    <row r="894" s="2" customFormat="1" ht="16.8" customHeight="1">
      <c r="A894" s="36"/>
      <c r="B894" s="42"/>
      <c r="C894" s="292" t="s">
        <v>156</v>
      </c>
      <c r="D894" s="292" t="s">
        <v>1548</v>
      </c>
      <c r="E894" s="15" t="s">
        <v>1</v>
      </c>
      <c r="F894" s="293">
        <v>4574</v>
      </c>
      <c r="G894" s="36"/>
      <c r="H894" s="42"/>
    </row>
    <row r="895" s="2" customFormat="1" ht="16.8" customHeight="1">
      <c r="A895" s="36"/>
      <c r="B895" s="42"/>
      <c r="C895" s="294" t="s">
        <v>1638</v>
      </c>
      <c r="D895" s="36"/>
      <c r="E895" s="36"/>
      <c r="F895" s="36"/>
      <c r="G895" s="36"/>
      <c r="H895" s="42"/>
    </row>
    <row r="896" s="2" customFormat="1" ht="16.8" customHeight="1">
      <c r="A896" s="36"/>
      <c r="B896" s="42"/>
      <c r="C896" s="292" t="s">
        <v>1543</v>
      </c>
      <c r="D896" s="292" t="s">
        <v>1544</v>
      </c>
      <c r="E896" s="15" t="s">
        <v>535</v>
      </c>
      <c r="F896" s="293">
        <v>4732</v>
      </c>
      <c r="G896" s="36"/>
      <c r="H896" s="42"/>
    </row>
    <row r="897" s="2" customFormat="1" ht="16.8" customHeight="1">
      <c r="A897" s="36"/>
      <c r="B897" s="42"/>
      <c r="C897" s="288" t="s">
        <v>498</v>
      </c>
      <c r="D897" s="289" t="s">
        <v>498</v>
      </c>
      <c r="E897" s="290" t="s">
        <v>1</v>
      </c>
      <c r="F897" s="291">
        <v>4574</v>
      </c>
      <c r="G897" s="36"/>
      <c r="H897" s="42"/>
    </row>
    <row r="898" s="2" customFormat="1" ht="16.8" customHeight="1">
      <c r="A898" s="36"/>
      <c r="B898" s="42"/>
      <c r="C898" s="292" t="s">
        <v>498</v>
      </c>
      <c r="D898" s="292" t="s">
        <v>1556</v>
      </c>
      <c r="E898" s="15" t="s">
        <v>1</v>
      </c>
      <c r="F898" s="293">
        <v>4574</v>
      </c>
      <c r="G898" s="36"/>
      <c r="H898" s="42"/>
    </row>
    <row r="899" s="2" customFormat="1" ht="16.8" customHeight="1">
      <c r="A899" s="36"/>
      <c r="B899" s="42"/>
      <c r="C899" s="288" t="s">
        <v>185</v>
      </c>
      <c r="D899" s="289" t="s">
        <v>185</v>
      </c>
      <c r="E899" s="290" t="s">
        <v>1</v>
      </c>
      <c r="F899" s="291">
        <v>2287</v>
      </c>
      <c r="G899" s="36"/>
      <c r="H899" s="42"/>
    </row>
    <row r="900" s="2" customFormat="1" ht="16.8" customHeight="1">
      <c r="A900" s="36"/>
      <c r="B900" s="42"/>
      <c r="C900" s="292" t="s">
        <v>185</v>
      </c>
      <c r="D900" s="292" t="s">
        <v>1562</v>
      </c>
      <c r="E900" s="15" t="s">
        <v>1</v>
      </c>
      <c r="F900" s="293">
        <v>2287</v>
      </c>
      <c r="G900" s="36"/>
      <c r="H900" s="42"/>
    </row>
    <row r="901" s="2" customFormat="1" ht="16.8" customHeight="1">
      <c r="A901" s="36"/>
      <c r="B901" s="42"/>
      <c r="C901" s="294" t="s">
        <v>1638</v>
      </c>
      <c r="D901" s="36"/>
      <c r="E901" s="36"/>
      <c r="F901" s="36"/>
      <c r="G901" s="36"/>
      <c r="H901" s="42"/>
    </row>
    <row r="902" s="2" customFormat="1" ht="16.8" customHeight="1">
      <c r="A902" s="36"/>
      <c r="B902" s="42"/>
      <c r="C902" s="292" t="s">
        <v>577</v>
      </c>
      <c r="D902" s="292" t="s">
        <v>578</v>
      </c>
      <c r="E902" s="15" t="s">
        <v>535</v>
      </c>
      <c r="F902" s="293">
        <v>4397</v>
      </c>
      <c r="G902" s="36"/>
      <c r="H902" s="42"/>
    </row>
    <row r="903" s="2" customFormat="1" ht="16.8" customHeight="1">
      <c r="A903" s="36"/>
      <c r="B903" s="42"/>
      <c r="C903" s="288" t="s">
        <v>304</v>
      </c>
      <c r="D903" s="289" t="s">
        <v>304</v>
      </c>
      <c r="E903" s="290" t="s">
        <v>1</v>
      </c>
      <c r="F903" s="291">
        <v>4732</v>
      </c>
      <c r="G903" s="36"/>
      <c r="H903" s="42"/>
    </row>
    <row r="904" s="2" customFormat="1" ht="16.8" customHeight="1">
      <c r="A904" s="36"/>
      <c r="B904" s="42"/>
      <c r="C904" s="292" t="s">
        <v>304</v>
      </c>
      <c r="D904" s="292" t="s">
        <v>305</v>
      </c>
      <c r="E904" s="15" t="s">
        <v>1</v>
      </c>
      <c r="F904" s="293">
        <v>4732</v>
      </c>
      <c r="G904" s="36"/>
      <c r="H904" s="42"/>
    </row>
    <row r="905" s="2" customFormat="1" ht="16.8" customHeight="1">
      <c r="A905" s="36"/>
      <c r="B905" s="42"/>
      <c r="C905" s="288" t="s">
        <v>1563</v>
      </c>
      <c r="D905" s="289" t="s">
        <v>1563</v>
      </c>
      <c r="E905" s="290" t="s">
        <v>1</v>
      </c>
      <c r="F905" s="291">
        <v>4397</v>
      </c>
      <c r="G905" s="36"/>
      <c r="H905" s="42"/>
    </row>
    <row r="906" s="2" customFormat="1" ht="16.8" customHeight="1">
      <c r="A906" s="36"/>
      <c r="B906" s="42"/>
      <c r="C906" s="292" t="s">
        <v>1563</v>
      </c>
      <c r="D906" s="292" t="s">
        <v>1564</v>
      </c>
      <c r="E906" s="15" t="s">
        <v>1</v>
      </c>
      <c r="F906" s="293">
        <v>4397</v>
      </c>
      <c r="G906" s="36"/>
      <c r="H906" s="42"/>
    </row>
    <row r="907" s="2" customFormat="1" ht="7.44" customHeight="1">
      <c r="A907" s="36"/>
      <c r="B907" s="180"/>
      <c r="C907" s="181"/>
      <c r="D907" s="181"/>
      <c r="E907" s="181"/>
      <c r="F907" s="181"/>
      <c r="G907" s="181"/>
      <c r="H907" s="42"/>
    </row>
    <row r="908" s="2" customFormat="1">
      <c r="A908" s="36"/>
      <c r="B908" s="36"/>
      <c r="C908" s="36"/>
      <c r="D908" s="36"/>
      <c r="E908" s="36"/>
      <c r="F908" s="36"/>
      <c r="G908" s="36"/>
      <c r="H908" s="36"/>
    </row>
  </sheetData>
  <sheetProtection sheet="1" formatColumns="0" formatRows="0" objects="1" scenarios="1" spinCount="100000" saltValue="RzNrVyEIF6HRmf4YnMNNK8AoQnK1zhbU+64mP5JtKV6UIXhpK9VBkG6YBpsywWFM8LCmjg1gPogo55ydF+itFg==" hashValue="MHAXG5zfRCf5H5cBbgKs9mL+h3fQCINKXhkL70HUyTkY3n5IjvjE5FVQd4vOPE/fRhLtXWQcPvV/q2PQ120T4g=="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Šárka</dc:creator>
  <cp:lastModifiedBy>Šárka</cp:lastModifiedBy>
  <dcterms:created xsi:type="dcterms:W3CDTF">2020-05-04T06:58:47Z</dcterms:created>
  <dcterms:modified xsi:type="dcterms:W3CDTF">2020-05-04T06:59:03Z</dcterms:modified>
</cp:coreProperties>
</file>