
<file path=[Content_Types].xml><?xml version="1.0" encoding="utf-8"?>
<Types xmlns="http://schemas.openxmlformats.org/package/2006/content-types">
  <Default Extension="rels" ContentType="application/vnd.openxmlformats-package.relationships+xml"/>
  <Default Extension="xml" ContentType="application/xml"/>
  <Default Extension="bin" ContentType="application/vnd.openxmlformats-officedocument.spreadsheetml.printerSettings"/>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http://schemas.openxmlformats.org/spreadsheetml/2006/main">
  <bookViews>
    <workbookView xWindow="0" yWindow="0" windowWidth="0" windowHeight="0"/>
  </bookViews>
  <sheets>
    <sheet name="Rekapitulace stavby" sheetId="1" r:id="rId1"/>
    <sheet name="a - Stavební část" sheetId="2" r:id="rId2"/>
    <sheet name="b - Zdravotně technické i..." sheetId="3" r:id="rId3"/>
    <sheet name="c - Vzduchotechnika" sheetId="4" r:id="rId4"/>
    <sheet name="d - Vytápění" sheetId="5" r:id="rId5"/>
    <sheet name="e - Měření a regulace" sheetId="6" r:id="rId6"/>
    <sheet name="f - VRN" sheetId="7" r:id="rId7"/>
    <sheet name="a - Stavební část_01" sheetId="8" r:id="rId8"/>
    <sheet name="b - Vytápění" sheetId="9" r:id="rId9"/>
    <sheet name="c - Měření a regulace" sheetId="10" r:id="rId10"/>
    <sheet name="Pokyny pro vyplnění" sheetId="11" r:id="rId11"/>
  </sheets>
  <definedNames>
    <definedName name="_xlnm.Print_Area" localSheetId="0">'Rekapitulace stavby'!$D$4:$AO$36,'Rekapitulace stavby'!$C$42:$AQ$66</definedName>
    <definedName name="_xlnm.Print_Titles" localSheetId="0">'Rekapitulace stavby'!$52:$52</definedName>
    <definedName name="_xlnm._FilterDatabase" localSheetId="1" hidden="1">'a - Stavební část'!$C$93:$K$159</definedName>
    <definedName name="_xlnm.Print_Area" localSheetId="1">'a - Stavební část'!$C$4:$J$41,'a - Stavební část'!$C$47:$J$73,'a - Stavební část'!$C$79:$K$159</definedName>
    <definedName name="_xlnm.Print_Titles" localSheetId="1">'a - Stavební část'!$93:$93</definedName>
    <definedName name="_xlnm._FilterDatabase" localSheetId="2" hidden="1">'b - Zdravotně technické i...'!$C$86:$K$90</definedName>
    <definedName name="_xlnm.Print_Area" localSheetId="2">'b - Zdravotně technické i...'!$C$4:$J$41,'b - Zdravotně technické i...'!$C$47:$J$66,'b - Zdravotně technické i...'!$C$72:$K$90</definedName>
    <definedName name="_xlnm.Print_Titles" localSheetId="2">'b - Zdravotně technické i...'!$86:$86</definedName>
    <definedName name="_xlnm._FilterDatabase" localSheetId="3" hidden="1">'c - Vzduchotechnika'!$C$86:$K$90</definedName>
    <definedName name="_xlnm.Print_Area" localSheetId="3">'c - Vzduchotechnika'!$C$4:$J$41,'c - Vzduchotechnika'!$C$47:$J$66,'c - Vzduchotechnika'!$C$72:$K$90</definedName>
    <definedName name="_xlnm.Print_Titles" localSheetId="3">'c - Vzduchotechnika'!$86:$86</definedName>
    <definedName name="_xlnm._FilterDatabase" localSheetId="4" hidden="1">'d - Vytápění'!$C$86:$K$90</definedName>
    <definedName name="_xlnm.Print_Area" localSheetId="4">'d - Vytápění'!$C$4:$J$41,'d - Vytápění'!$C$47:$J$66,'d - Vytápění'!$C$72:$K$90</definedName>
    <definedName name="_xlnm.Print_Titles" localSheetId="4">'d - Vytápění'!$86:$86</definedName>
    <definedName name="_xlnm._FilterDatabase" localSheetId="5" hidden="1">'e - Měření a regulace'!$C$86:$K$90</definedName>
    <definedName name="_xlnm.Print_Area" localSheetId="5">'e - Měření a regulace'!$C$4:$J$41,'e - Měření a regulace'!$C$47:$J$66,'e - Měření a regulace'!$C$72:$K$90</definedName>
    <definedName name="_xlnm.Print_Titles" localSheetId="5">'e - Měření a regulace'!$86:$86</definedName>
    <definedName name="_xlnm._FilterDatabase" localSheetId="6" hidden="1">'f - VRN'!$C$88:$K$96</definedName>
    <definedName name="_xlnm.Print_Area" localSheetId="6">'f - VRN'!$C$4:$J$41,'f - VRN'!$C$47:$J$68,'f - VRN'!$C$74:$K$96</definedName>
    <definedName name="_xlnm.Print_Titles" localSheetId="6">'f - VRN'!$88:$88</definedName>
    <definedName name="_xlnm._FilterDatabase" localSheetId="7" hidden="1">'a - Stavební část_01'!$C$91:$K$133</definedName>
    <definedName name="_xlnm.Print_Area" localSheetId="7">'a - Stavební část_01'!$C$4:$J$41,'a - Stavební část_01'!$C$47:$J$71,'a - Stavební část_01'!$C$77:$K$133</definedName>
    <definedName name="_xlnm.Print_Titles" localSheetId="7">'a - Stavební část_01'!$91:$91</definedName>
    <definedName name="_xlnm._FilterDatabase" localSheetId="8" hidden="1">'b - Vytápění'!$C$86:$K$90</definedName>
    <definedName name="_xlnm.Print_Area" localSheetId="8">'b - Vytápění'!$C$4:$J$41,'b - Vytápění'!$C$47:$J$66,'b - Vytápění'!$C$72:$K$90</definedName>
    <definedName name="_xlnm.Print_Titles" localSheetId="8">'b - Vytápění'!$86:$86</definedName>
    <definedName name="_xlnm._FilterDatabase" localSheetId="9" hidden="1">'c - Měření a regulace'!$C$86:$K$90</definedName>
    <definedName name="_xlnm.Print_Area" localSheetId="9">'c - Měření a regulace'!$C$4:$J$41,'c - Měření a regulace'!$C$47:$J$66,'c - Měření a regulace'!$C$72:$K$90</definedName>
    <definedName name="_xlnm.Print_Titles" localSheetId="9">'c - Měření a regulace'!$86:$86</definedName>
    <definedName name="_xlnm.Print_Area" localSheetId="10">'Pokyny pro vyplnění'!$B$2:$K$71,'Pokyny pro vyplnění'!$B$74:$K$118,'Pokyny pro vyplnění'!$B$121:$K$190,'Pokyny pro vyplnění'!$B$198:$K$218</definedName>
  </definedNames>
  <calcPr/>
</workbook>
</file>

<file path=xl/calcChain.xml><?xml version="1.0" encoding="utf-8"?>
<calcChain xmlns="http://schemas.openxmlformats.org/spreadsheetml/2006/main">
  <c i="10" r="J39"/>
  <c r="J38"/>
  <c i="1" r="AY65"/>
  <c i="10" r="J37"/>
  <c i="1" r="AX65"/>
  <c i="10" r="BI90"/>
  <c r="F39"/>
  <c i="1" r="BD65"/>
  <c i="10" r="BH90"/>
  <c r="F38"/>
  <c i="1" r="BC65"/>
  <c i="10" r="BG90"/>
  <c r="F37"/>
  <c i="1" r="BB65"/>
  <c i="10" r="BF90"/>
  <c r="J36"/>
  <c i="1" r="AW65"/>
  <c i="10" r="F36"/>
  <c i="1" r="BA65"/>
  <c i="10" r="T90"/>
  <c r="T89"/>
  <c r="T88"/>
  <c r="T87"/>
  <c r="R90"/>
  <c r="R89"/>
  <c r="R88"/>
  <c r="R87"/>
  <c r="P90"/>
  <c r="P89"/>
  <c r="P88"/>
  <c r="P87"/>
  <c i="1" r="AU65"/>
  <c i="10" r="BK90"/>
  <c r="BK89"/>
  <c r="J89"/>
  <c r="BK88"/>
  <c r="J88"/>
  <c r="BK87"/>
  <c r="J87"/>
  <c r="J63"/>
  <c r="J32"/>
  <c i="1" r="AG65"/>
  <c i="10" r="J90"/>
  <c r="BE90"/>
  <c r="J35"/>
  <c i="1" r="AV65"/>
  <c i="10" r="F35"/>
  <c i="1" r="AZ65"/>
  <c i="10" r="J65"/>
  <c r="J64"/>
  <c r="J83"/>
  <c r="F83"/>
  <c r="F81"/>
  <c r="E79"/>
  <c r="J58"/>
  <c r="F58"/>
  <c r="F56"/>
  <c r="E54"/>
  <c r="J41"/>
  <c r="J26"/>
  <c r="E26"/>
  <c r="J84"/>
  <c r="J59"/>
  <c r="J25"/>
  <c r="J20"/>
  <c r="E20"/>
  <c r="F84"/>
  <c r="F59"/>
  <c r="J19"/>
  <c r="J14"/>
  <c r="J81"/>
  <c r="J56"/>
  <c r="E7"/>
  <c r="E75"/>
  <c r="E50"/>
  <c i="9" r="J39"/>
  <c r="J38"/>
  <c i="1" r="AY64"/>
  <c i="9" r="J37"/>
  <c i="1" r="AX64"/>
  <c i="9" r="BI90"/>
  <c r="F39"/>
  <c i="1" r="BD64"/>
  <c i="9" r="BH90"/>
  <c r="F38"/>
  <c i="1" r="BC64"/>
  <c i="9" r="BG90"/>
  <c r="F37"/>
  <c i="1" r="BB64"/>
  <c i="9" r="BF90"/>
  <c r="J36"/>
  <c i="1" r="AW64"/>
  <c i="9" r="F36"/>
  <c i="1" r="BA64"/>
  <c i="9" r="T90"/>
  <c r="T89"/>
  <c r="T88"/>
  <c r="T87"/>
  <c r="R90"/>
  <c r="R89"/>
  <c r="R88"/>
  <c r="R87"/>
  <c r="P90"/>
  <c r="P89"/>
  <c r="P88"/>
  <c r="P87"/>
  <c i="1" r="AU64"/>
  <c i="9" r="BK90"/>
  <c r="BK89"/>
  <c r="J89"/>
  <c r="BK88"/>
  <c r="J88"/>
  <c r="BK87"/>
  <c r="J87"/>
  <c r="J63"/>
  <c r="J32"/>
  <c i="1" r="AG64"/>
  <c i="9" r="J90"/>
  <c r="BE90"/>
  <c r="J35"/>
  <c i="1" r="AV64"/>
  <c i="9" r="F35"/>
  <c i="1" r="AZ64"/>
  <c i="9" r="J65"/>
  <c r="J64"/>
  <c r="J83"/>
  <c r="F83"/>
  <c r="F81"/>
  <c r="E79"/>
  <c r="J58"/>
  <c r="F58"/>
  <c r="F56"/>
  <c r="E54"/>
  <c r="J41"/>
  <c r="J26"/>
  <c r="E26"/>
  <c r="J84"/>
  <c r="J59"/>
  <c r="J25"/>
  <c r="J20"/>
  <c r="E20"/>
  <c r="F84"/>
  <c r="F59"/>
  <c r="J19"/>
  <c r="J14"/>
  <c r="J81"/>
  <c r="J56"/>
  <c r="E7"/>
  <c r="E75"/>
  <c r="E50"/>
  <c i="8" r="J39"/>
  <c r="J38"/>
  <c i="1" r="AY63"/>
  <c i="8" r="J37"/>
  <c i="1" r="AX63"/>
  <c i="8" r="BI132"/>
  <c r="BH132"/>
  <c r="BG132"/>
  <c r="BF132"/>
  <c r="T132"/>
  <c r="R132"/>
  <c r="P132"/>
  <c r="BK132"/>
  <c r="J132"/>
  <c r="BE132"/>
  <c r="BI130"/>
  <c r="BH130"/>
  <c r="BG130"/>
  <c r="BF130"/>
  <c r="T130"/>
  <c r="R130"/>
  <c r="P130"/>
  <c r="BK130"/>
  <c r="J130"/>
  <c r="BE130"/>
  <c r="BI128"/>
  <c r="BH128"/>
  <c r="BG128"/>
  <c r="BF128"/>
  <c r="T128"/>
  <c r="T127"/>
  <c r="T126"/>
  <c r="R128"/>
  <c r="R127"/>
  <c r="R126"/>
  <c r="P128"/>
  <c r="P127"/>
  <c r="P126"/>
  <c r="BK128"/>
  <c r="BK127"/>
  <c r="J127"/>
  <c r="BK126"/>
  <c r="J126"/>
  <c r="J128"/>
  <c r="BE128"/>
  <c r="J70"/>
  <c r="J69"/>
  <c r="BI124"/>
  <c r="BH124"/>
  <c r="BG124"/>
  <c r="BF124"/>
  <c r="T124"/>
  <c r="T123"/>
  <c r="R124"/>
  <c r="R123"/>
  <c r="P124"/>
  <c r="P123"/>
  <c r="BK124"/>
  <c r="BK123"/>
  <c r="J123"/>
  <c r="J124"/>
  <c r="BE124"/>
  <c r="J68"/>
  <c r="BI121"/>
  <c r="BH121"/>
  <c r="BG121"/>
  <c r="BF121"/>
  <c r="T121"/>
  <c r="R121"/>
  <c r="P121"/>
  <c r="BK121"/>
  <c r="J121"/>
  <c r="BE121"/>
  <c r="BI118"/>
  <c r="BH118"/>
  <c r="BG118"/>
  <c r="BF118"/>
  <c r="T118"/>
  <c r="R118"/>
  <c r="P118"/>
  <c r="BK118"/>
  <c r="J118"/>
  <c r="BE118"/>
  <c r="BI116"/>
  <c r="BH116"/>
  <c r="BG116"/>
  <c r="BF116"/>
  <c r="T116"/>
  <c r="R116"/>
  <c r="P116"/>
  <c r="BK116"/>
  <c r="J116"/>
  <c r="BE116"/>
  <c r="BI114"/>
  <c r="BH114"/>
  <c r="BG114"/>
  <c r="BF114"/>
  <c r="T114"/>
  <c r="T113"/>
  <c r="R114"/>
  <c r="R113"/>
  <c r="P114"/>
  <c r="P113"/>
  <c r="BK114"/>
  <c r="BK113"/>
  <c r="J113"/>
  <c r="J114"/>
  <c r="BE114"/>
  <c r="J67"/>
  <c r="BI110"/>
  <c r="BH110"/>
  <c r="BG110"/>
  <c r="BF110"/>
  <c r="T110"/>
  <c r="R110"/>
  <c r="P110"/>
  <c r="BK110"/>
  <c r="J110"/>
  <c r="BE110"/>
  <c r="BI104"/>
  <c r="BH104"/>
  <c r="BG104"/>
  <c r="BF104"/>
  <c r="T104"/>
  <c r="R104"/>
  <c r="P104"/>
  <c r="BK104"/>
  <c r="J104"/>
  <c r="BE104"/>
  <c r="BI102"/>
  <c r="BH102"/>
  <c r="BG102"/>
  <c r="BF102"/>
  <c r="T102"/>
  <c r="T101"/>
  <c r="R102"/>
  <c r="R101"/>
  <c r="P102"/>
  <c r="P101"/>
  <c r="BK102"/>
  <c r="BK101"/>
  <c r="J101"/>
  <c r="J102"/>
  <c r="BE102"/>
  <c r="J66"/>
  <c r="BI96"/>
  <c r="BH96"/>
  <c r="BG96"/>
  <c r="BF96"/>
  <c r="T96"/>
  <c r="R96"/>
  <c r="P96"/>
  <c r="BK96"/>
  <c r="J96"/>
  <c r="BE96"/>
  <c r="BI95"/>
  <c r="F39"/>
  <c i="1" r="BD63"/>
  <c i="8" r="BH95"/>
  <c r="F38"/>
  <c i="1" r="BC63"/>
  <c i="8" r="BG95"/>
  <c r="F37"/>
  <c i="1" r="BB63"/>
  <c i="8" r="BF95"/>
  <c r="J36"/>
  <c i="1" r="AW63"/>
  <c i="8" r="F36"/>
  <c i="1" r="BA63"/>
  <c i="8" r="T95"/>
  <c r="T94"/>
  <c r="T93"/>
  <c r="T92"/>
  <c r="R95"/>
  <c r="R94"/>
  <c r="R93"/>
  <c r="R92"/>
  <c r="P95"/>
  <c r="P94"/>
  <c r="P93"/>
  <c r="P92"/>
  <c i="1" r="AU63"/>
  <c i="8" r="BK95"/>
  <c r="BK94"/>
  <c r="J94"/>
  <c r="BK93"/>
  <c r="J93"/>
  <c r="BK92"/>
  <c r="J92"/>
  <c r="J63"/>
  <c r="J32"/>
  <c i="1" r="AG63"/>
  <c i="8" r="J95"/>
  <c r="BE95"/>
  <c r="J35"/>
  <c i="1" r="AV63"/>
  <c i="8" r="F35"/>
  <c i="1" r="AZ63"/>
  <c i="8" r="J65"/>
  <c r="J64"/>
  <c r="J88"/>
  <c r="F88"/>
  <c r="F86"/>
  <c r="E84"/>
  <c r="J58"/>
  <c r="F58"/>
  <c r="F56"/>
  <c r="E54"/>
  <c r="J41"/>
  <c r="J26"/>
  <c r="E26"/>
  <c r="J89"/>
  <c r="J59"/>
  <c r="J25"/>
  <c r="J20"/>
  <c r="E20"/>
  <c r="F89"/>
  <c r="F59"/>
  <c r="J19"/>
  <c r="J14"/>
  <c r="J86"/>
  <c r="J56"/>
  <c r="E7"/>
  <c r="E80"/>
  <c r="E50"/>
  <c i="7" r="J39"/>
  <c r="J38"/>
  <c i="1" r="AY61"/>
  <c i="7" r="J37"/>
  <c i="1" r="AX61"/>
  <c i="7" r="BI96"/>
  <c r="BH96"/>
  <c r="BG96"/>
  <c r="BF96"/>
  <c r="T96"/>
  <c r="T95"/>
  <c r="R96"/>
  <c r="R95"/>
  <c r="P96"/>
  <c r="P95"/>
  <c r="BK96"/>
  <c r="BK95"/>
  <c r="J95"/>
  <c r="J96"/>
  <c r="BE96"/>
  <c r="J67"/>
  <c r="BI94"/>
  <c r="BH94"/>
  <c r="BG94"/>
  <c r="BF94"/>
  <c r="T94"/>
  <c r="T93"/>
  <c r="R94"/>
  <c r="R93"/>
  <c r="P94"/>
  <c r="P93"/>
  <c r="BK94"/>
  <c r="BK93"/>
  <c r="J93"/>
  <c r="J94"/>
  <c r="BE94"/>
  <c r="J66"/>
  <c r="BI92"/>
  <c r="F39"/>
  <c i="1" r="BD61"/>
  <c i="7" r="BH92"/>
  <c r="F38"/>
  <c i="1" r="BC61"/>
  <c i="7" r="BG92"/>
  <c r="F37"/>
  <c i="1" r="BB61"/>
  <c i="7" r="BF92"/>
  <c r="J36"/>
  <c i="1" r="AW61"/>
  <c i="7" r="F36"/>
  <c i="1" r="BA61"/>
  <c i="7" r="T92"/>
  <c r="T91"/>
  <c r="T90"/>
  <c r="T89"/>
  <c r="R92"/>
  <c r="R91"/>
  <c r="R90"/>
  <c r="R89"/>
  <c r="P92"/>
  <c r="P91"/>
  <c r="P90"/>
  <c r="P89"/>
  <c i="1" r="AU61"/>
  <c i="7" r="BK92"/>
  <c r="BK91"/>
  <c r="J91"/>
  <c r="BK90"/>
  <c r="J90"/>
  <c r="BK89"/>
  <c r="J89"/>
  <c r="J63"/>
  <c r="J32"/>
  <c i="1" r="AG61"/>
  <c i="7" r="J92"/>
  <c r="BE92"/>
  <c r="J35"/>
  <c i="1" r="AV61"/>
  <c i="7" r="F35"/>
  <c i="1" r="AZ61"/>
  <c i="7" r="J65"/>
  <c r="J64"/>
  <c r="J85"/>
  <c r="F85"/>
  <c r="F83"/>
  <c r="E81"/>
  <c r="J58"/>
  <c r="F58"/>
  <c r="F56"/>
  <c r="E54"/>
  <c r="J41"/>
  <c r="J26"/>
  <c r="E26"/>
  <c r="J86"/>
  <c r="J59"/>
  <c r="J25"/>
  <c r="J20"/>
  <c r="E20"/>
  <c r="F86"/>
  <c r="F59"/>
  <c r="J19"/>
  <c r="J14"/>
  <c r="J83"/>
  <c r="J56"/>
  <c r="E7"/>
  <c r="E77"/>
  <c r="E50"/>
  <c i="6" r="J39"/>
  <c r="J38"/>
  <c i="1" r="AY60"/>
  <c i="6" r="J37"/>
  <c i="1" r="AX60"/>
  <c i="6" r="BI90"/>
  <c r="F39"/>
  <c i="1" r="BD60"/>
  <c i="6" r="BH90"/>
  <c r="F38"/>
  <c i="1" r="BC60"/>
  <c i="6" r="BG90"/>
  <c r="F37"/>
  <c i="1" r="BB60"/>
  <c i="6" r="BF90"/>
  <c r="J36"/>
  <c i="1" r="AW60"/>
  <c i="6" r="F36"/>
  <c i="1" r="BA60"/>
  <c i="6" r="T90"/>
  <c r="T89"/>
  <c r="T88"/>
  <c r="T87"/>
  <c r="R90"/>
  <c r="R89"/>
  <c r="R88"/>
  <c r="R87"/>
  <c r="P90"/>
  <c r="P89"/>
  <c r="P88"/>
  <c r="P87"/>
  <c i="1" r="AU60"/>
  <c i="6" r="BK90"/>
  <c r="BK89"/>
  <c r="J89"/>
  <c r="BK88"/>
  <c r="J88"/>
  <c r="BK87"/>
  <c r="J87"/>
  <c r="J63"/>
  <c r="J32"/>
  <c i="1" r="AG60"/>
  <c i="6" r="J90"/>
  <c r="BE90"/>
  <c r="J35"/>
  <c i="1" r="AV60"/>
  <c i="6" r="F35"/>
  <c i="1" r="AZ60"/>
  <c i="6" r="J65"/>
  <c r="J64"/>
  <c r="J83"/>
  <c r="F83"/>
  <c r="F81"/>
  <c r="E79"/>
  <c r="J58"/>
  <c r="F58"/>
  <c r="F56"/>
  <c r="E54"/>
  <c r="J41"/>
  <c r="J26"/>
  <c r="E26"/>
  <c r="J84"/>
  <c r="J59"/>
  <c r="J25"/>
  <c r="J20"/>
  <c r="E20"/>
  <c r="F84"/>
  <c r="F59"/>
  <c r="J19"/>
  <c r="J14"/>
  <c r="J81"/>
  <c r="J56"/>
  <c r="E7"/>
  <c r="E75"/>
  <c r="E50"/>
  <c i="5" r="J39"/>
  <c r="J38"/>
  <c i="1" r="AY59"/>
  <c i="5" r="J37"/>
  <c i="1" r="AX59"/>
  <c i="5" r="BI90"/>
  <c r="F39"/>
  <c i="1" r="BD59"/>
  <c i="5" r="BH90"/>
  <c r="F38"/>
  <c i="1" r="BC59"/>
  <c i="5" r="BG90"/>
  <c r="F37"/>
  <c i="1" r="BB59"/>
  <c i="5" r="BF90"/>
  <c r="J36"/>
  <c i="1" r="AW59"/>
  <c i="5" r="F36"/>
  <c i="1" r="BA59"/>
  <c i="5" r="T90"/>
  <c r="T89"/>
  <c r="T88"/>
  <c r="T87"/>
  <c r="R90"/>
  <c r="R89"/>
  <c r="R88"/>
  <c r="R87"/>
  <c r="P90"/>
  <c r="P89"/>
  <c r="P88"/>
  <c r="P87"/>
  <c i="1" r="AU59"/>
  <c i="5" r="BK90"/>
  <c r="BK89"/>
  <c r="J89"/>
  <c r="BK88"/>
  <c r="J88"/>
  <c r="BK87"/>
  <c r="J87"/>
  <c r="J63"/>
  <c r="J32"/>
  <c i="1" r="AG59"/>
  <c i="5" r="J90"/>
  <c r="BE90"/>
  <c r="J35"/>
  <c i="1" r="AV59"/>
  <c i="5" r="F35"/>
  <c i="1" r="AZ59"/>
  <c i="5" r="J65"/>
  <c r="J64"/>
  <c r="J83"/>
  <c r="F83"/>
  <c r="F81"/>
  <c r="E79"/>
  <c r="J58"/>
  <c r="F58"/>
  <c r="F56"/>
  <c r="E54"/>
  <c r="J41"/>
  <c r="J26"/>
  <c r="E26"/>
  <c r="J84"/>
  <c r="J59"/>
  <c r="J25"/>
  <c r="J20"/>
  <c r="E20"/>
  <c r="F84"/>
  <c r="F59"/>
  <c r="J19"/>
  <c r="J14"/>
  <c r="J81"/>
  <c r="J56"/>
  <c r="E7"/>
  <c r="E75"/>
  <c r="E50"/>
  <c i="4" r="J39"/>
  <c r="J38"/>
  <c i="1" r="AY58"/>
  <c i="4" r="J37"/>
  <c i="1" r="AX58"/>
  <c i="4" r="BI90"/>
  <c r="F39"/>
  <c i="1" r="BD58"/>
  <c i="4" r="BH90"/>
  <c r="F38"/>
  <c i="1" r="BC58"/>
  <c i="4" r="BG90"/>
  <c r="F37"/>
  <c i="1" r="BB58"/>
  <c i="4" r="BF90"/>
  <c r="J36"/>
  <c i="1" r="AW58"/>
  <c i="4" r="F36"/>
  <c i="1" r="BA58"/>
  <c i="4" r="T90"/>
  <c r="T89"/>
  <c r="T88"/>
  <c r="T87"/>
  <c r="R90"/>
  <c r="R89"/>
  <c r="R88"/>
  <c r="R87"/>
  <c r="P90"/>
  <c r="P89"/>
  <c r="P88"/>
  <c r="P87"/>
  <c i="1" r="AU58"/>
  <c i="4" r="BK90"/>
  <c r="BK89"/>
  <c r="J89"/>
  <c r="BK88"/>
  <c r="J88"/>
  <c r="BK87"/>
  <c r="J87"/>
  <c r="J63"/>
  <c r="J32"/>
  <c i="1" r="AG58"/>
  <c i="4" r="J90"/>
  <c r="BE90"/>
  <c r="J35"/>
  <c i="1" r="AV58"/>
  <c i="4" r="F35"/>
  <c i="1" r="AZ58"/>
  <c i="4" r="J65"/>
  <c r="J64"/>
  <c r="J83"/>
  <c r="F83"/>
  <c r="F81"/>
  <c r="E79"/>
  <c r="J58"/>
  <c r="F58"/>
  <c r="F56"/>
  <c r="E54"/>
  <c r="J41"/>
  <c r="J26"/>
  <c r="E26"/>
  <c r="J84"/>
  <c r="J59"/>
  <c r="J25"/>
  <c r="J20"/>
  <c r="E20"/>
  <c r="F84"/>
  <c r="F59"/>
  <c r="J19"/>
  <c r="J14"/>
  <c r="J81"/>
  <c r="J56"/>
  <c r="E7"/>
  <c r="E75"/>
  <c r="E50"/>
  <c i="3" r="J39"/>
  <c r="J38"/>
  <c i="1" r="AY57"/>
  <c i="3" r="J37"/>
  <c i="1" r="AX57"/>
  <c i="3" r="BI90"/>
  <c r="F39"/>
  <c i="1" r="BD57"/>
  <c i="3" r="BH90"/>
  <c r="F38"/>
  <c i="1" r="BC57"/>
  <c i="3" r="BG90"/>
  <c r="F37"/>
  <c i="1" r="BB57"/>
  <c i="3" r="BF90"/>
  <c r="J36"/>
  <c i="1" r="AW57"/>
  <c i="3" r="F36"/>
  <c i="1" r="BA57"/>
  <c i="3" r="T90"/>
  <c r="T89"/>
  <c r="T88"/>
  <c r="T87"/>
  <c r="R90"/>
  <c r="R89"/>
  <c r="R88"/>
  <c r="R87"/>
  <c r="P90"/>
  <c r="P89"/>
  <c r="P88"/>
  <c r="P87"/>
  <c i="1" r="AU57"/>
  <c i="3" r="BK90"/>
  <c r="BK89"/>
  <c r="J89"/>
  <c r="BK88"/>
  <c r="J88"/>
  <c r="BK87"/>
  <c r="J87"/>
  <c r="J63"/>
  <c r="J32"/>
  <c i="1" r="AG57"/>
  <c i="3" r="J90"/>
  <c r="BE90"/>
  <c r="J35"/>
  <c i="1" r="AV57"/>
  <c i="3" r="F35"/>
  <c i="1" r="AZ57"/>
  <c i="3" r="J65"/>
  <c r="J64"/>
  <c r="J83"/>
  <c r="F83"/>
  <c r="F81"/>
  <c r="E79"/>
  <c r="J58"/>
  <c r="F58"/>
  <c r="F56"/>
  <c r="E54"/>
  <c r="J41"/>
  <c r="J26"/>
  <c r="E26"/>
  <c r="J84"/>
  <c r="J59"/>
  <c r="J25"/>
  <c r="J20"/>
  <c r="E20"/>
  <c r="F84"/>
  <c r="F59"/>
  <c r="J19"/>
  <c r="J14"/>
  <c r="J81"/>
  <c r="J56"/>
  <c r="E7"/>
  <c r="E75"/>
  <c r="E50"/>
  <c i="2" r="J39"/>
  <c r="J38"/>
  <c i="1" r="AY56"/>
  <c i="2" r="J37"/>
  <c i="1" r="AX56"/>
  <c i="2" r="BI159"/>
  <c r="BH159"/>
  <c r="BG159"/>
  <c r="BF159"/>
  <c r="T159"/>
  <c r="R159"/>
  <c r="P159"/>
  <c r="BK159"/>
  <c r="J159"/>
  <c r="BE159"/>
  <c r="BI158"/>
  <c r="BH158"/>
  <c r="BG158"/>
  <c r="BF158"/>
  <c r="T158"/>
  <c r="R158"/>
  <c r="P158"/>
  <c r="BK158"/>
  <c r="J158"/>
  <c r="BE158"/>
  <c r="BI157"/>
  <c r="BH157"/>
  <c r="BG157"/>
  <c r="BF157"/>
  <c r="T157"/>
  <c r="R157"/>
  <c r="P157"/>
  <c r="BK157"/>
  <c r="J157"/>
  <c r="BE157"/>
  <c r="BI151"/>
  <c r="BH151"/>
  <c r="BG151"/>
  <c r="BF151"/>
  <c r="T151"/>
  <c r="T150"/>
  <c r="R151"/>
  <c r="R150"/>
  <c r="P151"/>
  <c r="P150"/>
  <c r="BK151"/>
  <c r="BK150"/>
  <c r="J150"/>
  <c r="J151"/>
  <c r="BE151"/>
  <c r="J72"/>
  <c r="BI148"/>
  <c r="BH148"/>
  <c r="BG148"/>
  <c r="BF148"/>
  <c r="T148"/>
  <c r="R148"/>
  <c r="P148"/>
  <c r="BK148"/>
  <c r="J148"/>
  <c r="BE148"/>
  <c r="BI147"/>
  <c r="BH147"/>
  <c r="BG147"/>
  <c r="BF147"/>
  <c r="T147"/>
  <c r="T146"/>
  <c r="T145"/>
  <c r="R147"/>
  <c r="R146"/>
  <c r="R145"/>
  <c r="P147"/>
  <c r="P146"/>
  <c r="P145"/>
  <c r="BK147"/>
  <c r="BK146"/>
  <c r="J146"/>
  <c r="BK145"/>
  <c r="J145"/>
  <c r="J147"/>
  <c r="BE147"/>
  <c r="J71"/>
  <c r="J70"/>
  <c r="BI143"/>
  <c r="BH143"/>
  <c r="BG143"/>
  <c r="BF143"/>
  <c r="T143"/>
  <c r="T142"/>
  <c r="R143"/>
  <c r="R142"/>
  <c r="P143"/>
  <c r="P142"/>
  <c r="BK143"/>
  <c r="BK142"/>
  <c r="J142"/>
  <c r="J143"/>
  <c r="BE143"/>
  <c r="J69"/>
  <c r="BI140"/>
  <c r="BH140"/>
  <c r="BG140"/>
  <c r="BF140"/>
  <c r="T140"/>
  <c r="R140"/>
  <c r="P140"/>
  <c r="BK140"/>
  <c r="J140"/>
  <c r="BE140"/>
  <c r="BI137"/>
  <c r="BH137"/>
  <c r="BG137"/>
  <c r="BF137"/>
  <c r="T137"/>
  <c r="R137"/>
  <c r="P137"/>
  <c r="BK137"/>
  <c r="J137"/>
  <c r="BE137"/>
  <c r="BI135"/>
  <c r="BH135"/>
  <c r="BG135"/>
  <c r="BF135"/>
  <c r="T135"/>
  <c r="R135"/>
  <c r="P135"/>
  <c r="BK135"/>
  <c r="J135"/>
  <c r="BE135"/>
  <c r="BI133"/>
  <c r="BH133"/>
  <c r="BG133"/>
  <c r="BF133"/>
  <c r="T133"/>
  <c r="T132"/>
  <c r="R133"/>
  <c r="R132"/>
  <c r="P133"/>
  <c r="P132"/>
  <c r="BK133"/>
  <c r="BK132"/>
  <c r="J132"/>
  <c r="J133"/>
  <c r="BE133"/>
  <c r="J68"/>
  <c r="BI129"/>
  <c r="BH129"/>
  <c r="BG129"/>
  <c r="BF129"/>
  <c r="T129"/>
  <c r="R129"/>
  <c r="P129"/>
  <c r="BK129"/>
  <c r="J129"/>
  <c r="BE129"/>
  <c r="BI127"/>
  <c r="BH127"/>
  <c r="BG127"/>
  <c r="BF127"/>
  <c r="T127"/>
  <c r="R127"/>
  <c r="P127"/>
  <c r="BK127"/>
  <c r="J127"/>
  <c r="BE127"/>
  <c r="BI125"/>
  <c r="BH125"/>
  <c r="BG125"/>
  <c r="BF125"/>
  <c r="T125"/>
  <c r="R125"/>
  <c r="P125"/>
  <c r="BK125"/>
  <c r="J125"/>
  <c r="BE125"/>
  <c r="BI120"/>
  <c r="BH120"/>
  <c r="BG120"/>
  <c r="BF120"/>
  <c r="T120"/>
  <c r="R120"/>
  <c r="P120"/>
  <c r="BK120"/>
  <c r="J120"/>
  <c r="BE120"/>
  <c r="BI118"/>
  <c r="BH118"/>
  <c r="BG118"/>
  <c r="BF118"/>
  <c r="T118"/>
  <c r="T117"/>
  <c r="R118"/>
  <c r="R117"/>
  <c r="P118"/>
  <c r="P117"/>
  <c r="BK118"/>
  <c r="BK117"/>
  <c r="J117"/>
  <c r="J118"/>
  <c r="BE118"/>
  <c r="J67"/>
  <c r="BI114"/>
  <c r="BH114"/>
  <c r="BG114"/>
  <c r="BF114"/>
  <c r="T114"/>
  <c r="R114"/>
  <c r="P114"/>
  <c r="BK114"/>
  <c r="J114"/>
  <c r="BE114"/>
  <c r="BI111"/>
  <c r="BH111"/>
  <c r="BG111"/>
  <c r="BF111"/>
  <c r="T111"/>
  <c r="R111"/>
  <c r="P111"/>
  <c r="BK111"/>
  <c r="J111"/>
  <c r="BE111"/>
  <c r="BI107"/>
  <c r="BH107"/>
  <c r="BG107"/>
  <c r="BF107"/>
  <c r="T107"/>
  <c r="T106"/>
  <c r="R107"/>
  <c r="R106"/>
  <c r="P107"/>
  <c r="P106"/>
  <c r="BK107"/>
  <c r="BK106"/>
  <c r="J106"/>
  <c r="J107"/>
  <c r="BE107"/>
  <c r="J66"/>
  <c r="BI104"/>
  <c r="BH104"/>
  <c r="BG104"/>
  <c r="BF104"/>
  <c r="T104"/>
  <c r="R104"/>
  <c r="P104"/>
  <c r="BK104"/>
  <c r="J104"/>
  <c r="BE104"/>
  <c r="BI101"/>
  <c r="BH101"/>
  <c r="BG101"/>
  <c r="BF101"/>
  <c r="T101"/>
  <c r="R101"/>
  <c r="P101"/>
  <c r="BK101"/>
  <c r="J101"/>
  <c r="BE101"/>
  <c r="BI97"/>
  <c r="F39"/>
  <c i="1" r="BD56"/>
  <c i="2" r="BH97"/>
  <c r="F38"/>
  <c i="1" r="BC56"/>
  <c i="2" r="BG97"/>
  <c r="F37"/>
  <c i="1" r="BB56"/>
  <c i="2" r="BF97"/>
  <c r="J36"/>
  <c i="1" r="AW56"/>
  <c i="2" r="F36"/>
  <c i="1" r="BA56"/>
  <c i="2" r="T97"/>
  <c r="T96"/>
  <c r="T95"/>
  <c r="T94"/>
  <c r="R97"/>
  <c r="R96"/>
  <c r="R95"/>
  <c r="R94"/>
  <c r="P97"/>
  <c r="P96"/>
  <c r="P95"/>
  <c r="P94"/>
  <c i="1" r="AU56"/>
  <c i="2" r="BK97"/>
  <c r="BK96"/>
  <c r="J96"/>
  <c r="BK95"/>
  <c r="J95"/>
  <c r="BK94"/>
  <c r="J94"/>
  <c r="J63"/>
  <c r="J32"/>
  <c i="1" r="AG56"/>
  <c i="2" r="J97"/>
  <c r="BE97"/>
  <c r="J35"/>
  <c i="1" r="AV56"/>
  <c i="2" r="F35"/>
  <c i="1" r="AZ56"/>
  <c i="2" r="J65"/>
  <c r="J64"/>
  <c r="J90"/>
  <c r="F90"/>
  <c r="F88"/>
  <c r="E86"/>
  <c r="J58"/>
  <c r="F58"/>
  <c r="F56"/>
  <c r="E54"/>
  <c r="J41"/>
  <c r="J26"/>
  <c r="E26"/>
  <c r="J91"/>
  <c r="J59"/>
  <c r="J25"/>
  <c r="J20"/>
  <c r="E20"/>
  <c r="F91"/>
  <c r="F59"/>
  <c r="J19"/>
  <c r="J14"/>
  <c r="J88"/>
  <c r="J56"/>
  <c r="E7"/>
  <c r="E82"/>
  <c r="E50"/>
  <c i="1" r="BD62"/>
  <c r="BC62"/>
  <c r="BB62"/>
  <c r="BA62"/>
  <c r="AZ62"/>
  <c r="AY62"/>
  <c r="AX62"/>
  <c r="AW62"/>
  <c r="AV62"/>
  <c r="AU62"/>
  <c r="AT62"/>
  <c r="AS62"/>
  <c r="AG62"/>
  <c r="BD55"/>
  <c r="BC55"/>
  <c r="BB55"/>
  <c r="BA55"/>
  <c r="AZ55"/>
  <c r="AY55"/>
  <c r="AX55"/>
  <c r="AW55"/>
  <c r="AV55"/>
  <c r="AU55"/>
  <c r="AT55"/>
  <c r="AS55"/>
  <c r="AG55"/>
  <c r="BD54"/>
  <c r="W33"/>
  <c r="BC54"/>
  <c r="W32"/>
  <c r="BB54"/>
  <c r="W31"/>
  <c r="BA54"/>
  <c r="W30"/>
  <c r="AZ54"/>
  <c r="W29"/>
  <c r="AY54"/>
  <c r="AX54"/>
  <c r="AW54"/>
  <c r="AK30"/>
  <c r="AV54"/>
  <c r="AK29"/>
  <c r="AU54"/>
  <c r="AT54"/>
  <c r="AS54"/>
  <c r="AG54"/>
  <c r="AK26"/>
  <c r="AT65"/>
  <c r="AN65"/>
  <c r="AT64"/>
  <c r="AN64"/>
  <c r="AT63"/>
  <c r="AN63"/>
  <c r="AN62"/>
  <c r="AT61"/>
  <c r="AN61"/>
  <c r="AT60"/>
  <c r="AN60"/>
  <c r="AT59"/>
  <c r="AN59"/>
  <c r="AT58"/>
  <c r="AN58"/>
  <c r="AT57"/>
  <c r="AN57"/>
  <c r="AT56"/>
  <c r="AN56"/>
  <c r="AN55"/>
  <c r="AN54"/>
  <c r="L50"/>
  <c r="AM50"/>
  <c r="AM49"/>
  <c r="L49"/>
  <c r="AM47"/>
  <c r="L47"/>
  <c r="L45"/>
  <c r="L44"/>
  <c r="AK35"/>
</calcChain>
</file>

<file path=xl/sharedStrings.xml><?xml version="1.0" encoding="utf-8"?>
<sst xmlns="http://schemas.openxmlformats.org/spreadsheetml/2006/main">
  <si>
    <t>Export Komplet</t>
  </si>
  <si>
    <t>VZ</t>
  </si>
  <si>
    <t>2.0</t>
  </si>
  <si>
    <t>ZAMOK</t>
  </si>
  <si>
    <t>False</t>
  </si>
  <si>
    <t>{e61db55c-43ce-4146-bfd9-38e5c5343670}</t>
  </si>
  <si>
    <t>0,01</t>
  </si>
  <si>
    <t>21</t>
  </si>
  <si>
    <t>15</t>
  </si>
  <si>
    <t>REKAPITULACE STAVBY</t>
  </si>
  <si>
    <t xml:space="preserve">v ---  níže se nacházejí doplnkové a pomocné údaje k sestavám  --- v</t>
  </si>
  <si>
    <t>Návod na vyplnění</t>
  </si>
  <si>
    <t>0,001</t>
  </si>
  <si>
    <t>Kód:</t>
  </si>
  <si>
    <t>2019/017</t>
  </si>
  <si>
    <t>Měnit lze pouze buňky se žlutým podbarvením!_x000d_
_x000d_
1) v Rekapitulaci stavby vyplňte údaje o Uchazeči (přenesou se do ostatních sestav i v jiných listech)_x000d_
_x000d_
2) na vybraných listech vyplňte v sestavě Soupis prací ceny u položek</t>
  </si>
  <si>
    <t>Stavba:</t>
  </si>
  <si>
    <t>Střední škola chovu koní a jezdectví Kladruby nad Labem</t>
  </si>
  <si>
    <t>KSO:</t>
  </si>
  <si>
    <t/>
  </si>
  <si>
    <t>CC-CZ:</t>
  </si>
  <si>
    <t>Místo:</t>
  </si>
  <si>
    <t>Kladruby nad Labem</t>
  </si>
  <si>
    <t>Datum:</t>
  </si>
  <si>
    <t>13. 12. 2019</t>
  </si>
  <si>
    <t>Zadavatel:</t>
  </si>
  <si>
    <t>IČ:</t>
  </si>
  <si>
    <t>Pardubický kraj</t>
  </si>
  <si>
    <t>DIČ:</t>
  </si>
  <si>
    <t>Uchazeč:</t>
  </si>
  <si>
    <t>Vyplň údaj</t>
  </si>
  <si>
    <t>Projektant:</t>
  </si>
  <si>
    <t>PPP, spo. s r.o., Pardubice</t>
  </si>
  <si>
    <t>True</t>
  </si>
  <si>
    <t>Zpracovatel:</t>
  </si>
  <si>
    <t xml:space="preserve"> </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</si>
  <si>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</si>
  <si>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</si>
  <si>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</si>
  <si>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</si>
  <si>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</si>
  <si>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</si>
  <si>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</si>
  <si>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</si>
  <si>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</si>
  <si>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</si>
  <si>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</si>
  <si>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</si>
  <si>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</si>
  <si>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</si>
  <si>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</si>
  <si>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</si>
  <si>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</si>
  <si>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</si>
  <si>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</si>
  <si>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</si>
  <si>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</si>
  <si>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</si>
  <si>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</si>
  <si>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</si>
  <si>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</si>
  <si>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</si>
  <si>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</si>
  <si>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</si>
  <si>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</si>
  <si>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</si>
  <si>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</si>
  <si>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</si>
  <si>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</si>
  <si>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</si>
  <si>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</si>
  <si>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</si>
  <si>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</si>
  <si>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</si>
  <si>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</si>
  <si>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</si>
  <si>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SO.01</t>
  </si>
  <si>
    <t>SO.01 Oprava zařízení plynové kotelny</t>
  </si>
  <si>
    <t>STA</t>
  </si>
  <si>
    <t>1</t>
  </si>
  <si>
    <t>{9470e401-2abf-40a1-9881-724e5263ee63}</t>
  </si>
  <si>
    <t>2</t>
  </si>
  <si>
    <t>/</t>
  </si>
  <si>
    <t>a</t>
  </si>
  <si>
    <t>Stavební část</t>
  </si>
  <si>
    <t>Soupis</t>
  </si>
  <si>
    <t>{325ef998-9aeb-447d-b2ad-9713d0bf1ce5}</t>
  </si>
  <si>
    <t>b</t>
  </si>
  <si>
    <t>Zdravotně technické instalace</t>
  </si>
  <si>
    <t>{6051b60c-f9af-4829-b10f-00997c106d51}</t>
  </si>
  <si>
    <t>c</t>
  </si>
  <si>
    <t>Vzduchotechnika</t>
  </si>
  <si>
    <t>{c894b0da-85a6-44d4-a1be-79df9bc6e7c6}</t>
  </si>
  <si>
    <t>d</t>
  </si>
  <si>
    <t>Vytápění</t>
  </si>
  <si>
    <t>{bd9527f8-b787-4572-8c89-4075ea70925b}</t>
  </si>
  <si>
    <t>e</t>
  </si>
  <si>
    <t>Měření a regulace</t>
  </si>
  <si>
    <t>{4e781559-fd1f-4583-8f07-06616ba8aedd}</t>
  </si>
  <si>
    <t>f</t>
  </si>
  <si>
    <t>VRN</t>
  </si>
  <si>
    <t>{7b50caff-0e7b-47a8-8a81-36afde350c74}</t>
  </si>
  <si>
    <t>SO.02</t>
  </si>
  <si>
    <t>SO.02 Oprava zařízení plynové kotelny BJ školníka - stavební část</t>
  </si>
  <si>
    <t>{1527d321-ae26-48f5-b3f8-f633990e8b0f}</t>
  </si>
  <si>
    <t>{99b1a212-7a6b-4597-a842-c7e27277bc42}</t>
  </si>
  <si>
    <t>{be72765e-083f-447c-82ee-50bf94e74a83}</t>
  </si>
  <si>
    <t>{bc106ecf-db8a-47d2-a322-a81b8ff5599a}</t>
  </si>
  <si>
    <t>KRYCÍ LIST SOUPISU PRACÍ</t>
  </si>
  <si>
    <t>Objekt:</t>
  </si>
  <si>
    <t>SO.01 - SO.01 Oprava zařízení plynové kotelny</t>
  </si>
  <si>
    <t>Soupis:</t>
  </si>
  <si>
    <t>a - Stavební část</t>
  </si>
  <si>
    <t>REKAPITULACE ČLENĚNÍ SOUPISU PRACÍ</t>
  </si>
  <si>
    <t>Kód dílu - Popis</t>
  </si>
  <si>
    <t>Cena celkem [CZK]</t>
  </si>
  <si>
    <t>-1</t>
  </si>
  <si>
    <t>HSV - Práce a dodávky HSV</t>
  </si>
  <si>
    <t xml:space="preserve">    3 - Svislé a kompletní konstrukce</t>
  </si>
  <si>
    <t xml:space="preserve">    6 - Úpravy povrchů, podlahy a osazování výplní</t>
  </si>
  <si>
    <t xml:space="preserve">    9 - Ostatní konstrukce a práce, bourání</t>
  </si>
  <si>
    <t xml:space="preserve">    997 - Přesun sutě</t>
  </si>
  <si>
    <t xml:space="preserve">    998 - Přesun hmot</t>
  </si>
  <si>
    <t>PSV - Práce a dodávky PSV</t>
  </si>
  <si>
    <t xml:space="preserve">    764 - Konstrukce klempířské</t>
  </si>
  <si>
    <t xml:space="preserve">    784 - Dokončovací práce - malby a tapety</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</si>
  <si>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</si>
  <si>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</si>
  <si>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</si>
  <si>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</si>
  <si>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</si>
  <si>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</si>
  <si>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</si>
  <si>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</si>
  <si>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</si>
  <si>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</si>
  <si>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</si>
  <si>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</si>
  <si>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</si>
  <si>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</si>
  <si>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</si>
  <si>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</si>
  <si>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3</t>
  </si>
  <si>
    <t>Svislé a kompletní konstrukce</t>
  </si>
  <si>
    <t>K</t>
  </si>
  <si>
    <t>310238411</t>
  </si>
  <si>
    <t>Zazdívka otvorů ve zdivu nadzákladovém cihlami pálenými plochy přes 0,25 m2 do 1 m2 na maltu cementovou</t>
  </si>
  <si>
    <t>m3</t>
  </si>
  <si>
    <t>CS ÚRS 2019 02</t>
  </si>
  <si>
    <t>4</t>
  </si>
  <si>
    <t>-1310393900</t>
  </si>
  <si>
    <t>VV</t>
  </si>
  <si>
    <t>0,5*1*0,3</t>
  </si>
  <si>
    <t>0,1*0,3*0,9</t>
  </si>
  <si>
    <t>Součet"POZN. 05</t>
  </si>
  <si>
    <t>317944321</t>
  </si>
  <si>
    <t>Válcované nosníky dodatečně osazované do připravených otvorů bez zazdění hlav do č. 12</t>
  </si>
  <si>
    <t>t</t>
  </si>
  <si>
    <t>815956979</t>
  </si>
  <si>
    <t>PSC</t>
  </si>
  <si>
    <t xml:space="preserve">Poznámka k souboru cen:_x000d_
1. V cenách jsou zahrnuty náklady na dodávku a montáž válcovaných nosníků._x000d_
2. Ceny jsou určeny pouze pro ocenění konstrukce překladů nad otvory._x000d_
</t>
  </si>
  <si>
    <t>4,03*0,8*2/1000"POZN. 05</t>
  </si>
  <si>
    <t>M</t>
  </si>
  <si>
    <t>13010420</t>
  </si>
  <si>
    <t>úhelník ocelový rovnostranný jakost 11 375 50x50x5mm</t>
  </si>
  <si>
    <t>8</t>
  </si>
  <si>
    <t>-294607224</t>
  </si>
  <si>
    <t>4,03*0,8*2/1000*1,15"POZN. 05</t>
  </si>
  <si>
    <t>6</t>
  </si>
  <si>
    <t>Úpravy povrchů, podlahy a osazování výplní</t>
  </si>
  <si>
    <t>612335223</t>
  </si>
  <si>
    <t>Cementová omítka jednotlivých malých ploch štuková na stěnách, plochy jednotlivě přes 0,25 do 1 m2</t>
  </si>
  <si>
    <t>kus</t>
  </si>
  <si>
    <t>-154277501</t>
  </si>
  <si>
    <t>5*2"POZN.04</t>
  </si>
  <si>
    <t>1"POZN. 05</t>
  </si>
  <si>
    <t>Součet</t>
  </si>
  <si>
    <t>5</t>
  </si>
  <si>
    <t>624631222R</t>
  </si>
  <si>
    <t>Tmelení spáry včetně penetračního nátěru tmelem silikonovým, šířky spáry přes 15 do 20 mm</t>
  </si>
  <si>
    <t>m</t>
  </si>
  <si>
    <t>vlastní</t>
  </si>
  <si>
    <t>-1670205709</t>
  </si>
  <si>
    <t xml:space="preserve">Poznámka k souboru cen:_x000d_
1. V cenách tmelení spáry jsou započteny i náklady na očištění podkladu, ochranu okolí hrany spáry papírovou páskou a na penetrační nátěr._x000d_
2. V cenách těsnění spáry jsou započteny i náklady na vyplnění spáry PUR pěnou a vložení pásky do silikonového tmelu._x000d_
</t>
  </si>
  <si>
    <t>0,41*5*2"POZN.04 zvenku i zevnitř</t>
  </si>
  <si>
    <t>632450132</t>
  </si>
  <si>
    <t>Potěr cementový vyrovnávací ze suchých směsí v ploše o průměrné (střední) tl. přes 20 do 30 mm</t>
  </si>
  <si>
    <t>m2</t>
  </si>
  <si>
    <t>-1453579839</t>
  </si>
  <si>
    <t xml:space="preserve">Poznámka k souboru cen:_x000d_
1. Ceny –0121 až –0124 jsou určeny pro vyrovnávací potěr v pásu vodorovný nebo ve spádu do 15° na zdivu jako podklad pod izolaci, pod parapety z prefabrikovaných dílců, pod oplechování, jako podklad pro uložení ocelových profilů, překladů, stropních nosníků, apod._x000d_
2. Ceny –0131 až –0134 jsou určeny pro vyrovnávací potěr v ploše na stropech z prefabrikovaných dílců jako podklad pod izolaci, pod podlahové konstrukce apod., na mazaninách jen jako podklad pod izolaci proti vodě, jako ochrana izolace shora tvořící lože při kladení plošných prefa panelů (např. v kanálech)._x000d_
3. Ceny –0131 až –0134 lze použít i pro podlévání provizorně podklínovaných patek usazených strojů a technologických zařízení, s náležitým zatemováním hutné malty._x000d_
4. V cenách jsou započteny i náklady na základní stržení povrchu potěru s urovnáním vibrační lištou nebo dřevěným hladítkem._x000d_
</t>
  </si>
  <si>
    <t>5"POZN. 06 - vyrovnání pod nové oplechování hlavy komínu</t>
  </si>
  <si>
    <t>9</t>
  </si>
  <si>
    <t>Ostatní konstrukce a práce, bourání</t>
  </si>
  <si>
    <t>7</t>
  </si>
  <si>
    <t>949101111</t>
  </si>
  <si>
    <t>Lešení pomocné pracovní pro objekty pozemních staveb pro zatížení do 150 kg/m2, o výšce lešeňové podlahy do 1,9 m</t>
  </si>
  <si>
    <t>404672300</t>
  </si>
  <si>
    <t xml:space="preserve">Poznámka k souboru cen:_x000d_
1. V ceně jsou započteny i náklady na montáž, opotřebení a demontáž lešení._x000d_
2. V ceně nejsou započteny náklady na manipulaci s lešením; tyto jsou již zahrnuty v cenách příslušných stavebních prací._x000d_
3. Množství měrných jednotek se určuje m2 podlahové plochy, na které se práce provádí._x000d_
</t>
  </si>
  <si>
    <t>952901221</t>
  </si>
  <si>
    <t>Vyčištění budov nebo objektů před předáním do užívání průmyslových budov a objektů výrobních, skladovacích, garáží, dílen nebo hal apod. s nespalnou podlahou jakékoliv výšky podlaží</t>
  </si>
  <si>
    <t>772554349</t>
  </si>
  <si>
    <t xml:space="preserve">Poznámka k souboru cen:_x000d_
1. Cenu -1111 lze použít i pro vyčištění půdy a rovné střechy budov, pokud definitivní úprava umožňuje, aby se ploché střechy používalo jako terasy, nebo tehdy, když je nutno čistit konstrukce na těchto střechách (světlíky, dveře apod.). Do výměry se započítávají jednou třetinou plochy._x000d_
2. Střešní plochy hal se světlíky nebo okny se oceňují jako podlaží cenou -1221._x000d_
3. Množství měrných jednotek se určuje v m2 půdorysné plochy každého podlaží, dané vnějším obrysem podlaží budovy. Plochy balkonů se přičítají._x000d_
4. v ceně -1111 a -1114 jsou započteny náklady na zametení a umytí podlah, dlažeb, obkladů, schodů v místnostech, chodbách a schodištích, vyčištění a umytí oken, dveří s rámy, zárubněmi, umytí a vyčištění jiných zasklených a natíraných ploch a zařizovacích předmětů._x000d_
5. V ceně -1221 jsou započteny náklady na zametení podlahy, umytí dlažeb nebo keramických podlah v přilehlých místnostech, chodbách a schodištích, umytí obkladů, schodů, vyčištění a umytí oken a dveří s rámy a zárubněmi, umytí a vyčištění jiných zasklených a natíraných ploch a zařizovacích předmětů._x000d_
6. V ceně -1311 jsou započteny náklady na zametení a čištění dlažeb, umytí, vyčištění okenních a dveřních rámů a zařizovacích předmětů._x000d_
7. V ceně -1411 jsou započteny náklady na vynesení zbytků stavebního rumu, kropení a 2x zametení podlah, oprášení stěn a výplní otvorů._x000d_
</t>
  </si>
  <si>
    <t>(1,27+4,57)*4,86</t>
  </si>
  <si>
    <t>-(1,27*3,37)</t>
  </si>
  <si>
    <t>971033541</t>
  </si>
  <si>
    <t>Vybourání otvorů ve zdivu základovém nebo nadzákladovém z cihel, tvárnic, příčkovek z cihel pálených na maltu vápennou nebo vápenocementovou plochy do 1 m2, tl. do 300 mm</t>
  </si>
  <si>
    <t>-1122265054</t>
  </si>
  <si>
    <t>0,5*1*0,3"POZN. 05</t>
  </si>
  <si>
    <t>10</t>
  </si>
  <si>
    <t>974031384</t>
  </si>
  <si>
    <t>Vysekání rýh ve zdivu cihelném na maltu vápennou nebo vápenocementovou pro komínové nebo ventilační průduchy do hl. 300 mm a šířky do 150 mm</t>
  </si>
  <si>
    <t>-984307777</t>
  </si>
  <si>
    <t>0,9*2"POZN. 05 pro vložení L</t>
  </si>
  <si>
    <t>11</t>
  </si>
  <si>
    <t>977151122</t>
  </si>
  <si>
    <t>Jádrové vrty diamantovými korunkami do stavebních materiálů (železobetonu, betonu, cihel, obkladů, dlažeb, kamene) průměru přes 120 do 130 mm</t>
  </si>
  <si>
    <t>1092854160</t>
  </si>
  <si>
    <t xml:space="preserve">Poznámka k souboru cen:_x000d_
1. V cenách jsou započteny i náklady na rozměření, ukotvení vrtacího stroje, vrtání, opotřebení diamantových vrtacích korunek a spotřebu vody._x000d_
2. V cenách -1211 až -1233 pro dovrchní vrty jsou započteny i náklady na odsátí výplachové vody z vrtu._x000d_
</t>
  </si>
  <si>
    <t>0,5*5"POZN.04</t>
  </si>
  <si>
    <t>997</t>
  </si>
  <si>
    <t>Přesun sutě</t>
  </si>
  <si>
    <t>12</t>
  </si>
  <si>
    <t>997013211</t>
  </si>
  <si>
    <t>Vnitrostaveništní doprava suti a vybouraných hmot vodorovně do 50 m svisle ručně pro budovy a haly výšky do 6 m</t>
  </si>
  <si>
    <t>1475179880</t>
  </si>
  <si>
    <t xml:space="preserve">Poznámka k souboru cen:_x000d_
1. V cenách -3111 až -3217 jsou započteny i náklady na:_x000d_
a) vodorovnou dopravu na uvedenou vzdálenost,_x000d_
b) svislou dopravu pro uvedenou výšku budovy,_x000d_
c) naložení na vodorovný dopravní prostředek pro odvoz na skládku nebo meziskládku,_x000d_
d) náklady na rozhrnutí a urovnání suti na dopravním prostředku._x000d_
2. Jestliže se pro svislý přesun použije shoz nebo zařízení investora (např. výtah v budově), užijí se pro ocenění vodorovné dopravy suti ceny -3111, 3151 a -3211 pro budovy a haly výšky do 6 m._x000d_
3. Montáž, demontáž a pronájem shozu se ocení cenami souboru cen 997 01-33 Shoz suti._x000d_
4. Ceny -3151 až -3162 lze použít v případě, kdy dochází ke ztížení dopravy suti např. tím, že není možné instalovat jeřáb._x000d_
</t>
  </si>
  <si>
    <t>13</t>
  </si>
  <si>
    <t>997013501</t>
  </si>
  <si>
    <t>Odvoz suti a vybouraných hmot na skládku nebo meziskládku se složením, na vzdálenost do 1 km</t>
  </si>
  <si>
    <t>-1988523189</t>
  </si>
  <si>
    <t xml:space="preserve">Poznámka k souboru cen:_x000d_
1. Délka odvozu suti je vzdálenost od místa naložení suti na dopravní prostředek až po místo složení na určené skládce nebo meziskládce._x000d_
2. V ceně -3501 jsou započteny i náklady na složení suti na skládku nebo meziskládku._x000d_
3. Ceny jsou určeny pro odvoz suti na skládku nebo meziskládku jakýmkoliv způsobem silniční dopravy (i prostřednictvím kontejnerů)._x000d_
4. Odvoz suti z meziskládky se oceňuje cenou 997 01-3511._x000d_
</t>
  </si>
  <si>
    <t>14</t>
  </si>
  <si>
    <t>997013509</t>
  </si>
  <si>
    <t>Odvoz suti a vybouraných hmot na skládku nebo meziskládku se složením, na vzdálenost Příplatek k ceně za každý další i započatý 1 km přes 1 km</t>
  </si>
  <si>
    <t>-860861940</t>
  </si>
  <si>
    <t>0,578*9</t>
  </si>
  <si>
    <t>997013803</t>
  </si>
  <si>
    <t>Poplatek za uložení stavebního odpadu na skládce (skládkovné) cihelného zatříděného do Katalogu odpadů pod kódem 170 102</t>
  </si>
  <si>
    <t>-760391308</t>
  </si>
  <si>
    <t xml:space="preserve">Poznámka k souboru cen:_x000d_
1. Ceny uvedené v souboru cen je doporučeno upravit podle aktuálních cen místně příslušné skládky odpadů._x000d_
2. Uložení odpadů neuvedených v souboru cen se oceňuje individuálně._x000d_
3. V cenách je započítán poplatek za ukládaní odpadu dle zákona 185/2001 Sb._x000d_
4. Případné drcení stavebního odpadu lze ocenit souborem cen 997 00-60 Drcení stavebního odpadu z katalogu 800-6 Demolice objektů._x000d_
</t>
  </si>
  <si>
    <t>998</t>
  </si>
  <si>
    <t>Přesun hmot</t>
  </si>
  <si>
    <t>16</t>
  </si>
  <si>
    <t>998018001</t>
  </si>
  <si>
    <t>Přesun hmot pro budovy občanské výstavby, bydlení, výrobu a služby ruční - bez užití mechanizace vodorovná dopravní vzdálenost do 100 m pro budovy s jakoukoliv nosnou konstrukcí výšky do 6 m</t>
  </si>
  <si>
    <t>-1068453036</t>
  </si>
  <si>
    <t xml:space="preserve">Poznámka k souboru cen:_x000d_
1. Ceny -7001 až -7006 lze použít v případě, kdy dochází ke ztížení přesunu např. tím, že není možné instalovat jeřáb._x000d_
2. K cenám -7001 až -7006 lze použít příplatky za zvětšený přesun -1014 až -1019, -2034 až -2039 nebo -2114 až 2119._x000d_
3. Jestliže pro svislý přesun používá zařízení investora (např. výtah v budově), užijí se pro ocenění přesunu hmot ceny stanovené pro nejmenší výšku, tj. 6 m._x000d_
</t>
  </si>
  <si>
    <t>PSV</t>
  </si>
  <si>
    <t>Práce a dodávky PSV</t>
  </si>
  <si>
    <t>764</t>
  </si>
  <si>
    <t>Konstrukce klempířské</t>
  </si>
  <si>
    <t>17</t>
  </si>
  <si>
    <t>764214411R</t>
  </si>
  <si>
    <t>Oprava oplechování hlavy komínu z Pz včetně demontáže původního oplechování a včetně oplechování nových vyústění potrubí (napojení oplechování na typovou manžetu potrubí ÚT)</t>
  </si>
  <si>
    <t>-2021062416</t>
  </si>
  <si>
    <t>18</t>
  </si>
  <si>
    <t>998764103</t>
  </si>
  <si>
    <t>Přesun hmot pro konstrukce klempířské stanovený z hmotnosti přesunovaného materiálu vodorovná dopravní vzdálenost do 50 m v objektech výšky přes 12 do 24 m</t>
  </si>
  <si>
    <t>439937337</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</si>
  <si>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-4181 pro přesun prováděný bez použití mechanizace, tj. za ztížených podmínek, lze použít pouze pro hmotnost materiálu, která se tímto způsobem skutečně přemísťuje._x000d_
</t>
  </si>
  <si>
    <t>784</t>
  </si>
  <si>
    <t>Dokončovací práce - malby a tapety</t>
  </si>
  <si>
    <t>19</t>
  </si>
  <si>
    <t>784121001</t>
  </si>
  <si>
    <t>Oškrabání malby v místnostech výšky do 3,80 m</t>
  </si>
  <si>
    <t>1007385146</t>
  </si>
  <si>
    <t xml:space="preserve">Poznámka k souboru cen:_x000d_
1. Cenami souboru cen se oceňuje jakýkoli počet současně škrabaných vrstev barvy._x000d_
</t>
  </si>
  <si>
    <t>(4,86+4,86+1,27+4,57+1,27+4,57)*3,4</t>
  </si>
  <si>
    <t>Součet"POZN. 07</t>
  </si>
  <si>
    <t>20</t>
  </si>
  <si>
    <t>784121011</t>
  </si>
  <si>
    <t>Rozmývání podkladu po oškrabání malby v místnostech výšky do 3,80 m</t>
  </si>
  <si>
    <t>-1482057628</t>
  </si>
  <si>
    <t>784181101</t>
  </si>
  <si>
    <t>Penetrace podkladu jednonásobná základní akrylátová v místnostech výšky do 3,80 m</t>
  </si>
  <si>
    <t>-1664921976</t>
  </si>
  <si>
    <t>22</t>
  </si>
  <si>
    <t>784221101</t>
  </si>
  <si>
    <t>Malby z malířských směsí otěruvzdorných za sucha dvojnásobné, bílé za sucha otěruvzdorné dobře v místnostech výšky do 3,80 m</t>
  </si>
  <si>
    <t>1751854663</t>
  </si>
  <si>
    <t>b - Zdravotně technické instalace</t>
  </si>
  <si>
    <t xml:space="preserve">    721 - Zdravotechnika</t>
  </si>
  <si>
    <t>721</t>
  </si>
  <si>
    <t>Zdravotechnika</t>
  </si>
  <si>
    <t>R1</t>
  </si>
  <si>
    <t>ZTI - viz samostatný rozpočet</t>
  </si>
  <si>
    <t>kpl</t>
  </si>
  <si>
    <t>1971456230</t>
  </si>
  <si>
    <t>c - Vzduchotechnika</t>
  </si>
  <si>
    <t xml:space="preserve">    751 - Vzduchotechnika</t>
  </si>
  <si>
    <t>751</t>
  </si>
  <si>
    <t>Vzduchotechnika - viz samostatný rozpočet</t>
  </si>
  <si>
    <t>142638640</t>
  </si>
  <si>
    <t>d - Vytápění</t>
  </si>
  <si>
    <t xml:space="preserve">    731 - Ústřední vytápění</t>
  </si>
  <si>
    <t>731</t>
  </si>
  <si>
    <t>Ústřední vytápění</t>
  </si>
  <si>
    <t>Vytápění - viz samostatný rozpočet</t>
  </si>
  <si>
    <t>-1623719337</t>
  </si>
  <si>
    <t>e - Měření a regulace</t>
  </si>
  <si>
    <t>M - Práce a dodávky M</t>
  </si>
  <si>
    <t xml:space="preserve">    36-M - Montáž prov.,měř. a regul. zařízení</t>
  </si>
  <si>
    <t>Práce a dodávky M</t>
  </si>
  <si>
    <t>36-M</t>
  </si>
  <si>
    <t>Montáž prov.,měř. a regul. zařízení</t>
  </si>
  <si>
    <t>Měření a regulace - viz samostatný rozpočet</t>
  </si>
  <si>
    <t>64</t>
  </si>
  <si>
    <t>-1156089833</t>
  </si>
  <si>
    <t>f - VRN</t>
  </si>
  <si>
    <t>VRN - Vedlejší rozpočtové náklady</t>
  </si>
  <si>
    <t xml:space="preserve">    VRN1 - Průzkumné, geodetické a projektové práce</t>
  </si>
  <si>
    <t xml:space="preserve">    VRN3 - Zařízení staveniště</t>
  </si>
  <si>
    <t xml:space="preserve">    VRN4 - Inženýrská činnost</t>
  </si>
  <si>
    <t>Vedlejší rozpočtové náklady</t>
  </si>
  <si>
    <t>VRN1</t>
  </si>
  <si>
    <t>Průzkumné, geodetické a projektové práce</t>
  </si>
  <si>
    <t>013254000</t>
  </si>
  <si>
    <t>Dokumentace skutečného provedení stavby</t>
  </si>
  <si>
    <t>1024</t>
  </si>
  <si>
    <t>427728248</t>
  </si>
  <si>
    <t>VRN3</t>
  </si>
  <si>
    <t>Zařízení staveniště</t>
  </si>
  <si>
    <t>030001000</t>
  </si>
  <si>
    <t>-467069830</t>
  </si>
  <si>
    <t>VRN4</t>
  </si>
  <si>
    <t>Inženýrská činnost</t>
  </si>
  <si>
    <t>045002000</t>
  </si>
  <si>
    <t>Kompletační a koordinační činnost</t>
  </si>
  <si>
    <t>1803005605</t>
  </si>
  <si>
    <t>SO.02 - SO.02 Oprava zařízení plynové kotelny BJ školníka - stavební část</t>
  </si>
  <si>
    <t xml:space="preserve">    776 - Podlahy povlakové</t>
  </si>
  <si>
    <t>611325222</t>
  </si>
  <si>
    <t>Vápenocementová omítka jednotlivých malých ploch štuková na stropech, plochy jednotlivě přes 0,09 do 0,25 m2</t>
  </si>
  <si>
    <t>-2049115455</t>
  </si>
  <si>
    <t>612325222</t>
  </si>
  <si>
    <t>Vápenocementová omítka jednotlivých malých ploch štuková na stěnách, plochy jednotlivě přes 0,09 do 0,25 m2</t>
  </si>
  <si>
    <t>-1205332404</t>
  </si>
  <si>
    <t>2*2</t>
  </si>
  <si>
    <t>12*2</t>
  </si>
  <si>
    <t>952901111</t>
  </si>
  <si>
    <t>Vyčištění budov nebo objektů před předáním do užívání budov bytové nebo občanské výstavby, světlé výšky podlaží do 4 m</t>
  </si>
  <si>
    <t>-84891424</t>
  </si>
  <si>
    <t>977151116</t>
  </si>
  <si>
    <t>Jádrové vrty diamantovými korunkami do stavebních materiálů (železobetonu, betonu, cihel, obkladů, dlažeb, kamene) průměru přes 70 do 80 mm</t>
  </si>
  <si>
    <t>-466830251</t>
  </si>
  <si>
    <t>0,9*2</t>
  </si>
  <si>
    <t>0,25*2</t>
  </si>
  <si>
    <t>0,15*12</t>
  </si>
  <si>
    <t>977151212</t>
  </si>
  <si>
    <t>Jádrové vrty diamantovými korunkami do stavebních materiálů (železobetonu, betonu, cihel, obkladů, dlažeb, kamene) dovrchní (směrem vzhůru), průměru přes 35 do 40 mm</t>
  </si>
  <si>
    <t>-1512393763</t>
  </si>
  <si>
    <t>0,3*10</t>
  </si>
  <si>
    <t>1887905023</t>
  </si>
  <si>
    <t>1326311758</t>
  </si>
  <si>
    <t>448482388</t>
  </si>
  <si>
    <t>0,112*9</t>
  </si>
  <si>
    <t>2023215121</t>
  </si>
  <si>
    <t>2142965945</t>
  </si>
  <si>
    <t>776</t>
  </si>
  <si>
    <t>Podlahy povlakové</t>
  </si>
  <si>
    <t>776201910</t>
  </si>
  <si>
    <t>Ostatní opravy výměna poškozené povlakové podlahoviny bez podložky, s vyříznutím a očistěním podkladu plochy do 0,25 m2</t>
  </si>
  <si>
    <t>1472141245</t>
  </si>
  <si>
    <t xml:space="preserve">Poznámka k souboru cen:_x000d_
1. V ceně 776 20-1921 jsou započteny náklady na vysátí podlahy a setření vlhkým mopem._x000d_
</t>
  </si>
  <si>
    <t>284121000</t>
  </si>
  <si>
    <t>krytina podlahová PVC - dle původní podlahoviny</t>
  </si>
  <si>
    <t>32</t>
  </si>
  <si>
    <t>-1656618781</t>
  </si>
  <si>
    <t>0,25*10</t>
  </si>
  <si>
    <t>998776101</t>
  </si>
  <si>
    <t>Přesun hmot pro podlahy povlakové stanovený z hmotnosti přesunovaného materiálu vodorovná dopravní vzdálenost do 50 m v objektech výšky do 6 m</t>
  </si>
  <si>
    <t>-15667151</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</si>
  <si>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-6181 pro přesun prováděný bez použití mechanizace, tj. za ztížených podmínek, lze použít pouze pro hmotnost materiálu, která se tímto způsobem skutečně přemísťuje._x000d_
</t>
  </si>
  <si>
    <t>b - Vytápění</t>
  </si>
  <si>
    <t>1518018969</t>
  </si>
  <si>
    <t>c - Měření a regulace</t>
  </si>
  <si>
    <t>-1361476073</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</si>
  <si>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</si>
  <si>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</si>
  <si>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</si>
  <si>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</si>
  <si>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rFont val="Trebuchet MS"/>
        <charset val="238"/>
        <i val="1"/>
        <color auto="1"/>
        <sz val="9"/>
        <scheme val="none"/>
      </rPr>
      <t xml:space="preserve">Rekapitulace stavby </t>
    </r>
    <r>
      <rPr>
        <rFont val="Trebuchet MS"/>
        <charset val="238"/>
        <color auto="1"/>
        <sz val="9"/>
        <scheme val="none"/>
      </rPr>
      <t>obsahuje sestavu Rekapitulace stavby a Rekapitulace objektů stavby a soupisů prací.</t>
    </r>
  </si>
  <si>
    <r>
      <t xml:space="preserve">V sestavě </t>
    </r>
    <r>
      <rPr>
        <rFont val="Trebuchet MS"/>
        <charset val="238"/>
        <b val="1"/>
        <color auto="1"/>
        <sz val="9"/>
        <scheme val="none"/>
      </rPr>
      <t>Rekapitulace stavby</t>
    </r>
    <r>
      <rPr>
        <rFont val="Trebuchet MS"/>
        <charset val="238"/>
        <color auto="1"/>
        <sz val="9"/>
        <scheme val="none"/>
      </rPr>
      <t xml:space="preserve"> jsou uvedeny informace identifikující předmět veřejné zakázky na stavební práce, KSO, CC-CZ, CZ-CPV, CZ-CPA a rekapitulaci </t>
    </r>
  </si>
  <si>
    <t>celkové nabídkové ceny uchazeče.</t>
  </si>
  <si>
    <t xml:space="preserve">Termínem "uchazeč" (resp. zhotovitel) se myslí "účastník zadávacího řízení" ve smyslu zákona o zadávání veřejných zakázek. </t>
  </si>
  <si>
    <r>
      <t xml:space="preserve">V sestavě </t>
    </r>
    <r>
      <rPr>
        <rFont val="Trebuchet MS"/>
        <charset val="238"/>
        <b val="1"/>
        <color auto="1"/>
        <sz val="9"/>
        <scheme val="none"/>
      </rPr>
      <t>Rekapitulace objektů stavby a soupisů prací</t>
    </r>
    <r>
      <rPr>
        <rFont val="Trebuchet MS"/>
        <charset val="238"/>
        <color auto="1"/>
        <sz val="9"/>
        <scheme val="none"/>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</si>
  <si>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</si>
  <si>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</si>
  <si>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</si>
  <si>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</si>
  <si>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</si>
  <si>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</si>
  <si>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</si>
  <si>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</si>
  <si>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Vedlejší a ostatní náklady</t>
  </si>
  <si>
    <t>OST</t>
  </si>
  <si>
    <t>Ostatní</t>
  </si>
  <si>
    <t>Soupis prací pro daný typ objektu</t>
  </si>
  <si>
    <r>
      <rPr>
        <rFont val="Trebuchet MS"/>
        <charset val="238"/>
        <i val="1"/>
        <color auto="1"/>
        <sz val="9"/>
        <scheme val="none"/>
      </rPr>
      <t xml:space="preserve">Soupis prací </t>
    </r>
    <r>
      <rPr>
        <rFont val="Trebuchet MS"/>
        <charset val="238"/>
        <color auto="1"/>
        <sz val="9"/>
        <scheme val="none"/>
      </rPr>
      <t>pro jednotlivé objekty obsahuje sestavy Krycí list soupisu prací, Rekapitulace členění soupisu prací, Soupis prací. Za soupis prací může být považován</t>
    </r>
  </si>
  <si>
    <t>i objekt stavby v případě, že neobsahuje podřízenou zakázku.</t>
  </si>
  <si>
    <r>
      <rPr>
        <rFont val="Trebuchet MS"/>
        <charset val="238"/>
        <b val="1"/>
        <color auto="1"/>
        <sz val="9"/>
        <scheme val="none"/>
      </rPr>
      <t>Krycí list soupisu</t>
    </r>
    <r>
      <rPr>
        <rFont val="Trebuchet MS"/>
        <charset val="238"/>
        <color auto="1"/>
        <sz val="9"/>
        <scheme val="none"/>
      </rPr>
      <t xml:space="preserve"> obsahuje rekapitulaci informací o předmětu veřejné zakázky ze sestavy Rekapitulace stavby, informaci o zařazení objektu do KSO, </t>
    </r>
  </si>
  <si>
    <t>CC-CZ, CZ-CPV, CZ-CPA a rekapitulaci celkové nabídkové ceny uchazeče za aktuální soupis prací.</t>
  </si>
  <si>
    <r>
      <rPr>
        <rFont val="Trebuchet MS"/>
        <charset val="238"/>
        <b val="1"/>
        <color auto="1"/>
        <sz val="9"/>
        <scheme val="none"/>
      </rPr>
      <t>Rekapitulace členění soupisu prací</t>
    </r>
    <r>
      <rPr>
        <rFont val="Trebuchet MS"/>
        <charset val="238"/>
        <color auto="1"/>
        <sz val="9"/>
        <scheme val="none"/>
      </rPr>
      <t xml:space="preserve"> obsahuje rekapitulaci soupisu prací ve všech úrovních členění soupisu tak, jak byla tato členění použita (např. </t>
    </r>
  </si>
  <si>
    <t>stavební díly, funkční díly, případně jiné členění) s rekapitulací nabídkové ceny.</t>
  </si>
  <si>
    <r>
      <rPr>
        <rFont val="Trebuchet MS"/>
        <charset val="238"/>
        <b val="1"/>
        <color auto="1"/>
        <sz val="9"/>
        <scheme val="none"/>
      </rPr>
      <t xml:space="preserve">Soupis prací </t>
    </r>
    <r>
      <rPr>
        <rFont val="Trebuchet MS"/>
        <charset val="238"/>
        <color auto="1"/>
        <sz val="9"/>
        <scheme val="none"/>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</si>
  <si>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</si>
  <si>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</si>
  <si>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</si>
  <si>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</si>
  <si>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 xml:space="preserve">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</si>
  <si>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</si>
  <si>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</si>
  <si>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</si>
  <si>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</si>
  <si>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</si>
  <si>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</si>
  <si>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</si>
  <si>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</si>
  <si>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</si>
  <si>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</si>
  <si>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</si>
  <si>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</si>
  <si>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</si>
  <si>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</si>
  <si>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</si>
  <si>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</si>
  <si>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</si>
  <si>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</si>
  <si>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</si>
  <si>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</si>
  <si>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</si>
  <si>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</si>
  <si>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</si>
  <si>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měla by být všechna tato pole vyplněna nenulovými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</si>
  <si>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</si>
  <si>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</si>
  <si>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</si>
  <si>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</si>
  <si>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v tomto případě by měl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</si>
  <si>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</si>
  <si>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Obě pole - J.materiál, J.Montáž u jedné položky by však neměly být vyplněny nulou.</t>
  </si>
  <si>
    <t>Rekapitulace stavby</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</si>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</sst>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46">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505050"/>
      <name val="Arial CE"/>
    </font>
    <font>
      <sz val="8"/>
      <color rgb="FFFF0000"/>
      <name val="Arial CE"/>
    </font>
    <font>
      <sz val="8"/>
      <name val="Trebuchet MS"/>
      <family val="0"/>
      <charset val="238"/>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b/>
      <sz val="11"/>
      <color rgb="FF003366"/>
      <name val="Arial CE"/>
    </font>
    <font>
      <sz val="11"/>
      <color rgb="FF003366"/>
      <name val="Arial CE"/>
    </font>
    <font>
      <sz val="11"/>
      <color rgb="FF969696"/>
      <name val="Arial CE"/>
    </font>
    <font>
      <sz val="18"/>
      <color theme="10"/>
      <name val="Wingdings 2"/>
    </font>
    <font>
      <b/>
      <sz val="10"/>
      <color rgb="FF00336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i/>
      <sz val="7"/>
      <color rgb="FF969696"/>
      <name val="Arial CE"/>
    </font>
    <font>
      <i/>
      <sz val="9"/>
      <color rgb="FF0000FF"/>
      <name val="Arial CE"/>
    </font>
    <font>
      <i/>
      <sz val="8"/>
      <color rgb="FF0000FF"/>
      <name val="Arial CE"/>
    </font>
    <font>
      <sz val="8"/>
      <name val="Trebuchet MS"/>
      <charset val="238"/>
    </font>
    <font>
      <b/>
      <sz val="16"/>
      <name val="Trebuchet MS"/>
      <charset val="238"/>
    </font>
    <font>
      <b/>
      <sz val="11"/>
      <name val="Trebuchet MS"/>
      <charset val="238"/>
    </font>
    <font>
      <sz val="9"/>
      <name val="Trebuchet MS"/>
      <charset val="238"/>
    </font>
    <font>
      <sz val="10"/>
      <name val="Trebuchet MS"/>
      <charset val="238"/>
    </font>
    <font>
      <sz val="11"/>
      <name val="Trebuchet MS"/>
      <charset val="238"/>
    </font>
    <font>
      <b/>
      <sz val="9"/>
      <name val="Trebuchet MS"/>
      <charset val="238"/>
    </font>
    <font>
      <u/>
      <sz val="11"/>
      <color theme="10"/>
      <name val="Calibri"/>
      <scheme val="minor"/>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32">
    <border/>
    <border>
      <left>
        <color indexed="0"/>
      </left>
      <right>
        <color indexed="0"/>
      </right>
      <top>
        <color indexed="0"/>
      </top>
      <bottom>
        <color indexed="0"/>
      </bottom>
      <diagonal>
        <color indexed="0"/>
      </diagonal>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
      <left style="thin">
        <color indexed="64"/>
      </left>
      <right>
        <color indexed="0"/>
      </right>
      <top style="thin">
        <color indexed="64"/>
      </top>
      <bottom>
        <color indexed="0"/>
      </bottom>
      <diagonal>
        <color indexed="0"/>
      </diagonal>
    </border>
    <border>
      <left>
        <color indexed="0"/>
      </left>
      <right>
        <color indexed="0"/>
      </right>
      <top style="thin">
        <color indexed="64"/>
      </top>
      <bottom>
        <color indexed="0"/>
      </bottom>
      <diagonal>
        <color indexed="0"/>
      </diagonal>
    </border>
    <border>
      <left>
        <color indexed="0"/>
      </left>
      <right style="thin">
        <color indexed="64"/>
      </right>
      <top style="thin">
        <color indexed="64"/>
      </top>
      <bottom>
        <color indexed="0"/>
      </bottom>
      <diagonal>
        <color indexed="0"/>
      </diagonal>
    </border>
    <border>
      <left style="thin">
        <color indexed="64"/>
      </left>
      <right>
        <color indexed="0"/>
      </right>
      <top>
        <color indexed="0"/>
      </top>
      <bottom>
        <color indexed="0"/>
      </bottom>
      <diagonal>
        <color indexed="0"/>
      </diagonal>
    </border>
    <border>
      <left>
        <color indexed="0"/>
      </left>
      <right style="thin">
        <color indexed="64"/>
      </right>
      <top>
        <color indexed="0"/>
      </top>
      <bottom>
        <color indexed="0"/>
      </bottom>
      <diagonal>
        <color indexed="0"/>
      </diagonal>
    </border>
    <border>
      <left>
        <color indexed="0"/>
      </left>
      <right>
        <color indexed="0"/>
      </right>
      <top>
        <color indexed="0"/>
      </top>
      <bottom style="thin">
        <color indexed="64"/>
      </bottom>
      <diagonal>
        <color indexed="0"/>
      </diagonal>
    </border>
    <border>
      <left style="thin">
        <color indexed="64"/>
      </left>
      <right>
        <color indexed="0"/>
      </right>
      <top>
        <color indexed="0"/>
      </top>
      <bottom style="thin">
        <color indexed="64"/>
      </bottom>
      <diagonal>
        <color indexed="0"/>
      </diagonal>
    </border>
    <border>
      <left>
        <color indexed="0"/>
      </left>
      <right style="thin">
        <color indexed="64"/>
      </right>
      <top>
        <color indexed="0"/>
      </top>
      <bottom style="thin">
        <color indexed="64"/>
      </bottom>
      <diagonal>
        <color indexed="0"/>
      </diagonal>
    </border>
  </borders>
  <cellStyleXfs count="2">
    <xf numFmtId="0" fontId="0" fillId="0" borderId="0"/>
    <xf numFmtId="0" fontId="45" fillId="0" borderId="0" applyNumberFormat="0" applyFill="0" applyBorder="0" applyAlignment="0" applyProtection="0"/>
  </cellStyleXfs>
  <cellXfs count="365">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0" fillId="0" borderId="0" xfId="0" applyAlignment="1">
      <alignment horizontal="center" vertical="center"/>
    </xf>
    <xf numFmtId="0" fontId="12"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xf numFmtId="0" fontId="0" fillId="0" borderId="4" xfId="0" applyBorder="1" applyProtection="1"/>
    <xf numFmtId="0" fontId="0" fillId="0" borderId="0" xfId="0" applyProtection="1"/>
    <xf numFmtId="0" fontId="13" fillId="0" borderId="0" xfId="0" applyFont="1" applyAlignment="1" applyProtection="1">
      <alignment horizontal="left" vertical="center"/>
    </xf>
    <xf numFmtId="0" fontId="14" fillId="0" borderId="0" xfId="0" applyFont="1" applyAlignment="1">
      <alignment horizontal="left" vertical="center"/>
    </xf>
    <xf numFmtId="0" fontId="15"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16" fillId="0" borderId="0" xfId="0" applyFont="1" applyAlignment="1">
      <alignment horizontal="left" vertical="top" wrapText="1"/>
    </xf>
    <xf numFmtId="0" fontId="3" fillId="0" borderId="0" xfId="0" applyFont="1" applyAlignment="1" applyProtection="1">
      <alignment horizontal="left" vertical="top"/>
    </xf>
    <xf numFmtId="0" fontId="3" fillId="0" borderId="0" xfId="0" applyFont="1" applyAlignment="1" applyProtection="1">
      <alignment horizontal="left" vertical="top" wrapText="1"/>
    </xf>
    <xf numFmtId="0" fontId="16" fillId="0" borderId="0" xfId="0" applyFont="1" applyAlignment="1">
      <alignment horizontal="left" vertical="center"/>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0" fillId="0" borderId="5" xfId="0" applyBorder="1" applyProtection="1"/>
    <xf numFmtId="0" fontId="0" fillId="0" borderId="0" xfId="0" applyFont="1" applyAlignment="1">
      <alignment vertical="center"/>
    </xf>
    <xf numFmtId="0" fontId="0" fillId="0" borderId="4" xfId="0" applyFont="1" applyBorder="1" applyAlignment="1" applyProtection="1">
      <alignment vertical="center"/>
    </xf>
    <xf numFmtId="0" fontId="0" fillId="0" borderId="0" xfId="0" applyFont="1" applyAlignment="1" applyProtection="1">
      <alignment vertical="center"/>
    </xf>
    <xf numFmtId="0" fontId="17" fillId="0" borderId="6" xfId="0" applyFont="1" applyBorder="1" applyAlignment="1" applyProtection="1">
      <alignment horizontal="left" vertical="center"/>
    </xf>
    <xf numFmtId="0" fontId="0" fillId="0" borderId="6" xfId="0" applyFont="1" applyBorder="1" applyAlignment="1" applyProtection="1">
      <alignment vertical="center"/>
    </xf>
    <xf numFmtId="4" fontId="17" fillId="0" borderId="6" xfId="0" applyNumberFormat="1" applyFont="1" applyBorder="1" applyAlignment="1" applyProtection="1">
      <alignment vertical="center"/>
    </xf>
    <xf numFmtId="0" fontId="0" fillId="0" borderId="4" xfId="0" applyFont="1" applyBorder="1" applyAlignment="1">
      <alignment vertical="center"/>
    </xf>
    <xf numFmtId="0" fontId="1" fillId="0" borderId="0" xfId="0" applyFont="1" applyAlignment="1" applyProtection="1">
      <alignment horizontal="right" vertical="center"/>
    </xf>
    <xf numFmtId="0" fontId="1" fillId="0" borderId="4"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18" fillId="0" borderId="0" xfId="0" applyNumberFormat="1" applyFont="1" applyAlignment="1" applyProtection="1">
      <alignment vertical="center"/>
    </xf>
    <xf numFmtId="0" fontId="1" fillId="0" borderId="4" xfId="0" applyFont="1" applyBorder="1" applyAlignment="1">
      <alignment vertical="center"/>
    </xf>
    <xf numFmtId="0" fontId="18" fillId="0" borderId="0" xfId="0" applyFont="1" applyAlignment="1">
      <alignment horizontal="left" vertical="center"/>
    </xf>
    <xf numFmtId="0" fontId="0" fillId="3" borderId="0" xfId="0" applyFont="1" applyFill="1" applyAlignment="1" applyProtection="1">
      <alignment vertical="center"/>
    </xf>
    <xf numFmtId="0" fontId="4" fillId="3" borderId="7" xfId="0" applyFont="1" applyFill="1" applyBorder="1" applyAlignment="1" applyProtection="1">
      <alignment horizontal="left" vertical="center"/>
    </xf>
    <xf numFmtId="0" fontId="0" fillId="3" borderId="8" xfId="0" applyFont="1" applyFill="1" applyBorder="1" applyAlignment="1" applyProtection="1">
      <alignment vertical="center"/>
    </xf>
    <xf numFmtId="0" fontId="4" fillId="3" borderId="8" xfId="0" applyFont="1" applyFill="1" applyBorder="1" applyAlignment="1" applyProtection="1">
      <alignment horizontal="center" vertical="center"/>
    </xf>
    <xf numFmtId="0" fontId="4" fillId="3" borderId="8" xfId="0" applyFont="1" applyFill="1" applyBorder="1" applyAlignment="1" applyProtection="1">
      <alignment horizontal="left" vertical="center"/>
    </xf>
    <xf numFmtId="4" fontId="4" fillId="3" borderId="8" xfId="0" applyNumberFormat="1" applyFont="1" applyFill="1" applyBorder="1" applyAlignment="1" applyProtection="1">
      <alignment vertical="center"/>
    </xf>
    <xf numFmtId="0" fontId="0" fillId="3" borderId="9" xfId="0" applyFont="1" applyFill="1" applyBorder="1" applyAlignment="1" applyProtection="1">
      <alignment vertical="center"/>
    </xf>
    <xf numFmtId="0" fontId="0" fillId="0" borderId="10" xfId="0" applyFont="1" applyBorder="1" applyAlignment="1" applyProtection="1">
      <alignment vertical="center"/>
    </xf>
    <xf numFmtId="0" fontId="0" fillId="0" borderId="11"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2" fillId="0" borderId="4" xfId="0" applyFont="1" applyBorder="1" applyAlignment="1" applyProtection="1">
      <alignment vertical="center"/>
    </xf>
    <xf numFmtId="0" fontId="2" fillId="0" borderId="0" xfId="0" applyFont="1" applyAlignment="1" applyProtection="1">
      <alignment vertical="center"/>
    </xf>
    <xf numFmtId="0" fontId="2" fillId="0" borderId="4" xfId="0" applyFont="1" applyBorder="1" applyAlignment="1">
      <alignment vertical="center"/>
    </xf>
    <xf numFmtId="0" fontId="3" fillId="0" borderId="4"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4" xfId="0" applyFont="1" applyBorder="1" applyAlignment="1">
      <alignment vertical="center"/>
    </xf>
    <xf numFmtId="0" fontId="17"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19" fillId="0" borderId="12" xfId="0" applyFont="1" applyBorder="1" applyAlignment="1">
      <alignment horizontal="center" vertical="center"/>
    </xf>
    <xf numFmtId="0" fontId="19" fillId="0" borderId="13" xfId="0" applyFont="1" applyBorder="1" applyAlignment="1">
      <alignment horizontal="left" vertical="center"/>
    </xf>
    <xf numFmtId="0" fontId="0" fillId="0" borderId="13" xfId="0" applyBorder="1" applyAlignment="1">
      <alignment vertical="center"/>
    </xf>
    <xf numFmtId="0" fontId="0" fillId="0" borderId="14" xfId="0" applyBorder="1" applyAlignment="1">
      <alignment vertical="center"/>
    </xf>
    <xf numFmtId="0" fontId="20" fillId="0" borderId="15" xfId="0" applyFont="1" applyBorder="1" applyAlignment="1">
      <alignment horizontal="left" vertical="center"/>
    </xf>
    <xf numFmtId="0" fontId="20" fillId="0" borderId="0" xfId="0" applyFont="1" applyBorder="1" applyAlignment="1">
      <alignment horizontal="left" vertical="center"/>
    </xf>
    <xf numFmtId="0" fontId="0" fillId="0" borderId="0" xfId="0" applyFont="1" applyBorder="1" applyAlignment="1">
      <alignment vertical="center"/>
    </xf>
    <xf numFmtId="0" fontId="0" fillId="0" borderId="16" xfId="0" applyFont="1" applyBorder="1" applyAlignment="1">
      <alignment vertical="center"/>
    </xf>
    <xf numFmtId="0" fontId="20" fillId="0" borderId="15" xfId="0" applyFont="1" applyBorder="1" applyAlignment="1" applyProtection="1">
      <alignment horizontal="left" vertical="center"/>
    </xf>
    <xf numFmtId="0" fontId="20"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6" xfId="0" applyFont="1" applyBorder="1" applyAlignment="1" applyProtection="1">
      <alignment vertical="center"/>
    </xf>
    <xf numFmtId="0" fontId="21" fillId="4" borderId="7" xfId="0" applyFont="1" applyFill="1" applyBorder="1" applyAlignment="1" applyProtection="1">
      <alignment horizontal="center" vertical="center"/>
    </xf>
    <xf numFmtId="0" fontId="21" fillId="4" borderId="8" xfId="0" applyFont="1" applyFill="1" applyBorder="1" applyAlignment="1" applyProtection="1">
      <alignment horizontal="left" vertical="center"/>
    </xf>
    <xf numFmtId="0" fontId="0" fillId="4" borderId="8" xfId="0" applyFont="1" applyFill="1" applyBorder="1" applyAlignment="1" applyProtection="1">
      <alignment vertical="center"/>
    </xf>
    <xf numFmtId="0" fontId="21" fillId="4" borderId="8" xfId="0" applyFont="1" applyFill="1" applyBorder="1" applyAlignment="1" applyProtection="1">
      <alignment horizontal="center" vertical="center"/>
    </xf>
    <xf numFmtId="0" fontId="21" fillId="4" borderId="8" xfId="0" applyFont="1" applyFill="1" applyBorder="1" applyAlignment="1" applyProtection="1">
      <alignment horizontal="right" vertical="center"/>
    </xf>
    <xf numFmtId="0" fontId="21" fillId="4" borderId="9" xfId="0" applyFont="1" applyFill="1" applyBorder="1" applyAlignment="1" applyProtection="1">
      <alignment horizontal="center" vertical="center"/>
    </xf>
    <xf numFmtId="0" fontId="22" fillId="0" borderId="17" xfId="0" applyFont="1" applyBorder="1" applyAlignment="1" applyProtection="1">
      <alignment horizontal="center" vertical="center" wrapText="1"/>
    </xf>
    <xf numFmtId="0" fontId="22" fillId="0" borderId="18" xfId="0" applyFont="1" applyBorder="1" applyAlignment="1" applyProtection="1">
      <alignment horizontal="center" vertical="center" wrapText="1"/>
    </xf>
    <xf numFmtId="0" fontId="22" fillId="0" borderId="19" xfId="0" applyFont="1" applyBorder="1" applyAlignment="1" applyProtection="1">
      <alignment horizontal="center" vertical="center" wrapText="1"/>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4" fillId="0" borderId="4" xfId="0" applyFont="1" applyBorder="1" applyAlignment="1" applyProtection="1">
      <alignment vertical="center"/>
    </xf>
    <xf numFmtId="0" fontId="23" fillId="0" borderId="0" xfId="0" applyFont="1" applyAlignment="1" applyProtection="1">
      <alignment horizontal="left" vertical="center"/>
    </xf>
    <xf numFmtId="0" fontId="23" fillId="0" borderId="0" xfId="0" applyFont="1" applyAlignment="1" applyProtection="1">
      <alignment vertical="center"/>
    </xf>
    <xf numFmtId="4" fontId="23" fillId="0" borderId="0" xfId="0" applyNumberFormat="1" applyFont="1" applyAlignment="1" applyProtection="1">
      <alignment horizontal="right" vertical="center"/>
    </xf>
    <xf numFmtId="4" fontId="23"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4" xfId="0" applyFont="1" applyBorder="1" applyAlignment="1">
      <alignment vertical="center"/>
    </xf>
    <xf numFmtId="4" fontId="19" fillId="0" borderId="15" xfId="0" applyNumberFormat="1" applyFont="1" applyBorder="1" applyAlignment="1" applyProtection="1">
      <alignment vertical="center"/>
    </xf>
    <xf numFmtId="4" fontId="19" fillId="0" borderId="0" xfId="0" applyNumberFormat="1" applyFont="1" applyBorder="1" applyAlignment="1" applyProtection="1">
      <alignment vertical="center"/>
    </xf>
    <xf numFmtId="166" fontId="19" fillId="0" borderId="0" xfId="0" applyNumberFormat="1" applyFont="1" applyBorder="1" applyAlignment="1" applyProtection="1">
      <alignment vertical="center"/>
    </xf>
    <xf numFmtId="4" fontId="19" fillId="0" borderId="16" xfId="0" applyNumberFormat="1" applyFont="1" applyBorder="1" applyAlignment="1" applyProtection="1">
      <alignment vertical="center"/>
    </xf>
    <xf numFmtId="0" fontId="4" fillId="0" borderId="0" xfId="0" applyFont="1" applyAlignment="1">
      <alignment horizontal="left" vertical="center"/>
    </xf>
    <xf numFmtId="0" fontId="24" fillId="0" borderId="0" xfId="0" applyFont="1" applyAlignment="1">
      <alignment horizontal="left" vertical="center"/>
    </xf>
    <xf numFmtId="0" fontId="5" fillId="0" borderId="4" xfId="0" applyFont="1" applyBorder="1" applyAlignment="1" applyProtection="1">
      <alignment vertical="center"/>
    </xf>
    <xf numFmtId="0" fontId="25" fillId="0" borderId="0" xfId="0" applyFont="1" applyAlignment="1" applyProtection="1">
      <alignment vertical="center"/>
    </xf>
    <xf numFmtId="0" fontId="25" fillId="0" borderId="0" xfId="0" applyFont="1" applyAlignment="1" applyProtection="1">
      <alignment horizontal="left" vertical="center" wrapText="1"/>
    </xf>
    <xf numFmtId="0" fontId="26" fillId="0" borderId="0" xfId="0" applyFont="1" applyAlignment="1" applyProtection="1">
      <alignment vertical="center"/>
    </xf>
    <xf numFmtId="4" fontId="26" fillId="0" borderId="0" xfId="0" applyNumberFormat="1" applyFont="1" applyAlignment="1" applyProtection="1">
      <alignment horizontal="right" vertical="center"/>
    </xf>
    <xf numFmtId="4" fontId="26" fillId="0" borderId="0" xfId="0" applyNumberFormat="1" applyFont="1" applyAlignment="1" applyProtection="1">
      <alignment vertical="center"/>
    </xf>
    <xf numFmtId="0" fontId="3" fillId="0" borderId="0" xfId="0" applyFont="1" applyAlignment="1" applyProtection="1">
      <alignment horizontal="center" vertical="center"/>
    </xf>
    <xf numFmtId="0" fontId="5" fillId="0" borderId="4" xfId="0" applyFont="1" applyBorder="1" applyAlignment="1">
      <alignment vertical="center"/>
    </xf>
    <xf numFmtId="4" fontId="27" fillId="0" borderId="15" xfId="0" applyNumberFormat="1" applyFont="1" applyBorder="1" applyAlignment="1" applyProtection="1">
      <alignment vertical="center"/>
    </xf>
    <xf numFmtId="4" fontId="27" fillId="0" borderId="0" xfId="0" applyNumberFormat="1" applyFont="1" applyBorder="1" applyAlignment="1" applyProtection="1">
      <alignment vertical="center"/>
    </xf>
    <xf numFmtId="166" fontId="27" fillId="0" borderId="0" xfId="0" applyNumberFormat="1" applyFont="1" applyBorder="1" applyAlignment="1" applyProtection="1">
      <alignment vertical="center"/>
    </xf>
    <xf numFmtId="4" fontId="27" fillId="0" borderId="16" xfId="0" applyNumberFormat="1" applyFont="1" applyBorder="1" applyAlignment="1" applyProtection="1">
      <alignment vertical="center"/>
    </xf>
    <xf numFmtId="0" fontId="5" fillId="0" borderId="0" xfId="0" applyFont="1" applyAlignment="1">
      <alignment horizontal="left" vertical="center"/>
    </xf>
    <xf numFmtId="0" fontId="28" fillId="0" borderId="0" xfId="1" applyFont="1" applyAlignment="1">
      <alignment horizontal="center" vertical="center"/>
    </xf>
    <xf numFmtId="0" fontId="7" fillId="0" borderId="0" xfId="0" applyFont="1" applyAlignment="1" applyProtection="1">
      <alignment vertical="center"/>
    </xf>
    <xf numFmtId="0" fontId="29" fillId="0" borderId="0" xfId="0" applyFont="1" applyAlignment="1" applyProtection="1">
      <alignment horizontal="left" vertical="center" wrapText="1"/>
    </xf>
    <xf numFmtId="4" fontId="7" fillId="0" borderId="0" xfId="0" applyNumberFormat="1" applyFont="1" applyAlignment="1" applyProtection="1">
      <alignment vertical="center"/>
    </xf>
    <xf numFmtId="0" fontId="2" fillId="0" borderId="0" xfId="0" applyFont="1" applyAlignment="1" applyProtection="1">
      <alignment horizontal="center" vertical="center"/>
    </xf>
    <xf numFmtId="4" fontId="1" fillId="0" borderId="15" xfId="0" applyNumberFormat="1" applyFont="1" applyBorder="1" applyAlignment="1" applyProtection="1">
      <alignment vertical="center"/>
    </xf>
    <xf numFmtId="4" fontId="1" fillId="0" borderId="0" xfId="0" applyNumberFormat="1" applyFont="1" applyBorder="1" applyAlignment="1" applyProtection="1">
      <alignment vertical="center"/>
    </xf>
    <xf numFmtId="166" fontId="1" fillId="0" borderId="0" xfId="0" applyNumberFormat="1" applyFont="1" applyBorder="1" applyAlignment="1" applyProtection="1">
      <alignment vertical="center"/>
    </xf>
    <xf numFmtId="4" fontId="1" fillId="0" borderId="16" xfId="0" applyNumberFormat="1" applyFont="1" applyBorder="1" applyAlignment="1" applyProtection="1">
      <alignment vertical="center"/>
    </xf>
    <xf numFmtId="0" fontId="2" fillId="0" borderId="0" xfId="0" applyFont="1" applyAlignment="1">
      <alignment horizontal="left" vertical="center"/>
    </xf>
    <xf numFmtId="4" fontId="1" fillId="0" borderId="20" xfId="0" applyNumberFormat="1" applyFont="1" applyBorder="1" applyAlignment="1" applyProtection="1">
      <alignment vertical="center"/>
    </xf>
    <xf numFmtId="4" fontId="1" fillId="0" borderId="21" xfId="0" applyNumberFormat="1" applyFont="1" applyBorder="1" applyAlignment="1" applyProtection="1">
      <alignment vertical="center"/>
    </xf>
    <xf numFmtId="166" fontId="1" fillId="0" borderId="21" xfId="0" applyNumberFormat="1" applyFont="1" applyBorder="1" applyAlignment="1" applyProtection="1">
      <alignment vertical="center"/>
    </xf>
    <xf numFmtId="4" fontId="1" fillId="0" borderId="22" xfId="0" applyNumberFormat="1" applyFont="1" applyBorder="1" applyAlignment="1" applyProtection="1">
      <alignment vertical="center"/>
    </xf>
    <xf numFmtId="0" fontId="0" fillId="0" borderId="0" xfId="0" applyProtection="1">
      <protection locked="0"/>
    </xf>
    <xf numFmtId="0" fontId="0" fillId="0" borderId="2" xfId="0" applyBorder="1"/>
    <xf numFmtId="0" fontId="0" fillId="0" borderId="3" xfId="0" applyBorder="1"/>
    <xf numFmtId="0" fontId="0" fillId="0" borderId="3" xfId="0" applyBorder="1" applyProtection="1">
      <protection locked="0"/>
    </xf>
    <xf numFmtId="0" fontId="13" fillId="0" borderId="0" xfId="0" applyFont="1" applyAlignment="1">
      <alignment horizontal="left" vertical="center"/>
    </xf>
    <xf numFmtId="0" fontId="30" fillId="0" borderId="0" xfId="0" applyFont="1" applyAlignment="1">
      <alignment horizontal="left" vertical="center"/>
    </xf>
    <xf numFmtId="0" fontId="1" fillId="0" borderId="0" xfId="0" applyFont="1" applyAlignment="1">
      <alignment horizontal="left" vertical="center"/>
    </xf>
    <xf numFmtId="0" fontId="1" fillId="0" borderId="0" xfId="0" applyFont="1" applyAlignment="1">
      <alignment horizontal="left" vertical="center" wrapText="1"/>
    </xf>
    <xf numFmtId="0" fontId="0" fillId="0" borderId="0" xfId="0" applyFont="1" applyAlignment="1" applyProtection="1">
      <alignment vertical="center"/>
      <protection locked="0"/>
    </xf>
    <xf numFmtId="0" fontId="0" fillId="0" borderId="4" xfId="0" applyBorder="1" applyAlignment="1">
      <alignment vertical="center"/>
    </xf>
    <xf numFmtId="0" fontId="3" fillId="0" borderId="0" xfId="0" applyFont="1" applyAlignment="1">
      <alignment horizontal="left" vertical="center" wrapText="1"/>
    </xf>
    <xf numFmtId="0" fontId="1" fillId="0" borderId="0" xfId="0" applyFont="1" applyAlignment="1" applyProtection="1">
      <alignment horizontal="left" vertical="center"/>
      <protection locked="0"/>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4" xfId="0" applyFont="1" applyBorder="1" applyAlignment="1">
      <alignment vertical="center" wrapText="1"/>
    </xf>
    <xf numFmtId="0" fontId="2" fillId="0" borderId="0" xfId="0" applyFont="1" applyAlignment="1">
      <alignment horizontal="left" vertical="center" wrapText="1"/>
    </xf>
    <xf numFmtId="0" fontId="0" fillId="0" borderId="0" xfId="0" applyFont="1" applyAlignment="1" applyProtection="1">
      <alignment vertical="center" wrapText="1"/>
      <protection locked="0"/>
    </xf>
    <xf numFmtId="0" fontId="0" fillId="0" borderId="4" xfId="0" applyBorder="1" applyAlignment="1">
      <alignment vertical="center" wrapText="1"/>
    </xf>
    <xf numFmtId="0" fontId="0" fillId="0" borderId="13" xfId="0" applyFont="1" applyBorder="1" applyAlignment="1">
      <alignment vertical="center"/>
    </xf>
    <xf numFmtId="0" fontId="0" fillId="0" borderId="13" xfId="0" applyFont="1" applyBorder="1" applyAlignment="1" applyProtection="1">
      <alignment vertical="center"/>
      <protection locked="0"/>
    </xf>
    <xf numFmtId="0" fontId="17" fillId="0" borderId="0" xfId="0" applyFont="1" applyAlignment="1">
      <alignment horizontal="left" vertical="center"/>
    </xf>
    <xf numFmtId="4" fontId="23" fillId="0" borderId="0" xfId="0" applyNumberFormat="1" applyFont="1" applyAlignment="1">
      <alignment vertical="center"/>
    </xf>
    <xf numFmtId="0" fontId="1" fillId="0" borderId="0" xfId="0" applyFont="1" applyAlignment="1">
      <alignment horizontal="right" vertical="center"/>
    </xf>
    <xf numFmtId="0" fontId="1" fillId="0" borderId="0" xfId="0" applyFont="1" applyAlignment="1" applyProtection="1">
      <alignment horizontal="right" vertical="center"/>
      <protection locked="0"/>
    </xf>
    <xf numFmtId="0" fontId="20"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pplyProtection="1">
      <alignment horizontal="right" vertical="center"/>
      <protection locked="0"/>
    </xf>
    <xf numFmtId="0" fontId="0" fillId="4" borderId="0" xfId="0" applyFont="1" applyFill="1" applyAlignment="1">
      <alignment vertical="center"/>
    </xf>
    <xf numFmtId="0" fontId="4" fillId="4" borderId="7" xfId="0" applyFont="1" applyFill="1" applyBorder="1" applyAlignment="1">
      <alignment horizontal="left" vertical="center"/>
    </xf>
    <xf numFmtId="0" fontId="0" fillId="4" borderId="8" xfId="0" applyFont="1" applyFill="1" applyBorder="1" applyAlignment="1">
      <alignment vertical="center"/>
    </xf>
    <xf numFmtId="0" fontId="4" fillId="4" borderId="8" xfId="0" applyFont="1" applyFill="1" applyBorder="1" applyAlignment="1">
      <alignment horizontal="right" vertical="center"/>
    </xf>
    <xf numFmtId="0" fontId="4" fillId="4" borderId="8" xfId="0" applyFont="1" applyFill="1" applyBorder="1" applyAlignment="1">
      <alignment horizontal="center" vertical="center"/>
    </xf>
    <xf numFmtId="0" fontId="0" fillId="4" borderId="8" xfId="0" applyFont="1" applyFill="1" applyBorder="1" applyAlignment="1" applyProtection="1">
      <alignment vertical="center"/>
      <protection locked="0"/>
    </xf>
    <xf numFmtId="4" fontId="4" fillId="4" borderId="8" xfId="0" applyNumberFormat="1" applyFont="1" applyFill="1" applyBorder="1" applyAlignment="1">
      <alignment vertical="center"/>
    </xf>
    <xf numFmtId="0" fontId="0" fillId="4" borderId="9" xfId="0" applyFont="1" applyFill="1" applyBorder="1" applyAlignment="1">
      <alignment vertical="center"/>
    </xf>
    <xf numFmtId="0" fontId="0" fillId="0" borderId="10" xfId="0" applyFont="1" applyBorder="1" applyAlignment="1">
      <alignment vertical="center"/>
    </xf>
    <xf numFmtId="0" fontId="0" fillId="0" borderId="11" xfId="0" applyFont="1" applyBorder="1" applyAlignment="1">
      <alignment vertical="center"/>
    </xf>
    <xf numFmtId="0" fontId="0" fillId="0" borderId="11" xfId="0" applyFont="1" applyBorder="1" applyAlignment="1" applyProtection="1">
      <alignment vertical="center"/>
      <protection locked="0"/>
    </xf>
    <xf numFmtId="0" fontId="0" fillId="0" borderId="2" xfId="0" applyFont="1" applyBorder="1" applyAlignment="1">
      <alignment vertical="center"/>
    </xf>
    <xf numFmtId="0" fontId="0" fillId="0" borderId="3" xfId="0" applyFont="1" applyBorder="1" applyAlignment="1">
      <alignment vertical="center"/>
    </xf>
    <xf numFmtId="0" fontId="0" fillId="0" borderId="3" xfId="0" applyFont="1" applyBorder="1" applyAlignment="1" applyProtection="1">
      <alignment vertical="center"/>
      <protection locked="0"/>
    </xf>
    <xf numFmtId="0" fontId="1" fillId="0" borderId="0" xfId="0" applyFont="1" applyAlignment="1" applyProtection="1">
      <alignment horizontal="left" vertical="center" wrapText="1"/>
    </xf>
    <xf numFmtId="0" fontId="21" fillId="4" borderId="0" xfId="0" applyFont="1" applyFill="1" applyAlignment="1" applyProtection="1">
      <alignment horizontal="left" vertical="center"/>
    </xf>
    <xf numFmtId="0" fontId="0" fillId="4" borderId="0" xfId="0" applyFont="1" applyFill="1" applyAlignment="1" applyProtection="1">
      <alignment vertical="center"/>
    </xf>
    <xf numFmtId="0" fontId="0" fillId="4" borderId="0" xfId="0" applyFont="1" applyFill="1" applyAlignment="1" applyProtection="1">
      <alignment vertical="center"/>
      <protection locked="0"/>
    </xf>
    <xf numFmtId="0" fontId="21" fillId="4" borderId="0" xfId="0" applyFont="1" applyFill="1" applyAlignment="1" applyProtection="1">
      <alignment horizontal="right" vertical="center"/>
    </xf>
    <xf numFmtId="0" fontId="31" fillId="0" borderId="0" xfId="0" applyFont="1" applyAlignment="1" applyProtection="1">
      <alignment horizontal="left" vertical="center"/>
    </xf>
    <xf numFmtId="0" fontId="6" fillId="0" borderId="4" xfId="0" applyFont="1" applyBorder="1" applyAlignment="1" applyProtection="1">
      <alignment vertical="center"/>
    </xf>
    <xf numFmtId="0" fontId="6" fillId="0" borderId="0" xfId="0" applyFont="1" applyAlignment="1" applyProtection="1">
      <alignment vertical="center"/>
    </xf>
    <xf numFmtId="0" fontId="6" fillId="0" borderId="21" xfId="0" applyFont="1" applyBorder="1" applyAlignment="1" applyProtection="1">
      <alignment horizontal="left" vertical="center"/>
    </xf>
    <xf numFmtId="0" fontId="6" fillId="0" borderId="21" xfId="0" applyFont="1" applyBorder="1" applyAlignment="1" applyProtection="1">
      <alignment vertical="center"/>
    </xf>
    <xf numFmtId="0" fontId="6" fillId="0" borderId="21" xfId="0" applyFont="1" applyBorder="1" applyAlignment="1" applyProtection="1">
      <alignment vertical="center"/>
      <protection locked="0"/>
    </xf>
    <xf numFmtId="4" fontId="6" fillId="0" borderId="21" xfId="0" applyNumberFormat="1" applyFont="1" applyBorder="1" applyAlignment="1" applyProtection="1">
      <alignment vertical="center"/>
    </xf>
    <xf numFmtId="0" fontId="6" fillId="0" borderId="4" xfId="0" applyFont="1" applyBorder="1" applyAlignment="1">
      <alignment vertical="center"/>
    </xf>
    <xf numFmtId="0" fontId="7" fillId="0" borderId="4" xfId="0" applyFont="1" applyBorder="1" applyAlignment="1" applyProtection="1">
      <alignment vertical="center"/>
    </xf>
    <xf numFmtId="0" fontId="7" fillId="0" borderId="21" xfId="0" applyFont="1" applyBorder="1" applyAlignment="1" applyProtection="1">
      <alignment horizontal="left" vertical="center"/>
    </xf>
    <xf numFmtId="0" fontId="7" fillId="0" borderId="21" xfId="0" applyFont="1" applyBorder="1" applyAlignment="1" applyProtection="1">
      <alignment vertical="center"/>
    </xf>
    <xf numFmtId="0" fontId="7" fillId="0" borderId="21" xfId="0" applyFont="1" applyBorder="1" applyAlignment="1" applyProtection="1">
      <alignment vertical="center"/>
      <protection locked="0"/>
    </xf>
    <xf numFmtId="4" fontId="7" fillId="0" borderId="21" xfId="0" applyNumberFormat="1" applyFont="1" applyBorder="1" applyAlignment="1" applyProtection="1">
      <alignment vertical="center"/>
    </xf>
    <xf numFmtId="0" fontId="7" fillId="0" borderId="4" xfId="0" applyFont="1" applyBorder="1" applyAlignment="1">
      <alignment vertical="center"/>
    </xf>
    <xf numFmtId="0" fontId="0" fillId="0" borderId="0" xfId="0" applyFont="1" applyAlignment="1">
      <alignment horizontal="center" vertical="center" wrapText="1"/>
    </xf>
    <xf numFmtId="0" fontId="0" fillId="0" borderId="4" xfId="0" applyFont="1" applyBorder="1" applyAlignment="1" applyProtection="1">
      <alignment horizontal="center" vertical="center" wrapText="1"/>
    </xf>
    <xf numFmtId="0" fontId="21" fillId="4" borderId="17" xfId="0" applyFont="1" applyFill="1" applyBorder="1" applyAlignment="1" applyProtection="1">
      <alignment horizontal="center" vertical="center" wrapText="1"/>
    </xf>
    <xf numFmtId="0" fontId="21" fillId="4" borderId="18" xfId="0" applyFont="1" applyFill="1" applyBorder="1" applyAlignment="1" applyProtection="1">
      <alignment horizontal="center" vertical="center" wrapText="1"/>
    </xf>
    <xf numFmtId="0" fontId="21" fillId="4" borderId="18" xfId="0" applyFont="1" applyFill="1" applyBorder="1" applyAlignment="1" applyProtection="1">
      <alignment horizontal="center" vertical="center" wrapText="1"/>
      <protection locked="0"/>
    </xf>
    <xf numFmtId="0" fontId="21" fillId="4" borderId="19" xfId="0" applyFont="1" applyFill="1" applyBorder="1" applyAlignment="1" applyProtection="1">
      <alignment horizontal="center" vertical="center" wrapText="1"/>
    </xf>
    <xf numFmtId="0" fontId="0" fillId="0" borderId="4" xfId="0" applyBorder="1" applyAlignment="1">
      <alignment horizontal="center" vertical="center" wrapText="1"/>
    </xf>
    <xf numFmtId="4" fontId="23" fillId="0" borderId="0" xfId="0" applyNumberFormat="1" applyFont="1" applyAlignment="1" applyProtection="1"/>
    <xf numFmtId="0" fontId="0" fillId="0" borderId="13" xfId="0" applyBorder="1" applyAlignment="1" applyProtection="1">
      <alignment vertical="center"/>
    </xf>
    <xf numFmtId="166" fontId="32" fillId="0" borderId="13" xfId="0" applyNumberFormat="1" applyFont="1" applyBorder="1" applyAlignment="1" applyProtection="1"/>
    <xf numFmtId="166" fontId="32" fillId="0" borderId="14" xfId="0" applyNumberFormat="1" applyFont="1" applyBorder="1" applyAlignment="1" applyProtection="1"/>
    <xf numFmtId="4" fontId="33" fillId="0" borderId="0" xfId="0" applyNumberFormat="1" applyFont="1" applyAlignment="1">
      <alignment vertical="center"/>
    </xf>
    <xf numFmtId="0" fontId="8" fillId="0" borderId="4"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4" xfId="0" applyFont="1" applyBorder="1" applyAlignment="1"/>
    <xf numFmtId="0" fontId="8" fillId="0" borderId="15"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6"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1" fillId="0" borderId="23" xfId="0" applyFont="1" applyBorder="1" applyAlignment="1" applyProtection="1">
      <alignment horizontal="center" vertical="center"/>
    </xf>
    <xf numFmtId="49" fontId="21" fillId="0" borderId="23" xfId="0" applyNumberFormat="1" applyFont="1" applyBorder="1" applyAlignment="1" applyProtection="1">
      <alignment horizontal="left" vertical="center" wrapText="1"/>
    </xf>
    <xf numFmtId="0" fontId="21" fillId="0" borderId="23" xfId="0" applyFont="1" applyBorder="1" applyAlignment="1" applyProtection="1">
      <alignment horizontal="left" vertical="center" wrapText="1"/>
    </xf>
    <xf numFmtId="0" fontId="21" fillId="0" borderId="23" xfId="0" applyFont="1" applyBorder="1" applyAlignment="1" applyProtection="1">
      <alignment horizontal="center" vertical="center" wrapText="1"/>
    </xf>
    <xf numFmtId="167" fontId="21" fillId="0" borderId="23" xfId="0" applyNumberFormat="1" applyFont="1" applyBorder="1" applyAlignment="1" applyProtection="1">
      <alignment vertical="center"/>
    </xf>
    <xf numFmtId="4" fontId="21" fillId="2" borderId="23" xfId="0" applyNumberFormat="1" applyFont="1" applyFill="1" applyBorder="1" applyAlignment="1" applyProtection="1">
      <alignment vertical="center"/>
      <protection locked="0"/>
    </xf>
    <xf numFmtId="4" fontId="21" fillId="0" borderId="23" xfId="0" applyNumberFormat="1" applyFont="1" applyBorder="1" applyAlignment="1" applyProtection="1">
      <alignment vertical="center"/>
    </xf>
    <xf numFmtId="0" fontId="22" fillId="2" borderId="15" xfId="0" applyFont="1" applyFill="1" applyBorder="1" applyAlignment="1" applyProtection="1">
      <alignment horizontal="left" vertical="center"/>
      <protection locked="0"/>
    </xf>
    <xf numFmtId="0" fontId="22" fillId="0" borderId="0" xfId="0" applyFont="1" applyBorder="1" applyAlignment="1" applyProtection="1">
      <alignment horizontal="center" vertical="center"/>
    </xf>
    <xf numFmtId="166" fontId="22" fillId="0" borderId="0" xfId="0" applyNumberFormat="1" applyFont="1" applyBorder="1" applyAlignment="1" applyProtection="1">
      <alignment vertical="center"/>
    </xf>
    <xf numFmtId="166" fontId="22" fillId="0" borderId="16" xfId="0" applyNumberFormat="1" applyFont="1" applyBorder="1" applyAlignment="1" applyProtection="1">
      <alignment vertical="center"/>
    </xf>
    <xf numFmtId="0" fontId="21" fillId="0" borderId="0" xfId="0" applyFont="1" applyAlignment="1">
      <alignment horizontal="left" vertical="center"/>
    </xf>
    <xf numFmtId="4" fontId="0" fillId="0" borderId="0" xfId="0" applyNumberFormat="1" applyFont="1" applyAlignment="1">
      <alignment vertical="center"/>
    </xf>
    <xf numFmtId="0" fontId="9" fillId="0" borderId="4" xfId="0" applyFont="1" applyBorder="1" applyAlignment="1" applyProtection="1">
      <alignment vertical="center"/>
    </xf>
    <xf numFmtId="0" fontId="9" fillId="0" borderId="0" xfId="0" applyFont="1" applyAlignment="1" applyProtection="1">
      <alignment vertical="center"/>
    </xf>
    <xf numFmtId="0" fontId="34" fillId="0" borderId="0" xfId="0" applyFont="1" applyAlignment="1" applyProtection="1">
      <alignment horizontal="lef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4" xfId="0" applyFont="1" applyBorder="1" applyAlignment="1">
      <alignment vertical="center"/>
    </xf>
    <xf numFmtId="0" fontId="9" fillId="0" borderId="15" xfId="0" applyFont="1" applyBorder="1" applyAlignment="1" applyProtection="1">
      <alignment vertical="center"/>
    </xf>
    <xf numFmtId="0" fontId="9" fillId="0" borderId="0" xfId="0" applyFont="1" applyBorder="1" applyAlignment="1" applyProtection="1">
      <alignment vertical="center"/>
    </xf>
    <xf numFmtId="0" fontId="9" fillId="0" borderId="16" xfId="0" applyFont="1" applyBorder="1" applyAlignment="1" applyProtection="1">
      <alignment vertical="center"/>
    </xf>
    <xf numFmtId="0" fontId="9" fillId="0" borderId="0" xfId="0" applyFont="1" applyAlignment="1">
      <alignment horizontal="left" vertical="center"/>
    </xf>
    <xf numFmtId="0" fontId="10" fillId="0" borderId="4"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4" xfId="0" applyFont="1" applyBorder="1" applyAlignment="1">
      <alignment vertical="center"/>
    </xf>
    <xf numFmtId="0" fontId="10" fillId="0" borderId="15" xfId="0" applyFont="1" applyBorder="1" applyAlignment="1" applyProtection="1">
      <alignment vertical="center"/>
    </xf>
    <xf numFmtId="0" fontId="10" fillId="0" borderId="0" xfId="0" applyFont="1" applyBorder="1" applyAlignment="1" applyProtection="1">
      <alignment vertical="center"/>
    </xf>
    <xf numFmtId="0" fontId="10" fillId="0" borderId="16" xfId="0" applyFont="1" applyBorder="1" applyAlignment="1" applyProtection="1">
      <alignment vertical="center"/>
    </xf>
    <xf numFmtId="0" fontId="10" fillId="0" borderId="0" xfId="0" applyFont="1" applyAlignment="1">
      <alignment horizontal="left" vertical="center"/>
    </xf>
    <xf numFmtId="0" fontId="35" fillId="0" borderId="0" xfId="0" applyFont="1" applyAlignment="1" applyProtection="1">
      <alignment vertical="center" wrapText="1"/>
    </xf>
    <xf numFmtId="0" fontId="0" fillId="0" borderId="15" xfId="0" applyFont="1" applyBorder="1" applyAlignment="1" applyProtection="1">
      <alignment vertical="center"/>
    </xf>
    <xf numFmtId="0" fontId="0" fillId="0" borderId="0" xfId="0" applyBorder="1" applyAlignment="1" applyProtection="1">
      <alignment vertical="center"/>
    </xf>
    <xf numFmtId="0" fontId="36" fillId="0" borderId="23" xfId="0" applyFont="1" applyBorder="1" applyAlignment="1" applyProtection="1">
      <alignment horizontal="center" vertical="center"/>
    </xf>
    <xf numFmtId="49" fontId="36" fillId="0" borderId="23" xfId="0" applyNumberFormat="1" applyFont="1" applyBorder="1" applyAlignment="1" applyProtection="1">
      <alignment horizontal="left" vertical="center" wrapText="1"/>
    </xf>
    <xf numFmtId="0" fontId="36" fillId="0" borderId="23" xfId="0" applyFont="1" applyBorder="1" applyAlignment="1" applyProtection="1">
      <alignment horizontal="left" vertical="center" wrapText="1"/>
    </xf>
    <xf numFmtId="0" fontId="36" fillId="0" borderId="23" xfId="0" applyFont="1" applyBorder="1" applyAlignment="1" applyProtection="1">
      <alignment horizontal="center" vertical="center" wrapText="1"/>
    </xf>
    <xf numFmtId="167" fontId="36" fillId="0" borderId="23" xfId="0" applyNumberFormat="1" applyFont="1" applyBorder="1" applyAlignment="1" applyProtection="1">
      <alignment vertical="center"/>
    </xf>
    <xf numFmtId="4" fontId="36" fillId="2" borderId="23" xfId="0" applyNumberFormat="1" applyFont="1" applyFill="1" applyBorder="1" applyAlignment="1" applyProtection="1">
      <alignment vertical="center"/>
      <protection locked="0"/>
    </xf>
    <xf numFmtId="4" fontId="36" fillId="0" borderId="23" xfId="0" applyNumberFormat="1" applyFont="1" applyBorder="1" applyAlignment="1" applyProtection="1">
      <alignment vertical="center"/>
    </xf>
    <xf numFmtId="0" fontId="37" fillId="0" borderId="4" xfId="0" applyFont="1" applyBorder="1" applyAlignment="1">
      <alignment vertical="center"/>
    </xf>
    <xf numFmtId="0" fontId="36" fillId="2" borderId="15" xfId="0" applyFont="1" applyFill="1" applyBorder="1" applyAlignment="1" applyProtection="1">
      <alignment horizontal="left" vertical="center"/>
      <protection locked="0"/>
    </xf>
    <xf numFmtId="0" fontId="36" fillId="0" borderId="0" xfId="0" applyFont="1" applyBorder="1" applyAlignment="1" applyProtection="1">
      <alignment horizontal="center" vertical="center"/>
    </xf>
    <xf numFmtId="0" fontId="22" fillId="2" borderId="20" xfId="0" applyFont="1" applyFill="1" applyBorder="1" applyAlignment="1" applyProtection="1">
      <alignment horizontal="left" vertical="center"/>
      <protection locked="0"/>
    </xf>
    <xf numFmtId="0" fontId="22" fillId="0" borderId="21" xfId="0" applyFont="1" applyBorder="1" applyAlignment="1" applyProtection="1">
      <alignment horizontal="center" vertical="center"/>
    </xf>
    <xf numFmtId="0" fontId="0" fillId="0" borderId="21" xfId="0" applyFont="1" applyBorder="1" applyAlignment="1" applyProtection="1">
      <alignment vertical="center"/>
    </xf>
    <xf numFmtId="166" fontId="22" fillId="0" borderId="21" xfId="0" applyNumberFormat="1" applyFont="1" applyBorder="1" applyAlignment="1" applyProtection="1">
      <alignment vertical="center"/>
    </xf>
    <xf numFmtId="166" fontId="22" fillId="0" borderId="22" xfId="0" applyNumberFormat="1" applyFont="1" applyBorder="1" applyAlignment="1" applyProtection="1">
      <alignment vertical="center"/>
    </xf>
    <xf numFmtId="0" fontId="0" fillId="0" borderId="20" xfId="0" applyFont="1" applyBorder="1" applyAlignment="1" applyProtection="1">
      <alignment vertical="center"/>
    </xf>
    <xf numFmtId="0" fontId="0" fillId="0" borderId="21" xfId="0" applyBorder="1" applyAlignment="1" applyProtection="1">
      <alignment vertical="center"/>
    </xf>
    <xf numFmtId="0" fontId="0" fillId="0" borderId="22" xfId="0" applyFont="1" applyBorder="1" applyAlignment="1" applyProtection="1">
      <alignment vertical="center"/>
    </xf>
    <xf numFmtId="0" fontId="0" fillId="0" borderId="0" xfId="0" applyAlignment="1">
      <alignment vertical="top"/>
    </xf>
    <xf numFmtId="0" fontId="38" fillId="0" borderId="24" xfId="0" applyFont="1" applyBorder="1" applyAlignment="1">
      <alignment vertical="center" wrapText="1"/>
    </xf>
    <xf numFmtId="0" fontId="38" fillId="0" borderId="25" xfId="0" applyFont="1" applyBorder="1" applyAlignment="1">
      <alignment vertical="center" wrapText="1"/>
    </xf>
    <xf numFmtId="0" fontId="38" fillId="0" borderId="26" xfId="0" applyFont="1" applyBorder="1" applyAlignment="1">
      <alignment vertical="center" wrapText="1"/>
    </xf>
    <xf numFmtId="0" fontId="38" fillId="0" borderId="27" xfId="0" applyFont="1" applyBorder="1" applyAlignment="1">
      <alignment horizontal="center" vertical="center" wrapText="1"/>
    </xf>
    <xf numFmtId="0" fontId="39" fillId="0" borderId="1" xfId="0" applyFont="1" applyBorder="1" applyAlignment="1">
      <alignment horizontal="center" vertical="center" wrapText="1"/>
    </xf>
    <xf numFmtId="0" fontId="38" fillId="0" borderId="28" xfId="0" applyFont="1" applyBorder="1" applyAlignment="1">
      <alignment horizontal="center" vertical="center" wrapText="1"/>
    </xf>
    <xf numFmtId="0" fontId="38" fillId="0" borderId="27" xfId="0" applyFont="1" applyBorder="1" applyAlignment="1">
      <alignment vertical="center" wrapText="1"/>
    </xf>
    <xf numFmtId="0" fontId="40" fillId="0" borderId="29" xfId="0" applyFont="1" applyBorder="1" applyAlignment="1">
      <alignment horizontal="left" wrapText="1"/>
    </xf>
    <xf numFmtId="0" fontId="38" fillId="0" borderId="28" xfId="0" applyFont="1" applyBorder="1" applyAlignment="1">
      <alignment vertical="center" wrapText="1"/>
    </xf>
    <xf numFmtId="0" fontId="40" fillId="0" borderId="1" xfId="0" applyFont="1" applyBorder="1" applyAlignment="1">
      <alignment horizontal="left" vertical="center" wrapText="1"/>
    </xf>
    <xf numFmtId="0" fontId="41" fillId="0" borderId="1" xfId="0" applyFont="1" applyBorder="1" applyAlignment="1">
      <alignment horizontal="left" vertical="center" wrapText="1"/>
    </xf>
    <xf numFmtId="0" fontId="41" fillId="0" borderId="27" xfId="0" applyFont="1" applyBorder="1" applyAlignment="1">
      <alignment vertical="center" wrapText="1"/>
    </xf>
    <xf numFmtId="0" fontId="41" fillId="0" borderId="1" xfId="0" applyFont="1" applyBorder="1" applyAlignment="1">
      <alignment vertical="center" wrapText="1"/>
    </xf>
    <xf numFmtId="0" fontId="41" fillId="0" borderId="1" xfId="0" applyFont="1" applyBorder="1" applyAlignment="1">
      <alignment horizontal="left" vertical="center"/>
    </xf>
    <xf numFmtId="0" fontId="41" fillId="0" borderId="1" xfId="0" applyFont="1" applyBorder="1" applyAlignment="1">
      <alignment vertical="center"/>
    </xf>
    <xf numFmtId="49" fontId="41" fillId="0" borderId="1" xfId="0" applyNumberFormat="1" applyFont="1" applyBorder="1" applyAlignment="1">
      <alignment horizontal="left" vertical="center" wrapText="1"/>
    </xf>
    <xf numFmtId="49" fontId="41" fillId="0" borderId="1" xfId="0" applyNumberFormat="1" applyFont="1" applyBorder="1" applyAlignment="1">
      <alignment vertical="center" wrapText="1"/>
    </xf>
    <xf numFmtId="0" fontId="38" fillId="0" borderId="30" xfId="0" applyFont="1" applyBorder="1" applyAlignment="1">
      <alignment vertical="center" wrapText="1"/>
    </xf>
    <xf numFmtId="0" fontId="42" fillId="0" borderId="29" xfId="0" applyFont="1" applyBorder="1" applyAlignment="1">
      <alignment vertical="center" wrapText="1"/>
    </xf>
    <xf numFmtId="0" fontId="38" fillId="0" borderId="31" xfId="0" applyFont="1" applyBorder="1" applyAlignment="1">
      <alignment vertical="center" wrapText="1"/>
    </xf>
    <xf numFmtId="0" fontId="38" fillId="0" borderId="1" xfId="0" applyFont="1" applyBorder="1" applyAlignment="1">
      <alignment vertical="top"/>
    </xf>
    <xf numFmtId="0" fontId="38" fillId="0" borderId="0" xfId="0" applyFont="1" applyAlignment="1">
      <alignment vertical="top"/>
    </xf>
    <xf numFmtId="0" fontId="38" fillId="0" borderId="24" xfId="0" applyFont="1" applyBorder="1" applyAlignment="1">
      <alignment horizontal="left" vertical="center"/>
    </xf>
    <xf numFmtId="0" fontId="38" fillId="0" borderId="25" xfId="0" applyFont="1" applyBorder="1" applyAlignment="1">
      <alignment horizontal="left" vertical="center"/>
    </xf>
    <xf numFmtId="0" fontId="38" fillId="0" borderId="26" xfId="0" applyFont="1" applyBorder="1" applyAlignment="1">
      <alignment horizontal="left" vertical="center"/>
    </xf>
    <xf numFmtId="0" fontId="38" fillId="0" borderId="27" xfId="0" applyFont="1" applyBorder="1" applyAlignment="1">
      <alignment horizontal="left" vertical="center"/>
    </xf>
    <xf numFmtId="0" fontId="39" fillId="0" borderId="1" xfId="0" applyFont="1" applyBorder="1" applyAlignment="1">
      <alignment horizontal="center" vertical="center"/>
    </xf>
    <xf numFmtId="0" fontId="38" fillId="0" borderId="28" xfId="0" applyFont="1" applyBorder="1" applyAlignment="1">
      <alignment horizontal="left" vertical="center"/>
    </xf>
    <xf numFmtId="0" fontId="40" fillId="0" borderId="1" xfId="0" applyFont="1" applyBorder="1" applyAlignment="1">
      <alignment horizontal="left" vertical="center"/>
    </xf>
    <xf numFmtId="0" fontId="43" fillId="0" borderId="0" xfId="0" applyFont="1" applyAlignment="1">
      <alignment horizontal="left" vertical="center"/>
    </xf>
    <xf numFmtId="0" fontId="40" fillId="0" borderId="29" xfId="0" applyFont="1" applyBorder="1" applyAlignment="1">
      <alignment horizontal="left" vertical="center"/>
    </xf>
    <xf numFmtId="0" fontId="40" fillId="0" borderId="29" xfId="0" applyFont="1" applyBorder="1" applyAlignment="1">
      <alignment horizontal="center" vertical="center"/>
    </xf>
    <xf numFmtId="0" fontId="43" fillId="0" borderId="29" xfId="0" applyFont="1" applyBorder="1" applyAlignment="1">
      <alignment horizontal="left" vertical="center"/>
    </xf>
    <xf numFmtId="0" fontId="44" fillId="0" borderId="1" xfId="0" applyFont="1" applyBorder="1" applyAlignment="1">
      <alignment horizontal="left" vertical="center"/>
    </xf>
    <xf numFmtId="0" fontId="41" fillId="0" borderId="0" xfId="0" applyFont="1" applyAlignment="1">
      <alignment horizontal="left" vertical="center"/>
    </xf>
    <xf numFmtId="0" fontId="41" fillId="0" borderId="1" xfId="0" applyFont="1" applyBorder="1" applyAlignment="1">
      <alignment horizontal="center" vertical="center"/>
    </xf>
    <xf numFmtId="0" fontId="41" fillId="0" borderId="27" xfId="0" applyFont="1" applyBorder="1" applyAlignment="1">
      <alignment horizontal="left" vertical="center"/>
    </xf>
    <xf numFmtId="0" fontId="41" fillId="0" borderId="1" xfId="0" applyFont="1" applyFill="1" applyBorder="1" applyAlignment="1">
      <alignment horizontal="left" vertical="center"/>
    </xf>
    <xf numFmtId="0" fontId="41" fillId="0" borderId="1" xfId="0" applyFont="1" applyFill="1" applyBorder="1" applyAlignment="1">
      <alignment horizontal="center" vertical="center"/>
    </xf>
    <xf numFmtId="0" fontId="38" fillId="0" borderId="30" xfId="0" applyFont="1" applyBorder="1" applyAlignment="1">
      <alignment horizontal="left" vertical="center"/>
    </xf>
    <xf numFmtId="0" fontId="42" fillId="0" borderId="29" xfId="0" applyFont="1" applyBorder="1" applyAlignment="1">
      <alignment horizontal="left" vertical="center"/>
    </xf>
    <xf numFmtId="0" fontId="38" fillId="0" borderId="31" xfId="0" applyFont="1" applyBorder="1" applyAlignment="1">
      <alignment horizontal="left" vertical="center"/>
    </xf>
    <xf numFmtId="0" fontId="38" fillId="0" borderId="1" xfId="0" applyFont="1" applyBorder="1" applyAlignment="1">
      <alignment horizontal="left" vertical="center"/>
    </xf>
    <xf numFmtId="0" fontId="42" fillId="0" borderId="1" xfId="0" applyFont="1" applyBorder="1" applyAlignment="1">
      <alignment horizontal="left" vertical="center"/>
    </xf>
    <xf numFmtId="0" fontId="43" fillId="0" borderId="1" xfId="0" applyFont="1" applyBorder="1" applyAlignment="1">
      <alignment horizontal="left" vertical="center"/>
    </xf>
    <xf numFmtId="0" fontId="41" fillId="0" borderId="29" xfId="0" applyFont="1" applyBorder="1" applyAlignment="1">
      <alignment horizontal="left" vertical="center"/>
    </xf>
    <xf numFmtId="0" fontId="38" fillId="0" borderId="1" xfId="0" applyFont="1" applyBorder="1" applyAlignment="1">
      <alignment horizontal="left" vertical="center" wrapText="1"/>
    </xf>
    <xf numFmtId="0" fontId="41" fillId="0" borderId="1" xfId="0" applyFont="1" applyBorder="1" applyAlignment="1">
      <alignment horizontal="center" vertical="center" wrapText="1"/>
    </xf>
    <xf numFmtId="0" fontId="38" fillId="0" borderId="24" xfId="0" applyFont="1" applyBorder="1" applyAlignment="1">
      <alignment horizontal="left" vertical="center" wrapText="1"/>
    </xf>
    <xf numFmtId="0" fontId="38" fillId="0" borderId="25" xfId="0" applyFont="1" applyBorder="1" applyAlignment="1">
      <alignment horizontal="left" vertical="center" wrapText="1"/>
    </xf>
    <xf numFmtId="0" fontId="38" fillId="0" borderId="26" xfId="0" applyFont="1" applyBorder="1" applyAlignment="1">
      <alignment horizontal="left" vertical="center" wrapText="1"/>
    </xf>
    <xf numFmtId="0" fontId="38" fillId="0" borderId="27" xfId="0" applyFont="1" applyBorder="1" applyAlignment="1">
      <alignment horizontal="left" vertical="center" wrapText="1"/>
    </xf>
    <xf numFmtId="0" fontId="38" fillId="0" borderId="28" xfId="0" applyFont="1" applyBorder="1" applyAlignment="1">
      <alignment horizontal="left" vertical="center" wrapText="1"/>
    </xf>
    <xf numFmtId="0" fontId="43" fillId="0" borderId="27" xfId="0" applyFont="1" applyBorder="1" applyAlignment="1">
      <alignment horizontal="left" vertical="center" wrapText="1"/>
    </xf>
    <xf numFmtId="0" fontId="43" fillId="0" borderId="28" xfId="0" applyFont="1" applyBorder="1" applyAlignment="1">
      <alignment horizontal="left" vertical="center" wrapText="1"/>
    </xf>
    <xf numFmtId="0" fontId="41" fillId="0" borderId="27" xfId="0" applyFont="1" applyBorder="1" applyAlignment="1">
      <alignment horizontal="left" vertical="center" wrapText="1"/>
    </xf>
    <xf numFmtId="0" fontId="41" fillId="0" borderId="28" xfId="0" applyFont="1" applyBorder="1" applyAlignment="1">
      <alignment horizontal="left" vertical="center" wrapText="1"/>
    </xf>
    <xf numFmtId="0" fontId="41" fillId="0" borderId="28" xfId="0" applyFont="1" applyBorder="1" applyAlignment="1">
      <alignment horizontal="left" vertical="center"/>
    </xf>
    <xf numFmtId="0" fontId="41" fillId="0" borderId="30" xfId="0" applyFont="1" applyBorder="1" applyAlignment="1">
      <alignment horizontal="left" vertical="center" wrapText="1"/>
    </xf>
    <xf numFmtId="0" fontId="41" fillId="0" borderId="29" xfId="0" applyFont="1" applyBorder="1" applyAlignment="1">
      <alignment horizontal="left" vertical="center" wrapText="1"/>
    </xf>
    <xf numFmtId="0" fontId="41" fillId="0" borderId="31" xfId="0" applyFont="1" applyBorder="1" applyAlignment="1">
      <alignment horizontal="left" vertical="center" wrapText="1"/>
    </xf>
    <xf numFmtId="0" fontId="41" fillId="0" borderId="1" xfId="0" applyFont="1" applyBorder="1" applyAlignment="1">
      <alignment horizontal="left" vertical="top"/>
    </xf>
    <xf numFmtId="0" fontId="41" fillId="0" borderId="1" xfId="0" applyFont="1" applyBorder="1" applyAlignment="1">
      <alignment horizontal="center" vertical="top"/>
    </xf>
    <xf numFmtId="0" fontId="41" fillId="0" borderId="30" xfId="0" applyFont="1" applyBorder="1" applyAlignment="1">
      <alignment horizontal="left" vertical="center"/>
    </xf>
    <xf numFmtId="0" fontId="41" fillId="0" borderId="31" xfId="0" applyFont="1" applyBorder="1" applyAlignment="1">
      <alignment horizontal="left" vertical="center"/>
    </xf>
    <xf numFmtId="0" fontId="43" fillId="0" borderId="0" xfId="0" applyFont="1" applyAlignment="1">
      <alignment vertical="center"/>
    </xf>
    <xf numFmtId="0" fontId="40" fillId="0" borderId="1" xfId="0" applyFont="1" applyBorder="1" applyAlignment="1">
      <alignment vertical="center"/>
    </xf>
    <xf numFmtId="0" fontId="43" fillId="0" borderId="29" xfId="0" applyFont="1" applyBorder="1" applyAlignment="1">
      <alignment vertical="center"/>
    </xf>
    <xf numFmtId="0" fontId="40" fillId="0" borderId="29" xfId="0" applyFont="1" applyBorder="1" applyAlignment="1">
      <alignment vertical="center"/>
    </xf>
    <xf numFmtId="0" fontId="0" fillId="0" borderId="1" xfId="0" applyBorder="1" applyAlignment="1">
      <alignment vertical="top"/>
    </xf>
    <xf numFmtId="49" fontId="41" fillId="0" borderId="1" xfId="0" applyNumberFormat="1" applyFont="1" applyBorder="1" applyAlignment="1">
      <alignment horizontal="left" vertical="center"/>
    </xf>
    <xf numFmtId="0" fontId="0" fillId="0" borderId="29" xfId="0" applyBorder="1" applyAlignment="1">
      <alignment vertical="top"/>
    </xf>
    <xf numFmtId="0" fontId="40" fillId="0" borderId="29" xfId="0" applyFont="1" applyBorder="1" applyAlignment="1">
      <alignment horizontal="left"/>
    </xf>
    <xf numFmtId="0" fontId="43" fillId="0" borderId="29" xfId="0" applyFont="1" applyBorder="1" applyAlignment="1"/>
    <xf numFmtId="0" fontId="38" fillId="0" borderId="27" xfId="0" applyFont="1" applyBorder="1" applyAlignment="1">
      <alignment vertical="top"/>
    </xf>
    <xf numFmtId="0" fontId="38" fillId="0" borderId="28" xfId="0" applyFont="1" applyBorder="1" applyAlignment="1">
      <alignment vertical="top"/>
    </xf>
    <xf numFmtId="0" fontId="38" fillId="0" borderId="1" xfId="0" applyFont="1" applyBorder="1" applyAlignment="1">
      <alignment horizontal="center" vertical="center"/>
    </xf>
    <xf numFmtId="0" fontId="38" fillId="0" borderId="1" xfId="0" applyFont="1" applyBorder="1" applyAlignment="1">
      <alignment horizontal="left" vertical="top"/>
    </xf>
    <xf numFmtId="0" fontId="38" fillId="0" borderId="30" xfId="0" applyFont="1" applyBorder="1" applyAlignment="1">
      <alignment vertical="top"/>
    </xf>
    <xf numFmtId="0" fontId="38" fillId="0" borderId="29" xfId="0" applyFont="1" applyBorder="1" applyAlignment="1">
      <alignment vertical="top"/>
    </xf>
    <xf numFmtId="0" fontId="38" fillId="0" borderId="31" xfId="0" applyFont="1" applyBorder="1" applyAlignment="1">
      <alignment vertical="top"/>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styles" Target="styles.xml" /><Relationship Id="rId13" Type="http://schemas.openxmlformats.org/officeDocument/2006/relationships/theme" Target="theme/theme1.xml" /><Relationship Id="rId14" Type="http://schemas.openxmlformats.org/officeDocument/2006/relationships/calcChain" Target="calcChain.xml" /><Relationship Id="rId15"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0.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6.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7.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8.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9.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0.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7.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8.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9.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10.xml.rels>&#65279;<?xml version="1.0" encoding="utf-8"?><Relationships xmlns="http://schemas.openxmlformats.org/package/2006/relationships"><Relationship Id="rId1" Type="http://schemas.openxmlformats.org/officeDocument/2006/relationships/drawing" Target="../drawings/drawing10.xml" /></Relationships>
</file>

<file path=xl/worksheets/_rels/sheet11.xml.rels>&#65279;<?xml version="1.0" encoding="utf-8"?><Relationships xmlns="http://schemas.openxmlformats.org/package/2006/relationships"><Relationship Id="rId1" Type="http://schemas.openxmlformats.org/officeDocument/2006/relationships/printerSettings" Target="../printerSettings/printerSettings1.bin"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_rels/sheet5.xml.rels>&#65279;<?xml version="1.0" encoding="utf-8"?><Relationships xmlns="http://schemas.openxmlformats.org/package/2006/relationships"><Relationship Id="rId1" Type="http://schemas.openxmlformats.org/officeDocument/2006/relationships/drawing" Target="../drawings/drawing5.xml" /></Relationships>
</file>

<file path=xl/worksheets/_rels/sheet6.xml.rels>&#65279;<?xml version="1.0" encoding="utf-8"?><Relationships xmlns="http://schemas.openxmlformats.org/package/2006/relationships"><Relationship Id="rId1" Type="http://schemas.openxmlformats.org/officeDocument/2006/relationships/drawing" Target="../drawings/drawing6.xml" /></Relationships>
</file>

<file path=xl/worksheets/_rels/sheet7.xml.rels>&#65279;<?xml version="1.0" encoding="utf-8"?><Relationships xmlns="http://schemas.openxmlformats.org/package/2006/relationships"><Relationship Id="rId1" Type="http://schemas.openxmlformats.org/officeDocument/2006/relationships/drawing" Target="../drawings/drawing7.xml" /></Relationships>
</file>

<file path=xl/worksheets/_rels/sheet8.xml.rels>&#65279;<?xml version="1.0" encoding="utf-8"?><Relationships xmlns="http://schemas.openxmlformats.org/package/2006/relationships"><Relationship Id="rId1" Type="http://schemas.openxmlformats.org/officeDocument/2006/relationships/drawing" Target="../drawings/drawing8.xml" /></Relationships>
</file>

<file path=xl/worksheets/_rels/sheet9.xml.rels>&#65279;<?xml version="1.0" encoding="utf-8"?><Relationships xmlns="http://schemas.openxmlformats.org/package/2006/relationships"><Relationship Id="rId1" Type="http://schemas.openxmlformats.org/officeDocument/2006/relationships/drawing" Target="../drawings/drawing9.xml"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 style="1" customWidth="1"/>
    <col min="2" max="2" width="1.67" style="1" customWidth="1"/>
    <col min="3" max="3" width="4.17" style="1" customWidth="1"/>
    <col min="4" max="4" width="2.67" style="1" customWidth="1"/>
    <col min="5" max="5" width="2.67" style="1" customWidth="1"/>
    <col min="6" max="6" width="2.67" style="1" customWidth="1"/>
    <col min="7" max="7" width="2.67" style="1" customWidth="1"/>
    <col min="8" max="8" width="2.67" style="1" customWidth="1"/>
    <col min="9" max="9" width="2.67" style="1" customWidth="1"/>
    <col min="10" max="10" width="2.67" style="1" customWidth="1"/>
    <col min="11" max="11" width="2.67" style="1" customWidth="1"/>
    <col min="12" max="12" width="2.67" style="1" customWidth="1"/>
    <col min="13" max="13" width="2.67" style="1" customWidth="1"/>
    <col min="14" max="14" width="2.67" style="1" customWidth="1"/>
    <col min="15" max="15" width="2.67" style="1" customWidth="1"/>
    <col min="16" max="16" width="2.67" style="1" customWidth="1"/>
    <col min="17" max="17" width="2.67" style="1" customWidth="1"/>
    <col min="18" max="18" width="2.67" style="1" customWidth="1"/>
    <col min="19" max="19" width="2.67" style="1" customWidth="1"/>
    <col min="20" max="20" width="2.67" style="1" customWidth="1"/>
    <col min="21" max="21" width="2.67" style="1" customWidth="1"/>
    <col min="22" max="22" width="2.67" style="1" customWidth="1"/>
    <col min="23" max="23" width="2.67" style="1" customWidth="1"/>
    <col min="24" max="24" width="2.67" style="1" customWidth="1"/>
    <col min="25" max="25" width="2.67" style="1" customWidth="1"/>
    <col min="26" max="26" width="2.67" style="1" customWidth="1"/>
    <col min="27" max="27" width="2.67" style="1" customWidth="1"/>
    <col min="28" max="28" width="2.67" style="1" customWidth="1"/>
    <col min="29" max="29" width="2.67" style="1" customWidth="1"/>
    <col min="30" max="30" width="2.67" style="1" customWidth="1"/>
    <col min="31" max="31" width="2.67" style="1" customWidth="1"/>
    <col min="32" max="32" width="2.67" style="1" customWidth="1"/>
    <col min="33" max="33" width="2.67" style="1" customWidth="1"/>
    <col min="34" max="34" width="3.33" style="1" customWidth="1"/>
    <col min="35" max="35" width="31.67" style="1" customWidth="1"/>
    <col min="36" max="36" width="2.5" style="1" customWidth="1"/>
    <col min="37" max="37" width="2.5" style="1" customWidth="1"/>
    <col min="38" max="38" width="8.33" style="1" customWidth="1"/>
    <col min="39" max="39" width="3.33" style="1" customWidth="1"/>
    <col min="40" max="40" width="13.33" style="1" customWidth="1"/>
    <col min="41" max="41" width="7.5" style="1" customWidth="1"/>
    <col min="42" max="42" width="4.17" style="1" customWidth="1"/>
    <col min="43" max="43" width="15.67" style="1" customWidth="1"/>
    <col min="44" max="44" width="13.67" style="1" customWidth="1"/>
    <col min="45" max="45" width="25.83" style="1" hidden="1" customWidth="1"/>
    <col min="46" max="46" width="25.83" style="1" hidden="1" customWidth="1"/>
    <col min="47" max="47" width="25.83" style="1" hidden="1" customWidth="1"/>
    <col min="48" max="48" width="21.67" style="1" hidden="1" customWidth="1"/>
    <col min="49" max="49" width="21.67" style="1" hidden="1" customWidth="1"/>
    <col min="50" max="50" width="25" style="1" hidden="1" customWidth="1"/>
    <col min="51" max="51" width="25" style="1" hidden="1" customWidth="1"/>
    <col min="52" max="52" width="21.67" style="1" hidden="1" customWidth="1"/>
    <col min="53" max="53" width="19.17" style="1" hidden="1" customWidth="1"/>
    <col min="54" max="54" width="25" style="1" hidden="1" customWidth="1"/>
    <col min="55" max="55" width="21.67" style="1" hidden="1" customWidth="1"/>
    <col min="56" max="56" width="19.17" style="1" hidden="1" customWidth="1"/>
    <col min="57" max="57" width="66.5" style="1" customWidth="1"/>
    <col min="71" max="71" width="9.33" style="1" hidden="1"/>
    <col min="72" max="72" width="9.33" style="1" hidden="1"/>
    <col min="73" max="73" width="9.33" style="1" hidden="1"/>
    <col min="74" max="74" width="9.33" style="1" hidden="1"/>
    <col min="75" max="75" width="9.33" style="1" hidden="1"/>
    <col min="76" max="76" width="9.33" style="1" hidden="1"/>
    <col min="77" max="77" width="9.33" style="1" hidden="1"/>
    <col min="78" max="78" width="9.33" style="1" hidden="1"/>
    <col min="79" max="79" width="9.33" style="1" hidden="1"/>
    <col min="80" max="80" width="9.33" style="1" hidden="1"/>
    <col min="81" max="81" width="9.33" style="1" hidden="1"/>
    <col min="82" max="82" width="9.33" style="1" hidden="1"/>
    <col min="83" max="83" width="9.33" style="1" hidden="1"/>
    <col min="84" max="84" width="9.33" style="1" hidden="1"/>
    <col min="85" max="85" width="9.33" style="1" hidden="1"/>
    <col min="86" max="86" width="9.33" style="1" hidden="1"/>
    <col min="87" max="87" width="9.33" style="1" hidden="1"/>
    <col min="88" max="88" width="9.33" style="1" hidden="1"/>
    <col min="89" max="89" width="9.33" style="1" hidden="1"/>
    <col min="90" max="90" width="9.33" style="1" hidden="1"/>
    <col min="91" max="91" width="9.33" style="1" hidden="1"/>
  </cols>
  <sheetData>
    <row r="1">
      <c r="A1" s="16" t="s">
        <v>0</v>
      </c>
      <c r="AZ1" s="16" t="s">
        <v>1</v>
      </c>
      <c r="BA1" s="16" t="s">
        <v>2</v>
      </c>
      <c r="BB1" s="16" t="s">
        <v>3</v>
      </c>
      <c r="BT1" s="16" t="s">
        <v>4</v>
      </c>
      <c r="BU1" s="16" t="s">
        <v>4</v>
      </c>
      <c r="BV1" s="16" t="s">
        <v>5</v>
      </c>
    </row>
    <row r="2" s="1" customFormat="1" ht="36.96" customHeight="1">
      <c r="AR2" s="1"/>
      <c r="AS2" s="1"/>
      <c r="AT2" s="1"/>
      <c r="AU2" s="1"/>
      <c r="AV2" s="1"/>
      <c r="AW2" s="1"/>
      <c r="AX2" s="1"/>
      <c r="AY2" s="1"/>
      <c r="AZ2" s="1"/>
      <c r="BA2" s="1"/>
      <c r="BB2" s="1"/>
      <c r="BC2" s="1"/>
      <c r="BD2" s="1"/>
      <c r="BE2" s="1"/>
      <c r="BS2" s="17" t="s">
        <v>6</v>
      </c>
      <c r="BT2" s="17" t="s">
        <v>7</v>
      </c>
    </row>
    <row r="3" s="1" customFormat="1" ht="6.96" customHeight="1">
      <c r="B3" s="18"/>
      <c r="C3" s="19"/>
      <c r="D3" s="19"/>
      <c r="E3" s="19"/>
      <c r="F3" s="19"/>
      <c r="G3" s="19"/>
      <c r="H3" s="19"/>
      <c r="I3" s="19"/>
      <c r="J3" s="19"/>
      <c r="K3" s="19"/>
      <c r="L3" s="19"/>
      <c r="M3" s="19"/>
      <c r="N3" s="19"/>
      <c r="O3" s="19"/>
      <c r="P3" s="19"/>
      <c r="Q3" s="19"/>
      <c r="R3" s="19"/>
      <c r="S3" s="19"/>
      <c r="T3" s="19"/>
      <c r="U3" s="19"/>
      <c r="V3" s="19"/>
      <c r="W3" s="19"/>
      <c r="X3" s="19"/>
      <c r="Y3" s="19"/>
      <c r="Z3" s="19"/>
      <c r="AA3" s="19"/>
      <c r="AB3" s="19"/>
      <c r="AC3" s="19"/>
      <c r="AD3" s="19"/>
      <c r="AE3" s="19"/>
      <c r="AF3" s="19"/>
      <c r="AG3" s="19"/>
      <c r="AH3" s="19"/>
      <c r="AI3" s="19"/>
      <c r="AJ3" s="19"/>
      <c r="AK3" s="19"/>
      <c r="AL3" s="19"/>
      <c r="AM3" s="19"/>
      <c r="AN3" s="19"/>
      <c r="AO3" s="19"/>
      <c r="AP3" s="19"/>
      <c r="AQ3" s="19"/>
      <c r="AR3" s="20"/>
      <c r="BS3" s="17" t="s">
        <v>6</v>
      </c>
      <c r="BT3" s="17" t="s">
        <v>8</v>
      </c>
    </row>
    <row r="4" s="1" customFormat="1" ht="24.96" customHeight="1">
      <c r="B4" s="21"/>
      <c r="C4" s="22"/>
      <c r="D4" s="23" t="s">
        <v>9</v>
      </c>
      <c r="E4" s="22"/>
      <c r="F4" s="22"/>
      <c r="G4" s="22"/>
      <c r="H4" s="22"/>
      <c r="I4" s="22"/>
      <c r="J4" s="22"/>
      <c r="K4" s="22"/>
      <c r="L4" s="22"/>
      <c r="M4" s="22"/>
      <c r="N4" s="22"/>
      <c r="O4" s="22"/>
      <c r="P4" s="22"/>
      <c r="Q4" s="22"/>
      <c r="R4" s="22"/>
      <c r="S4" s="22"/>
      <c r="T4" s="22"/>
      <c r="U4" s="22"/>
      <c r="V4" s="22"/>
      <c r="W4" s="22"/>
      <c r="X4" s="22"/>
      <c r="Y4" s="22"/>
      <c r="Z4" s="22"/>
      <c r="AA4" s="22"/>
      <c r="AB4" s="22"/>
      <c r="AC4" s="22"/>
      <c r="AD4" s="22"/>
      <c r="AE4" s="22"/>
      <c r="AF4" s="22"/>
      <c r="AG4" s="22"/>
      <c r="AH4" s="22"/>
      <c r="AI4" s="22"/>
      <c r="AJ4" s="22"/>
      <c r="AK4" s="22"/>
      <c r="AL4" s="22"/>
      <c r="AM4" s="22"/>
      <c r="AN4" s="22"/>
      <c r="AO4" s="22"/>
      <c r="AP4" s="22"/>
      <c r="AQ4" s="22"/>
      <c r="AR4" s="20"/>
      <c r="AS4" s="24" t="s">
        <v>10</v>
      </c>
      <c r="BE4" s="25" t="s">
        <v>11</v>
      </c>
      <c r="BS4" s="17" t="s">
        <v>12</v>
      </c>
    </row>
    <row r="5" s="1" customFormat="1" ht="12" customHeight="1">
      <c r="B5" s="21"/>
      <c r="C5" s="22"/>
      <c r="D5" s="26" t="s">
        <v>13</v>
      </c>
      <c r="E5" s="22"/>
      <c r="F5" s="22"/>
      <c r="G5" s="22"/>
      <c r="H5" s="22"/>
      <c r="I5" s="22"/>
      <c r="J5" s="22"/>
      <c r="K5" s="27" t="s">
        <v>14</v>
      </c>
      <c r="L5" s="22"/>
      <c r="M5" s="22"/>
      <c r="N5" s="22"/>
      <c r="O5" s="22"/>
      <c r="P5" s="22"/>
      <c r="Q5" s="22"/>
      <c r="R5" s="22"/>
      <c r="S5" s="22"/>
      <c r="T5" s="22"/>
      <c r="U5" s="22"/>
      <c r="V5" s="22"/>
      <c r="W5" s="22"/>
      <c r="X5" s="22"/>
      <c r="Y5" s="22"/>
      <c r="Z5" s="22"/>
      <c r="AA5" s="22"/>
      <c r="AB5" s="22"/>
      <c r="AC5" s="22"/>
      <c r="AD5" s="22"/>
      <c r="AE5" s="22"/>
      <c r="AF5" s="22"/>
      <c r="AG5" s="22"/>
      <c r="AH5" s="22"/>
      <c r="AI5" s="22"/>
      <c r="AJ5" s="22"/>
      <c r="AK5" s="22"/>
      <c r="AL5" s="22"/>
      <c r="AM5" s="22"/>
      <c r="AN5" s="22"/>
      <c r="AO5" s="22"/>
      <c r="AP5" s="22"/>
      <c r="AQ5" s="22"/>
      <c r="AR5" s="20"/>
      <c r="BE5" s="28" t="s">
        <v>15</v>
      </c>
      <c r="BS5" s="17" t="s">
        <v>6</v>
      </c>
    </row>
    <row r="6" s="1" customFormat="1" ht="36.96" customHeight="1">
      <c r="B6" s="21"/>
      <c r="C6" s="22"/>
      <c r="D6" s="29" t="s">
        <v>16</v>
      </c>
      <c r="E6" s="22"/>
      <c r="F6" s="22"/>
      <c r="G6" s="22"/>
      <c r="H6" s="22"/>
      <c r="I6" s="22"/>
      <c r="J6" s="22"/>
      <c r="K6" s="30" t="s">
        <v>17</v>
      </c>
      <c r="L6" s="22"/>
      <c r="M6" s="22"/>
      <c r="N6" s="22"/>
      <c r="O6" s="22"/>
      <c r="P6" s="22"/>
      <c r="Q6" s="22"/>
      <c r="R6" s="22"/>
      <c r="S6" s="22"/>
      <c r="T6" s="22"/>
      <c r="U6" s="22"/>
      <c r="V6" s="22"/>
      <c r="W6" s="22"/>
      <c r="X6" s="22"/>
      <c r="Y6" s="22"/>
      <c r="Z6" s="22"/>
      <c r="AA6" s="22"/>
      <c r="AB6" s="22"/>
      <c r="AC6" s="22"/>
      <c r="AD6" s="22"/>
      <c r="AE6" s="22"/>
      <c r="AF6" s="22"/>
      <c r="AG6" s="22"/>
      <c r="AH6" s="22"/>
      <c r="AI6" s="22"/>
      <c r="AJ6" s="22"/>
      <c r="AK6" s="22"/>
      <c r="AL6" s="22"/>
      <c r="AM6" s="22"/>
      <c r="AN6" s="22"/>
      <c r="AO6" s="22"/>
      <c r="AP6" s="22"/>
      <c r="AQ6" s="22"/>
      <c r="AR6" s="20"/>
      <c r="BE6" s="31"/>
      <c r="BS6" s="17" t="s">
        <v>6</v>
      </c>
    </row>
    <row r="7" s="1" customFormat="1" ht="12" customHeight="1">
      <c r="B7" s="21"/>
      <c r="C7" s="22"/>
      <c r="D7" s="32" t="s">
        <v>18</v>
      </c>
      <c r="E7" s="22"/>
      <c r="F7" s="22"/>
      <c r="G7" s="22"/>
      <c r="H7" s="22"/>
      <c r="I7" s="22"/>
      <c r="J7" s="22"/>
      <c r="K7" s="27" t="s">
        <v>19</v>
      </c>
      <c r="L7" s="22"/>
      <c r="M7" s="22"/>
      <c r="N7" s="22"/>
      <c r="O7" s="22"/>
      <c r="P7" s="22"/>
      <c r="Q7" s="22"/>
      <c r="R7" s="22"/>
      <c r="S7" s="22"/>
      <c r="T7" s="22"/>
      <c r="U7" s="22"/>
      <c r="V7" s="22"/>
      <c r="W7" s="22"/>
      <c r="X7" s="22"/>
      <c r="Y7" s="22"/>
      <c r="Z7" s="22"/>
      <c r="AA7" s="22"/>
      <c r="AB7" s="22"/>
      <c r="AC7" s="22"/>
      <c r="AD7" s="22"/>
      <c r="AE7" s="22"/>
      <c r="AF7" s="22"/>
      <c r="AG7" s="22"/>
      <c r="AH7" s="22"/>
      <c r="AI7" s="22"/>
      <c r="AJ7" s="22"/>
      <c r="AK7" s="32" t="s">
        <v>20</v>
      </c>
      <c r="AL7" s="22"/>
      <c r="AM7" s="22"/>
      <c r="AN7" s="27" t="s">
        <v>19</v>
      </c>
      <c r="AO7" s="22"/>
      <c r="AP7" s="22"/>
      <c r="AQ7" s="22"/>
      <c r="AR7" s="20"/>
      <c r="BE7" s="31"/>
      <c r="BS7" s="17" t="s">
        <v>6</v>
      </c>
    </row>
    <row r="8" s="1" customFormat="1" ht="12" customHeight="1">
      <c r="B8" s="21"/>
      <c r="C8" s="22"/>
      <c r="D8" s="32" t="s">
        <v>21</v>
      </c>
      <c r="E8" s="22"/>
      <c r="F8" s="22"/>
      <c r="G8" s="22"/>
      <c r="H8" s="22"/>
      <c r="I8" s="22"/>
      <c r="J8" s="22"/>
      <c r="K8" s="27" t="s">
        <v>22</v>
      </c>
      <c r="L8" s="22"/>
      <c r="M8" s="22"/>
      <c r="N8" s="22"/>
      <c r="O8" s="22"/>
      <c r="P8" s="22"/>
      <c r="Q8" s="22"/>
      <c r="R8" s="22"/>
      <c r="S8" s="22"/>
      <c r="T8" s="22"/>
      <c r="U8" s="22"/>
      <c r="V8" s="22"/>
      <c r="W8" s="22"/>
      <c r="X8" s="22"/>
      <c r="Y8" s="22"/>
      <c r="Z8" s="22"/>
      <c r="AA8" s="22"/>
      <c r="AB8" s="22"/>
      <c r="AC8" s="22"/>
      <c r="AD8" s="22"/>
      <c r="AE8" s="22"/>
      <c r="AF8" s="22"/>
      <c r="AG8" s="22"/>
      <c r="AH8" s="22"/>
      <c r="AI8" s="22"/>
      <c r="AJ8" s="22"/>
      <c r="AK8" s="32" t="s">
        <v>23</v>
      </c>
      <c r="AL8" s="22"/>
      <c r="AM8" s="22"/>
      <c r="AN8" s="33" t="s">
        <v>24</v>
      </c>
      <c r="AO8" s="22"/>
      <c r="AP8" s="22"/>
      <c r="AQ8" s="22"/>
      <c r="AR8" s="20"/>
      <c r="BE8" s="31"/>
      <c r="BS8" s="17" t="s">
        <v>6</v>
      </c>
    </row>
    <row r="9" s="1" customFormat="1" ht="14.4" customHeight="1">
      <c r="B9" s="21"/>
      <c r="C9" s="22"/>
      <c r="D9" s="22"/>
      <c r="E9" s="22"/>
      <c r="F9" s="22"/>
      <c r="G9" s="22"/>
      <c r="H9" s="22"/>
      <c r="I9" s="22"/>
      <c r="J9" s="22"/>
      <c r="K9" s="22"/>
      <c r="L9" s="22"/>
      <c r="M9" s="22"/>
      <c r="N9" s="22"/>
      <c r="O9" s="22"/>
      <c r="P9" s="22"/>
      <c r="Q9" s="22"/>
      <c r="R9" s="22"/>
      <c r="S9" s="22"/>
      <c r="T9" s="22"/>
      <c r="U9" s="22"/>
      <c r="V9" s="22"/>
      <c r="W9" s="22"/>
      <c r="X9" s="22"/>
      <c r="Y9" s="22"/>
      <c r="Z9" s="22"/>
      <c r="AA9" s="22"/>
      <c r="AB9" s="22"/>
      <c r="AC9" s="22"/>
      <c r="AD9" s="22"/>
      <c r="AE9" s="22"/>
      <c r="AF9" s="22"/>
      <c r="AG9" s="22"/>
      <c r="AH9" s="22"/>
      <c r="AI9" s="22"/>
      <c r="AJ9" s="22"/>
      <c r="AK9" s="22"/>
      <c r="AL9" s="22"/>
      <c r="AM9" s="22"/>
      <c r="AN9" s="22"/>
      <c r="AO9" s="22"/>
      <c r="AP9" s="22"/>
      <c r="AQ9" s="22"/>
      <c r="AR9" s="20"/>
      <c r="BE9" s="31"/>
      <c r="BS9" s="17" t="s">
        <v>6</v>
      </c>
    </row>
    <row r="10" s="1" customFormat="1" ht="12" customHeight="1">
      <c r="B10" s="21"/>
      <c r="C10" s="22"/>
      <c r="D10" s="32" t="s">
        <v>25</v>
      </c>
      <c r="E10" s="22"/>
      <c r="F10" s="22"/>
      <c r="G10" s="22"/>
      <c r="H10" s="22"/>
      <c r="I10" s="22"/>
      <c r="J10" s="22"/>
      <c r="K10" s="22"/>
      <c r="L10" s="22"/>
      <c r="M10" s="22"/>
      <c r="N10" s="22"/>
      <c r="O10" s="22"/>
      <c r="P10" s="22"/>
      <c r="Q10" s="22"/>
      <c r="R10" s="22"/>
      <c r="S10" s="22"/>
      <c r="T10" s="22"/>
      <c r="U10" s="22"/>
      <c r="V10" s="22"/>
      <c r="W10" s="22"/>
      <c r="X10" s="22"/>
      <c r="Y10" s="22"/>
      <c r="Z10" s="22"/>
      <c r="AA10" s="22"/>
      <c r="AB10" s="22"/>
      <c r="AC10" s="22"/>
      <c r="AD10" s="22"/>
      <c r="AE10" s="22"/>
      <c r="AF10" s="22"/>
      <c r="AG10" s="22"/>
      <c r="AH10" s="22"/>
      <c r="AI10" s="22"/>
      <c r="AJ10" s="22"/>
      <c r="AK10" s="32" t="s">
        <v>26</v>
      </c>
      <c r="AL10" s="22"/>
      <c r="AM10" s="22"/>
      <c r="AN10" s="27" t="s">
        <v>19</v>
      </c>
      <c r="AO10" s="22"/>
      <c r="AP10" s="22"/>
      <c r="AQ10" s="22"/>
      <c r="AR10" s="20"/>
      <c r="BE10" s="31"/>
      <c r="BS10" s="17" t="s">
        <v>6</v>
      </c>
    </row>
    <row r="11" s="1" customFormat="1" ht="18.48" customHeight="1">
      <c r="B11" s="21"/>
      <c r="C11" s="22"/>
      <c r="D11" s="22"/>
      <c r="E11" s="27" t="s">
        <v>27</v>
      </c>
      <c r="F11" s="22"/>
      <c r="G11" s="22"/>
      <c r="H11" s="22"/>
      <c r="I11" s="22"/>
      <c r="J11" s="22"/>
      <c r="K11" s="22"/>
      <c r="L11" s="22"/>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32" t="s">
        <v>28</v>
      </c>
      <c r="AL11" s="22"/>
      <c r="AM11" s="22"/>
      <c r="AN11" s="27" t="s">
        <v>19</v>
      </c>
      <c r="AO11" s="22"/>
      <c r="AP11" s="22"/>
      <c r="AQ11" s="22"/>
      <c r="AR11" s="20"/>
      <c r="BE11" s="31"/>
      <c r="BS11" s="17" t="s">
        <v>6</v>
      </c>
    </row>
    <row r="12" s="1" customFormat="1" ht="6.96" customHeight="1">
      <c r="B12" s="21"/>
      <c r="C12" s="22"/>
      <c r="D12" s="22"/>
      <c r="E12" s="22"/>
      <c r="F12" s="22"/>
      <c r="G12" s="22"/>
      <c r="H12" s="22"/>
      <c r="I12" s="22"/>
      <c r="J12" s="22"/>
      <c r="K12" s="22"/>
      <c r="L12" s="22"/>
      <c r="M12" s="22"/>
      <c r="N12" s="22"/>
      <c r="O12" s="22"/>
      <c r="P12" s="22"/>
      <c r="Q12" s="22"/>
      <c r="R12" s="22"/>
      <c r="S12" s="22"/>
      <c r="T12" s="22"/>
      <c r="U12" s="22"/>
      <c r="V12" s="22"/>
      <c r="W12" s="22"/>
      <c r="X12" s="22"/>
      <c r="Y12" s="22"/>
      <c r="Z12" s="22"/>
      <c r="AA12" s="22"/>
      <c r="AB12" s="22"/>
      <c r="AC12" s="22"/>
      <c r="AD12" s="22"/>
      <c r="AE12" s="22"/>
      <c r="AF12" s="22"/>
      <c r="AG12" s="22"/>
      <c r="AH12" s="22"/>
      <c r="AI12" s="22"/>
      <c r="AJ12" s="22"/>
      <c r="AK12" s="22"/>
      <c r="AL12" s="22"/>
      <c r="AM12" s="22"/>
      <c r="AN12" s="22"/>
      <c r="AO12" s="22"/>
      <c r="AP12" s="22"/>
      <c r="AQ12" s="22"/>
      <c r="AR12" s="20"/>
      <c r="BE12" s="31"/>
      <c r="BS12" s="17" t="s">
        <v>6</v>
      </c>
    </row>
    <row r="13" s="1" customFormat="1" ht="12" customHeight="1">
      <c r="B13" s="21"/>
      <c r="C13" s="22"/>
      <c r="D13" s="32" t="s">
        <v>29</v>
      </c>
      <c r="E13" s="22"/>
      <c r="F13" s="22"/>
      <c r="G13" s="22"/>
      <c r="H13" s="22"/>
      <c r="I13" s="22"/>
      <c r="J13" s="22"/>
      <c r="K13" s="22"/>
      <c r="L13" s="22"/>
      <c r="M13" s="22"/>
      <c r="N13" s="22"/>
      <c r="O13" s="22"/>
      <c r="P13" s="22"/>
      <c r="Q13" s="22"/>
      <c r="R13" s="22"/>
      <c r="S13" s="22"/>
      <c r="T13" s="22"/>
      <c r="U13" s="22"/>
      <c r="V13" s="22"/>
      <c r="W13" s="22"/>
      <c r="X13" s="22"/>
      <c r="Y13" s="22"/>
      <c r="Z13" s="22"/>
      <c r="AA13" s="22"/>
      <c r="AB13" s="22"/>
      <c r="AC13" s="22"/>
      <c r="AD13" s="22"/>
      <c r="AE13" s="22"/>
      <c r="AF13" s="22"/>
      <c r="AG13" s="22"/>
      <c r="AH13" s="22"/>
      <c r="AI13" s="22"/>
      <c r="AJ13" s="22"/>
      <c r="AK13" s="32" t="s">
        <v>26</v>
      </c>
      <c r="AL13" s="22"/>
      <c r="AM13" s="22"/>
      <c r="AN13" s="34" t="s">
        <v>30</v>
      </c>
      <c r="AO13" s="22"/>
      <c r="AP13" s="22"/>
      <c r="AQ13" s="22"/>
      <c r="AR13" s="20"/>
      <c r="BE13" s="31"/>
      <c r="BS13" s="17" t="s">
        <v>6</v>
      </c>
    </row>
    <row r="14">
      <c r="B14" s="21"/>
      <c r="C14" s="22"/>
      <c r="D14" s="22"/>
      <c r="E14" s="34" t="s">
        <v>30</v>
      </c>
      <c r="F14" s="35"/>
      <c r="G14" s="35"/>
      <c r="H14" s="35"/>
      <c r="I14" s="35"/>
      <c r="J14" s="35"/>
      <c r="K14" s="35"/>
      <c r="L14" s="35"/>
      <c r="M14" s="35"/>
      <c r="N14" s="35"/>
      <c r="O14" s="35"/>
      <c r="P14" s="35"/>
      <c r="Q14" s="35"/>
      <c r="R14" s="35"/>
      <c r="S14" s="35"/>
      <c r="T14" s="35"/>
      <c r="U14" s="35"/>
      <c r="V14" s="35"/>
      <c r="W14" s="35"/>
      <c r="X14" s="35"/>
      <c r="Y14" s="35"/>
      <c r="Z14" s="35"/>
      <c r="AA14" s="35"/>
      <c r="AB14" s="35"/>
      <c r="AC14" s="35"/>
      <c r="AD14" s="35"/>
      <c r="AE14" s="35"/>
      <c r="AF14" s="35"/>
      <c r="AG14" s="35"/>
      <c r="AH14" s="35"/>
      <c r="AI14" s="35"/>
      <c r="AJ14" s="35"/>
      <c r="AK14" s="32" t="s">
        <v>28</v>
      </c>
      <c r="AL14" s="22"/>
      <c r="AM14" s="22"/>
      <c r="AN14" s="34" t="s">
        <v>30</v>
      </c>
      <c r="AO14" s="22"/>
      <c r="AP14" s="22"/>
      <c r="AQ14" s="22"/>
      <c r="AR14" s="20"/>
      <c r="BE14" s="31"/>
      <c r="BS14" s="17" t="s">
        <v>6</v>
      </c>
    </row>
    <row r="15" s="1" customFormat="1" ht="6.96" customHeight="1">
      <c r="B15" s="21"/>
      <c r="C15" s="22"/>
      <c r="D15" s="22"/>
      <c r="E15" s="22"/>
      <c r="F15" s="22"/>
      <c r="G15" s="22"/>
      <c r="H15" s="22"/>
      <c r="I15" s="22"/>
      <c r="J15" s="22"/>
      <c r="K15" s="22"/>
      <c r="L15" s="22"/>
      <c r="M15" s="22"/>
      <c r="N15" s="22"/>
      <c r="O15" s="22"/>
      <c r="P15" s="22"/>
      <c r="Q15" s="22"/>
      <c r="R15" s="22"/>
      <c r="S15" s="22"/>
      <c r="T15" s="22"/>
      <c r="U15" s="22"/>
      <c r="V15" s="22"/>
      <c r="W15" s="22"/>
      <c r="X15" s="22"/>
      <c r="Y15" s="22"/>
      <c r="Z15" s="22"/>
      <c r="AA15" s="22"/>
      <c r="AB15" s="22"/>
      <c r="AC15" s="22"/>
      <c r="AD15" s="22"/>
      <c r="AE15" s="22"/>
      <c r="AF15" s="22"/>
      <c r="AG15" s="22"/>
      <c r="AH15" s="22"/>
      <c r="AI15" s="22"/>
      <c r="AJ15" s="22"/>
      <c r="AK15" s="22"/>
      <c r="AL15" s="22"/>
      <c r="AM15" s="22"/>
      <c r="AN15" s="22"/>
      <c r="AO15" s="22"/>
      <c r="AP15" s="22"/>
      <c r="AQ15" s="22"/>
      <c r="AR15" s="20"/>
      <c r="BE15" s="31"/>
      <c r="BS15" s="17" t="s">
        <v>4</v>
      </c>
    </row>
    <row r="16" s="1" customFormat="1" ht="12" customHeight="1">
      <c r="B16" s="21"/>
      <c r="C16" s="22"/>
      <c r="D16" s="32" t="s">
        <v>31</v>
      </c>
      <c r="E16" s="22"/>
      <c r="F16" s="22"/>
      <c r="G16" s="22"/>
      <c r="H16" s="22"/>
      <c r="I16" s="22"/>
      <c r="J16" s="22"/>
      <c r="K16" s="22"/>
      <c r="L16" s="22"/>
      <c r="M16" s="22"/>
      <c r="N16" s="22"/>
      <c r="O16" s="22"/>
      <c r="P16" s="22"/>
      <c r="Q16" s="22"/>
      <c r="R16" s="22"/>
      <c r="S16" s="22"/>
      <c r="T16" s="22"/>
      <c r="U16" s="22"/>
      <c r="V16" s="22"/>
      <c r="W16" s="22"/>
      <c r="X16" s="22"/>
      <c r="Y16" s="22"/>
      <c r="Z16" s="22"/>
      <c r="AA16" s="22"/>
      <c r="AB16" s="22"/>
      <c r="AC16" s="22"/>
      <c r="AD16" s="22"/>
      <c r="AE16" s="22"/>
      <c r="AF16" s="22"/>
      <c r="AG16" s="22"/>
      <c r="AH16" s="22"/>
      <c r="AI16" s="22"/>
      <c r="AJ16" s="22"/>
      <c r="AK16" s="32" t="s">
        <v>26</v>
      </c>
      <c r="AL16" s="22"/>
      <c r="AM16" s="22"/>
      <c r="AN16" s="27" t="s">
        <v>19</v>
      </c>
      <c r="AO16" s="22"/>
      <c r="AP16" s="22"/>
      <c r="AQ16" s="22"/>
      <c r="AR16" s="20"/>
      <c r="BE16" s="31"/>
      <c r="BS16" s="17" t="s">
        <v>4</v>
      </c>
    </row>
    <row r="17" s="1" customFormat="1" ht="18.48" customHeight="1">
      <c r="B17" s="21"/>
      <c r="C17" s="22"/>
      <c r="D17" s="22"/>
      <c r="E17" s="27" t="s">
        <v>32</v>
      </c>
      <c r="F17" s="22"/>
      <c r="G17" s="22"/>
      <c r="H17" s="22"/>
      <c r="I17" s="22"/>
      <c r="J17" s="22"/>
      <c r="K17" s="22"/>
      <c r="L17" s="22"/>
      <c r="M17" s="22"/>
      <c r="N17" s="22"/>
      <c r="O17" s="22"/>
      <c r="P17" s="22"/>
      <c r="Q17" s="22"/>
      <c r="R17" s="22"/>
      <c r="S17" s="22"/>
      <c r="T17" s="22"/>
      <c r="U17" s="22"/>
      <c r="V17" s="22"/>
      <c r="W17" s="22"/>
      <c r="X17" s="22"/>
      <c r="Y17" s="22"/>
      <c r="Z17" s="22"/>
      <c r="AA17" s="22"/>
      <c r="AB17" s="22"/>
      <c r="AC17" s="22"/>
      <c r="AD17" s="22"/>
      <c r="AE17" s="22"/>
      <c r="AF17" s="22"/>
      <c r="AG17" s="22"/>
      <c r="AH17" s="22"/>
      <c r="AI17" s="22"/>
      <c r="AJ17" s="22"/>
      <c r="AK17" s="32" t="s">
        <v>28</v>
      </c>
      <c r="AL17" s="22"/>
      <c r="AM17" s="22"/>
      <c r="AN17" s="27" t="s">
        <v>19</v>
      </c>
      <c r="AO17" s="22"/>
      <c r="AP17" s="22"/>
      <c r="AQ17" s="22"/>
      <c r="AR17" s="20"/>
      <c r="BE17" s="31"/>
      <c r="BS17" s="17" t="s">
        <v>33</v>
      </c>
    </row>
    <row r="18" s="1" customFormat="1" ht="6.96" customHeight="1">
      <c r="B18" s="21"/>
      <c r="C18" s="22"/>
      <c r="D18" s="22"/>
      <c r="E18" s="22"/>
      <c r="F18" s="22"/>
      <c r="G18" s="22"/>
      <c r="H18" s="22"/>
      <c r="I18" s="22"/>
      <c r="J18" s="22"/>
      <c r="K18" s="22"/>
      <c r="L18" s="22"/>
      <c r="M18" s="22"/>
      <c r="N18" s="22"/>
      <c r="O18" s="22"/>
      <c r="P18" s="22"/>
      <c r="Q18" s="22"/>
      <c r="R18" s="22"/>
      <c r="S18" s="22"/>
      <c r="T18" s="22"/>
      <c r="U18" s="22"/>
      <c r="V18" s="22"/>
      <c r="W18" s="22"/>
      <c r="X18" s="22"/>
      <c r="Y18" s="22"/>
      <c r="Z18" s="22"/>
      <c r="AA18" s="22"/>
      <c r="AB18" s="22"/>
      <c r="AC18" s="22"/>
      <c r="AD18" s="22"/>
      <c r="AE18" s="22"/>
      <c r="AF18" s="22"/>
      <c r="AG18" s="22"/>
      <c r="AH18" s="22"/>
      <c r="AI18" s="22"/>
      <c r="AJ18" s="22"/>
      <c r="AK18" s="22"/>
      <c r="AL18" s="22"/>
      <c r="AM18" s="22"/>
      <c r="AN18" s="22"/>
      <c r="AO18" s="22"/>
      <c r="AP18" s="22"/>
      <c r="AQ18" s="22"/>
      <c r="AR18" s="20"/>
      <c r="BE18" s="31"/>
      <c r="BS18" s="17" t="s">
        <v>6</v>
      </c>
    </row>
    <row r="19" s="1" customFormat="1" ht="12" customHeight="1">
      <c r="B19" s="21"/>
      <c r="C19" s="22"/>
      <c r="D19" s="32" t="s">
        <v>34</v>
      </c>
      <c r="E19" s="22"/>
      <c r="F19" s="22"/>
      <c r="G19" s="22"/>
      <c r="H19" s="22"/>
      <c r="I19" s="22"/>
      <c r="J19" s="22"/>
      <c r="K19" s="22"/>
      <c r="L19" s="22"/>
      <c r="M19" s="22"/>
      <c r="N19" s="22"/>
      <c r="O19" s="22"/>
      <c r="P19" s="22"/>
      <c r="Q19" s="22"/>
      <c r="R19" s="22"/>
      <c r="S19" s="22"/>
      <c r="T19" s="22"/>
      <c r="U19" s="22"/>
      <c r="V19" s="22"/>
      <c r="W19" s="22"/>
      <c r="X19" s="22"/>
      <c r="Y19" s="22"/>
      <c r="Z19" s="22"/>
      <c r="AA19" s="22"/>
      <c r="AB19" s="22"/>
      <c r="AC19" s="22"/>
      <c r="AD19" s="22"/>
      <c r="AE19" s="22"/>
      <c r="AF19" s="22"/>
      <c r="AG19" s="22"/>
      <c r="AH19" s="22"/>
      <c r="AI19" s="22"/>
      <c r="AJ19" s="22"/>
      <c r="AK19" s="32" t="s">
        <v>26</v>
      </c>
      <c r="AL19" s="22"/>
      <c r="AM19" s="22"/>
      <c r="AN19" s="27" t="s">
        <v>19</v>
      </c>
      <c r="AO19" s="22"/>
      <c r="AP19" s="22"/>
      <c r="AQ19" s="22"/>
      <c r="AR19" s="20"/>
      <c r="BE19" s="31"/>
      <c r="BS19" s="17" t="s">
        <v>6</v>
      </c>
    </row>
    <row r="20" s="1" customFormat="1" ht="18.48" customHeight="1">
      <c r="B20" s="21"/>
      <c r="C20" s="22"/>
      <c r="D20" s="22"/>
      <c r="E20" s="27" t="s">
        <v>35</v>
      </c>
      <c r="F20" s="22"/>
      <c r="G20" s="22"/>
      <c r="H20" s="22"/>
      <c r="I20" s="22"/>
      <c r="J20" s="22"/>
      <c r="K20" s="22"/>
      <c r="L20" s="22"/>
      <c r="M20" s="22"/>
      <c r="N20" s="22"/>
      <c r="O20" s="22"/>
      <c r="P20" s="22"/>
      <c r="Q20" s="22"/>
      <c r="R20" s="22"/>
      <c r="S20" s="22"/>
      <c r="T20" s="22"/>
      <c r="U20" s="22"/>
      <c r="V20" s="22"/>
      <c r="W20" s="22"/>
      <c r="X20" s="22"/>
      <c r="Y20" s="22"/>
      <c r="Z20" s="22"/>
      <c r="AA20" s="22"/>
      <c r="AB20" s="22"/>
      <c r="AC20" s="22"/>
      <c r="AD20" s="22"/>
      <c r="AE20" s="22"/>
      <c r="AF20" s="22"/>
      <c r="AG20" s="22"/>
      <c r="AH20" s="22"/>
      <c r="AI20" s="22"/>
      <c r="AJ20" s="22"/>
      <c r="AK20" s="32" t="s">
        <v>28</v>
      </c>
      <c r="AL20" s="22"/>
      <c r="AM20" s="22"/>
      <c r="AN20" s="27" t="s">
        <v>19</v>
      </c>
      <c r="AO20" s="22"/>
      <c r="AP20" s="22"/>
      <c r="AQ20" s="22"/>
      <c r="AR20" s="20"/>
      <c r="BE20" s="31"/>
      <c r="BS20" s="17" t="s">
        <v>4</v>
      </c>
    </row>
    <row r="21" s="1" customFormat="1" ht="6.96" customHeight="1">
      <c r="B21" s="21"/>
      <c r="C21" s="22"/>
      <c r="D21" s="22"/>
      <c r="E21" s="22"/>
      <c r="F21" s="22"/>
      <c r="G21" s="22"/>
      <c r="H21" s="22"/>
      <c r="I21" s="22"/>
      <c r="J21" s="22"/>
      <c r="K21" s="22"/>
      <c r="L21" s="22"/>
      <c r="M21" s="22"/>
      <c r="N21" s="22"/>
      <c r="O21" s="22"/>
      <c r="P21" s="22"/>
      <c r="Q21" s="22"/>
      <c r="R21" s="22"/>
      <c r="S21" s="22"/>
      <c r="T21" s="22"/>
      <c r="U21" s="22"/>
      <c r="V21" s="22"/>
      <c r="W21" s="22"/>
      <c r="X21" s="22"/>
      <c r="Y21" s="22"/>
      <c r="Z21" s="22"/>
      <c r="AA21" s="22"/>
      <c r="AB21" s="22"/>
      <c r="AC21" s="22"/>
      <c r="AD21" s="22"/>
      <c r="AE21" s="22"/>
      <c r="AF21" s="22"/>
      <c r="AG21" s="22"/>
      <c r="AH21" s="22"/>
      <c r="AI21" s="22"/>
      <c r="AJ21" s="22"/>
      <c r="AK21" s="22"/>
      <c r="AL21" s="22"/>
      <c r="AM21" s="22"/>
      <c r="AN21" s="22"/>
      <c r="AO21" s="22"/>
      <c r="AP21" s="22"/>
      <c r="AQ21" s="22"/>
      <c r="AR21" s="20"/>
      <c r="BE21" s="31"/>
    </row>
    <row r="22" s="1" customFormat="1" ht="12" customHeight="1">
      <c r="B22" s="21"/>
      <c r="C22" s="22"/>
      <c r="D22" s="32" t="s">
        <v>36</v>
      </c>
      <c r="E22" s="22"/>
      <c r="F22" s="22"/>
      <c r="G22" s="22"/>
      <c r="H22" s="22"/>
      <c r="I22" s="22"/>
      <c r="J22" s="22"/>
      <c r="K22" s="22"/>
      <c r="L22" s="22"/>
      <c r="M22" s="22"/>
      <c r="N22" s="22"/>
      <c r="O22" s="22"/>
      <c r="P22" s="22"/>
      <c r="Q22" s="22"/>
      <c r="R22" s="22"/>
      <c r="S22" s="22"/>
      <c r="T22" s="22"/>
      <c r="U22" s="22"/>
      <c r="V22" s="22"/>
      <c r="W22" s="22"/>
      <c r="X22" s="22"/>
      <c r="Y22" s="22"/>
      <c r="Z22" s="22"/>
      <c r="AA22" s="22"/>
      <c r="AB22" s="22"/>
      <c r="AC22" s="22"/>
      <c r="AD22" s="22"/>
      <c r="AE22" s="22"/>
      <c r="AF22" s="22"/>
      <c r="AG22" s="22"/>
      <c r="AH22" s="22"/>
      <c r="AI22" s="22"/>
      <c r="AJ22" s="22"/>
      <c r="AK22" s="22"/>
      <c r="AL22" s="22"/>
      <c r="AM22" s="22"/>
      <c r="AN22" s="22"/>
      <c r="AO22" s="22"/>
      <c r="AP22" s="22"/>
      <c r="AQ22" s="22"/>
      <c r="AR22" s="20"/>
      <c r="BE22" s="31"/>
    </row>
    <row r="23" s="1" customFormat="1" ht="51" customHeight="1">
      <c r="B23" s="21"/>
      <c r="C23" s="22"/>
      <c r="D23" s="22"/>
      <c r="E23" s="36" t="s">
        <v>37</v>
      </c>
      <c r="F23" s="36"/>
      <c r="G23" s="36"/>
      <c r="H23" s="36"/>
      <c r="I23" s="36"/>
      <c r="J23" s="36"/>
      <c r="K23" s="36"/>
      <c r="L23" s="36"/>
      <c r="M23" s="36"/>
      <c r="N23" s="36"/>
      <c r="O23" s="36"/>
      <c r="P23" s="36"/>
      <c r="Q23" s="36"/>
      <c r="R23" s="36"/>
      <c r="S23" s="36"/>
      <c r="T23" s="36"/>
      <c r="U23" s="36"/>
      <c r="V23" s="36"/>
      <c r="W23" s="36"/>
      <c r="X23" s="36"/>
      <c r="Y23" s="36"/>
      <c r="Z23" s="36"/>
      <c r="AA23" s="36"/>
      <c r="AB23" s="36"/>
      <c r="AC23" s="36"/>
      <c r="AD23" s="36"/>
      <c r="AE23" s="36"/>
      <c r="AF23" s="36"/>
      <c r="AG23" s="36"/>
      <c r="AH23" s="36"/>
      <c r="AI23" s="36"/>
      <c r="AJ23" s="36"/>
      <c r="AK23" s="36"/>
      <c r="AL23" s="36"/>
      <c r="AM23" s="36"/>
      <c r="AN23" s="36"/>
      <c r="AO23" s="22"/>
      <c r="AP23" s="22"/>
      <c r="AQ23" s="22"/>
      <c r="AR23" s="20"/>
      <c r="BE23" s="31"/>
    </row>
    <row r="24" s="1" customFormat="1" ht="6.96" customHeight="1">
      <c r="B24" s="21"/>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c r="AC24" s="22"/>
      <c r="AD24" s="22"/>
      <c r="AE24" s="22"/>
      <c r="AF24" s="22"/>
      <c r="AG24" s="22"/>
      <c r="AH24" s="22"/>
      <c r="AI24" s="22"/>
      <c r="AJ24" s="22"/>
      <c r="AK24" s="22"/>
      <c r="AL24" s="22"/>
      <c r="AM24" s="22"/>
      <c r="AN24" s="22"/>
      <c r="AO24" s="22"/>
      <c r="AP24" s="22"/>
      <c r="AQ24" s="22"/>
      <c r="AR24" s="20"/>
      <c r="BE24" s="31"/>
    </row>
    <row r="25" s="1" customFormat="1" ht="6.96" customHeight="1">
      <c r="B25" s="21"/>
      <c r="C25" s="22"/>
      <c r="D25" s="37"/>
      <c r="E25" s="37"/>
      <c r="F25" s="37"/>
      <c r="G25" s="37"/>
      <c r="H25" s="37"/>
      <c r="I25" s="37"/>
      <c r="J25" s="37"/>
      <c r="K25" s="37"/>
      <c r="L25" s="37"/>
      <c r="M25" s="37"/>
      <c r="N25" s="37"/>
      <c r="O25" s="37"/>
      <c r="P25" s="37"/>
      <c r="Q25" s="37"/>
      <c r="R25" s="37"/>
      <c r="S25" s="37"/>
      <c r="T25" s="37"/>
      <c r="U25" s="37"/>
      <c r="V25" s="37"/>
      <c r="W25" s="37"/>
      <c r="X25" s="37"/>
      <c r="Y25" s="37"/>
      <c r="Z25" s="37"/>
      <c r="AA25" s="37"/>
      <c r="AB25" s="37"/>
      <c r="AC25" s="37"/>
      <c r="AD25" s="37"/>
      <c r="AE25" s="37"/>
      <c r="AF25" s="37"/>
      <c r="AG25" s="37"/>
      <c r="AH25" s="37"/>
      <c r="AI25" s="37"/>
      <c r="AJ25" s="37"/>
      <c r="AK25" s="37"/>
      <c r="AL25" s="37"/>
      <c r="AM25" s="37"/>
      <c r="AN25" s="37"/>
      <c r="AO25" s="37"/>
      <c r="AP25" s="22"/>
      <c r="AQ25" s="22"/>
      <c r="AR25" s="20"/>
      <c r="BE25" s="31"/>
    </row>
    <row r="26" s="2" customFormat="1" ht="25.92" customHeight="1">
      <c r="A26" s="38"/>
      <c r="B26" s="39"/>
      <c r="C26" s="40"/>
      <c r="D26" s="41" t="s">
        <v>38</v>
      </c>
      <c r="E26" s="42"/>
      <c r="F26" s="42"/>
      <c r="G26" s="42"/>
      <c r="H26" s="42"/>
      <c r="I26" s="42"/>
      <c r="J26" s="42"/>
      <c r="K26" s="42"/>
      <c r="L26" s="42"/>
      <c r="M26" s="42"/>
      <c r="N26" s="42"/>
      <c r="O26" s="42"/>
      <c r="P26" s="42"/>
      <c r="Q26" s="42"/>
      <c r="R26" s="42"/>
      <c r="S26" s="42"/>
      <c r="T26" s="42"/>
      <c r="U26" s="42"/>
      <c r="V26" s="42"/>
      <c r="W26" s="42"/>
      <c r="X26" s="42"/>
      <c r="Y26" s="42"/>
      <c r="Z26" s="42"/>
      <c r="AA26" s="42"/>
      <c r="AB26" s="42"/>
      <c r="AC26" s="42"/>
      <c r="AD26" s="42"/>
      <c r="AE26" s="42"/>
      <c r="AF26" s="42"/>
      <c r="AG26" s="42"/>
      <c r="AH26" s="42"/>
      <c r="AI26" s="42"/>
      <c r="AJ26" s="42"/>
      <c r="AK26" s="43">
        <f>ROUND(AG54,2)</f>
        <v>0</v>
      </c>
      <c r="AL26" s="42"/>
      <c r="AM26" s="42"/>
      <c r="AN26" s="42"/>
      <c r="AO26" s="42"/>
      <c r="AP26" s="40"/>
      <c r="AQ26" s="40"/>
      <c r="AR26" s="44"/>
      <c r="BE26" s="31"/>
    </row>
    <row r="27" s="2" customFormat="1" ht="6.96" customHeight="1">
      <c r="A27" s="38"/>
      <c r="B27" s="39"/>
      <c r="C27" s="40"/>
      <c r="D27" s="40"/>
      <c r="E27" s="40"/>
      <c r="F27" s="40"/>
      <c r="G27" s="40"/>
      <c r="H27" s="40"/>
      <c r="I27" s="40"/>
      <c r="J27" s="40"/>
      <c r="K27" s="40"/>
      <c r="L27" s="40"/>
      <c r="M27" s="40"/>
      <c r="N27" s="40"/>
      <c r="O27" s="40"/>
      <c r="P27" s="40"/>
      <c r="Q27" s="40"/>
      <c r="R27" s="40"/>
      <c r="S27" s="40"/>
      <c r="T27" s="40"/>
      <c r="U27" s="40"/>
      <c r="V27" s="40"/>
      <c r="W27" s="40"/>
      <c r="X27" s="40"/>
      <c r="Y27" s="40"/>
      <c r="Z27" s="40"/>
      <c r="AA27" s="40"/>
      <c r="AB27" s="40"/>
      <c r="AC27" s="40"/>
      <c r="AD27" s="40"/>
      <c r="AE27" s="40"/>
      <c r="AF27" s="40"/>
      <c r="AG27" s="40"/>
      <c r="AH27" s="40"/>
      <c r="AI27" s="40"/>
      <c r="AJ27" s="40"/>
      <c r="AK27" s="40"/>
      <c r="AL27" s="40"/>
      <c r="AM27" s="40"/>
      <c r="AN27" s="40"/>
      <c r="AO27" s="40"/>
      <c r="AP27" s="40"/>
      <c r="AQ27" s="40"/>
      <c r="AR27" s="44"/>
      <c r="BE27" s="31"/>
    </row>
    <row r="28" s="2" customFormat="1">
      <c r="A28" s="38"/>
      <c r="B28" s="39"/>
      <c r="C28" s="40"/>
      <c r="D28" s="40"/>
      <c r="E28" s="40"/>
      <c r="F28" s="40"/>
      <c r="G28" s="40"/>
      <c r="H28" s="40"/>
      <c r="I28" s="40"/>
      <c r="J28" s="40"/>
      <c r="K28" s="40"/>
      <c r="L28" s="45" t="s">
        <v>39</v>
      </c>
      <c r="M28" s="45"/>
      <c r="N28" s="45"/>
      <c r="O28" s="45"/>
      <c r="P28" s="45"/>
      <c r="Q28" s="40"/>
      <c r="R28" s="40"/>
      <c r="S28" s="40"/>
      <c r="T28" s="40"/>
      <c r="U28" s="40"/>
      <c r="V28" s="40"/>
      <c r="W28" s="45" t="s">
        <v>40</v>
      </c>
      <c r="X28" s="45"/>
      <c r="Y28" s="45"/>
      <c r="Z28" s="45"/>
      <c r="AA28" s="45"/>
      <c r="AB28" s="45"/>
      <c r="AC28" s="45"/>
      <c r="AD28" s="45"/>
      <c r="AE28" s="45"/>
      <c r="AF28" s="40"/>
      <c r="AG28" s="40"/>
      <c r="AH28" s="40"/>
      <c r="AI28" s="40"/>
      <c r="AJ28" s="40"/>
      <c r="AK28" s="45" t="s">
        <v>41</v>
      </c>
      <c r="AL28" s="45"/>
      <c r="AM28" s="45"/>
      <c r="AN28" s="45"/>
      <c r="AO28" s="45"/>
      <c r="AP28" s="40"/>
      <c r="AQ28" s="40"/>
      <c r="AR28" s="44"/>
      <c r="BE28" s="31"/>
    </row>
    <row r="29" s="3" customFormat="1" ht="14.4" customHeight="1">
      <c r="A29" s="3"/>
      <c r="B29" s="46"/>
      <c r="C29" s="47"/>
      <c r="D29" s="32" t="s">
        <v>42</v>
      </c>
      <c r="E29" s="47"/>
      <c r="F29" s="32" t="s">
        <v>43</v>
      </c>
      <c r="G29" s="47"/>
      <c r="H29" s="47"/>
      <c r="I29" s="47"/>
      <c r="J29" s="47"/>
      <c r="K29" s="47"/>
      <c r="L29" s="48">
        <v>0.20999999999999999</v>
      </c>
      <c r="M29" s="47"/>
      <c r="N29" s="47"/>
      <c r="O29" s="47"/>
      <c r="P29" s="47"/>
      <c r="Q29" s="47"/>
      <c r="R29" s="47"/>
      <c r="S29" s="47"/>
      <c r="T29" s="47"/>
      <c r="U29" s="47"/>
      <c r="V29" s="47"/>
      <c r="W29" s="49">
        <f>ROUND(AZ54, 2)</f>
        <v>0</v>
      </c>
      <c r="X29" s="47"/>
      <c r="Y29" s="47"/>
      <c r="Z29" s="47"/>
      <c r="AA29" s="47"/>
      <c r="AB29" s="47"/>
      <c r="AC29" s="47"/>
      <c r="AD29" s="47"/>
      <c r="AE29" s="47"/>
      <c r="AF29" s="47"/>
      <c r="AG29" s="47"/>
      <c r="AH29" s="47"/>
      <c r="AI29" s="47"/>
      <c r="AJ29" s="47"/>
      <c r="AK29" s="49">
        <f>ROUND(AV54, 2)</f>
        <v>0</v>
      </c>
      <c r="AL29" s="47"/>
      <c r="AM29" s="47"/>
      <c r="AN29" s="47"/>
      <c r="AO29" s="47"/>
      <c r="AP29" s="47"/>
      <c r="AQ29" s="47"/>
      <c r="AR29" s="50"/>
      <c r="BE29" s="51"/>
    </row>
    <row r="30" s="3" customFormat="1" ht="14.4" customHeight="1">
      <c r="A30" s="3"/>
      <c r="B30" s="46"/>
      <c r="C30" s="47"/>
      <c r="D30" s="47"/>
      <c r="E30" s="47"/>
      <c r="F30" s="32" t="s">
        <v>44</v>
      </c>
      <c r="G30" s="47"/>
      <c r="H30" s="47"/>
      <c r="I30" s="47"/>
      <c r="J30" s="47"/>
      <c r="K30" s="47"/>
      <c r="L30" s="48">
        <v>0.14999999999999999</v>
      </c>
      <c r="M30" s="47"/>
      <c r="N30" s="47"/>
      <c r="O30" s="47"/>
      <c r="P30" s="47"/>
      <c r="Q30" s="47"/>
      <c r="R30" s="47"/>
      <c r="S30" s="47"/>
      <c r="T30" s="47"/>
      <c r="U30" s="47"/>
      <c r="V30" s="47"/>
      <c r="W30" s="49">
        <f>ROUND(BA54, 2)</f>
        <v>0</v>
      </c>
      <c r="X30" s="47"/>
      <c r="Y30" s="47"/>
      <c r="Z30" s="47"/>
      <c r="AA30" s="47"/>
      <c r="AB30" s="47"/>
      <c r="AC30" s="47"/>
      <c r="AD30" s="47"/>
      <c r="AE30" s="47"/>
      <c r="AF30" s="47"/>
      <c r="AG30" s="47"/>
      <c r="AH30" s="47"/>
      <c r="AI30" s="47"/>
      <c r="AJ30" s="47"/>
      <c r="AK30" s="49">
        <f>ROUND(AW54, 2)</f>
        <v>0</v>
      </c>
      <c r="AL30" s="47"/>
      <c r="AM30" s="47"/>
      <c r="AN30" s="47"/>
      <c r="AO30" s="47"/>
      <c r="AP30" s="47"/>
      <c r="AQ30" s="47"/>
      <c r="AR30" s="50"/>
      <c r="BE30" s="51"/>
    </row>
    <row r="31" hidden="1" s="3" customFormat="1" ht="14.4" customHeight="1">
      <c r="A31" s="3"/>
      <c r="B31" s="46"/>
      <c r="C31" s="47"/>
      <c r="D31" s="47"/>
      <c r="E31" s="47"/>
      <c r="F31" s="32" t="s">
        <v>45</v>
      </c>
      <c r="G31" s="47"/>
      <c r="H31" s="47"/>
      <c r="I31" s="47"/>
      <c r="J31" s="47"/>
      <c r="K31" s="47"/>
      <c r="L31" s="48">
        <v>0.20999999999999999</v>
      </c>
      <c r="M31" s="47"/>
      <c r="N31" s="47"/>
      <c r="O31" s="47"/>
      <c r="P31" s="47"/>
      <c r="Q31" s="47"/>
      <c r="R31" s="47"/>
      <c r="S31" s="47"/>
      <c r="T31" s="47"/>
      <c r="U31" s="47"/>
      <c r="V31" s="47"/>
      <c r="W31" s="49">
        <f>ROUND(BB54, 2)</f>
        <v>0</v>
      </c>
      <c r="X31" s="47"/>
      <c r="Y31" s="47"/>
      <c r="Z31" s="47"/>
      <c r="AA31" s="47"/>
      <c r="AB31" s="47"/>
      <c r="AC31" s="47"/>
      <c r="AD31" s="47"/>
      <c r="AE31" s="47"/>
      <c r="AF31" s="47"/>
      <c r="AG31" s="47"/>
      <c r="AH31" s="47"/>
      <c r="AI31" s="47"/>
      <c r="AJ31" s="47"/>
      <c r="AK31" s="49">
        <v>0</v>
      </c>
      <c r="AL31" s="47"/>
      <c r="AM31" s="47"/>
      <c r="AN31" s="47"/>
      <c r="AO31" s="47"/>
      <c r="AP31" s="47"/>
      <c r="AQ31" s="47"/>
      <c r="AR31" s="50"/>
      <c r="BE31" s="51"/>
    </row>
    <row r="32" hidden="1" s="3" customFormat="1" ht="14.4" customHeight="1">
      <c r="A32" s="3"/>
      <c r="B32" s="46"/>
      <c r="C32" s="47"/>
      <c r="D32" s="47"/>
      <c r="E32" s="47"/>
      <c r="F32" s="32" t="s">
        <v>46</v>
      </c>
      <c r="G32" s="47"/>
      <c r="H32" s="47"/>
      <c r="I32" s="47"/>
      <c r="J32" s="47"/>
      <c r="K32" s="47"/>
      <c r="L32" s="48">
        <v>0.14999999999999999</v>
      </c>
      <c r="M32" s="47"/>
      <c r="N32" s="47"/>
      <c r="O32" s="47"/>
      <c r="P32" s="47"/>
      <c r="Q32" s="47"/>
      <c r="R32" s="47"/>
      <c r="S32" s="47"/>
      <c r="T32" s="47"/>
      <c r="U32" s="47"/>
      <c r="V32" s="47"/>
      <c r="W32" s="49">
        <f>ROUND(BC54, 2)</f>
        <v>0</v>
      </c>
      <c r="X32" s="47"/>
      <c r="Y32" s="47"/>
      <c r="Z32" s="47"/>
      <c r="AA32" s="47"/>
      <c r="AB32" s="47"/>
      <c r="AC32" s="47"/>
      <c r="AD32" s="47"/>
      <c r="AE32" s="47"/>
      <c r="AF32" s="47"/>
      <c r="AG32" s="47"/>
      <c r="AH32" s="47"/>
      <c r="AI32" s="47"/>
      <c r="AJ32" s="47"/>
      <c r="AK32" s="49">
        <v>0</v>
      </c>
      <c r="AL32" s="47"/>
      <c r="AM32" s="47"/>
      <c r="AN32" s="47"/>
      <c r="AO32" s="47"/>
      <c r="AP32" s="47"/>
      <c r="AQ32" s="47"/>
      <c r="AR32" s="50"/>
      <c r="BE32" s="51"/>
    </row>
    <row r="33" hidden="1" s="3" customFormat="1" ht="14.4" customHeight="1">
      <c r="A33" s="3"/>
      <c r="B33" s="46"/>
      <c r="C33" s="47"/>
      <c r="D33" s="47"/>
      <c r="E33" s="47"/>
      <c r="F33" s="32" t="s">
        <v>47</v>
      </c>
      <c r="G33" s="47"/>
      <c r="H33" s="47"/>
      <c r="I33" s="47"/>
      <c r="J33" s="47"/>
      <c r="K33" s="47"/>
      <c r="L33" s="48">
        <v>0</v>
      </c>
      <c r="M33" s="47"/>
      <c r="N33" s="47"/>
      <c r="O33" s="47"/>
      <c r="P33" s="47"/>
      <c r="Q33" s="47"/>
      <c r="R33" s="47"/>
      <c r="S33" s="47"/>
      <c r="T33" s="47"/>
      <c r="U33" s="47"/>
      <c r="V33" s="47"/>
      <c r="W33" s="49">
        <f>ROUND(BD54, 2)</f>
        <v>0</v>
      </c>
      <c r="X33" s="47"/>
      <c r="Y33" s="47"/>
      <c r="Z33" s="47"/>
      <c r="AA33" s="47"/>
      <c r="AB33" s="47"/>
      <c r="AC33" s="47"/>
      <c r="AD33" s="47"/>
      <c r="AE33" s="47"/>
      <c r="AF33" s="47"/>
      <c r="AG33" s="47"/>
      <c r="AH33" s="47"/>
      <c r="AI33" s="47"/>
      <c r="AJ33" s="47"/>
      <c r="AK33" s="49">
        <v>0</v>
      </c>
      <c r="AL33" s="47"/>
      <c r="AM33" s="47"/>
      <c r="AN33" s="47"/>
      <c r="AO33" s="47"/>
      <c r="AP33" s="47"/>
      <c r="AQ33" s="47"/>
      <c r="AR33" s="50"/>
      <c r="BE33" s="3"/>
    </row>
    <row r="34" s="2" customFormat="1" ht="6.96" customHeight="1">
      <c r="A34" s="38"/>
      <c r="B34" s="39"/>
      <c r="C34" s="40"/>
      <c r="D34" s="40"/>
      <c r="E34" s="40"/>
      <c r="F34" s="40"/>
      <c r="G34" s="40"/>
      <c r="H34" s="40"/>
      <c r="I34" s="40"/>
      <c r="J34" s="40"/>
      <c r="K34" s="40"/>
      <c r="L34" s="40"/>
      <c r="M34" s="40"/>
      <c r="N34" s="40"/>
      <c r="O34" s="40"/>
      <c r="P34" s="40"/>
      <c r="Q34" s="40"/>
      <c r="R34" s="40"/>
      <c r="S34" s="40"/>
      <c r="T34" s="40"/>
      <c r="U34" s="40"/>
      <c r="V34" s="40"/>
      <c r="W34" s="40"/>
      <c r="X34" s="40"/>
      <c r="Y34" s="40"/>
      <c r="Z34" s="40"/>
      <c r="AA34" s="40"/>
      <c r="AB34" s="40"/>
      <c r="AC34" s="40"/>
      <c r="AD34" s="40"/>
      <c r="AE34" s="40"/>
      <c r="AF34" s="40"/>
      <c r="AG34" s="40"/>
      <c r="AH34" s="40"/>
      <c r="AI34" s="40"/>
      <c r="AJ34" s="40"/>
      <c r="AK34" s="40"/>
      <c r="AL34" s="40"/>
      <c r="AM34" s="40"/>
      <c r="AN34" s="40"/>
      <c r="AO34" s="40"/>
      <c r="AP34" s="40"/>
      <c r="AQ34" s="40"/>
      <c r="AR34" s="44"/>
      <c r="BE34" s="38"/>
    </row>
    <row r="35" s="2" customFormat="1" ht="25.92" customHeight="1">
      <c r="A35" s="38"/>
      <c r="B35" s="39"/>
      <c r="C35" s="52"/>
      <c r="D35" s="53" t="s">
        <v>48</v>
      </c>
      <c r="E35" s="54"/>
      <c r="F35" s="54"/>
      <c r="G35" s="54"/>
      <c r="H35" s="54"/>
      <c r="I35" s="54"/>
      <c r="J35" s="54"/>
      <c r="K35" s="54"/>
      <c r="L35" s="54"/>
      <c r="M35" s="54"/>
      <c r="N35" s="54"/>
      <c r="O35" s="54"/>
      <c r="P35" s="54"/>
      <c r="Q35" s="54"/>
      <c r="R35" s="54"/>
      <c r="S35" s="54"/>
      <c r="T35" s="55" t="s">
        <v>49</v>
      </c>
      <c r="U35" s="54"/>
      <c r="V35" s="54"/>
      <c r="W35" s="54"/>
      <c r="X35" s="56" t="s">
        <v>50</v>
      </c>
      <c r="Y35" s="54"/>
      <c r="Z35" s="54"/>
      <c r="AA35" s="54"/>
      <c r="AB35" s="54"/>
      <c r="AC35" s="54"/>
      <c r="AD35" s="54"/>
      <c r="AE35" s="54"/>
      <c r="AF35" s="54"/>
      <c r="AG35" s="54"/>
      <c r="AH35" s="54"/>
      <c r="AI35" s="54"/>
      <c r="AJ35" s="54"/>
      <c r="AK35" s="57">
        <f>SUM(AK26:AK33)</f>
        <v>0</v>
      </c>
      <c r="AL35" s="54"/>
      <c r="AM35" s="54"/>
      <c r="AN35" s="54"/>
      <c r="AO35" s="58"/>
      <c r="AP35" s="52"/>
      <c r="AQ35" s="52"/>
      <c r="AR35" s="44"/>
      <c r="BE35" s="38"/>
    </row>
    <row r="36" s="2" customFormat="1" ht="6.96" customHeight="1">
      <c r="A36" s="38"/>
      <c r="B36" s="39"/>
      <c r="C36" s="40"/>
      <c r="D36" s="40"/>
      <c r="E36" s="40"/>
      <c r="F36" s="40"/>
      <c r="G36" s="40"/>
      <c r="H36" s="40"/>
      <c r="I36" s="40"/>
      <c r="J36" s="40"/>
      <c r="K36" s="40"/>
      <c r="L36" s="40"/>
      <c r="M36" s="40"/>
      <c r="N36" s="40"/>
      <c r="O36" s="40"/>
      <c r="P36" s="40"/>
      <c r="Q36" s="40"/>
      <c r="R36" s="40"/>
      <c r="S36" s="40"/>
      <c r="T36" s="40"/>
      <c r="U36" s="40"/>
      <c r="V36" s="40"/>
      <c r="W36" s="40"/>
      <c r="X36" s="40"/>
      <c r="Y36" s="40"/>
      <c r="Z36" s="40"/>
      <c r="AA36" s="40"/>
      <c r="AB36" s="40"/>
      <c r="AC36" s="40"/>
      <c r="AD36" s="40"/>
      <c r="AE36" s="40"/>
      <c r="AF36" s="40"/>
      <c r="AG36" s="40"/>
      <c r="AH36" s="40"/>
      <c r="AI36" s="40"/>
      <c r="AJ36" s="40"/>
      <c r="AK36" s="40"/>
      <c r="AL36" s="40"/>
      <c r="AM36" s="40"/>
      <c r="AN36" s="40"/>
      <c r="AO36" s="40"/>
      <c r="AP36" s="40"/>
      <c r="AQ36" s="40"/>
      <c r="AR36" s="44"/>
      <c r="BE36" s="38"/>
    </row>
    <row r="37" s="2" customFormat="1" ht="6.96" customHeight="1">
      <c r="A37" s="38"/>
      <c r="B37" s="59"/>
      <c r="C37" s="60"/>
      <c r="D37" s="60"/>
      <c r="E37" s="60"/>
      <c r="F37" s="60"/>
      <c r="G37" s="60"/>
      <c r="H37" s="60"/>
      <c r="I37" s="60"/>
      <c r="J37" s="60"/>
      <c r="K37" s="60"/>
      <c r="L37" s="60"/>
      <c r="M37" s="60"/>
      <c r="N37" s="60"/>
      <c r="O37" s="60"/>
      <c r="P37" s="60"/>
      <c r="Q37" s="60"/>
      <c r="R37" s="60"/>
      <c r="S37" s="60"/>
      <c r="T37" s="60"/>
      <c r="U37" s="60"/>
      <c r="V37" s="60"/>
      <c r="W37" s="60"/>
      <c r="X37" s="60"/>
      <c r="Y37" s="60"/>
      <c r="Z37" s="60"/>
      <c r="AA37" s="60"/>
      <c r="AB37" s="60"/>
      <c r="AC37" s="60"/>
      <c r="AD37" s="60"/>
      <c r="AE37" s="60"/>
      <c r="AF37" s="60"/>
      <c r="AG37" s="60"/>
      <c r="AH37" s="60"/>
      <c r="AI37" s="60"/>
      <c r="AJ37" s="60"/>
      <c r="AK37" s="60"/>
      <c r="AL37" s="60"/>
      <c r="AM37" s="60"/>
      <c r="AN37" s="60"/>
      <c r="AO37" s="60"/>
      <c r="AP37" s="60"/>
      <c r="AQ37" s="60"/>
      <c r="AR37" s="44"/>
      <c r="BE37" s="38"/>
    </row>
    <row r="41" s="2" customFormat="1" ht="6.96" customHeight="1">
      <c r="A41" s="38"/>
      <c r="B41" s="61"/>
      <c r="C41" s="62"/>
      <c r="D41" s="62"/>
      <c r="E41" s="62"/>
      <c r="F41" s="62"/>
      <c r="G41" s="62"/>
      <c r="H41" s="62"/>
      <c r="I41" s="62"/>
      <c r="J41" s="62"/>
      <c r="K41" s="62"/>
      <c r="L41" s="62"/>
      <c r="M41" s="62"/>
      <c r="N41" s="62"/>
      <c r="O41" s="62"/>
      <c r="P41" s="62"/>
      <c r="Q41" s="62"/>
      <c r="R41" s="62"/>
      <c r="S41" s="62"/>
      <c r="T41" s="62"/>
      <c r="U41" s="62"/>
      <c r="V41" s="62"/>
      <c r="W41" s="62"/>
      <c r="X41" s="62"/>
      <c r="Y41" s="62"/>
      <c r="Z41" s="62"/>
      <c r="AA41" s="62"/>
      <c r="AB41" s="62"/>
      <c r="AC41" s="62"/>
      <c r="AD41" s="62"/>
      <c r="AE41" s="62"/>
      <c r="AF41" s="62"/>
      <c r="AG41" s="62"/>
      <c r="AH41" s="62"/>
      <c r="AI41" s="62"/>
      <c r="AJ41" s="62"/>
      <c r="AK41" s="62"/>
      <c r="AL41" s="62"/>
      <c r="AM41" s="62"/>
      <c r="AN41" s="62"/>
      <c r="AO41" s="62"/>
      <c r="AP41" s="62"/>
      <c r="AQ41" s="62"/>
      <c r="AR41" s="44"/>
      <c r="BE41" s="38"/>
    </row>
    <row r="42" s="2" customFormat="1" ht="24.96" customHeight="1">
      <c r="A42" s="38"/>
      <c r="B42" s="39"/>
      <c r="C42" s="23" t="s">
        <v>51</v>
      </c>
      <c r="D42" s="40"/>
      <c r="E42" s="40"/>
      <c r="F42" s="40"/>
      <c r="G42" s="40"/>
      <c r="H42" s="40"/>
      <c r="I42" s="40"/>
      <c r="J42" s="40"/>
      <c r="K42" s="40"/>
      <c r="L42" s="40"/>
      <c r="M42" s="40"/>
      <c r="N42" s="40"/>
      <c r="O42" s="40"/>
      <c r="P42" s="40"/>
      <c r="Q42" s="40"/>
      <c r="R42" s="40"/>
      <c r="S42" s="40"/>
      <c r="T42" s="40"/>
      <c r="U42" s="40"/>
      <c r="V42" s="40"/>
      <c r="W42" s="40"/>
      <c r="X42" s="40"/>
      <c r="Y42" s="40"/>
      <c r="Z42" s="40"/>
      <c r="AA42" s="40"/>
      <c r="AB42" s="40"/>
      <c r="AC42" s="40"/>
      <c r="AD42" s="40"/>
      <c r="AE42" s="40"/>
      <c r="AF42" s="40"/>
      <c r="AG42" s="40"/>
      <c r="AH42" s="40"/>
      <c r="AI42" s="40"/>
      <c r="AJ42" s="40"/>
      <c r="AK42" s="40"/>
      <c r="AL42" s="40"/>
      <c r="AM42" s="40"/>
      <c r="AN42" s="40"/>
      <c r="AO42" s="40"/>
      <c r="AP42" s="40"/>
      <c r="AQ42" s="40"/>
      <c r="AR42" s="44"/>
      <c r="BE42" s="38"/>
    </row>
    <row r="43" s="2" customFormat="1" ht="6.96" customHeight="1">
      <c r="A43" s="38"/>
      <c r="B43" s="39"/>
      <c r="C43" s="40"/>
      <c r="D43" s="40"/>
      <c r="E43" s="40"/>
      <c r="F43" s="40"/>
      <c r="G43" s="40"/>
      <c r="H43" s="40"/>
      <c r="I43" s="40"/>
      <c r="J43" s="40"/>
      <c r="K43" s="40"/>
      <c r="L43" s="40"/>
      <c r="M43" s="40"/>
      <c r="N43" s="40"/>
      <c r="O43" s="40"/>
      <c r="P43" s="40"/>
      <c r="Q43" s="40"/>
      <c r="R43" s="40"/>
      <c r="S43" s="40"/>
      <c r="T43" s="40"/>
      <c r="U43" s="40"/>
      <c r="V43" s="40"/>
      <c r="W43" s="40"/>
      <c r="X43" s="40"/>
      <c r="Y43" s="40"/>
      <c r="Z43" s="40"/>
      <c r="AA43" s="40"/>
      <c r="AB43" s="40"/>
      <c r="AC43" s="40"/>
      <c r="AD43" s="40"/>
      <c r="AE43" s="40"/>
      <c r="AF43" s="40"/>
      <c r="AG43" s="40"/>
      <c r="AH43" s="40"/>
      <c r="AI43" s="40"/>
      <c r="AJ43" s="40"/>
      <c r="AK43" s="40"/>
      <c r="AL43" s="40"/>
      <c r="AM43" s="40"/>
      <c r="AN43" s="40"/>
      <c r="AO43" s="40"/>
      <c r="AP43" s="40"/>
      <c r="AQ43" s="40"/>
      <c r="AR43" s="44"/>
      <c r="BE43" s="38"/>
    </row>
    <row r="44" s="4" customFormat="1" ht="12" customHeight="1">
      <c r="A44" s="4"/>
      <c r="B44" s="63"/>
      <c r="C44" s="32" t="s">
        <v>13</v>
      </c>
      <c r="D44" s="64"/>
      <c r="E44" s="64"/>
      <c r="F44" s="64"/>
      <c r="G44" s="64"/>
      <c r="H44" s="64"/>
      <c r="I44" s="64"/>
      <c r="J44" s="64"/>
      <c r="K44" s="64"/>
      <c r="L44" s="64" t="str">
        <f>K5</f>
        <v>2019/017</v>
      </c>
      <c r="M44" s="64"/>
      <c r="N44" s="64"/>
      <c r="O44" s="64"/>
      <c r="P44" s="64"/>
      <c r="Q44" s="64"/>
      <c r="R44" s="64"/>
      <c r="S44" s="64"/>
      <c r="T44" s="64"/>
      <c r="U44" s="64"/>
      <c r="V44" s="64"/>
      <c r="W44" s="64"/>
      <c r="X44" s="64"/>
      <c r="Y44" s="64"/>
      <c r="Z44" s="64"/>
      <c r="AA44" s="64"/>
      <c r="AB44" s="64"/>
      <c r="AC44" s="64"/>
      <c r="AD44" s="64"/>
      <c r="AE44" s="64"/>
      <c r="AF44" s="64"/>
      <c r="AG44" s="64"/>
      <c r="AH44" s="64"/>
      <c r="AI44" s="64"/>
      <c r="AJ44" s="64"/>
      <c r="AK44" s="64"/>
      <c r="AL44" s="64"/>
      <c r="AM44" s="64"/>
      <c r="AN44" s="64"/>
      <c r="AO44" s="64"/>
      <c r="AP44" s="64"/>
      <c r="AQ44" s="64"/>
      <c r="AR44" s="65"/>
      <c r="BE44" s="4"/>
    </row>
    <row r="45" s="5" customFormat="1" ht="36.96" customHeight="1">
      <c r="A45" s="5"/>
      <c r="B45" s="66"/>
      <c r="C45" s="67" t="s">
        <v>16</v>
      </c>
      <c r="D45" s="68"/>
      <c r="E45" s="68"/>
      <c r="F45" s="68"/>
      <c r="G45" s="68"/>
      <c r="H45" s="68"/>
      <c r="I45" s="68"/>
      <c r="J45" s="68"/>
      <c r="K45" s="68"/>
      <c r="L45" s="69" t="str">
        <f>K6</f>
        <v>Střední škola chovu koní a jezdectví Kladruby nad Labem</v>
      </c>
      <c r="M45" s="68"/>
      <c r="N45" s="68"/>
      <c r="O45" s="68"/>
      <c r="P45" s="68"/>
      <c r="Q45" s="68"/>
      <c r="R45" s="68"/>
      <c r="S45" s="68"/>
      <c r="T45" s="68"/>
      <c r="U45" s="68"/>
      <c r="V45" s="68"/>
      <c r="W45" s="68"/>
      <c r="X45" s="68"/>
      <c r="Y45" s="68"/>
      <c r="Z45" s="68"/>
      <c r="AA45" s="68"/>
      <c r="AB45" s="68"/>
      <c r="AC45" s="68"/>
      <c r="AD45" s="68"/>
      <c r="AE45" s="68"/>
      <c r="AF45" s="68"/>
      <c r="AG45" s="68"/>
      <c r="AH45" s="68"/>
      <c r="AI45" s="68"/>
      <c r="AJ45" s="68"/>
      <c r="AK45" s="68"/>
      <c r="AL45" s="68"/>
      <c r="AM45" s="68"/>
      <c r="AN45" s="68"/>
      <c r="AO45" s="68"/>
      <c r="AP45" s="68"/>
      <c r="AQ45" s="68"/>
      <c r="AR45" s="70"/>
      <c r="BE45" s="5"/>
    </row>
    <row r="46" s="2" customFormat="1" ht="6.96" customHeight="1">
      <c r="A46" s="38"/>
      <c r="B46" s="39"/>
      <c r="C46" s="40"/>
      <c r="D46" s="40"/>
      <c r="E46" s="40"/>
      <c r="F46" s="40"/>
      <c r="G46" s="40"/>
      <c r="H46" s="40"/>
      <c r="I46" s="40"/>
      <c r="J46" s="40"/>
      <c r="K46" s="40"/>
      <c r="L46" s="40"/>
      <c r="M46" s="40"/>
      <c r="N46" s="40"/>
      <c r="O46" s="40"/>
      <c r="P46" s="40"/>
      <c r="Q46" s="40"/>
      <c r="R46" s="40"/>
      <c r="S46" s="40"/>
      <c r="T46" s="40"/>
      <c r="U46" s="40"/>
      <c r="V46" s="40"/>
      <c r="W46" s="40"/>
      <c r="X46" s="40"/>
      <c r="Y46" s="40"/>
      <c r="Z46" s="40"/>
      <c r="AA46" s="40"/>
      <c r="AB46" s="40"/>
      <c r="AC46" s="40"/>
      <c r="AD46" s="40"/>
      <c r="AE46" s="40"/>
      <c r="AF46" s="40"/>
      <c r="AG46" s="40"/>
      <c r="AH46" s="40"/>
      <c r="AI46" s="40"/>
      <c r="AJ46" s="40"/>
      <c r="AK46" s="40"/>
      <c r="AL46" s="40"/>
      <c r="AM46" s="40"/>
      <c r="AN46" s="40"/>
      <c r="AO46" s="40"/>
      <c r="AP46" s="40"/>
      <c r="AQ46" s="40"/>
      <c r="AR46" s="44"/>
      <c r="BE46" s="38"/>
    </row>
    <row r="47" s="2" customFormat="1" ht="12" customHeight="1">
      <c r="A47" s="38"/>
      <c r="B47" s="39"/>
      <c r="C47" s="32" t="s">
        <v>21</v>
      </c>
      <c r="D47" s="40"/>
      <c r="E47" s="40"/>
      <c r="F47" s="40"/>
      <c r="G47" s="40"/>
      <c r="H47" s="40"/>
      <c r="I47" s="40"/>
      <c r="J47" s="40"/>
      <c r="K47" s="40"/>
      <c r="L47" s="71" t="str">
        <f>IF(K8="","",K8)</f>
        <v>Kladruby nad Labem</v>
      </c>
      <c r="M47" s="40"/>
      <c r="N47" s="40"/>
      <c r="O47" s="40"/>
      <c r="P47" s="40"/>
      <c r="Q47" s="40"/>
      <c r="R47" s="40"/>
      <c r="S47" s="40"/>
      <c r="T47" s="40"/>
      <c r="U47" s="40"/>
      <c r="V47" s="40"/>
      <c r="W47" s="40"/>
      <c r="X47" s="40"/>
      <c r="Y47" s="40"/>
      <c r="Z47" s="40"/>
      <c r="AA47" s="40"/>
      <c r="AB47" s="40"/>
      <c r="AC47" s="40"/>
      <c r="AD47" s="40"/>
      <c r="AE47" s="40"/>
      <c r="AF47" s="40"/>
      <c r="AG47" s="40"/>
      <c r="AH47" s="40"/>
      <c r="AI47" s="32" t="s">
        <v>23</v>
      </c>
      <c r="AJ47" s="40"/>
      <c r="AK47" s="40"/>
      <c r="AL47" s="40"/>
      <c r="AM47" s="72" t="str">
        <f>IF(AN8= "","",AN8)</f>
        <v>13. 12. 2019</v>
      </c>
      <c r="AN47" s="72"/>
      <c r="AO47" s="40"/>
      <c r="AP47" s="40"/>
      <c r="AQ47" s="40"/>
      <c r="AR47" s="44"/>
      <c r="BE47" s="38"/>
    </row>
    <row r="48" s="2" customFormat="1" ht="6.96" customHeight="1">
      <c r="A48" s="38"/>
      <c r="B48" s="39"/>
      <c r="C48" s="40"/>
      <c r="D48" s="40"/>
      <c r="E48" s="40"/>
      <c r="F48" s="40"/>
      <c r="G48" s="40"/>
      <c r="H48" s="40"/>
      <c r="I48" s="40"/>
      <c r="J48" s="40"/>
      <c r="K48" s="40"/>
      <c r="L48" s="40"/>
      <c r="M48" s="40"/>
      <c r="N48" s="40"/>
      <c r="O48" s="40"/>
      <c r="P48" s="40"/>
      <c r="Q48" s="40"/>
      <c r="R48" s="40"/>
      <c r="S48" s="40"/>
      <c r="T48" s="40"/>
      <c r="U48" s="40"/>
      <c r="V48" s="40"/>
      <c r="W48" s="40"/>
      <c r="X48" s="40"/>
      <c r="Y48" s="40"/>
      <c r="Z48" s="40"/>
      <c r="AA48" s="40"/>
      <c r="AB48" s="40"/>
      <c r="AC48" s="40"/>
      <c r="AD48" s="40"/>
      <c r="AE48" s="40"/>
      <c r="AF48" s="40"/>
      <c r="AG48" s="40"/>
      <c r="AH48" s="40"/>
      <c r="AI48" s="40"/>
      <c r="AJ48" s="40"/>
      <c r="AK48" s="40"/>
      <c r="AL48" s="40"/>
      <c r="AM48" s="40"/>
      <c r="AN48" s="40"/>
      <c r="AO48" s="40"/>
      <c r="AP48" s="40"/>
      <c r="AQ48" s="40"/>
      <c r="AR48" s="44"/>
      <c r="BE48" s="38"/>
    </row>
    <row r="49" s="2" customFormat="1" ht="15.15" customHeight="1">
      <c r="A49" s="38"/>
      <c r="B49" s="39"/>
      <c r="C49" s="32" t="s">
        <v>25</v>
      </c>
      <c r="D49" s="40"/>
      <c r="E49" s="40"/>
      <c r="F49" s="40"/>
      <c r="G49" s="40"/>
      <c r="H49" s="40"/>
      <c r="I49" s="40"/>
      <c r="J49" s="40"/>
      <c r="K49" s="40"/>
      <c r="L49" s="64" t="str">
        <f>IF(E11= "","",E11)</f>
        <v>Pardubický kraj</v>
      </c>
      <c r="M49" s="40"/>
      <c r="N49" s="40"/>
      <c r="O49" s="40"/>
      <c r="P49" s="40"/>
      <c r="Q49" s="40"/>
      <c r="R49" s="40"/>
      <c r="S49" s="40"/>
      <c r="T49" s="40"/>
      <c r="U49" s="40"/>
      <c r="V49" s="40"/>
      <c r="W49" s="40"/>
      <c r="X49" s="40"/>
      <c r="Y49" s="40"/>
      <c r="Z49" s="40"/>
      <c r="AA49" s="40"/>
      <c r="AB49" s="40"/>
      <c r="AC49" s="40"/>
      <c r="AD49" s="40"/>
      <c r="AE49" s="40"/>
      <c r="AF49" s="40"/>
      <c r="AG49" s="40"/>
      <c r="AH49" s="40"/>
      <c r="AI49" s="32" t="s">
        <v>31</v>
      </c>
      <c r="AJ49" s="40"/>
      <c r="AK49" s="40"/>
      <c r="AL49" s="40"/>
      <c r="AM49" s="73" t="str">
        <f>IF(E17="","",E17)</f>
        <v>PPP, spo. s r.o., Pardubice</v>
      </c>
      <c r="AN49" s="64"/>
      <c r="AO49" s="64"/>
      <c r="AP49" s="64"/>
      <c r="AQ49" s="40"/>
      <c r="AR49" s="44"/>
      <c r="AS49" s="74" t="s">
        <v>52</v>
      </c>
      <c r="AT49" s="75"/>
      <c r="AU49" s="76"/>
      <c r="AV49" s="76"/>
      <c r="AW49" s="76"/>
      <c r="AX49" s="76"/>
      <c r="AY49" s="76"/>
      <c r="AZ49" s="76"/>
      <c r="BA49" s="76"/>
      <c r="BB49" s="76"/>
      <c r="BC49" s="76"/>
      <c r="BD49" s="77"/>
      <c r="BE49" s="38"/>
    </row>
    <row r="50" s="2" customFormat="1" ht="15.15" customHeight="1">
      <c r="A50" s="38"/>
      <c r="B50" s="39"/>
      <c r="C50" s="32" t="s">
        <v>29</v>
      </c>
      <c r="D50" s="40"/>
      <c r="E50" s="40"/>
      <c r="F50" s="40"/>
      <c r="G50" s="40"/>
      <c r="H50" s="40"/>
      <c r="I50" s="40"/>
      <c r="J50" s="40"/>
      <c r="K50" s="40"/>
      <c r="L50" s="64" t="str">
        <f>IF(E14= "Vyplň údaj","",E14)</f>
        <v/>
      </c>
      <c r="M50" s="40"/>
      <c r="N50" s="40"/>
      <c r="O50" s="40"/>
      <c r="P50" s="40"/>
      <c r="Q50" s="40"/>
      <c r="R50" s="40"/>
      <c r="S50" s="40"/>
      <c r="T50" s="40"/>
      <c r="U50" s="40"/>
      <c r="V50" s="40"/>
      <c r="W50" s="40"/>
      <c r="X50" s="40"/>
      <c r="Y50" s="40"/>
      <c r="Z50" s="40"/>
      <c r="AA50" s="40"/>
      <c r="AB50" s="40"/>
      <c r="AC50" s="40"/>
      <c r="AD50" s="40"/>
      <c r="AE50" s="40"/>
      <c r="AF50" s="40"/>
      <c r="AG50" s="40"/>
      <c r="AH50" s="40"/>
      <c r="AI50" s="32" t="s">
        <v>34</v>
      </c>
      <c r="AJ50" s="40"/>
      <c r="AK50" s="40"/>
      <c r="AL50" s="40"/>
      <c r="AM50" s="73" t="str">
        <f>IF(E20="","",E20)</f>
        <v xml:space="preserve"> </v>
      </c>
      <c r="AN50" s="64"/>
      <c r="AO50" s="64"/>
      <c r="AP50" s="64"/>
      <c r="AQ50" s="40"/>
      <c r="AR50" s="44"/>
      <c r="AS50" s="78"/>
      <c r="AT50" s="79"/>
      <c r="AU50" s="80"/>
      <c r="AV50" s="80"/>
      <c r="AW50" s="80"/>
      <c r="AX50" s="80"/>
      <c r="AY50" s="80"/>
      <c r="AZ50" s="80"/>
      <c r="BA50" s="80"/>
      <c r="BB50" s="80"/>
      <c r="BC50" s="80"/>
      <c r="BD50" s="81"/>
      <c r="BE50" s="38"/>
    </row>
    <row r="51" s="2" customFormat="1" ht="10.8" customHeight="1">
      <c r="A51" s="38"/>
      <c r="B51" s="39"/>
      <c r="C51" s="40"/>
      <c r="D51" s="40"/>
      <c r="E51" s="40"/>
      <c r="F51" s="40"/>
      <c r="G51" s="40"/>
      <c r="H51" s="40"/>
      <c r="I51" s="40"/>
      <c r="J51" s="40"/>
      <c r="K51" s="40"/>
      <c r="L51" s="40"/>
      <c r="M51" s="40"/>
      <c r="N51" s="40"/>
      <c r="O51" s="40"/>
      <c r="P51" s="40"/>
      <c r="Q51" s="40"/>
      <c r="R51" s="40"/>
      <c r="S51" s="40"/>
      <c r="T51" s="40"/>
      <c r="U51" s="40"/>
      <c r="V51" s="40"/>
      <c r="W51" s="40"/>
      <c r="X51" s="40"/>
      <c r="Y51" s="40"/>
      <c r="Z51" s="40"/>
      <c r="AA51" s="40"/>
      <c r="AB51" s="40"/>
      <c r="AC51" s="40"/>
      <c r="AD51" s="40"/>
      <c r="AE51" s="40"/>
      <c r="AF51" s="40"/>
      <c r="AG51" s="40"/>
      <c r="AH51" s="40"/>
      <c r="AI51" s="40"/>
      <c r="AJ51" s="40"/>
      <c r="AK51" s="40"/>
      <c r="AL51" s="40"/>
      <c r="AM51" s="40"/>
      <c r="AN51" s="40"/>
      <c r="AO51" s="40"/>
      <c r="AP51" s="40"/>
      <c r="AQ51" s="40"/>
      <c r="AR51" s="44"/>
      <c r="AS51" s="82"/>
      <c r="AT51" s="83"/>
      <c r="AU51" s="84"/>
      <c r="AV51" s="84"/>
      <c r="AW51" s="84"/>
      <c r="AX51" s="84"/>
      <c r="AY51" s="84"/>
      <c r="AZ51" s="84"/>
      <c r="BA51" s="84"/>
      <c r="BB51" s="84"/>
      <c r="BC51" s="84"/>
      <c r="BD51" s="85"/>
      <c r="BE51" s="38"/>
    </row>
    <row r="52" s="2" customFormat="1" ht="29.28" customHeight="1">
      <c r="A52" s="38"/>
      <c r="B52" s="39"/>
      <c r="C52" s="86" t="s">
        <v>53</v>
      </c>
      <c r="D52" s="87"/>
      <c r="E52" s="87"/>
      <c r="F52" s="87"/>
      <c r="G52" s="87"/>
      <c r="H52" s="88"/>
      <c r="I52" s="89" t="s">
        <v>54</v>
      </c>
      <c r="J52" s="87"/>
      <c r="K52" s="87"/>
      <c r="L52" s="87"/>
      <c r="M52" s="87"/>
      <c r="N52" s="87"/>
      <c r="O52" s="87"/>
      <c r="P52" s="87"/>
      <c r="Q52" s="87"/>
      <c r="R52" s="87"/>
      <c r="S52" s="87"/>
      <c r="T52" s="87"/>
      <c r="U52" s="87"/>
      <c r="V52" s="87"/>
      <c r="W52" s="87"/>
      <c r="X52" s="87"/>
      <c r="Y52" s="87"/>
      <c r="Z52" s="87"/>
      <c r="AA52" s="87"/>
      <c r="AB52" s="87"/>
      <c r="AC52" s="87"/>
      <c r="AD52" s="87"/>
      <c r="AE52" s="87"/>
      <c r="AF52" s="87"/>
      <c r="AG52" s="90" t="s">
        <v>55</v>
      </c>
      <c r="AH52" s="87"/>
      <c r="AI52" s="87"/>
      <c r="AJ52" s="87"/>
      <c r="AK52" s="87"/>
      <c r="AL52" s="87"/>
      <c r="AM52" s="87"/>
      <c r="AN52" s="89" t="s">
        <v>56</v>
      </c>
      <c r="AO52" s="87"/>
      <c r="AP52" s="87"/>
      <c r="AQ52" s="91" t="s">
        <v>57</v>
      </c>
      <c r="AR52" s="44"/>
      <c r="AS52" s="92" t="s">
        <v>58</v>
      </c>
      <c r="AT52" s="93" t="s">
        <v>59</v>
      </c>
      <c r="AU52" s="93" t="s">
        <v>60</v>
      </c>
      <c r="AV52" s="93" t="s">
        <v>61</v>
      </c>
      <c r="AW52" s="93" t="s">
        <v>62</v>
      </c>
      <c r="AX52" s="93" t="s">
        <v>63</v>
      </c>
      <c r="AY52" s="93" t="s">
        <v>64</v>
      </c>
      <c r="AZ52" s="93" t="s">
        <v>65</v>
      </c>
      <c r="BA52" s="93" t="s">
        <v>66</v>
      </c>
      <c r="BB52" s="93" t="s">
        <v>67</v>
      </c>
      <c r="BC52" s="93" t="s">
        <v>68</v>
      </c>
      <c r="BD52" s="94" t="s">
        <v>69</v>
      </c>
      <c r="BE52" s="38"/>
    </row>
    <row r="53" s="2" customFormat="1" ht="10.8" customHeight="1">
      <c r="A53" s="38"/>
      <c r="B53" s="39"/>
      <c r="C53" s="40"/>
      <c r="D53" s="40"/>
      <c r="E53" s="40"/>
      <c r="F53" s="40"/>
      <c r="G53" s="40"/>
      <c r="H53" s="40"/>
      <c r="I53" s="40"/>
      <c r="J53" s="40"/>
      <c r="K53" s="40"/>
      <c r="L53" s="40"/>
      <c r="M53" s="40"/>
      <c r="N53" s="40"/>
      <c r="O53" s="40"/>
      <c r="P53" s="40"/>
      <c r="Q53" s="40"/>
      <c r="R53" s="40"/>
      <c r="S53" s="40"/>
      <c r="T53" s="40"/>
      <c r="U53" s="40"/>
      <c r="V53" s="40"/>
      <c r="W53" s="40"/>
      <c r="X53" s="40"/>
      <c r="Y53" s="40"/>
      <c r="Z53" s="40"/>
      <c r="AA53" s="40"/>
      <c r="AB53" s="40"/>
      <c r="AC53" s="40"/>
      <c r="AD53" s="40"/>
      <c r="AE53" s="40"/>
      <c r="AF53" s="40"/>
      <c r="AG53" s="40"/>
      <c r="AH53" s="40"/>
      <c r="AI53" s="40"/>
      <c r="AJ53" s="40"/>
      <c r="AK53" s="40"/>
      <c r="AL53" s="40"/>
      <c r="AM53" s="40"/>
      <c r="AN53" s="40"/>
      <c r="AO53" s="40"/>
      <c r="AP53" s="40"/>
      <c r="AQ53" s="40"/>
      <c r="AR53" s="44"/>
      <c r="AS53" s="95"/>
      <c r="AT53" s="96"/>
      <c r="AU53" s="96"/>
      <c r="AV53" s="96"/>
      <c r="AW53" s="96"/>
      <c r="AX53" s="96"/>
      <c r="AY53" s="96"/>
      <c r="AZ53" s="96"/>
      <c r="BA53" s="96"/>
      <c r="BB53" s="96"/>
      <c r="BC53" s="96"/>
      <c r="BD53" s="97"/>
      <c r="BE53" s="38"/>
    </row>
    <row r="54" s="6" customFormat="1" ht="32.4" customHeight="1">
      <c r="A54" s="6"/>
      <c r="B54" s="98"/>
      <c r="C54" s="99" t="s">
        <v>70</v>
      </c>
      <c r="D54" s="100"/>
      <c r="E54" s="100"/>
      <c r="F54" s="100"/>
      <c r="G54" s="100"/>
      <c r="H54" s="100"/>
      <c r="I54" s="100"/>
      <c r="J54" s="100"/>
      <c r="K54" s="100"/>
      <c r="L54" s="100"/>
      <c r="M54" s="100"/>
      <c r="N54" s="100"/>
      <c r="O54" s="100"/>
      <c r="P54" s="100"/>
      <c r="Q54" s="100"/>
      <c r="R54" s="100"/>
      <c r="S54" s="100"/>
      <c r="T54" s="100"/>
      <c r="U54" s="100"/>
      <c r="V54" s="100"/>
      <c r="W54" s="100"/>
      <c r="X54" s="100"/>
      <c r="Y54" s="100"/>
      <c r="Z54" s="100"/>
      <c r="AA54" s="100"/>
      <c r="AB54" s="100"/>
      <c r="AC54" s="100"/>
      <c r="AD54" s="100"/>
      <c r="AE54" s="100"/>
      <c r="AF54" s="100"/>
      <c r="AG54" s="101">
        <f>ROUND(AG55+AG62,2)</f>
        <v>0</v>
      </c>
      <c r="AH54" s="101"/>
      <c r="AI54" s="101"/>
      <c r="AJ54" s="101"/>
      <c r="AK54" s="101"/>
      <c r="AL54" s="101"/>
      <c r="AM54" s="101"/>
      <c r="AN54" s="102">
        <f>SUM(AG54,AT54)</f>
        <v>0</v>
      </c>
      <c r="AO54" s="102"/>
      <c r="AP54" s="102"/>
      <c r="AQ54" s="103" t="s">
        <v>19</v>
      </c>
      <c r="AR54" s="104"/>
      <c r="AS54" s="105">
        <f>ROUND(AS55+AS62,2)</f>
        <v>0</v>
      </c>
      <c r="AT54" s="106">
        <f>ROUND(SUM(AV54:AW54),2)</f>
        <v>0</v>
      </c>
      <c r="AU54" s="107">
        <f>ROUND(AU55+AU62,5)</f>
        <v>0</v>
      </c>
      <c r="AV54" s="106">
        <f>ROUND(AZ54*L29,2)</f>
        <v>0</v>
      </c>
      <c r="AW54" s="106">
        <f>ROUND(BA54*L30,2)</f>
        <v>0</v>
      </c>
      <c r="AX54" s="106">
        <f>ROUND(BB54*L29,2)</f>
        <v>0</v>
      </c>
      <c r="AY54" s="106">
        <f>ROUND(BC54*L30,2)</f>
        <v>0</v>
      </c>
      <c r="AZ54" s="106">
        <f>ROUND(AZ55+AZ62,2)</f>
        <v>0</v>
      </c>
      <c r="BA54" s="106">
        <f>ROUND(BA55+BA62,2)</f>
        <v>0</v>
      </c>
      <c r="BB54" s="106">
        <f>ROUND(BB55+BB62,2)</f>
        <v>0</v>
      </c>
      <c r="BC54" s="106">
        <f>ROUND(BC55+BC62,2)</f>
        <v>0</v>
      </c>
      <c r="BD54" s="108">
        <f>ROUND(BD55+BD62,2)</f>
        <v>0</v>
      </c>
      <c r="BE54" s="6"/>
      <c r="BS54" s="109" t="s">
        <v>71</v>
      </c>
      <c r="BT54" s="109" t="s">
        <v>72</v>
      </c>
      <c r="BU54" s="110" t="s">
        <v>73</v>
      </c>
      <c r="BV54" s="109" t="s">
        <v>74</v>
      </c>
      <c r="BW54" s="109" t="s">
        <v>5</v>
      </c>
      <c r="BX54" s="109" t="s">
        <v>75</v>
      </c>
      <c r="CL54" s="109" t="s">
        <v>19</v>
      </c>
    </row>
    <row r="55" s="7" customFormat="1" ht="16.5" customHeight="1">
      <c r="A55" s="7"/>
      <c r="B55" s="111"/>
      <c r="C55" s="112"/>
      <c r="D55" s="113" t="s">
        <v>76</v>
      </c>
      <c r="E55" s="113"/>
      <c r="F55" s="113"/>
      <c r="G55" s="113"/>
      <c r="H55" s="113"/>
      <c r="I55" s="114"/>
      <c r="J55" s="113" t="s">
        <v>77</v>
      </c>
      <c r="K55" s="113"/>
      <c r="L55" s="113"/>
      <c r="M55" s="113"/>
      <c r="N55" s="113"/>
      <c r="O55" s="113"/>
      <c r="P55" s="113"/>
      <c r="Q55" s="113"/>
      <c r="R55" s="113"/>
      <c r="S55" s="113"/>
      <c r="T55" s="113"/>
      <c r="U55" s="113"/>
      <c r="V55" s="113"/>
      <c r="W55" s="113"/>
      <c r="X55" s="113"/>
      <c r="Y55" s="113"/>
      <c r="Z55" s="113"/>
      <c r="AA55" s="113"/>
      <c r="AB55" s="113"/>
      <c r="AC55" s="113"/>
      <c r="AD55" s="113"/>
      <c r="AE55" s="113"/>
      <c r="AF55" s="113"/>
      <c r="AG55" s="115">
        <f>ROUND(SUM(AG56:AG61),2)</f>
        <v>0</v>
      </c>
      <c r="AH55" s="114"/>
      <c r="AI55" s="114"/>
      <c r="AJ55" s="114"/>
      <c r="AK55" s="114"/>
      <c r="AL55" s="114"/>
      <c r="AM55" s="114"/>
      <c r="AN55" s="116">
        <f>SUM(AG55,AT55)</f>
        <v>0</v>
      </c>
      <c r="AO55" s="114"/>
      <c r="AP55" s="114"/>
      <c r="AQ55" s="117" t="s">
        <v>78</v>
      </c>
      <c r="AR55" s="118"/>
      <c r="AS55" s="119">
        <f>ROUND(SUM(AS56:AS61),2)</f>
        <v>0</v>
      </c>
      <c r="AT55" s="120">
        <f>ROUND(SUM(AV55:AW55),2)</f>
        <v>0</v>
      </c>
      <c r="AU55" s="121">
        <f>ROUND(SUM(AU56:AU61),5)</f>
        <v>0</v>
      </c>
      <c r="AV55" s="120">
        <f>ROUND(AZ55*L29,2)</f>
        <v>0</v>
      </c>
      <c r="AW55" s="120">
        <f>ROUND(BA55*L30,2)</f>
        <v>0</v>
      </c>
      <c r="AX55" s="120">
        <f>ROUND(BB55*L29,2)</f>
        <v>0</v>
      </c>
      <c r="AY55" s="120">
        <f>ROUND(BC55*L30,2)</f>
        <v>0</v>
      </c>
      <c r="AZ55" s="120">
        <f>ROUND(SUM(AZ56:AZ61),2)</f>
        <v>0</v>
      </c>
      <c r="BA55" s="120">
        <f>ROUND(SUM(BA56:BA61),2)</f>
        <v>0</v>
      </c>
      <c r="BB55" s="120">
        <f>ROUND(SUM(BB56:BB61),2)</f>
        <v>0</v>
      </c>
      <c r="BC55" s="120">
        <f>ROUND(SUM(BC56:BC61),2)</f>
        <v>0</v>
      </c>
      <c r="BD55" s="122">
        <f>ROUND(SUM(BD56:BD61),2)</f>
        <v>0</v>
      </c>
      <c r="BE55" s="7"/>
      <c r="BS55" s="123" t="s">
        <v>71</v>
      </c>
      <c r="BT55" s="123" t="s">
        <v>79</v>
      </c>
      <c r="BU55" s="123" t="s">
        <v>73</v>
      </c>
      <c r="BV55" s="123" t="s">
        <v>74</v>
      </c>
      <c r="BW55" s="123" t="s">
        <v>80</v>
      </c>
      <c r="BX55" s="123" t="s">
        <v>5</v>
      </c>
      <c r="CL55" s="123" t="s">
        <v>19</v>
      </c>
      <c r="CM55" s="123" t="s">
        <v>81</v>
      </c>
    </row>
    <row r="56" s="4" customFormat="1" ht="16.5" customHeight="1">
      <c r="A56" s="124" t="s">
        <v>82</v>
      </c>
      <c r="B56" s="63"/>
      <c r="C56" s="125"/>
      <c r="D56" s="125"/>
      <c r="E56" s="126" t="s">
        <v>83</v>
      </c>
      <c r="F56" s="126"/>
      <c r="G56" s="126"/>
      <c r="H56" s="126"/>
      <c r="I56" s="126"/>
      <c r="J56" s="125"/>
      <c r="K56" s="126" t="s">
        <v>84</v>
      </c>
      <c r="L56" s="126"/>
      <c r="M56" s="126"/>
      <c r="N56" s="126"/>
      <c r="O56" s="126"/>
      <c r="P56" s="126"/>
      <c r="Q56" s="126"/>
      <c r="R56" s="126"/>
      <c r="S56" s="126"/>
      <c r="T56" s="126"/>
      <c r="U56" s="126"/>
      <c r="V56" s="126"/>
      <c r="W56" s="126"/>
      <c r="X56" s="126"/>
      <c r="Y56" s="126"/>
      <c r="Z56" s="126"/>
      <c r="AA56" s="126"/>
      <c r="AB56" s="126"/>
      <c r="AC56" s="126"/>
      <c r="AD56" s="126"/>
      <c r="AE56" s="126"/>
      <c r="AF56" s="126"/>
      <c r="AG56" s="127">
        <f>'a - Stavební část'!J32</f>
        <v>0</v>
      </c>
      <c r="AH56" s="125"/>
      <c r="AI56" s="125"/>
      <c r="AJ56" s="125"/>
      <c r="AK56" s="125"/>
      <c r="AL56" s="125"/>
      <c r="AM56" s="125"/>
      <c r="AN56" s="127">
        <f>SUM(AG56,AT56)</f>
        <v>0</v>
      </c>
      <c r="AO56" s="125"/>
      <c r="AP56" s="125"/>
      <c r="AQ56" s="128" t="s">
        <v>85</v>
      </c>
      <c r="AR56" s="65"/>
      <c r="AS56" s="129">
        <v>0</v>
      </c>
      <c r="AT56" s="130">
        <f>ROUND(SUM(AV56:AW56),2)</f>
        <v>0</v>
      </c>
      <c r="AU56" s="131">
        <f>'a - Stavební část'!P94</f>
        <v>0</v>
      </c>
      <c r="AV56" s="130">
        <f>'a - Stavební část'!J35</f>
        <v>0</v>
      </c>
      <c r="AW56" s="130">
        <f>'a - Stavební část'!J36</f>
        <v>0</v>
      </c>
      <c r="AX56" s="130">
        <f>'a - Stavební část'!J37</f>
        <v>0</v>
      </c>
      <c r="AY56" s="130">
        <f>'a - Stavební část'!J38</f>
        <v>0</v>
      </c>
      <c r="AZ56" s="130">
        <f>'a - Stavební část'!F35</f>
        <v>0</v>
      </c>
      <c r="BA56" s="130">
        <f>'a - Stavební část'!F36</f>
        <v>0</v>
      </c>
      <c r="BB56" s="130">
        <f>'a - Stavební část'!F37</f>
        <v>0</v>
      </c>
      <c r="BC56" s="130">
        <f>'a - Stavební část'!F38</f>
        <v>0</v>
      </c>
      <c r="BD56" s="132">
        <f>'a - Stavební část'!F39</f>
        <v>0</v>
      </c>
      <c r="BE56" s="4"/>
      <c r="BT56" s="133" t="s">
        <v>81</v>
      </c>
      <c r="BV56" s="133" t="s">
        <v>74</v>
      </c>
      <c r="BW56" s="133" t="s">
        <v>86</v>
      </c>
      <c r="BX56" s="133" t="s">
        <v>80</v>
      </c>
      <c r="CL56" s="133" t="s">
        <v>19</v>
      </c>
    </row>
    <row r="57" s="4" customFormat="1" ht="16.5" customHeight="1">
      <c r="A57" s="124" t="s">
        <v>82</v>
      </c>
      <c r="B57" s="63"/>
      <c r="C57" s="125"/>
      <c r="D57" s="125"/>
      <c r="E57" s="126" t="s">
        <v>87</v>
      </c>
      <c r="F57" s="126"/>
      <c r="G57" s="126"/>
      <c r="H57" s="126"/>
      <c r="I57" s="126"/>
      <c r="J57" s="125"/>
      <c r="K57" s="126" t="s">
        <v>88</v>
      </c>
      <c r="L57" s="126"/>
      <c r="M57" s="126"/>
      <c r="N57" s="126"/>
      <c r="O57" s="126"/>
      <c r="P57" s="126"/>
      <c r="Q57" s="126"/>
      <c r="R57" s="126"/>
      <c r="S57" s="126"/>
      <c r="T57" s="126"/>
      <c r="U57" s="126"/>
      <c r="V57" s="126"/>
      <c r="W57" s="126"/>
      <c r="X57" s="126"/>
      <c r="Y57" s="126"/>
      <c r="Z57" s="126"/>
      <c r="AA57" s="126"/>
      <c r="AB57" s="126"/>
      <c r="AC57" s="126"/>
      <c r="AD57" s="126"/>
      <c r="AE57" s="126"/>
      <c r="AF57" s="126"/>
      <c r="AG57" s="127">
        <f>'b - Zdravotně technické i...'!J32</f>
        <v>0</v>
      </c>
      <c r="AH57" s="125"/>
      <c r="AI57" s="125"/>
      <c r="AJ57" s="125"/>
      <c r="AK57" s="125"/>
      <c r="AL57" s="125"/>
      <c r="AM57" s="125"/>
      <c r="AN57" s="127">
        <f>SUM(AG57,AT57)</f>
        <v>0</v>
      </c>
      <c r="AO57" s="125"/>
      <c r="AP57" s="125"/>
      <c r="AQ57" s="128" t="s">
        <v>85</v>
      </c>
      <c r="AR57" s="65"/>
      <c r="AS57" s="129">
        <v>0</v>
      </c>
      <c r="AT57" s="130">
        <f>ROUND(SUM(AV57:AW57),2)</f>
        <v>0</v>
      </c>
      <c r="AU57" s="131">
        <f>'b - Zdravotně technické i...'!P87</f>
        <v>0</v>
      </c>
      <c r="AV57" s="130">
        <f>'b - Zdravotně technické i...'!J35</f>
        <v>0</v>
      </c>
      <c r="AW57" s="130">
        <f>'b - Zdravotně technické i...'!J36</f>
        <v>0</v>
      </c>
      <c r="AX57" s="130">
        <f>'b - Zdravotně technické i...'!J37</f>
        <v>0</v>
      </c>
      <c r="AY57" s="130">
        <f>'b - Zdravotně technické i...'!J38</f>
        <v>0</v>
      </c>
      <c r="AZ57" s="130">
        <f>'b - Zdravotně technické i...'!F35</f>
        <v>0</v>
      </c>
      <c r="BA57" s="130">
        <f>'b - Zdravotně technické i...'!F36</f>
        <v>0</v>
      </c>
      <c r="BB57" s="130">
        <f>'b - Zdravotně technické i...'!F37</f>
        <v>0</v>
      </c>
      <c r="BC57" s="130">
        <f>'b - Zdravotně technické i...'!F38</f>
        <v>0</v>
      </c>
      <c r="BD57" s="132">
        <f>'b - Zdravotně technické i...'!F39</f>
        <v>0</v>
      </c>
      <c r="BE57" s="4"/>
      <c r="BT57" s="133" t="s">
        <v>81</v>
      </c>
      <c r="BV57" s="133" t="s">
        <v>74</v>
      </c>
      <c r="BW57" s="133" t="s">
        <v>89</v>
      </c>
      <c r="BX57" s="133" t="s">
        <v>80</v>
      </c>
      <c r="CL57" s="133" t="s">
        <v>19</v>
      </c>
    </row>
    <row r="58" s="4" customFormat="1" ht="16.5" customHeight="1">
      <c r="A58" s="124" t="s">
        <v>82</v>
      </c>
      <c r="B58" s="63"/>
      <c r="C58" s="125"/>
      <c r="D58" s="125"/>
      <c r="E58" s="126" t="s">
        <v>90</v>
      </c>
      <c r="F58" s="126"/>
      <c r="G58" s="126"/>
      <c r="H58" s="126"/>
      <c r="I58" s="126"/>
      <c r="J58" s="125"/>
      <c r="K58" s="126" t="s">
        <v>91</v>
      </c>
      <c r="L58" s="126"/>
      <c r="M58" s="126"/>
      <c r="N58" s="126"/>
      <c r="O58" s="126"/>
      <c r="P58" s="126"/>
      <c r="Q58" s="126"/>
      <c r="R58" s="126"/>
      <c r="S58" s="126"/>
      <c r="T58" s="126"/>
      <c r="U58" s="126"/>
      <c r="V58" s="126"/>
      <c r="W58" s="126"/>
      <c r="X58" s="126"/>
      <c r="Y58" s="126"/>
      <c r="Z58" s="126"/>
      <c r="AA58" s="126"/>
      <c r="AB58" s="126"/>
      <c r="AC58" s="126"/>
      <c r="AD58" s="126"/>
      <c r="AE58" s="126"/>
      <c r="AF58" s="126"/>
      <c r="AG58" s="127">
        <f>'c - Vzduchotechnika'!J32</f>
        <v>0</v>
      </c>
      <c r="AH58" s="125"/>
      <c r="AI58" s="125"/>
      <c r="AJ58" s="125"/>
      <c r="AK58" s="125"/>
      <c r="AL58" s="125"/>
      <c r="AM58" s="125"/>
      <c r="AN58" s="127">
        <f>SUM(AG58,AT58)</f>
        <v>0</v>
      </c>
      <c r="AO58" s="125"/>
      <c r="AP58" s="125"/>
      <c r="AQ58" s="128" t="s">
        <v>85</v>
      </c>
      <c r="AR58" s="65"/>
      <c r="AS58" s="129">
        <v>0</v>
      </c>
      <c r="AT58" s="130">
        <f>ROUND(SUM(AV58:AW58),2)</f>
        <v>0</v>
      </c>
      <c r="AU58" s="131">
        <f>'c - Vzduchotechnika'!P87</f>
        <v>0</v>
      </c>
      <c r="AV58" s="130">
        <f>'c - Vzduchotechnika'!J35</f>
        <v>0</v>
      </c>
      <c r="AW58" s="130">
        <f>'c - Vzduchotechnika'!J36</f>
        <v>0</v>
      </c>
      <c r="AX58" s="130">
        <f>'c - Vzduchotechnika'!J37</f>
        <v>0</v>
      </c>
      <c r="AY58" s="130">
        <f>'c - Vzduchotechnika'!J38</f>
        <v>0</v>
      </c>
      <c r="AZ58" s="130">
        <f>'c - Vzduchotechnika'!F35</f>
        <v>0</v>
      </c>
      <c r="BA58" s="130">
        <f>'c - Vzduchotechnika'!F36</f>
        <v>0</v>
      </c>
      <c r="BB58" s="130">
        <f>'c - Vzduchotechnika'!F37</f>
        <v>0</v>
      </c>
      <c r="BC58" s="130">
        <f>'c - Vzduchotechnika'!F38</f>
        <v>0</v>
      </c>
      <c r="BD58" s="132">
        <f>'c - Vzduchotechnika'!F39</f>
        <v>0</v>
      </c>
      <c r="BE58" s="4"/>
      <c r="BT58" s="133" t="s">
        <v>81</v>
      </c>
      <c r="BV58" s="133" t="s">
        <v>74</v>
      </c>
      <c r="BW58" s="133" t="s">
        <v>92</v>
      </c>
      <c r="BX58" s="133" t="s">
        <v>80</v>
      </c>
      <c r="CL58" s="133" t="s">
        <v>19</v>
      </c>
    </row>
    <row r="59" s="4" customFormat="1" ht="16.5" customHeight="1">
      <c r="A59" s="124" t="s">
        <v>82</v>
      </c>
      <c r="B59" s="63"/>
      <c r="C59" s="125"/>
      <c r="D59" s="125"/>
      <c r="E59" s="126" t="s">
        <v>93</v>
      </c>
      <c r="F59" s="126"/>
      <c r="G59" s="126"/>
      <c r="H59" s="126"/>
      <c r="I59" s="126"/>
      <c r="J59" s="125"/>
      <c r="K59" s="126" t="s">
        <v>94</v>
      </c>
      <c r="L59" s="126"/>
      <c r="M59" s="126"/>
      <c r="N59" s="126"/>
      <c r="O59" s="126"/>
      <c r="P59" s="126"/>
      <c r="Q59" s="126"/>
      <c r="R59" s="126"/>
      <c r="S59" s="126"/>
      <c r="T59" s="126"/>
      <c r="U59" s="126"/>
      <c r="V59" s="126"/>
      <c r="W59" s="126"/>
      <c r="X59" s="126"/>
      <c r="Y59" s="126"/>
      <c r="Z59" s="126"/>
      <c r="AA59" s="126"/>
      <c r="AB59" s="126"/>
      <c r="AC59" s="126"/>
      <c r="AD59" s="126"/>
      <c r="AE59" s="126"/>
      <c r="AF59" s="126"/>
      <c r="AG59" s="127">
        <f>'d - Vytápění'!J32</f>
        <v>0</v>
      </c>
      <c r="AH59" s="125"/>
      <c r="AI59" s="125"/>
      <c r="AJ59" s="125"/>
      <c r="AK59" s="125"/>
      <c r="AL59" s="125"/>
      <c r="AM59" s="125"/>
      <c r="AN59" s="127">
        <f>SUM(AG59,AT59)</f>
        <v>0</v>
      </c>
      <c r="AO59" s="125"/>
      <c r="AP59" s="125"/>
      <c r="AQ59" s="128" t="s">
        <v>85</v>
      </c>
      <c r="AR59" s="65"/>
      <c r="AS59" s="129">
        <v>0</v>
      </c>
      <c r="AT59" s="130">
        <f>ROUND(SUM(AV59:AW59),2)</f>
        <v>0</v>
      </c>
      <c r="AU59" s="131">
        <f>'d - Vytápění'!P87</f>
        <v>0</v>
      </c>
      <c r="AV59" s="130">
        <f>'d - Vytápění'!J35</f>
        <v>0</v>
      </c>
      <c r="AW59" s="130">
        <f>'d - Vytápění'!J36</f>
        <v>0</v>
      </c>
      <c r="AX59" s="130">
        <f>'d - Vytápění'!J37</f>
        <v>0</v>
      </c>
      <c r="AY59" s="130">
        <f>'d - Vytápění'!J38</f>
        <v>0</v>
      </c>
      <c r="AZ59" s="130">
        <f>'d - Vytápění'!F35</f>
        <v>0</v>
      </c>
      <c r="BA59" s="130">
        <f>'d - Vytápění'!F36</f>
        <v>0</v>
      </c>
      <c r="BB59" s="130">
        <f>'d - Vytápění'!F37</f>
        <v>0</v>
      </c>
      <c r="BC59" s="130">
        <f>'d - Vytápění'!F38</f>
        <v>0</v>
      </c>
      <c r="BD59" s="132">
        <f>'d - Vytápění'!F39</f>
        <v>0</v>
      </c>
      <c r="BE59" s="4"/>
      <c r="BT59" s="133" t="s">
        <v>81</v>
      </c>
      <c r="BV59" s="133" t="s">
        <v>74</v>
      </c>
      <c r="BW59" s="133" t="s">
        <v>95</v>
      </c>
      <c r="BX59" s="133" t="s">
        <v>80</v>
      </c>
      <c r="CL59" s="133" t="s">
        <v>19</v>
      </c>
    </row>
    <row r="60" s="4" customFormat="1" ht="16.5" customHeight="1">
      <c r="A60" s="124" t="s">
        <v>82</v>
      </c>
      <c r="B60" s="63"/>
      <c r="C60" s="125"/>
      <c r="D60" s="125"/>
      <c r="E60" s="126" t="s">
        <v>96</v>
      </c>
      <c r="F60" s="126"/>
      <c r="G60" s="126"/>
      <c r="H60" s="126"/>
      <c r="I60" s="126"/>
      <c r="J60" s="125"/>
      <c r="K60" s="126" t="s">
        <v>97</v>
      </c>
      <c r="L60" s="126"/>
      <c r="M60" s="126"/>
      <c r="N60" s="126"/>
      <c r="O60" s="126"/>
      <c r="P60" s="126"/>
      <c r="Q60" s="126"/>
      <c r="R60" s="126"/>
      <c r="S60" s="126"/>
      <c r="T60" s="126"/>
      <c r="U60" s="126"/>
      <c r="V60" s="126"/>
      <c r="W60" s="126"/>
      <c r="X60" s="126"/>
      <c r="Y60" s="126"/>
      <c r="Z60" s="126"/>
      <c r="AA60" s="126"/>
      <c r="AB60" s="126"/>
      <c r="AC60" s="126"/>
      <c r="AD60" s="126"/>
      <c r="AE60" s="126"/>
      <c r="AF60" s="126"/>
      <c r="AG60" s="127">
        <f>'e - Měření a regulace'!J32</f>
        <v>0</v>
      </c>
      <c r="AH60" s="125"/>
      <c r="AI60" s="125"/>
      <c r="AJ60" s="125"/>
      <c r="AK60" s="125"/>
      <c r="AL60" s="125"/>
      <c r="AM60" s="125"/>
      <c r="AN60" s="127">
        <f>SUM(AG60,AT60)</f>
        <v>0</v>
      </c>
      <c r="AO60" s="125"/>
      <c r="AP60" s="125"/>
      <c r="AQ60" s="128" t="s">
        <v>85</v>
      </c>
      <c r="AR60" s="65"/>
      <c r="AS60" s="129">
        <v>0</v>
      </c>
      <c r="AT60" s="130">
        <f>ROUND(SUM(AV60:AW60),2)</f>
        <v>0</v>
      </c>
      <c r="AU60" s="131">
        <f>'e - Měření a regulace'!P87</f>
        <v>0</v>
      </c>
      <c r="AV60" s="130">
        <f>'e - Měření a regulace'!J35</f>
        <v>0</v>
      </c>
      <c r="AW60" s="130">
        <f>'e - Měření a regulace'!J36</f>
        <v>0</v>
      </c>
      <c r="AX60" s="130">
        <f>'e - Měření a regulace'!J37</f>
        <v>0</v>
      </c>
      <c r="AY60" s="130">
        <f>'e - Měření a regulace'!J38</f>
        <v>0</v>
      </c>
      <c r="AZ60" s="130">
        <f>'e - Měření a regulace'!F35</f>
        <v>0</v>
      </c>
      <c r="BA60" s="130">
        <f>'e - Měření a regulace'!F36</f>
        <v>0</v>
      </c>
      <c r="BB60" s="130">
        <f>'e - Měření a regulace'!F37</f>
        <v>0</v>
      </c>
      <c r="BC60" s="130">
        <f>'e - Měření a regulace'!F38</f>
        <v>0</v>
      </c>
      <c r="BD60" s="132">
        <f>'e - Měření a regulace'!F39</f>
        <v>0</v>
      </c>
      <c r="BE60" s="4"/>
      <c r="BT60" s="133" t="s">
        <v>81</v>
      </c>
      <c r="BV60" s="133" t="s">
        <v>74</v>
      </c>
      <c r="BW60" s="133" t="s">
        <v>98</v>
      </c>
      <c r="BX60" s="133" t="s">
        <v>80</v>
      </c>
      <c r="CL60" s="133" t="s">
        <v>19</v>
      </c>
    </row>
    <row r="61" s="4" customFormat="1" ht="16.5" customHeight="1">
      <c r="A61" s="124" t="s">
        <v>82</v>
      </c>
      <c r="B61" s="63"/>
      <c r="C61" s="125"/>
      <c r="D61" s="125"/>
      <c r="E61" s="126" t="s">
        <v>99</v>
      </c>
      <c r="F61" s="126"/>
      <c r="G61" s="126"/>
      <c r="H61" s="126"/>
      <c r="I61" s="126"/>
      <c r="J61" s="125"/>
      <c r="K61" s="126" t="s">
        <v>100</v>
      </c>
      <c r="L61" s="126"/>
      <c r="M61" s="126"/>
      <c r="N61" s="126"/>
      <c r="O61" s="126"/>
      <c r="P61" s="126"/>
      <c r="Q61" s="126"/>
      <c r="R61" s="126"/>
      <c r="S61" s="126"/>
      <c r="T61" s="126"/>
      <c r="U61" s="126"/>
      <c r="V61" s="126"/>
      <c r="W61" s="126"/>
      <c r="X61" s="126"/>
      <c r="Y61" s="126"/>
      <c r="Z61" s="126"/>
      <c r="AA61" s="126"/>
      <c r="AB61" s="126"/>
      <c r="AC61" s="126"/>
      <c r="AD61" s="126"/>
      <c r="AE61" s="126"/>
      <c r="AF61" s="126"/>
      <c r="AG61" s="127">
        <f>'f - VRN'!J32</f>
        <v>0</v>
      </c>
      <c r="AH61" s="125"/>
      <c r="AI61" s="125"/>
      <c r="AJ61" s="125"/>
      <c r="AK61" s="125"/>
      <c r="AL61" s="125"/>
      <c r="AM61" s="125"/>
      <c r="AN61" s="127">
        <f>SUM(AG61,AT61)</f>
        <v>0</v>
      </c>
      <c r="AO61" s="125"/>
      <c r="AP61" s="125"/>
      <c r="AQ61" s="128" t="s">
        <v>85</v>
      </c>
      <c r="AR61" s="65"/>
      <c r="AS61" s="129">
        <v>0</v>
      </c>
      <c r="AT61" s="130">
        <f>ROUND(SUM(AV61:AW61),2)</f>
        <v>0</v>
      </c>
      <c r="AU61" s="131">
        <f>'f - VRN'!P89</f>
        <v>0</v>
      </c>
      <c r="AV61" s="130">
        <f>'f - VRN'!J35</f>
        <v>0</v>
      </c>
      <c r="AW61" s="130">
        <f>'f - VRN'!J36</f>
        <v>0</v>
      </c>
      <c r="AX61" s="130">
        <f>'f - VRN'!J37</f>
        <v>0</v>
      </c>
      <c r="AY61" s="130">
        <f>'f - VRN'!J38</f>
        <v>0</v>
      </c>
      <c r="AZ61" s="130">
        <f>'f - VRN'!F35</f>
        <v>0</v>
      </c>
      <c r="BA61" s="130">
        <f>'f - VRN'!F36</f>
        <v>0</v>
      </c>
      <c r="BB61" s="130">
        <f>'f - VRN'!F37</f>
        <v>0</v>
      </c>
      <c r="BC61" s="130">
        <f>'f - VRN'!F38</f>
        <v>0</v>
      </c>
      <c r="BD61" s="132">
        <f>'f - VRN'!F39</f>
        <v>0</v>
      </c>
      <c r="BE61" s="4"/>
      <c r="BT61" s="133" t="s">
        <v>81</v>
      </c>
      <c r="BV61" s="133" t="s">
        <v>74</v>
      </c>
      <c r="BW61" s="133" t="s">
        <v>101</v>
      </c>
      <c r="BX61" s="133" t="s">
        <v>80</v>
      </c>
      <c r="CL61" s="133" t="s">
        <v>19</v>
      </c>
    </row>
    <row r="62" s="7" customFormat="1" ht="27" customHeight="1">
      <c r="A62" s="7"/>
      <c r="B62" s="111"/>
      <c r="C62" s="112"/>
      <c r="D62" s="113" t="s">
        <v>102</v>
      </c>
      <c r="E62" s="113"/>
      <c r="F62" s="113"/>
      <c r="G62" s="113"/>
      <c r="H62" s="113"/>
      <c r="I62" s="114"/>
      <c r="J62" s="113" t="s">
        <v>103</v>
      </c>
      <c r="K62" s="113"/>
      <c r="L62" s="113"/>
      <c r="M62" s="113"/>
      <c r="N62" s="113"/>
      <c r="O62" s="113"/>
      <c r="P62" s="113"/>
      <c r="Q62" s="113"/>
      <c r="R62" s="113"/>
      <c r="S62" s="113"/>
      <c r="T62" s="113"/>
      <c r="U62" s="113"/>
      <c r="V62" s="113"/>
      <c r="W62" s="113"/>
      <c r="X62" s="113"/>
      <c r="Y62" s="113"/>
      <c r="Z62" s="113"/>
      <c r="AA62" s="113"/>
      <c r="AB62" s="113"/>
      <c r="AC62" s="113"/>
      <c r="AD62" s="113"/>
      <c r="AE62" s="113"/>
      <c r="AF62" s="113"/>
      <c r="AG62" s="115">
        <f>ROUND(SUM(AG63:AG65),2)</f>
        <v>0</v>
      </c>
      <c r="AH62" s="114"/>
      <c r="AI62" s="114"/>
      <c r="AJ62" s="114"/>
      <c r="AK62" s="114"/>
      <c r="AL62" s="114"/>
      <c r="AM62" s="114"/>
      <c r="AN62" s="116">
        <f>SUM(AG62,AT62)</f>
        <v>0</v>
      </c>
      <c r="AO62" s="114"/>
      <c r="AP62" s="114"/>
      <c r="AQ62" s="117" t="s">
        <v>78</v>
      </c>
      <c r="AR62" s="118"/>
      <c r="AS62" s="119">
        <f>ROUND(SUM(AS63:AS65),2)</f>
        <v>0</v>
      </c>
      <c r="AT62" s="120">
        <f>ROUND(SUM(AV62:AW62),2)</f>
        <v>0</v>
      </c>
      <c r="AU62" s="121">
        <f>ROUND(SUM(AU63:AU65),5)</f>
        <v>0</v>
      </c>
      <c r="AV62" s="120">
        <f>ROUND(AZ62*L29,2)</f>
        <v>0</v>
      </c>
      <c r="AW62" s="120">
        <f>ROUND(BA62*L30,2)</f>
        <v>0</v>
      </c>
      <c r="AX62" s="120">
        <f>ROUND(BB62*L29,2)</f>
        <v>0</v>
      </c>
      <c r="AY62" s="120">
        <f>ROUND(BC62*L30,2)</f>
        <v>0</v>
      </c>
      <c r="AZ62" s="120">
        <f>ROUND(SUM(AZ63:AZ65),2)</f>
        <v>0</v>
      </c>
      <c r="BA62" s="120">
        <f>ROUND(SUM(BA63:BA65),2)</f>
        <v>0</v>
      </c>
      <c r="BB62" s="120">
        <f>ROUND(SUM(BB63:BB65),2)</f>
        <v>0</v>
      </c>
      <c r="BC62" s="120">
        <f>ROUND(SUM(BC63:BC65),2)</f>
        <v>0</v>
      </c>
      <c r="BD62" s="122">
        <f>ROUND(SUM(BD63:BD65),2)</f>
        <v>0</v>
      </c>
      <c r="BE62" s="7"/>
      <c r="BS62" s="123" t="s">
        <v>71</v>
      </c>
      <c r="BT62" s="123" t="s">
        <v>79</v>
      </c>
      <c r="BU62" s="123" t="s">
        <v>73</v>
      </c>
      <c r="BV62" s="123" t="s">
        <v>74</v>
      </c>
      <c r="BW62" s="123" t="s">
        <v>104</v>
      </c>
      <c r="BX62" s="123" t="s">
        <v>5</v>
      </c>
      <c r="CL62" s="123" t="s">
        <v>19</v>
      </c>
      <c r="CM62" s="123" t="s">
        <v>81</v>
      </c>
    </row>
    <row r="63" s="4" customFormat="1" ht="16.5" customHeight="1">
      <c r="A63" s="124" t="s">
        <v>82</v>
      </c>
      <c r="B63" s="63"/>
      <c r="C63" s="125"/>
      <c r="D63" s="125"/>
      <c r="E63" s="126" t="s">
        <v>83</v>
      </c>
      <c r="F63" s="126"/>
      <c r="G63" s="126"/>
      <c r="H63" s="126"/>
      <c r="I63" s="126"/>
      <c r="J63" s="125"/>
      <c r="K63" s="126" t="s">
        <v>84</v>
      </c>
      <c r="L63" s="126"/>
      <c r="M63" s="126"/>
      <c r="N63" s="126"/>
      <c r="O63" s="126"/>
      <c r="P63" s="126"/>
      <c r="Q63" s="126"/>
      <c r="R63" s="126"/>
      <c r="S63" s="126"/>
      <c r="T63" s="126"/>
      <c r="U63" s="126"/>
      <c r="V63" s="126"/>
      <c r="W63" s="126"/>
      <c r="X63" s="126"/>
      <c r="Y63" s="126"/>
      <c r="Z63" s="126"/>
      <c r="AA63" s="126"/>
      <c r="AB63" s="126"/>
      <c r="AC63" s="126"/>
      <c r="AD63" s="126"/>
      <c r="AE63" s="126"/>
      <c r="AF63" s="126"/>
      <c r="AG63" s="127">
        <f>'a - Stavební část_01'!J32</f>
        <v>0</v>
      </c>
      <c r="AH63" s="125"/>
      <c r="AI63" s="125"/>
      <c r="AJ63" s="125"/>
      <c r="AK63" s="125"/>
      <c r="AL63" s="125"/>
      <c r="AM63" s="125"/>
      <c r="AN63" s="127">
        <f>SUM(AG63,AT63)</f>
        <v>0</v>
      </c>
      <c r="AO63" s="125"/>
      <c r="AP63" s="125"/>
      <c r="AQ63" s="128" t="s">
        <v>85</v>
      </c>
      <c r="AR63" s="65"/>
      <c r="AS63" s="129">
        <v>0</v>
      </c>
      <c r="AT63" s="130">
        <f>ROUND(SUM(AV63:AW63),2)</f>
        <v>0</v>
      </c>
      <c r="AU63" s="131">
        <f>'a - Stavební část_01'!P92</f>
        <v>0</v>
      </c>
      <c r="AV63" s="130">
        <f>'a - Stavební část_01'!J35</f>
        <v>0</v>
      </c>
      <c r="AW63" s="130">
        <f>'a - Stavební část_01'!J36</f>
        <v>0</v>
      </c>
      <c r="AX63" s="130">
        <f>'a - Stavební část_01'!J37</f>
        <v>0</v>
      </c>
      <c r="AY63" s="130">
        <f>'a - Stavební část_01'!J38</f>
        <v>0</v>
      </c>
      <c r="AZ63" s="130">
        <f>'a - Stavební část_01'!F35</f>
        <v>0</v>
      </c>
      <c r="BA63" s="130">
        <f>'a - Stavební část_01'!F36</f>
        <v>0</v>
      </c>
      <c r="BB63" s="130">
        <f>'a - Stavební část_01'!F37</f>
        <v>0</v>
      </c>
      <c r="BC63" s="130">
        <f>'a - Stavební část_01'!F38</f>
        <v>0</v>
      </c>
      <c r="BD63" s="132">
        <f>'a - Stavební část_01'!F39</f>
        <v>0</v>
      </c>
      <c r="BE63" s="4"/>
      <c r="BT63" s="133" t="s">
        <v>81</v>
      </c>
      <c r="BV63" s="133" t="s">
        <v>74</v>
      </c>
      <c r="BW63" s="133" t="s">
        <v>105</v>
      </c>
      <c r="BX63" s="133" t="s">
        <v>104</v>
      </c>
      <c r="CL63" s="133" t="s">
        <v>19</v>
      </c>
    </row>
    <row r="64" s="4" customFormat="1" ht="16.5" customHeight="1">
      <c r="A64" s="124" t="s">
        <v>82</v>
      </c>
      <c r="B64" s="63"/>
      <c r="C64" s="125"/>
      <c r="D64" s="125"/>
      <c r="E64" s="126" t="s">
        <v>87</v>
      </c>
      <c r="F64" s="126"/>
      <c r="G64" s="126"/>
      <c r="H64" s="126"/>
      <c r="I64" s="126"/>
      <c r="J64" s="125"/>
      <c r="K64" s="126" t="s">
        <v>94</v>
      </c>
      <c r="L64" s="126"/>
      <c r="M64" s="126"/>
      <c r="N64" s="126"/>
      <c r="O64" s="126"/>
      <c r="P64" s="126"/>
      <c r="Q64" s="126"/>
      <c r="R64" s="126"/>
      <c r="S64" s="126"/>
      <c r="T64" s="126"/>
      <c r="U64" s="126"/>
      <c r="V64" s="126"/>
      <c r="W64" s="126"/>
      <c r="X64" s="126"/>
      <c r="Y64" s="126"/>
      <c r="Z64" s="126"/>
      <c r="AA64" s="126"/>
      <c r="AB64" s="126"/>
      <c r="AC64" s="126"/>
      <c r="AD64" s="126"/>
      <c r="AE64" s="126"/>
      <c r="AF64" s="126"/>
      <c r="AG64" s="127">
        <f>'b - Vytápění'!J32</f>
        <v>0</v>
      </c>
      <c r="AH64" s="125"/>
      <c r="AI64" s="125"/>
      <c r="AJ64" s="125"/>
      <c r="AK64" s="125"/>
      <c r="AL64" s="125"/>
      <c r="AM64" s="125"/>
      <c r="AN64" s="127">
        <f>SUM(AG64,AT64)</f>
        <v>0</v>
      </c>
      <c r="AO64" s="125"/>
      <c r="AP64" s="125"/>
      <c r="AQ64" s="128" t="s">
        <v>85</v>
      </c>
      <c r="AR64" s="65"/>
      <c r="AS64" s="129">
        <v>0</v>
      </c>
      <c r="AT64" s="130">
        <f>ROUND(SUM(AV64:AW64),2)</f>
        <v>0</v>
      </c>
      <c r="AU64" s="131">
        <f>'b - Vytápění'!P87</f>
        <v>0</v>
      </c>
      <c r="AV64" s="130">
        <f>'b - Vytápění'!J35</f>
        <v>0</v>
      </c>
      <c r="AW64" s="130">
        <f>'b - Vytápění'!J36</f>
        <v>0</v>
      </c>
      <c r="AX64" s="130">
        <f>'b - Vytápění'!J37</f>
        <v>0</v>
      </c>
      <c r="AY64" s="130">
        <f>'b - Vytápění'!J38</f>
        <v>0</v>
      </c>
      <c r="AZ64" s="130">
        <f>'b - Vytápění'!F35</f>
        <v>0</v>
      </c>
      <c r="BA64" s="130">
        <f>'b - Vytápění'!F36</f>
        <v>0</v>
      </c>
      <c r="BB64" s="130">
        <f>'b - Vytápění'!F37</f>
        <v>0</v>
      </c>
      <c r="BC64" s="130">
        <f>'b - Vytápění'!F38</f>
        <v>0</v>
      </c>
      <c r="BD64" s="132">
        <f>'b - Vytápění'!F39</f>
        <v>0</v>
      </c>
      <c r="BE64" s="4"/>
      <c r="BT64" s="133" t="s">
        <v>81</v>
      </c>
      <c r="BV64" s="133" t="s">
        <v>74</v>
      </c>
      <c r="BW64" s="133" t="s">
        <v>106</v>
      </c>
      <c r="BX64" s="133" t="s">
        <v>104</v>
      </c>
      <c r="CL64" s="133" t="s">
        <v>19</v>
      </c>
    </row>
    <row r="65" s="4" customFormat="1" ht="16.5" customHeight="1">
      <c r="A65" s="124" t="s">
        <v>82</v>
      </c>
      <c r="B65" s="63"/>
      <c r="C65" s="125"/>
      <c r="D65" s="125"/>
      <c r="E65" s="126" t="s">
        <v>90</v>
      </c>
      <c r="F65" s="126"/>
      <c r="G65" s="126"/>
      <c r="H65" s="126"/>
      <c r="I65" s="126"/>
      <c r="J65" s="125"/>
      <c r="K65" s="126" t="s">
        <v>97</v>
      </c>
      <c r="L65" s="126"/>
      <c r="M65" s="126"/>
      <c r="N65" s="126"/>
      <c r="O65" s="126"/>
      <c r="P65" s="126"/>
      <c r="Q65" s="126"/>
      <c r="R65" s="126"/>
      <c r="S65" s="126"/>
      <c r="T65" s="126"/>
      <c r="U65" s="126"/>
      <c r="V65" s="126"/>
      <c r="W65" s="126"/>
      <c r="X65" s="126"/>
      <c r="Y65" s="126"/>
      <c r="Z65" s="126"/>
      <c r="AA65" s="126"/>
      <c r="AB65" s="126"/>
      <c r="AC65" s="126"/>
      <c r="AD65" s="126"/>
      <c r="AE65" s="126"/>
      <c r="AF65" s="126"/>
      <c r="AG65" s="127">
        <f>'c - Měření a regulace'!J32</f>
        <v>0</v>
      </c>
      <c r="AH65" s="125"/>
      <c r="AI65" s="125"/>
      <c r="AJ65" s="125"/>
      <c r="AK65" s="125"/>
      <c r="AL65" s="125"/>
      <c r="AM65" s="125"/>
      <c r="AN65" s="127">
        <f>SUM(AG65,AT65)</f>
        <v>0</v>
      </c>
      <c r="AO65" s="125"/>
      <c r="AP65" s="125"/>
      <c r="AQ65" s="128" t="s">
        <v>85</v>
      </c>
      <c r="AR65" s="65"/>
      <c r="AS65" s="134">
        <v>0</v>
      </c>
      <c r="AT65" s="135">
        <f>ROUND(SUM(AV65:AW65),2)</f>
        <v>0</v>
      </c>
      <c r="AU65" s="136">
        <f>'c - Měření a regulace'!P87</f>
        <v>0</v>
      </c>
      <c r="AV65" s="135">
        <f>'c - Měření a regulace'!J35</f>
        <v>0</v>
      </c>
      <c r="AW65" s="135">
        <f>'c - Měření a regulace'!J36</f>
        <v>0</v>
      </c>
      <c r="AX65" s="135">
        <f>'c - Měření a regulace'!J37</f>
        <v>0</v>
      </c>
      <c r="AY65" s="135">
        <f>'c - Měření a regulace'!J38</f>
        <v>0</v>
      </c>
      <c r="AZ65" s="135">
        <f>'c - Měření a regulace'!F35</f>
        <v>0</v>
      </c>
      <c r="BA65" s="135">
        <f>'c - Měření a regulace'!F36</f>
        <v>0</v>
      </c>
      <c r="BB65" s="135">
        <f>'c - Měření a regulace'!F37</f>
        <v>0</v>
      </c>
      <c r="BC65" s="135">
        <f>'c - Měření a regulace'!F38</f>
        <v>0</v>
      </c>
      <c r="BD65" s="137">
        <f>'c - Měření a regulace'!F39</f>
        <v>0</v>
      </c>
      <c r="BE65" s="4"/>
      <c r="BT65" s="133" t="s">
        <v>81</v>
      </c>
      <c r="BV65" s="133" t="s">
        <v>74</v>
      </c>
      <c r="BW65" s="133" t="s">
        <v>107</v>
      </c>
      <c r="BX65" s="133" t="s">
        <v>104</v>
      </c>
      <c r="CL65" s="133" t="s">
        <v>19</v>
      </c>
    </row>
    <row r="66" s="2" customFormat="1" ht="30" customHeight="1">
      <c r="A66" s="38"/>
      <c r="B66" s="39"/>
      <c r="C66" s="40"/>
      <c r="D66" s="40"/>
      <c r="E66" s="40"/>
      <c r="F66" s="40"/>
      <c r="G66" s="40"/>
      <c r="H66" s="40"/>
      <c r="I66" s="40"/>
      <c r="J66" s="40"/>
      <c r="K66" s="40"/>
      <c r="L66" s="40"/>
      <c r="M66" s="40"/>
      <c r="N66" s="40"/>
      <c r="O66" s="40"/>
      <c r="P66" s="40"/>
      <c r="Q66" s="40"/>
      <c r="R66" s="40"/>
      <c r="S66" s="40"/>
      <c r="T66" s="40"/>
      <c r="U66" s="40"/>
      <c r="V66" s="40"/>
      <c r="W66" s="40"/>
      <c r="X66" s="40"/>
      <c r="Y66" s="40"/>
      <c r="Z66" s="40"/>
      <c r="AA66" s="40"/>
      <c r="AB66" s="40"/>
      <c r="AC66" s="40"/>
      <c r="AD66" s="40"/>
      <c r="AE66" s="40"/>
      <c r="AF66" s="40"/>
      <c r="AG66" s="40"/>
      <c r="AH66" s="40"/>
      <c r="AI66" s="40"/>
      <c r="AJ66" s="40"/>
      <c r="AK66" s="40"/>
      <c r="AL66" s="40"/>
      <c r="AM66" s="40"/>
      <c r="AN66" s="40"/>
      <c r="AO66" s="40"/>
      <c r="AP66" s="40"/>
      <c r="AQ66" s="40"/>
      <c r="AR66" s="44"/>
      <c r="AS66" s="38"/>
      <c r="AT66" s="38"/>
      <c r="AU66" s="38"/>
      <c r="AV66" s="38"/>
      <c r="AW66" s="38"/>
      <c r="AX66" s="38"/>
      <c r="AY66" s="38"/>
      <c r="AZ66" s="38"/>
      <c r="BA66" s="38"/>
      <c r="BB66" s="38"/>
      <c r="BC66" s="38"/>
      <c r="BD66" s="38"/>
      <c r="BE66" s="38"/>
    </row>
    <row r="67" s="2" customFormat="1" ht="6.96" customHeight="1">
      <c r="A67" s="38"/>
      <c r="B67" s="59"/>
      <c r="C67" s="60"/>
      <c r="D67" s="60"/>
      <c r="E67" s="60"/>
      <c r="F67" s="60"/>
      <c r="G67" s="60"/>
      <c r="H67" s="60"/>
      <c r="I67" s="60"/>
      <c r="J67" s="60"/>
      <c r="K67" s="60"/>
      <c r="L67" s="60"/>
      <c r="M67" s="60"/>
      <c r="N67" s="60"/>
      <c r="O67" s="60"/>
      <c r="P67" s="60"/>
      <c r="Q67" s="60"/>
      <c r="R67" s="60"/>
      <c r="S67" s="60"/>
      <c r="T67" s="60"/>
      <c r="U67" s="60"/>
      <c r="V67" s="60"/>
      <c r="W67" s="60"/>
      <c r="X67" s="60"/>
      <c r="Y67" s="60"/>
      <c r="Z67" s="60"/>
      <c r="AA67" s="60"/>
      <c r="AB67" s="60"/>
      <c r="AC67" s="60"/>
      <c r="AD67" s="60"/>
      <c r="AE67" s="60"/>
      <c r="AF67" s="60"/>
      <c r="AG67" s="60"/>
      <c r="AH67" s="60"/>
      <c r="AI67" s="60"/>
      <c r="AJ67" s="60"/>
      <c r="AK67" s="60"/>
      <c r="AL67" s="60"/>
      <c r="AM67" s="60"/>
      <c r="AN67" s="60"/>
      <c r="AO67" s="60"/>
      <c r="AP67" s="60"/>
      <c r="AQ67" s="60"/>
      <c r="AR67" s="44"/>
      <c r="AS67" s="38"/>
      <c r="AT67" s="38"/>
      <c r="AU67" s="38"/>
      <c r="AV67" s="38"/>
      <c r="AW67" s="38"/>
      <c r="AX67" s="38"/>
      <c r="AY67" s="38"/>
      <c r="AZ67" s="38"/>
      <c r="BA67" s="38"/>
      <c r="BB67" s="38"/>
      <c r="BC67" s="38"/>
      <c r="BD67" s="38"/>
      <c r="BE67" s="38"/>
    </row>
  </sheetData>
  <sheetProtection sheet="1" formatColumns="0" formatRows="0" objects="1" scenarios="1" spinCount="100000" saltValue="lbyFlFeB+cJz8C/Q5DMSxNTpW/5KrlcR4oNnG4gt8RlBnvTN6nU3oI4x3c2jmqz4O38pzT+VnrxlaPu4P/Z9jw==" hashValue="QIQL8zaPjXxv/ynte5evO2t76w4h3zaAgUSyvkRYFmiFuXTuXNHKS51aDVgLTCB1dgUhhM8a0h/YTDmCuK8TqA==" algorithmName="SHA-512" password="CC35"/>
  <mergeCells count="82">
    <mergeCell ref="W31:AE31"/>
    <mergeCell ref="BE5:BE32"/>
    <mergeCell ref="AK26:AO26"/>
    <mergeCell ref="W29:AE29"/>
    <mergeCell ref="AK29:AO29"/>
    <mergeCell ref="W30:AE30"/>
    <mergeCell ref="AK30:AO30"/>
    <mergeCell ref="AK31:AO31"/>
    <mergeCell ref="W32:AE32"/>
    <mergeCell ref="AK32:AO32"/>
    <mergeCell ref="W33:AE33"/>
    <mergeCell ref="AK33:AO33"/>
    <mergeCell ref="X35:AB35"/>
    <mergeCell ref="AK35:AO35"/>
    <mergeCell ref="AR2:BE2"/>
    <mergeCell ref="AS49:AT51"/>
    <mergeCell ref="AM50:AP50"/>
    <mergeCell ref="L45:AO45"/>
    <mergeCell ref="AM47:AN47"/>
    <mergeCell ref="AM49:AP49"/>
    <mergeCell ref="K5:AO5"/>
    <mergeCell ref="K6:AO6"/>
    <mergeCell ref="E14:AJ14"/>
    <mergeCell ref="E23:AN23"/>
    <mergeCell ref="L28:P28"/>
    <mergeCell ref="W28:AE28"/>
    <mergeCell ref="AK28:AO28"/>
    <mergeCell ref="L29:P29"/>
    <mergeCell ref="L30:P30"/>
    <mergeCell ref="L31:P31"/>
    <mergeCell ref="L32:P32"/>
    <mergeCell ref="L33:P33"/>
    <mergeCell ref="AN61:AP61"/>
    <mergeCell ref="AN58:AP58"/>
    <mergeCell ref="AN59:AP59"/>
    <mergeCell ref="AN60:AP60"/>
    <mergeCell ref="AN62:AP62"/>
    <mergeCell ref="AN63:AP63"/>
    <mergeCell ref="AN64:AP64"/>
    <mergeCell ref="AN65:AP65"/>
    <mergeCell ref="D62:H62"/>
    <mergeCell ref="D55:H55"/>
    <mergeCell ref="E56:I56"/>
    <mergeCell ref="E57:I57"/>
    <mergeCell ref="E58:I58"/>
    <mergeCell ref="E59:I59"/>
    <mergeCell ref="E60:I60"/>
    <mergeCell ref="E61:I61"/>
    <mergeCell ref="E63:I63"/>
    <mergeCell ref="E64:I64"/>
    <mergeCell ref="E65:I65"/>
    <mergeCell ref="AG64:AM64"/>
    <mergeCell ref="AG63:AM63"/>
    <mergeCell ref="AG65:AM65"/>
    <mergeCell ref="C52:G52"/>
    <mergeCell ref="I52:AF52"/>
    <mergeCell ref="J55:AF55"/>
    <mergeCell ref="K56:AF56"/>
    <mergeCell ref="K57:AF57"/>
    <mergeCell ref="K58:AF58"/>
    <mergeCell ref="K59:AF59"/>
    <mergeCell ref="K60:AF60"/>
    <mergeCell ref="K61:AF61"/>
    <mergeCell ref="J62:AF62"/>
    <mergeCell ref="K63:AF63"/>
    <mergeCell ref="K64:AF64"/>
    <mergeCell ref="K65:AF65"/>
    <mergeCell ref="AN52:AP52"/>
    <mergeCell ref="AG52:AM52"/>
    <mergeCell ref="AN55:AP55"/>
    <mergeCell ref="AG55:AM55"/>
    <mergeCell ref="AN56:AP56"/>
    <mergeCell ref="AG56:AM56"/>
    <mergeCell ref="AN57:AP57"/>
    <mergeCell ref="AG57:AM57"/>
    <mergeCell ref="AG58:AM58"/>
    <mergeCell ref="AG59:AM59"/>
    <mergeCell ref="AG60:AM60"/>
    <mergeCell ref="AG61:AM61"/>
    <mergeCell ref="AG62:AM62"/>
    <mergeCell ref="AG54:AM54"/>
    <mergeCell ref="AN54:AP54"/>
  </mergeCells>
  <hyperlinks>
    <hyperlink ref="A56" location="'a - Stavební část'!C2" display="/"/>
    <hyperlink ref="A57" location="'b - Zdravotně technické i...'!C2" display="/"/>
    <hyperlink ref="A58" location="'c - Vzduchotechnika'!C2" display="/"/>
    <hyperlink ref="A59" location="'d - Vytápění'!C2" display="/"/>
    <hyperlink ref="A60" location="'e - Měření a regulace'!C2" display="/"/>
    <hyperlink ref="A61" location="'f - VRN'!C2" display="/"/>
    <hyperlink ref="A63" location="'a - Stavební část_01'!C2" display="/"/>
    <hyperlink ref="A64" location="'b - Vytápění'!C2" display="/"/>
    <hyperlink ref="A65" location="'c - Měření a regulace'!C2" display="/"/>
  </hyperlinks>
  <pageMargins left="0.39375" right="0.39375" top="0.39375" bottom="0.39375" header="0" footer="0"/>
  <pageSetup paperSize="9" orientation="landscape" blackAndWhite="1" fitToHeight="100"/>
  <headerFooter>
    <oddFooter>&amp;CStrana &amp;P z &amp;N</oddFooter>
  </headerFooter>
  <drawing r:id="rId1"/>
</worksheet>
</file>

<file path=xl/worksheets/sheet10.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 style="1" customWidth="1"/>
    <col min="2" max="2" width="1.67" style="1" customWidth="1"/>
    <col min="3" max="3" width="4.17" style="1" customWidth="1"/>
    <col min="4" max="4" width="4.33" style="1" customWidth="1"/>
    <col min="5" max="5" width="17.17" style="1" customWidth="1"/>
    <col min="6" max="6" width="100.83" style="1" customWidth="1"/>
    <col min="7" max="7" width="7" style="1" customWidth="1"/>
    <col min="8" max="8" width="11.5" style="1" customWidth="1"/>
    <col min="9" max="9" width="20.17" style="138" customWidth="1"/>
    <col min="10" max="10" width="20.17" style="1" customWidth="1"/>
    <col min="11" max="11" width="20.17" style="1" customWidth="1"/>
    <col min="12" max="12" width="9.33" style="1" customWidth="1"/>
    <col min="13" max="13" width="10.83" style="1" hidden="1" customWidth="1"/>
    <col min="14" max="14" width="9.33" style="1" hidden="1"/>
    <col min="15" max="15" width="14.17" style="1" hidden="1" customWidth="1"/>
    <col min="16" max="16" width="14.17" style="1" hidden="1" customWidth="1"/>
    <col min="17" max="17" width="14.17" style="1" hidden="1" customWidth="1"/>
    <col min="18" max="18" width="14.17" style="1" hidden="1" customWidth="1"/>
    <col min="19" max="19" width="14.17" style="1" hidden="1" customWidth="1"/>
    <col min="20" max="20" width="14.17" style="1" hidden="1" customWidth="1"/>
    <col min="21" max="21" width="16.33" style="1" hidden="1" customWidth="1"/>
    <col min="22" max="22" width="12.33" style="1" customWidth="1"/>
    <col min="23" max="23" width="16.33" style="1" customWidth="1"/>
    <col min="24" max="24" width="12.33" style="1" customWidth="1"/>
    <col min="25" max="25" width="15" style="1" customWidth="1"/>
    <col min="26" max="26" width="11" style="1" customWidth="1"/>
    <col min="27" max="27" width="15" style="1" customWidth="1"/>
    <col min="28" max="28" width="16.33" style="1" customWidth="1"/>
    <col min="29" max="29" width="11" style="1" customWidth="1"/>
    <col min="30" max="30" width="15" style="1" customWidth="1"/>
    <col min="31" max="31" width="16.33" style="1" customWidth="1"/>
    <col min="44" max="44" width="9.33" style="1" hidden="1"/>
    <col min="45" max="45" width="9.33" style="1" hidden="1"/>
    <col min="46" max="46" width="9.33" style="1" hidden="1"/>
    <col min="47" max="47" width="9.33" style="1" hidden="1"/>
    <col min="48" max="48" width="9.33" style="1" hidden="1"/>
    <col min="49" max="49" width="9.33" style="1" hidden="1"/>
    <col min="50" max="50" width="9.33" style="1" hidden="1"/>
    <col min="51" max="51" width="9.33" style="1" hidden="1"/>
    <col min="52" max="52" width="9.33" style="1" hidden="1"/>
    <col min="53" max="53" width="9.33" style="1" hidden="1"/>
    <col min="54" max="54" width="9.33" style="1" hidden="1"/>
    <col min="55" max="55" width="9.33" style="1" hidden="1"/>
    <col min="56" max="56" width="9.33" style="1" hidden="1"/>
    <col min="57" max="57" width="9.33" style="1" hidden="1"/>
    <col min="58" max="58" width="9.33" style="1" hidden="1"/>
    <col min="59" max="59" width="9.33" style="1" hidden="1"/>
    <col min="60" max="60" width="9.33" style="1" hidden="1"/>
    <col min="61" max="61" width="9.33" style="1" hidden="1"/>
    <col min="62" max="62" width="9.33" style="1" hidden="1"/>
    <col min="63" max="63" width="9.33" style="1" hidden="1"/>
    <col min="64" max="64" width="9.33" style="1" hidden="1"/>
    <col min="65" max="65" width="9.33" style="1" hidden="1"/>
  </cols>
  <sheetData>
    <row r="2" s="1" customFormat="1" ht="36.96" customHeight="1">
      <c r="I2" s="138"/>
      <c r="L2" s="1"/>
      <c r="M2" s="1"/>
      <c r="N2" s="1"/>
      <c r="O2" s="1"/>
      <c r="P2" s="1"/>
      <c r="Q2" s="1"/>
      <c r="R2" s="1"/>
      <c r="S2" s="1"/>
      <c r="T2" s="1"/>
      <c r="U2" s="1"/>
      <c r="V2" s="1"/>
      <c r="AT2" s="17" t="s">
        <v>107</v>
      </c>
    </row>
    <row r="3" s="1" customFormat="1" ht="6.96" customHeight="1">
      <c r="B3" s="139"/>
      <c r="C3" s="140"/>
      <c r="D3" s="140"/>
      <c r="E3" s="140"/>
      <c r="F3" s="140"/>
      <c r="G3" s="140"/>
      <c r="H3" s="140"/>
      <c r="I3" s="141"/>
      <c r="J3" s="140"/>
      <c r="K3" s="140"/>
      <c r="L3" s="20"/>
      <c r="AT3" s="17" t="s">
        <v>81</v>
      </c>
    </row>
    <row r="4" s="1" customFormat="1" ht="24.96" customHeight="1">
      <c r="B4" s="20"/>
      <c r="D4" s="142" t="s">
        <v>108</v>
      </c>
      <c r="I4" s="138"/>
      <c r="L4" s="20"/>
      <c r="M4" s="143" t="s">
        <v>10</v>
      </c>
      <c r="AT4" s="17" t="s">
        <v>4</v>
      </c>
    </row>
    <row r="5" s="1" customFormat="1" ht="6.96" customHeight="1">
      <c r="B5" s="20"/>
      <c r="I5" s="138"/>
      <c r="L5" s="20"/>
    </row>
    <row r="6" s="1" customFormat="1" ht="12" customHeight="1">
      <c r="B6" s="20"/>
      <c r="D6" s="144" t="s">
        <v>16</v>
      </c>
      <c r="I6" s="138"/>
      <c r="L6" s="20"/>
    </row>
    <row r="7" s="1" customFormat="1" ht="16.5" customHeight="1">
      <c r="B7" s="20"/>
      <c r="E7" s="145" t="str">
        <f>'Rekapitulace stavby'!K6</f>
        <v>Střední škola chovu koní a jezdectví Kladruby nad Labem</v>
      </c>
      <c r="F7" s="144"/>
      <c r="G7" s="144"/>
      <c r="H7" s="144"/>
      <c r="I7" s="138"/>
      <c r="L7" s="20"/>
    </row>
    <row r="8" s="1" customFormat="1" ht="12" customHeight="1">
      <c r="B8" s="20"/>
      <c r="D8" s="144" t="s">
        <v>109</v>
      </c>
      <c r="I8" s="138"/>
      <c r="L8" s="20"/>
    </row>
    <row r="9" s="2" customFormat="1" ht="16.5" customHeight="1">
      <c r="A9" s="38"/>
      <c r="B9" s="44"/>
      <c r="C9" s="38"/>
      <c r="D9" s="38"/>
      <c r="E9" s="145" t="s">
        <v>329</v>
      </c>
      <c r="F9" s="38"/>
      <c r="G9" s="38"/>
      <c r="H9" s="38"/>
      <c r="I9" s="146"/>
      <c r="J9" s="38"/>
      <c r="K9" s="38"/>
      <c r="L9" s="147"/>
      <c r="S9" s="38"/>
      <c r="T9" s="38"/>
      <c r="U9" s="38"/>
      <c r="V9" s="38"/>
      <c r="W9" s="38"/>
      <c r="X9" s="38"/>
      <c r="Y9" s="38"/>
      <c r="Z9" s="38"/>
      <c r="AA9" s="38"/>
      <c r="AB9" s="38"/>
      <c r="AC9" s="38"/>
      <c r="AD9" s="38"/>
      <c r="AE9" s="38"/>
    </row>
    <row r="10" s="2" customFormat="1" ht="12" customHeight="1">
      <c r="A10" s="38"/>
      <c r="B10" s="44"/>
      <c r="C10" s="38"/>
      <c r="D10" s="144" t="s">
        <v>111</v>
      </c>
      <c r="E10" s="38"/>
      <c r="F10" s="38"/>
      <c r="G10" s="38"/>
      <c r="H10" s="38"/>
      <c r="I10" s="146"/>
      <c r="J10" s="38"/>
      <c r="K10" s="38"/>
      <c r="L10" s="147"/>
      <c r="S10" s="38"/>
      <c r="T10" s="38"/>
      <c r="U10" s="38"/>
      <c r="V10" s="38"/>
      <c r="W10" s="38"/>
      <c r="X10" s="38"/>
      <c r="Y10" s="38"/>
      <c r="Z10" s="38"/>
      <c r="AA10" s="38"/>
      <c r="AB10" s="38"/>
      <c r="AC10" s="38"/>
      <c r="AD10" s="38"/>
      <c r="AE10" s="38"/>
    </row>
    <row r="11" s="2" customFormat="1" ht="16.5" customHeight="1">
      <c r="A11" s="38"/>
      <c r="B11" s="44"/>
      <c r="C11" s="38"/>
      <c r="D11" s="38"/>
      <c r="E11" s="148" t="s">
        <v>375</v>
      </c>
      <c r="F11" s="38"/>
      <c r="G11" s="38"/>
      <c r="H11" s="38"/>
      <c r="I11" s="146"/>
      <c r="J11" s="38"/>
      <c r="K11" s="38"/>
      <c r="L11" s="147"/>
      <c r="S11" s="38"/>
      <c r="T11" s="38"/>
      <c r="U11" s="38"/>
      <c r="V11" s="38"/>
      <c r="W11" s="38"/>
      <c r="X11" s="38"/>
      <c r="Y11" s="38"/>
      <c r="Z11" s="38"/>
      <c r="AA11" s="38"/>
      <c r="AB11" s="38"/>
      <c r="AC11" s="38"/>
      <c r="AD11" s="38"/>
      <c r="AE11" s="38"/>
    </row>
    <row r="12" s="2" customFormat="1">
      <c r="A12" s="38"/>
      <c r="B12" s="44"/>
      <c r="C12" s="38"/>
      <c r="D12" s="38"/>
      <c r="E12" s="38"/>
      <c r="F12" s="38"/>
      <c r="G12" s="38"/>
      <c r="H12" s="38"/>
      <c r="I12" s="146"/>
      <c r="J12" s="38"/>
      <c r="K12" s="38"/>
      <c r="L12" s="147"/>
      <c r="S12" s="38"/>
      <c r="T12" s="38"/>
      <c r="U12" s="38"/>
      <c r="V12" s="38"/>
      <c r="W12" s="38"/>
      <c r="X12" s="38"/>
      <c r="Y12" s="38"/>
      <c r="Z12" s="38"/>
      <c r="AA12" s="38"/>
      <c r="AB12" s="38"/>
      <c r="AC12" s="38"/>
      <c r="AD12" s="38"/>
      <c r="AE12" s="38"/>
    </row>
    <row r="13" s="2" customFormat="1" ht="12" customHeight="1">
      <c r="A13" s="38"/>
      <c r="B13" s="44"/>
      <c r="C13" s="38"/>
      <c r="D13" s="144" t="s">
        <v>18</v>
      </c>
      <c r="E13" s="38"/>
      <c r="F13" s="133" t="s">
        <v>19</v>
      </c>
      <c r="G13" s="38"/>
      <c r="H13" s="38"/>
      <c r="I13" s="149" t="s">
        <v>20</v>
      </c>
      <c r="J13" s="133" t="s">
        <v>19</v>
      </c>
      <c r="K13" s="38"/>
      <c r="L13" s="147"/>
      <c r="S13" s="38"/>
      <c r="T13" s="38"/>
      <c r="U13" s="38"/>
      <c r="V13" s="38"/>
      <c r="W13" s="38"/>
      <c r="X13" s="38"/>
      <c r="Y13" s="38"/>
      <c r="Z13" s="38"/>
      <c r="AA13" s="38"/>
      <c r="AB13" s="38"/>
      <c r="AC13" s="38"/>
      <c r="AD13" s="38"/>
      <c r="AE13" s="38"/>
    </row>
    <row r="14" s="2" customFormat="1" ht="12" customHeight="1">
      <c r="A14" s="38"/>
      <c r="B14" s="44"/>
      <c r="C14" s="38"/>
      <c r="D14" s="144" t="s">
        <v>21</v>
      </c>
      <c r="E14" s="38"/>
      <c r="F14" s="133" t="s">
        <v>22</v>
      </c>
      <c r="G14" s="38"/>
      <c r="H14" s="38"/>
      <c r="I14" s="149" t="s">
        <v>23</v>
      </c>
      <c r="J14" s="150" t="str">
        <f>'Rekapitulace stavby'!AN8</f>
        <v>13. 12. 2019</v>
      </c>
      <c r="K14" s="38"/>
      <c r="L14" s="147"/>
      <c r="S14" s="38"/>
      <c r="T14" s="38"/>
      <c r="U14" s="38"/>
      <c r="V14" s="38"/>
      <c r="W14" s="38"/>
      <c r="X14" s="38"/>
      <c r="Y14" s="38"/>
      <c r="Z14" s="38"/>
      <c r="AA14" s="38"/>
      <c r="AB14" s="38"/>
      <c r="AC14" s="38"/>
      <c r="AD14" s="38"/>
      <c r="AE14" s="38"/>
    </row>
    <row r="15" s="2" customFormat="1" ht="10.8" customHeight="1">
      <c r="A15" s="38"/>
      <c r="B15" s="44"/>
      <c r="C15" s="38"/>
      <c r="D15" s="38"/>
      <c r="E15" s="38"/>
      <c r="F15" s="38"/>
      <c r="G15" s="38"/>
      <c r="H15" s="38"/>
      <c r="I15" s="146"/>
      <c r="J15" s="38"/>
      <c r="K15" s="38"/>
      <c r="L15" s="147"/>
      <c r="S15" s="38"/>
      <c r="T15" s="38"/>
      <c r="U15" s="38"/>
      <c r="V15" s="38"/>
      <c r="W15" s="38"/>
      <c r="X15" s="38"/>
      <c r="Y15" s="38"/>
      <c r="Z15" s="38"/>
      <c r="AA15" s="38"/>
      <c r="AB15" s="38"/>
      <c r="AC15" s="38"/>
      <c r="AD15" s="38"/>
      <c r="AE15" s="38"/>
    </row>
    <row r="16" s="2" customFormat="1" ht="12" customHeight="1">
      <c r="A16" s="38"/>
      <c r="B16" s="44"/>
      <c r="C16" s="38"/>
      <c r="D16" s="144" t="s">
        <v>25</v>
      </c>
      <c r="E16" s="38"/>
      <c r="F16" s="38"/>
      <c r="G16" s="38"/>
      <c r="H16" s="38"/>
      <c r="I16" s="149" t="s">
        <v>26</v>
      </c>
      <c r="J16" s="133" t="s">
        <v>19</v>
      </c>
      <c r="K16" s="38"/>
      <c r="L16" s="147"/>
      <c r="S16" s="38"/>
      <c r="T16" s="38"/>
      <c r="U16" s="38"/>
      <c r="V16" s="38"/>
      <c r="W16" s="38"/>
      <c r="X16" s="38"/>
      <c r="Y16" s="38"/>
      <c r="Z16" s="38"/>
      <c r="AA16" s="38"/>
      <c r="AB16" s="38"/>
      <c r="AC16" s="38"/>
      <c r="AD16" s="38"/>
      <c r="AE16" s="38"/>
    </row>
    <row r="17" s="2" customFormat="1" ht="18" customHeight="1">
      <c r="A17" s="38"/>
      <c r="B17" s="44"/>
      <c r="C17" s="38"/>
      <c r="D17" s="38"/>
      <c r="E17" s="133" t="s">
        <v>27</v>
      </c>
      <c r="F17" s="38"/>
      <c r="G17" s="38"/>
      <c r="H17" s="38"/>
      <c r="I17" s="149" t="s">
        <v>28</v>
      </c>
      <c r="J17" s="133" t="s">
        <v>19</v>
      </c>
      <c r="K17" s="38"/>
      <c r="L17" s="147"/>
      <c r="S17" s="38"/>
      <c r="T17" s="38"/>
      <c r="U17" s="38"/>
      <c r="V17" s="38"/>
      <c r="W17" s="38"/>
      <c r="X17" s="38"/>
      <c r="Y17" s="38"/>
      <c r="Z17" s="38"/>
      <c r="AA17" s="38"/>
      <c r="AB17" s="38"/>
      <c r="AC17" s="38"/>
      <c r="AD17" s="38"/>
      <c r="AE17" s="38"/>
    </row>
    <row r="18" s="2" customFormat="1" ht="6.96" customHeight="1">
      <c r="A18" s="38"/>
      <c r="B18" s="44"/>
      <c r="C18" s="38"/>
      <c r="D18" s="38"/>
      <c r="E18" s="38"/>
      <c r="F18" s="38"/>
      <c r="G18" s="38"/>
      <c r="H18" s="38"/>
      <c r="I18" s="146"/>
      <c r="J18" s="38"/>
      <c r="K18" s="38"/>
      <c r="L18" s="147"/>
      <c r="S18" s="38"/>
      <c r="T18" s="38"/>
      <c r="U18" s="38"/>
      <c r="V18" s="38"/>
      <c r="W18" s="38"/>
      <c r="X18" s="38"/>
      <c r="Y18" s="38"/>
      <c r="Z18" s="38"/>
      <c r="AA18" s="38"/>
      <c r="AB18" s="38"/>
      <c r="AC18" s="38"/>
      <c r="AD18" s="38"/>
      <c r="AE18" s="38"/>
    </row>
    <row r="19" s="2" customFormat="1" ht="12" customHeight="1">
      <c r="A19" s="38"/>
      <c r="B19" s="44"/>
      <c r="C19" s="38"/>
      <c r="D19" s="144" t="s">
        <v>29</v>
      </c>
      <c r="E19" s="38"/>
      <c r="F19" s="38"/>
      <c r="G19" s="38"/>
      <c r="H19" s="38"/>
      <c r="I19" s="149" t="s">
        <v>26</v>
      </c>
      <c r="J19" s="33" t="str">
        <f>'Rekapitulace stavby'!AN13</f>
        <v>Vyplň údaj</v>
      </c>
      <c r="K19" s="38"/>
      <c r="L19" s="147"/>
      <c r="S19" s="38"/>
      <c r="T19" s="38"/>
      <c r="U19" s="38"/>
      <c r="V19" s="38"/>
      <c r="W19" s="38"/>
      <c r="X19" s="38"/>
      <c r="Y19" s="38"/>
      <c r="Z19" s="38"/>
      <c r="AA19" s="38"/>
      <c r="AB19" s="38"/>
      <c r="AC19" s="38"/>
      <c r="AD19" s="38"/>
      <c r="AE19" s="38"/>
    </row>
    <row r="20" s="2" customFormat="1" ht="18" customHeight="1">
      <c r="A20" s="38"/>
      <c r="B20" s="44"/>
      <c r="C20" s="38"/>
      <c r="D20" s="38"/>
      <c r="E20" s="33" t="str">
        <f>'Rekapitulace stavby'!E14</f>
        <v>Vyplň údaj</v>
      </c>
      <c r="F20" s="133"/>
      <c r="G20" s="133"/>
      <c r="H20" s="133"/>
      <c r="I20" s="149" t="s">
        <v>28</v>
      </c>
      <c r="J20" s="33" t="str">
        <f>'Rekapitulace stavby'!AN14</f>
        <v>Vyplň údaj</v>
      </c>
      <c r="K20" s="38"/>
      <c r="L20" s="147"/>
      <c r="S20" s="38"/>
      <c r="T20" s="38"/>
      <c r="U20" s="38"/>
      <c r="V20" s="38"/>
      <c r="W20" s="38"/>
      <c r="X20" s="38"/>
      <c r="Y20" s="38"/>
      <c r="Z20" s="38"/>
      <c r="AA20" s="38"/>
      <c r="AB20" s="38"/>
      <c r="AC20" s="38"/>
      <c r="AD20" s="38"/>
      <c r="AE20" s="38"/>
    </row>
    <row r="21" s="2" customFormat="1" ht="6.96" customHeight="1">
      <c r="A21" s="38"/>
      <c r="B21" s="44"/>
      <c r="C21" s="38"/>
      <c r="D21" s="38"/>
      <c r="E21" s="38"/>
      <c r="F21" s="38"/>
      <c r="G21" s="38"/>
      <c r="H21" s="38"/>
      <c r="I21" s="146"/>
      <c r="J21" s="38"/>
      <c r="K21" s="38"/>
      <c r="L21" s="147"/>
      <c r="S21" s="38"/>
      <c r="T21" s="38"/>
      <c r="U21" s="38"/>
      <c r="V21" s="38"/>
      <c r="W21" s="38"/>
      <c r="X21" s="38"/>
      <c r="Y21" s="38"/>
      <c r="Z21" s="38"/>
      <c r="AA21" s="38"/>
      <c r="AB21" s="38"/>
      <c r="AC21" s="38"/>
      <c r="AD21" s="38"/>
      <c r="AE21" s="38"/>
    </row>
    <row r="22" s="2" customFormat="1" ht="12" customHeight="1">
      <c r="A22" s="38"/>
      <c r="B22" s="44"/>
      <c r="C22" s="38"/>
      <c r="D22" s="144" t="s">
        <v>31</v>
      </c>
      <c r="E22" s="38"/>
      <c r="F22" s="38"/>
      <c r="G22" s="38"/>
      <c r="H22" s="38"/>
      <c r="I22" s="149" t="s">
        <v>26</v>
      </c>
      <c r="J22" s="133" t="s">
        <v>19</v>
      </c>
      <c r="K22" s="38"/>
      <c r="L22" s="147"/>
      <c r="S22" s="38"/>
      <c r="T22" s="38"/>
      <c r="U22" s="38"/>
      <c r="V22" s="38"/>
      <c r="W22" s="38"/>
      <c r="X22" s="38"/>
      <c r="Y22" s="38"/>
      <c r="Z22" s="38"/>
      <c r="AA22" s="38"/>
      <c r="AB22" s="38"/>
      <c r="AC22" s="38"/>
      <c r="AD22" s="38"/>
      <c r="AE22" s="38"/>
    </row>
    <row r="23" s="2" customFormat="1" ht="18" customHeight="1">
      <c r="A23" s="38"/>
      <c r="B23" s="44"/>
      <c r="C23" s="38"/>
      <c r="D23" s="38"/>
      <c r="E23" s="133" t="s">
        <v>32</v>
      </c>
      <c r="F23" s="38"/>
      <c r="G23" s="38"/>
      <c r="H23" s="38"/>
      <c r="I23" s="149" t="s">
        <v>28</v>
      </c>
      <c r="J23" s="133" t="s">
        <v>19</v>
      </c>
      <c r="K23" s="38"/>
      <c r="L23" s="147"/>
      <c r="S23" s="38"/>
      <c r="T23" s="38"/>
      <c r="U23" s="38"/>
      <c r="V23" s="38"/>
      <c r="W23" s="38"/>
      <c r="X23" s="38"/>
      <c r="Y23" s="38"/>
      <c r="Z23" s="38"/>
      <c r="AA23" s="38"/>
      <c r="AB23" s="38"/>
      <c r="AC23" s="38"/>
      <c r="AD23" s="38"/>
      <c r="AE23" s="38"/>
    </row>
    <row r="24" s="2" customFormat="1" ht="6.96" customHeight="1">
      <c r="A24" s="38"/>
      <c r="B24" s="44"/>
      <c r="C24" s="38"/>
      <c r="D24" s="38"/>
      <c r="E24" s="38"/>
      <c r="F24" s="38"/>
      <c r="G24" s="38"/>
      <c r="H24" s="38"/>
      <c r="I24" s="146"/>
      <c r="J24" s="38"/>
      <c r="K24" s="38"/>
      <c r="L24" s="147"/>
      <c r="S24" s="38"/>
      <c r="T24" s="38"/>
      <c r="U24" s="38"/>
      <c r="V24" s="38"/>
      <c r="W24" s="38"/>
      <c r="X24" s="38"/>
      <c r="Y24" s="38"/>
      <c r="Z24" s="38"/>
      <c r="AA24" s="38"/>
      <c r="AB24" s="38"/>
      <c r="AC24" s="38"/>
      <c r="AD24" s="38"/>
      <c r="AE24" s="38"/>
    </row>
    <row r="25" s="2" customFormat="1" ht="12" customHeight="1">
      <c r="A25" s="38"/>
      <c r="B25" s="44"/>
      <c r="C25" s="38"/>
      <c r="D25" s="144" t="s">
        <v>34</v>
      </c>
      <c r="E25" s="38"/>
      <c r="F25" s="38"/>
      <c r="G25" s="38"/>
      <c r="H25" s="38"/>
      <c r="I25" s="149" t="s">
        <v>26</v>
      </c>
      <c r="J25" s="133" t="str">
        <f>IF('Rekapitulace stavby'!AN19="","",'Rekapitulace stavby'!AN19)</f>
        <v/>
      </c>
      <c r="K25" s="38"/>
      <c r="L25" s="147"/>
      <c r="S25" s="38"/>
      <c r="T25" s="38"/>
      <c r="U25" s="38"/>
      <c r="V25" s="38"/>
      <c r="W25" s="38"/>
      <c r="X25" s="38"/>
      <c r="Y25" s="38"/>
      <c r="Z25" s="38"/>
      <c r="AA25" s="38"/>
      <c r="AB25" s="38"/>
      <c r="AC25" s="38"/>
      <c r="AD25" s="38"/>
      <c r="AE25" s="38"/>
    </row>
    <row r="26" s="2" customFormat="1" ht="18" customHeight="1">
      <c r="A26" s="38"/>
      <c r="B26" s="44"/>
      <c r="C26" s="38"/>
      <c r="D26" s="38"/>
      <c r="E26" s="133" t="str">
        <f>IF('Rekapitulace stavby'!E20="","",'Rekapitulace stavby'!E20)</f>
        <v xml:space="preserve"> </v>
      </c>
      <c r="F26" s="38"/>
      <c r="G26" s="38"/>
      <c r="H26" s="38"/>
      <c r="I26" s="149" t="s">
        <v>28</v>
      </c>
      <c r="J26" s="133" t="str">
        <f>IF('Rekapitulace stavby'!AN20="","",'Rekapitulace stavby'!AN20)</f>
        <v/>
      </c>
      <c r="K26" s="38"/>
      <c r="L26" s="147"/>
      <c r="S26" s="38"/>
      <c r="T26" s="38"/>
      <c r="U26" s="38"/>
      <c r="V26" s="38"/>
      <c r="W26" s="38"/>
      <c r="X26" s="38"/>
      <c r="Y26" s="38"/>
      <c r="Z26" s="38"/>
      <c r="AA26" s="38"/>
      <c r="AB26" s="38"/>
      <c r="AC26" s="38"/>
      <c r="AD26" s="38"/>
      <c r="AE26" s="38"/>
    </row>
    <row r="27" s="2" customFormat="1" ht="6.96" customHeight="1">
      <c r="A27" s="38"/>
      <c r="B27" s="44"/>
      <c r="C27" s="38"/>
      <c r="D27" s="38"/>
      <c r="E27" s="38"/>
      <c r="F27" s="38"/>
      <c r="G27" s="38"/>
      <c r="H27" s="38"/>
      <c r="I27" s="146"/>
      <c r="J27" s="38"/>
      <c r="K27" s="38"/>
      <c r="L27" s="147"/>
      <c r="S27" s="38"/>
      <c r="T27" s="38"/>
      <c r="U27" s="38"/>
      <c r="V27" s="38"/>
      <c r="W27" s="38"/>
      <c r="X27" s="38"/>
      <c r="Y27" s="38"/>
      <c r="Z27" s="38"/>
      <c r="AA27" s="38"/>
      <c r="AB27" s="38"/>
      <c r="AC27" s="38"/>
      <c r="AD27" s="38"/>
      <c r="AE27" s="38"/>
    </row>
    <row r="28" s="2" customFormat="1" ht="12" customHeight="1">
      <c r="A28" s="38"/>
      <c r="B28" s="44"/>
      <c r="C28" s="38"/>
      <c r="D28" s="144" t="s">
        <v>36</v>
      </c>
      <c r="E28" s="38"/>
      <c r="F28" s="38"/>
      <c r="G28" s="38"/>
      <c r="H28" s="38"/>
      <c r="I28" s="146"/>
      <c r="J28" s="38"/>
      <c r="K28" s="38"/>
      <c r="L28" s="147"/>
      <c r="S28" s="38"/>
      <c r="T28" s="38"/>
      <c r="U28" s="38"/>
      <c r="V28" s="38"/>
      <c r="W28" s="38"/>
      <c r="X28" s="38"/>
      <c r="Y28" s="38"/>
      <c r="Z28" s="38"/>
      <c r="AA28" s="38"/>
      <c r="AB28" s="38"/>
      <c r="AC28" s="38"/>
      <c r="AD28" s="38"/>
      <c r="AE28" s="38"/>
    </row>
    <row r="29" s="8" customFormat="1" ht="16.5" customHeight="1">
      <c r="A29" s="151"/>
      <c r="B29" s="152"/>
      <c r="C29" s="151"/>
      <c r="D29" s="151"/>
      <c r="E29" s="153" t="s">
        <v>19</v>
      </c>
      <c r="F29" s="153"/>
      <c r="G29" s="153"/>
      <c r="H29" s="153"/>
      <c r="I29" s="154"/>
      <c r="J29" s="151"/>
      <c r="K29" s="151"/>
      <c r="L29" s="155"/>
      <c r="S29" s="151"/>
      <c r="T29" s="151"/>
      <c r="U29" s="151"/>
      <c r="V29" s="151"/>
      <c r="W29" s="151"/>
      <c r="X29" s="151"/>
      <c r="Y29" s="151"/>
      <c r="Z29" s="151"/>
      <c r="AA29" s="151"/>
      <c r="AB29" s="151"/>
      <c r="AC29" s="151"/>
      <c r="AD29" s="151"/>
      <c r="AE29" s="151"/>
    </row>
    <row r="30" s="2" customFormat="1" ht="6.96" customHeight="1">
      <c r="A30" s="38"/>
      <c r="B30" s="44"/>
      <c r="C30" s="38"/>
      <c r="D30" s="38"/>
      <c r="E30" s="38"/>
      <c r="F30" s="38"/>
      <c r="G30" s="38"/>
      <c r="H30" s="38"/>
      <c r="I30" s="146"/>
      <c r="J30" s="38"/>
      <c r="K30" s="38"/>
      <c r="L30" s="147"/>
      <c r="S30" s="38"/>
      <c r="T30" s="38"/>
      <c r="U30" s="38"/>
      <c r="V30" s="38"/>
      <c r="W30" s="38"/>
      <c r="X30" s="38"/>
      <c r="Y30" s="38"/>
      <c r="Z30" s="38"/>
      <c r="AA30" s="38"/>
      <c r="AB30" s="38"/>
      <c r="AC30" s="38"/>
      <c r="AD30" s="38"/>
      <c r="AE30" s="38"/>
    </row>
    <row r="31" s="2" customFormat="1" ht="6.96" customHeight="1">
      <c r="A31" s="38"/>
      <c r="B31" s="44"/>
      <c r="C31" s="38"/>
      <c r="D31" s="156"/>
      <c r="E31" s="156"/>
      <c r="F31" s="156"/>
      <c r="G31" s="156"/>
      <c r="H31" s="156"/>
      <c r="I31" s="157"/>
      <c r="J31" s="156"/>
      <c r="K31" s="156"/>
      <c r="L31" s="147"/>
      <c r="S31" s="38"/>
      <c r="T31" s="38"/>
      <c r="U31" s="38"/>
      <c r="V31" s="38"/>
      <c r="W31" s="38"/>
      <c r="X31" s="38"/>
      <c r="Y31" s="38"/>
      <c r="Z31" s="38"/>
      <c r="AA31" s="38"/>
      <c r="AB31" s="38"/>
      <c r="AC31" s="38"/>
      <c r="AD31" s="38"/>
      <c r="AE31" s="38"/>
    </row>
    <row r="32" s="2" customFormat="1" ht="25.44" customHeight="1">
      <c r="A32" s="38"/>
      <c r="B32" s="44"/>
      <c r="C32" s="38"/>
      <c r="D32" s="158" t="s">
        <v>38</v>
      </c>
      <c r="E32" s="38"/>
      <c r="F32" s="38"/>
      <c r="G32" s="38"/>
      <c r="H32" s="38"/>
      <c r="I32" s="146"/>
      <c r="J32" s="159">
        <f>ROUND(J87, 2)</f>
        <v>0</v>
      </c>
      <c r="K32" s="38"/>
      <c r="L32" s="147"/>
      <c r="S32" s="38"/>
      <c r="T32" s="38"/>
      <c r="U32" s="38"/>
      <c r="V32" s="38"/>
      <c r="W32" s="38"/>
      <c r="X32" s="38"/>
      <c r="Y32" s="38"/>
      <c r="Z32" s="38"/>
      <c r="AA32" s="38"/>
      <c r="AB32" s="38"/>
      <c r="AC32" s="38"/>
      <c r="AD32" s="38"/>
      <c r="AE32" s="38"/>
    </row>
    <row r="33" s="2" customFormat="1" ht="6.96" customHeight="1">
      <c r="A33" s="38"/>
      <c r="B33" s="44"/>
      <c r="C33" s="38"/>
      <c r="D33" s="156"/>
      <c r="E33" s="156"/>
      <c r="F33" s="156"/>
      <c r="G33" s="156"/>
      <c r="H33" s="156"/>
      <c r="I33" s="157"/>
      <c r="J33" s="156"/>
      <c r="K33" s="156"/>
      <c r="L33" s="147"/>
      <c r="S33" s="38"/>
      <c r="T33" s="38"/>
      <c r="U33" s="38"/>
      <c r="V33" s="38"/>
      <c r="W33" s="38"/>
      <c r="X33" s="38"/>
      <c r="Y33" s="38"/>
      <c r="Z33" s="38"/>
      <c r="AA33" s="38"/>
      <c r="AB33" s="38"/>
      <c r="AC33" s="38"/>
      <c r="AD33" s="38"/>
      <c r="AE33" s="38"/>
    </row>
    <row r="34" s="2" customFormat="1" ht="14.4" customHeight="1">
      <c r="A34" s="38"/>
      <c r="B34" s="44"/>
      <c r="C34" s="38"/>
      <c r="D34" s="38"/>
      <c r="E34" s="38"/>
      <c r="F34" s="160" t="s">
        <v>40</v>
      </c>
      <c r="G34" s="38"/>
      <c r="H34" s="38"/>
      <c r="I34" s="161" t="s">
        <v>39</v>
      </c>
      <c r="J34" s="160" t="s">
        <v>41</v>
      </c>
      <c r="K34" s="38"/>
      <c r="L34" s="147"/>
      <c r="S34" s="38"/>
      <c r="T34" s="38"/>
      <c r="U34" s="38"/>
      <c r="V34" s="38"/>
      <c r="W34" s="38"/>
      <c r="X34" s="38"/>
      <c r="Y34" s="38"/>
      <c r="Z34" s="38"/>
      <c r="AA34" s="38"/>
      <c r="AB34" s="38"/>
      <c r="AC34" s="38"/>
      <c r="AD34" s="38"/>
      <c r="AE34" s="38"/>
    </row>
    <row r="35" s="2" customFormat="1" ht="14.4" customHeight="1">
      <c r="A35" s="38"/>
      <c r="B35" s="44"/>
      <c r="C35" s="38"/>
      <c r="D35" s="162" t="s">
        <v>42</v>
      </c>
      <c r="E35" s="144" t="s">
        <v>43</v>
      </c>
      <c r="F35" s="163">
        <f>ROUND((SUM(BE87:BE90)),  2)</f>
        <v>0</v>
      </c>
      <c r="G35" s="38"/>
      <c r="H35" s="38"/>
      <c r="I35" s="164">
        <v>0.20999999999999999</v>
      </c>
      <c r="J35" s="163">
        <f>ROUND(((SUM(BE87:BE90))*I35),  2)</f>
        <v>0</v>
      </c>
      <c r="K35" s="38"/>
      <c r="L35" s="147"/>
      <c r="S35" s="38"/>
      <c r="T35" s="38"/>
      <c r="U35" s="38"/>
      <c r="V35" s="38"/>
      <c r="W35" s="38"/>
      <c r="X35" s="38"/>
      <c r="Y35" s="38"/>
      <c r="Z35" s="38"/>
      <c r="AA35" s="38"/>
      <c r="AB35" s="38"/>
      <c r="AC35" s="38"/>
      <c r="AD35" s="38"/>
      <c r="AE35" s="38"/>
    </row>
    <row r="36" s="2" customFormat="1" ht="14.4" customHeight="1">
      <c r="A36" s="38"/>
      <c r="B36" s="44"/>
      <c r="C36" s="38"/>
      <c r="D36" s="38"/>
      <c r="E36" s="144" t="s">
        <v>44</v>
      </c>
      <c r="F36" s="163">
        <f>ROUND((SUM(BF87:BF90)),  2)</f>
        <v>0</v>
      </c>
      <c r="G36" s="38"/>
      <c r="H36" s="38"/>
      <c r="I36" s="164">
        <v>0.14999999999999999</v>
      </c>
      <c r="J36" s="163">
        <f>ROUND(((SUM(BF87:BF90))*I36),  2)</f>
        <v>0</v>
      </c>
      <c r="K36" s="38"/>
      <c r="L36" s="147"/>
      <c r="S36" s="38"/>
      <c r="T36" s="38"/>
      <c r="U36" s="38"/>
      <c r="V36" s="38"/>
      <c r="W36" s="38"/>
      <c r="X36" s="38"/>
      <c r="Y36" s="38"/>
      <c r="Z36" s="38"/>
      <c r="AA36" s="38"/>
      <c r="AB36" s="38"/>
      <c r="AC36" s="38"/>
      <c r="AD36" s="38"/>
      <c r="AE36" s="38"/>
    </row>
    <row r="37" hidden="1" s="2" customFormat="1" ht="14.4" customHeight="1">
      <c r="A37" s="38"/>
      <c r="B37" s="44"/>
      <c r="C37" s="38"/>
      <c r="D37" s="38"/>
      <c r="E37" s="144" t="s">
        <v>45</v>
      </c>
      <c r="F37" s="163">
        <f>ROUND((SUM(BG87:BG90)),  2)</f>
        <v>0</v>
      </c>
      <c r="G37" s="38"/>
      <c r="H37" s="38"/>
      <c r="I37" s="164">
        <v>0.20999999999999999</v>
      </c>
      <c r="J37" s="163">
        <f>0</f>
        <v>0</v>
      </c>
      <c r="K37" s="38"/>
      <c r="L37" s="147"/>
      <c r="S37" s="38"/>
      <c r="T37" s="38"/>
      <c r="U37" s="38"/>
      <c r="V37" s="38"/>
      <c r="W37" s="38"/>
      <c r="X37" s="38"/>
      <c r="Y37" s="38"/>
      <c r="Z37" s="38"/>
      <c r="AA37" s="38"/>
      <c r="AB37" s="38"/>
      <c r="AC37" s="38"/>
      <c r="AD37" s="38"/>
      <c r="AE37" s="38"/>
    </row>
    <row r="38" hidden="1" s="2" customFormat="1" ht="14.4" customHeight="1">
      <c r="A38" s="38"/>
      <c r="B38" s="44"/>
      <c r="C38" s="38"/>
      <c r="D38" s="38"/>
      <c r="E38" s="144" t="s">
        <v>46</v>
      </c>
      <c r="F38" s="163">
        <f>ROUND((SUM(BH87:BH90)),  2)</f>
        <v>0</v>
      </c>
      <c r="G38" s="38"/>
      <c r="H38" s="38"/>
      <c r="I38" s="164">
        <v>0.14999999999999999</v>
      </c>
      <c r="J38" s="163">
        <f>0</f>
        <v>0</v>
      </c>
      <c r="K38" s="38"/>
      <c r="L38" s="147"/>
      <c r="S38" s="38"/>
      <c r="T38" s="38"/>
      <c r="U38" s="38"/>
      <c r="V38" s="38"/>
      <c r="W38" s="38"/>
      <c r="X38" s="38"/>
      <c r="Y38" s="38"/>
      <c r="Z38" s="38"/>
      <c r="AA38" s="38"/>
      <c r="AB38" s="38"/>
      <c r="AC38" s="38"/>
      <c r="AD38" s="38"/>
      <c r="AE38" s="38"/>
    </row>
    <row r="39" hidden="1" s="2" customFormat="1" ht="14.4" customHeight="1">
      <c r="A39" s="38"/>
      <c r="B39" s="44"/>
      <c r="C39" s="38"/>
      <c r="D39" s="38"/>
      <c r="E39" s="144" t="s">
        <v>47</v>
      </c>
      <c r="F39" s="163">
        <f>ROUND((SUM(BI87:BI90)),  2)</f>
        <v>0</v>
      </c>
      <c r="G39" s="38"/>
      <c r="H39" s="38"/>
      <c r="I39" s="164">
        <v>0</v>
      </c>
      <c r="J39" s="163">
        <f>0</f>
        <v>0</v>
      </c>
      <c r="K39" s="38"/>
      <c r="L39" s="147"/>
      <c r="S39" s="38"/>
      <c r="T39" s="38"/>
      <c r="U39" s="38"/>
      <c r="V39" s="38"/>
      <c r="W39" s="38"/>
      <c r="X39" s="38"/>
      <c r="Y39" s="38"/>
      <c r="Z39" s="38"/>
      <c r="AA39" s="38"/>
      <c r="AB39" s="38"/>
      <c r="AC39" s="38"/>
      <c r="AD39" s="38"/>
      <c r="AE39" s="38"/>
    </row>
    <row r="40" s="2" customFormat="1" ht="6.96" customHeight="1">
      <c r="A40" s="38"/>
      <c r="B40" s="44"/>
      <c r="C40" s="38"/>
      <c r="D40" s="38"/>
      <c r="E40" s="38"/>
      <c r="F40" s="38"/>
      <c r="G40" s="38"/>
      <c r="H40" s="38"/>
      <c r="I40" s="146"/>
      <c r="J40" s="38"/>
      <c r="K40" s="38"/>
      <c r="L40" s="147"/>
      <c r="S40" s="38"/>
      <c r="T40" s="38"/>
      <c r="U40" s="38"/>
      <c r="V40" s="38"/>
      <c r="W40" s="38"/>
      <c r="X40" s="38"/>
      <c r="Y40" s="38"/>
      <c r="Z40" s="38"/>
      <c r="AA40" s="38"/>
      <c r="AB40" s="38"/>
      <c r="AC40" s="38"/>
      <c r="AD40" s="38"/>
      <c r="AE40" s="38"/>
    </row>
    <row r="41" s="2" customFormat="1" ht="25.44" customHeight="1">
      <c r="A41" s="38"/>
      <c r="B41" s="44"/>
      <c r="C41" s="165"/>
      <c r="D41" s="166" t="s">
        <v>48</v>
      </c>
      <c r="E41" s="167"/>
      <c r="F41" s="167"/>
      <c r="G41" s="168" t="s">
        <v>49</v>
      </c>
      <c r="H41" s="169" t="s">
        <v>50</v>
      </c>
      <c r="I41" s="170"/>
      <c r="J41" s="171">
        <f>SUM(J32:J39)</f>
        <v>0</v>
      </c>
      <c r="K41" s="172"/>
      <c r="L41" s="147"/>
      <c r="S41" s="38"/>
      <c r="T41" s="38"/>
      <c r="U41" s="38"/>
      <c r="V41" s="38"/>
      <c r="W41" s="38"/>
      <c r="X41" s="38"/>
      <c r="Y41" s="38"/>
      <c r="Z41" s="38"/>
      <c r="AA41" s="38"/>
      <c r="AB41" s="38"/>
      <c r="AC41" s="38"/>
      <c r="AD41" s="38"/>
      <c r="AE41" s="38"/>
    </row>
    <row r="42" s="2" customFormat="1" ht="14.4" customHeight="1">
      <c r="A42" s="38"/>
      <c r="B42" s="173"/>
      <c r="C42" s="174"/>
      <c r="D42" s="174"/>
      <c r="E42" s="174"/>
      <c r="F42" s="174"/>
      <c r="G42" s="174"/>
      <c r="H42" s="174"/>
      <c r="I42" s="175"/>
      <c r="J42" s="174"/>
      <c r="K42" s="174"/>
      <c r="L42" s="147"/>
      <c r="S42" s="38"/>
      <c r="T42" s="38"/>
      <c r="U42" s="38"/>
      <c r="V42" s="38"/>
      <c r="W42" s="38"/>
      <c r="X42" s="38"/>
      <c r="Y42" s="38"/>
      <c r="Z42" s="38"/>
      <c r="AA42" s="38"/>
      <c r="AB42" s="38"/>
      <c r="AC42" s="38"/>
      <c r="AD42" s="38"/>
      <c r="AE42" s="38"/>
    </row>
    <row r="46" s="2" customFormat="1" ht="6.96" customHeight="1">
      <c r="A46" s="38"/>
      <c r="B46" s="176"/>
      <c r="C46" s="177"/>
      <c r="D46" s="177"/>
      <c r="E46" s="177"/>
      <c r="F46" s="177"/>
      <c r="G46" s="177"/>
      <c r="H46" s="177"/>
      <c r="I46" s="178"/>
      <c r="J46" s="177"/>
      <c r="K46" s="177"/>
      <c r="L46" s="147"/>
      <c r="S46" s="38"/>
      <c r="T46" s="38"/>
      <c r="U46" s="38"/>
      <c r="V46" s="38"/>
      <c r="W46" s="38"/>
      <c r="X46" s="38"/>
      <c r="Y46" s="38"/>
      <c r="Z46" s="38"/>
      <c r="AA46" s="38"/>
      <c r="AB46" s="38"/>
      <c r="AC46" s="38"/>
      <c r="AD46" s="38"/>
      <c r="AE46" s="38"/>
    </row>
    <row r="47" s="2" customFormat="1" ht="24.96" customHeight="1">
      <c r="A47" s="38"/>
      <c r="B47" s="39"/>
      <c r="C47" s="23" t="s">
        <v>113</v>
      </c>
      <c r="D47" s="40"/>
      <c r="E47" s="40"/>
      <c r="F47" s="40"/>
      <c r="G47" s="40"/>
      <c r="H47" s="40"/>
      <c r="I47" s="146"/>
      <c r="J47" s="40"/>
      <c r="K47" s="40"/>
      <c r="L47" s="147"/>
      <c r="S47" s="38"/>
      <c r="T47" s="38"/>
      <c r="U47" s="38"/>
      <c r="V47" s="38"/>
      <c r="W47" s="38"/>
      <c r="X47" s="38"/>
      <c r="Y47" s="38"/>
      <c r="Z47" s="38"/>
      <c r="AA47" s="38"/>
      <c r="AB47" s="38"/>
      <c r="AC47" s="38"/>
      <c r="AD47" s="38"/>
      <c r="AE47" s="38"/>
    </row>
    <row r="48" s="2" customFormat="1" ht="6.96" customHeight="1">
      <c r="A48" s="38"/>
      <c r="B48" s="39"/>
      <c r="C48" s="40"/>
      <c r="D48" s="40"/>
      <c r="E48" s="40"/>
      <c r="F48" s="40"/>
      <c r="G48" s="40"/>
      <c r="H48" s="40"/>
      <c r="I48" s="146"/>
      <c r="J48" s="40"/>
      <c r="K48" s="40"/>
      <c r="L48" s="147"/>
      <c r="S48" s="38"/>
      <c r="T48" s="38"/>
      <c r="U48" s="38"/>
      <c r="V48" s="38"/>
      <c r="W48" s="38"/>
      <c r="X48" s="38"/>
      <c r="Y48" s="38"/>
      <c r="Z48" s="38"/>
      <c r="AA48" s="38"/>
      <c r="AB48" s="38"/>
      <c r="AC48" s="38"/>
      <c r="AD48" s="38"/>
      <c r="AE48" s="38"/>
    </row>
    <row r="49" s="2" customFormat="1" ht="12" customHeight="1">
      <c r="A49" s="38"/>
      <c r="B49" s="39"/>
      <c r="C49" s="32" t="s">
        <v>16</v>
      </c>
      <c r="D49" s="40"/>
      <c r="E49" s="40"/>
      <c r="F49" s="40"/>
      <c r="G49" s="40"/>
      <c r="H49" s="40"/>
      <c r="I49" s="146"/>
      <c r="J49" s="40"/>
      <c r="K49" s="40"/>
      <c r="L49" s="147"/>
      <c r="S49" s="38"/>
      <c r="T49" s="38"/>
      <c r="U49" s="38"/>
      <c r="V49" s="38"/>
      <c r="W49" s="38"/>
      <c r="X49" s="38"/>
      <c r="Y49" s="38"/>
      <c r="Z49" s="38"/>
      <c r="AA49" s="38"/>
      <c r="AB49" s="38"/>
      <c r="AC49" s="38"/>
      <c r="AD49" s="38"/>
      <c r="AE49" s="38"/>
    </row>
    <row r="50" s="2" customFormat="1" ht="16.5" customHeight="1">
      <c r="A50" s="38"/>
      <c r="B50" s="39"/>
      <c r="C50" s="40"/>
      <c r="D50" s="40"/>
      <c r="E50" s="179" t="str">
        <f>E7</f>
        <v>Střední škola chovu koní a jezdectví Kladruby nad Labem</v>
      </c>
      <c r="F50" s="32"/>
      <c r="G50" s="32"/>
      <c r="H50" s="32"/>
      <c r="I50" s="146"/>
      <c r="J50" s="40"/>
      <c r="K50" s="40"/>
      <c r="L50" s="147"/>
      <c r="S50" s="38"/>
      <c r="T50" s="38"/>
      <c r="U50" s="38"/>
      <c r="V50" s="38"/>
      <c r="W50" s="38"/>
      <c r="X50" s="38"/>
      <c r="Y50" s="38"/>
      <c r="Z50" s="38"/>
      <c r="AA50" s="38"/>
      <c r="AB50" s="38"/>
      <c r="AC50" s="38"/>
      <c r="AD50" s="38"/>
      <c r="AE50" s="38"/>
    </row>
    <row r="51" s="1" customFormat="1" ht="12" customHeight="1">
      <c r="B51" s="21"/>
      <c r="C51" s="32" t="s">
        <v>109</v>
      </c>
      <c r="D51" s="22"/>
      <c r="E51" s="22"/>
      <c r="F51" s="22"/>
      <c r="G51" s="22"/>
      <c r="H51" s="22"/>
      <c r="I51" s="138"/>
      <c r="J51" s="22"/>
      <c r="K51" s="22"/>
      <c r="L51" s="20"/>
    </row>
    <row r="52" s="2" customFormat="1" ht="16.5" customHeight="1">
      <c r="A52" s="38"/>
      <c r="B52" s="39"/>
      <c r="C52" s="40"/>
      <c r="D52" s="40"/>
      <c r="E52" s="179" t="s">
        <v>329</v>
      </c>
      <c r="F52" s="40"/>
      <c r="G52" s="40"/>
      <c r="H52" s="40"/>
      <c r="I52" s="146"/>
      <c r="J52" s="40"/>
      <c r="K52" s="40"/>
      <c r="L52" s="147"/>
      <c r="S52" s="38"/>
      <c r="T52" s="38"/>
      <c r="U52" s="38"/>
      <c r="V52" s="38"/>
      <c r="W52" s="38"/>
      <c r="X52" s="38"/>
      <c r="Y52" s="38"/>
      <c r="Z52" s="38"/>
      <c r="AA52" s="38"/>
      <c r="AB52" s="38"/>
      <c r="AC52" s="38"/>
      <c r="AD52" s="38"/>
      <c r="AE52" s="38"/>
    </row>
    <row r="53" s="2" customFormat="1" ht="12" customHeight="1">
      <c r="A53" s="38"/>
      <c r="B53" s="39"/>
      <c r="C53" s="32" t="s">
        <v>111</v>
      </c>
      <c r="D53" s="40"/>
      <c r="E53" s="40"/>
      <c r="F53" s="40"/>
      <c r="G53" s="40"/>
      <c r="H53" s="40"/>
      <c r="I53" s="146"/>
      <c r="J53" s="40"/>
      <c r="K53" s="40"/>
      <c r="L53" s="147"/>
      <c r="S53" s="38"/>
      <c r="T53" s="38"/>
      <c r="U53" s="38"/>
      <c r="V53" s="38"/>
      <c r="W53" s="38"/>
      <c r="X53" s="38"/>
      <c r="Y53" s="38"/>
      <c r="Z53" s="38"/>
      <c r="AA53" s="38"/>
      <c r="AB53" s="38"/>
      <c r="AC53" s="38"/>
      <c r="AD53" s="38"/>
      <c r="AE53" s="38"/>
    </row>
    <row r="54" s="2" customFormat="1" ht="16.5" customHeight="1">
      <c r="A54" s="38"/>
      <c r="B54" s="39"/>
      <c r="C54" s="40"/>
      <c r="D54" s="40"/>
      <c r="E54" s="69" t="str">
        <f>E11</f>
        <v>c - Měření a regulace</v>
      </c>
      <c r="F54" s="40"/>
      <c r="G54" s="40"/>
      <c r="H54" s="40"/>
      <c r="I54" s="146"/>
      <c r="J54" s="40"/>
      <c r="K54" s="40"/>
      <c r="L54" s="147"/>
      <c r="S54" s="38"/>
      <c r="T54" s="38"/>
      <c r="U54" s="38"/>
      <c r="V54" s="38"/>
      <c r="W54" s="38"/>
      <c r="X54" s="38"/>
      <c r="Y54" s="38"/>
      <c r="Z54" s="38"/>
      <c r="AA54" s="38"/>
      <c r="AB54" s="38"/>
      <c r="AC54" s="38"/>
      <c r="AD54" s="38"/>
      <c r="AE54" s="38"/>
    </row>
    <row r="55" s="2" customFormat="1" ht="6.96" customHeight="1">
      <c r="A55" s="38"/>
      <c r="B55" s="39"/>
      <c r="C55" s="40"/>
      <c r="D55" s="40"/>
      <c r="E55" s="40"/>
      <c r="F55" s="40"/>
      <c r="G55" s="40"/>
      <c r="H55" s="40"/>
      <c r="I55" s="146"/>
      <c r="J55" s="40"/>
      <c r="K55" s="40"/>
      <c r="L55" s="147"/>
      <c r="S55" s="38"/>
      <c r="T55" s="38"/>
      <c r="U55" s="38"/>
      <c r="V55" s="38"/>
      <c r="W55" s="38"/>
      <c r="X55" s="38"/>
      <c r="Y55" s="38"/>
      <c r="Z55" s="38"/>
      <c r="AA55" s="38"/>
      <c r="AB55" s="38"/>
      <c r="AC55" s="38"/>
      <c r="AD55" s="38"/>
      <c r="AE55" s="38"/>
    </row>
    <row r="56" s="2" customFormat="1" ht="12" customHeight="1">
      <c r="A56" s="38"/>
      <c r="B56" s="39"/>
      <c r="C56" s="32" t="s">
        <v>21</v>
      </c>
      <c r="D56" s="40"/>
      <c r="E56" s="40"/>
      <c r="F56" s="27" t="str">
        <f>F14</f>
        <v>Kladruby nad Labem</v>
      </c>
      <c r="G56" s="40"/>
      <c r="H56" s="40"/>
      <c r="I56" s="149" t="s">
        <v>23</v>
      </c>
      <c r="J56" s="72" t="str">
        <f>IF(J14="","",J14)</f>
        <v>13. 12. 2019</v>
      </c>
      <c r="K56" s="40"/>
      <c r="L56" s="147"/>
      <c r="S56" s="38"/>
      <c r="T56" s="38"/>
      <c r="U56" s="38"/>
      <c r="V56" s="38"/>
      <c r="W56" s="38"/>
      <c r="X56" s="38"/>
      <c r="Y56" s="38"/>
      <c r="Z56" s="38"/>
      <c r="AA56" s="38"/>
      <c r="AB56" s="38"/>
      <c r="AC56" s="38"/>
      <c r="AD56" s="38"/>
      <c r="AE56" s="38"/>
    </row>
    <row r="57" s="2" customFormat="1" ht="6.96" customHeight="1">
      <c r="A57" s="38"/>
      <c r="B57" s="39"/>
      <c r="C57" s="40"/>
      <c r="D57" s="40"/>
      <c r="E57" s="40"/>
      <c r="F57" s="40"/>
      <c r="G57" s="40"/>
      <c r="H57" s="40"/>
      <c r="I57" s="146"/>
      <c r="J57" s="40"/>
      <c r="K57" s="40"/>
      <c r="L57" s="147"/>
      <c r="S57" s="38"/>
      <c r="T57" s="38"/>
      <c r="U57" s="38"/>
      <c r="V57" s="38"/>
      <c r="W57" s="38"/>
      <c r="X57" s="38"/>
      <c r="Y57" s="38"/>
      <c r="Z57" s="38"/>
      <c r="AA57" s="38"/>
      <c r="AB57" s="38"/>
      <c r="AC57" s="38"/>
      <c r="AD57" s="38"/>
      <c r="AE57" s="38"/>
    </row>
    <row r="58" s="2" customFormat="1" ht="27.9" customHeight="1">
      <c r="A58" s="38"/>
      <c r="B58" s="39"/>
      <c r="C58" s="32" t="s">
        <v>25</v>
      </c>
      <c r="D58" s="40"/>
      <c r="E58" s="40"/>
      <c r="F58" s="27" t="str">
        <f>E17</f>
        <v>Pardubický kraj</v>
      </c>
      <c r="G58" s="40"/>
      <c r="H58" s="40"/>
      <c r="I58" s="149" t="s">
        <v>31</v>
      </c>
      <c r="J58" s="36" t="str">
        <f>E23</f>
        <v>PPP, spo. s r.o., Pardubice</v>
      </c>
      <c r="K58" s="40"/>
      <c r="L58" s="147"/>
      <c r="S58" s="38"/>
      <c r="T58" s="38"/>
      <c r="U58" s="38"/>
      <c r="V58" s="38"/>
      <c r="W58" s="38"/>
      <c r="X58" s="38"/>
      <c r="Y58" s="38"/>
      <c r="Z58" s="38"/>
      <c r="AA58" s="38"/>
      <c r="AB58" s="38"/>
      <c r="AC58" s="38"/>
      <c r="AD58" s="38"/>
      <c r="AE58" s="38"/>
    </row>
    <row r="59" s="2" customFormat="1" ht="15.15" customHeight="1">
      <c r="A59" s="38"/>
      <c r="B59" s="39"/>
      <c r="C59" s="32" t="s">
        <v>29</v>
      </c>
      <c r="D59" s="40"/>
      <c r="E59" s="40"/>
      <c r="F59" s="27" t="str">
        <f>IF(E20="","",E20)</f>
        <v>Vyplň údaj</v>
      </c>
      <c r="G59" s="40"/>
      <c r="H59" s="40"/>
      <c r="I59" s="149" t="s">
        <v>34</v>
      </c>
      <c r="J59" s="36" t="str">
        <f>E26</f>
        <v xml:space="preserve"> </v>
      </c>
      <c r="K59" s="40"/>
      <c r="L59" s="147"/>
      <c r="S59" s="38"/>
      <c r="T59" s="38"/>
      <c r="U59" s="38"/>
      <c r="V59" s="38"/>
      <c r="W59" s="38"/>
      <c r="X59" s="38"/>
      <c r="Y59" s="38"/>
      <c r="Z59" s="38"/>
      <c r="AA59" s="38"/>
      <c r="AB59" s="38"/>
      <c r="AC59" s="38"/>
      <c r="AD59" s="38"/>
      <c r="AE59" s="38"/>
    </row>
    <row r="60" s="2" customFormat="1" ht="10.32" customHeight="1">
      <c r="A60" s="38"/>
      <c r="B60" s="39"/>
      <c r="C60" s="40"/>
      <c r="D60" s="40"/>
      <c r="E60" s="40"/>
      <c r="F60" s="40"/>
      <c r="G60" s="40"/>
      <c r="H60" s="40"/>
      <c r="I60" s="146"/>
      <c r="J60" s="40"/>
      <c r="K60" s="40"/>
      <c r="L60" s="147"/>
      <c r="S60" s="38"/>
      <c r="T60" s="38"/>
      <c r="U60" s="38"/>
      <c r="V60" s="38"/>
      <c r="W60" s="38"/>
      <c r="X60" s="38"/>
      <c r="Y60" s="38"/>
      <c r="Z60" s="38"/>
      <c r="AA60" s="38"/>
      <c r="AB60" s="38"/>
      <c r="AC60" s="38"/>
      <c r="AD60" s="38"/>
      <c r="AE60" s="38"/>
    </row>
    <row r="61" s="2" customFormat="1" ht="29.28" customHeight="1">
      <c r="A61" s="38"/>
      <c r="B61" s="39"/>
      <c r="C61" s="180" t="s">
        <v>114</v>
      </c>
      <c r="D61" s="181"/>
      <c r="E61" s="181"/>
      <c r="F61" s="181"/>
      <c r="G61" s="181"/>
      <c r="H61" s="181"/>
      <c r="I61" s="182"/>
      <c r="J61" s="183" t="s">
        <v>115</v>
      </c>
      <c r="K61" s="181"/>
      <c r="L61" s="147"/>
      <c r="S61" s="38"/>
      <c r="T61" s="38"/>
      <c r="U61" s="38"/>
      <c r="V61" s="38"/>
      <c r="W61" s="38"/>
      <c r="X61" s="38"/>
      <c r="Y61" s="38"/>
      <c r="Z61" s="38"/>
      <c r="AA61" s="38"/>
      <c r="AB61" s="38"/>
      <c r="AC61" s="38"/>
      <c r="AD61" s="38"/>
      <c r="AE61" s="38"/>
    </row>
    <row r="62" s="2" customFormat="1" ht="10.32" customHeight="1">
      <c r="A62" s="38"/>
      <c r="B62" s="39"/>
      <c r="C62" s="40"/>
      <c r="D62" s="40"/>
      <c r="E62" s="40"/>
      <c r="F62" s="40"/>
      <c r="G62" s="40"/>
      <c r="H62" s="40"/>
      <c r="I62" s="146"/>
      <c r="J62" s="40"/>
      <c r="K62" s="40"/>
      <c r="L62" s="147"/>
      <c r="S62" s="38"/>
      <c r="T62" s="38"/>
      <c r="U62" s="38"/>
      <c r="V62" s="38"/>
      <c r="W62" s="38"/>
      <c r="X62" s="38"/>
      <c r="Y62" s="38"/>
      <c r="Z62" s="38"/>
      <c r="AA62" s="38"/>
      <c r="AB62" s="38"/>
      <c r="AC62" s="38"/>
      <c r="AD62" s="38"/>
      <c r="AE62" s="38"/>
    </row>
    <row r="63" s="2" customFormat="1" ht="22.8" customHeight="1">
      <c r="A63" s="38"/>
      <c r="B63" s="39"/>
      <c r="C63" s="184" t="s">
        <v>70</v>
      </c>
      <c r="D63" s="40"/>
      <c r="E63" s="40"/>
      <c r="F63" s="40"/>
      <c r="G63" s="40"/>
      <c r="H63" s="40"/>
      <c r="I63" s="146"/>
      <c r="J63" s="102">
        <f>J87</f>
        <v>0</v>
      </c>
      <c r="K63" s="40"/>
      <c r="L63" s="147"/>
      <c r="S63" s="38"/>
      <c r="T63" s="38"/>
      <c r="U63" s="38"/>
      <c r="V63" s="38"/>
      <c r="W63" s="38"/>
      <c r="X63" s="38"/>
      <c r="Y63" s="38"/>
      <c r="Z63" s="38"/>
      <c r="AA63" s="38"/>
      <c r="AB63" s="38"/>
      <c r="AC63" s="38"/>
      <c r="AD63" s="38"/>
      <c r="AE63" s="38"/>
      <c r="AU63" s="17" t="s">
        <v>116</v>
      </c>
    </row>
    <row r="64" s="9" customFormat="1" ht="24.96" customHeight="1">
      <c r="A64" s="9"/>
      <c r="B64" s="185"/>
      <c r="C64" s="186"/>
      <c r="D64" s="187" t="s">
        <v>300</v>
      </c>
      <c r="E64" s="188"/>
      <c r="F64" s="188"/>
      <c r="G64" s="188"/>
      <c r="H64" s="188"/>
      <c r="I64" s="189"/>
      <c r="J64" s="190">
        <f>J88</f>
        <v>0</v>
      </c>
      <c r="K64" s="186"/>
      <c r="L64" s="191"/>
      <c r="S64" s="9"/>
      <c r="T64" s="9"/>
      <c r="U64" s="9"/>
      <c r="V64" s="9"/>
      <c r="W64" s="9"/>
      <c r="X64" s="9"/>
      <c r="Y64" s="9"/>
      <c r="Z64" s="9"/>
      <c r="AA64" s="9"/>
      <c r="AB64" s="9"/>
      <c r="AC64" s="9"/>
      <c r="AD64" s="9"/>
      <c r="AE64" s="9"/>
    </row>
    <row r="65" s="10" customFormat="1" ht="19.92" customHeight="1">
      <c r="A65" s="10"/>
      <c r="B65" s="192"/>
      <c r="C65" s="125"/>
      <c r="D65" s="193" t="s">
        <v>301</v>
      </c>
      <c r="E65" s="194"/>
      <c r="F65" s="194"/>
      <c r="G65" s="194"/>
      <c r="H65" s="194"/>
      <c r="I65" s="195"/>
      <c r="J65" s="196">
        <f>J89</f>
        <v>0</v>
      </c>
      <c r="K65" s="125"/>
      <c r="L65" s="197"/>
      <c r="S65" s="10"/>
      <c r="T65" s="10"/>
      <c r="U65" s="10"/>
      <c r="V65" s="10"/>
      <c r="W65" s="10"/>
      <c r="X65" s="10"/>
      <c r="Y65" s="10"/>
      <c r="Z65" s="10"/>
      <c r="AA65" s="10"/>
      <c r="AB65" s="10"/>
      <c r="AC65" s="10"/>
      <c r="AD65" s="10"/>
      <c r="AE65" s="10"/>
    </row>
    <row r="66" s="2" customFormat="1" ht="21.84" customHeight="1">
      <c r="A66" s="38"/>
      <c r="B66" s="39"/>
      <c r="C66" s="40"/>
      <c r="D66" s="40"/>
      <c r="E66" s="40"/>
      <c r="F66" s="40"/>
      <c r="G66" s="40"/>
      <c r="H66" s="40"/>
      <c r="I66" s="146"/>
      <c r="J66" s="40"/>
      <c r="K66" s="40"/>
      <c r="L66" s="147"/>
      <c r="S66" s="38"/>
      <c r="T66" s="38"/>
      <c r="U66" s="38"/>
      <c r="V66" s="38"/>
      <c r="W66" s="38"/>
      <c r="X66" s="38"/>
      <c r="Y66" s="38"/>
      <c r="Z66" s="38"/>
      <c r="AA66" s="38"/>
      <c r="AB66" s="38"/>
      <c r="AC66" s="38"/>
      <c r="AD66" s="38"/>
      <c r="AE66" s="38"/>
    </row>
    <row r="67" s="2" customFormat="1" ht="6.96" customHeight="1">
      <c r="A67" s="38"/>
      <c r="B67" s="59"/>
      <c r="C67" s="60"/>
      <c r="D67" s="60"/>
      <c r="E67" s="60"/>
      <c r="F67" s="60"/>
      <c r="G67" s="60"/>
      <c r="H67" s="60"/>
      <c r="I67" s="175"/>
      <c r="J67" s="60"/>
      <c r="K67" s="60"/>
      <c r="L67" s="147"/>
      <c r="S67" s="38"/>
      <c r="T67" s="38"/>
      <c r="U67" s="38"/>
      <c r="V67" s="38"/>
      <c r="W67" s="38"/>
      <c r="X67" s="38"/>
      <c r="Y67" s="38"/>
      <c r="Z67" s="38"/>
      <c r="AA67" s="38"/>
      <c r="AB67" s="38"/>
      <c r="AC67" s="38"/>
      <c r="AD67" s="38"/>
      <c r="AE67" s="38"/>
    </row>
    <row r="71" s="2" customFormat="1" ht="6.96" customHeight="1">
      <c r="A71" s="38"/>
      <c r="B71" s="61"/>
      <c r="C71" s="62"/>
      <c r="D71" s="62"/>
      <c r="E71" s="62"/>
      <c r="F71" s="62"/>
      <c r="G71" s="62"/>
      <c r="H71" s="62"/>
      <c r="I71" s="178"/>
      <c r="J71" s="62"/>
      <c r="K71" s="62"/>
      <c r="L71" s="147"/>
      <c r="S71" s="38"/>
      <c r="T71" s="38"/>
      <c r="U71" s="38"/>
      <c r="V71" s="38"/>
      <c r="W71" s="38"/>
      <c r="X71" s="38"/>
      <c r="Y71" s="38"/>
      <c r="Z71" s="38"/>
      <c r="AA71" s="38"/>
      <c r="AB71" s="38"/>
      <c r="AC71" s="38"/>
      <c r="AD71" s="38"/>
      <c r="AE71" s="38"/>
    </row>
    <row r="72" s="2" customFormat="1" ht="24.96" customHeight="1">
      <c r="A72" s="38"/>
      <c r="B72" s="39"/>
      <c r="C72" s="23" t="s">
        <v>126</v>
      </c>
      <c r="D72" s="40"/>
      <c r="E72" s="40"/>
      <c r="F72" s="40"/>
      <c r="G72" s="40"/>
      <c r="H72" s="40"/>
      <c r="I72" s="146"/>
      <c r="J72" s="40"/>
      <c r="K72" s="40"/>
      <c r="L72" s="147"/>
      <c r="S72" s="38"/>
      <c r="T72" s="38"/>
      <c r="U72" s="38"/>
      <c r="V72" s="38"/>
      <c r="W72" s="38"/>
      <c r="X72" s="38"/>
      <c r="Y72" s="38"/>
      <c r="Z72" s="38"/>
      <c r="AA72" s="38"/>
      <c r="AB72" s="38"/>
      <c r="AC72" s="38"/>
      <c r="AD72" s="38"/>
      <c r="AE72" s="38"/>
    </row>
    <row r="73" s="2" customFormat="1" ht="6.96" customHeight="1">
      <c r="A73" s="38"/>
      <c r="B73" s="39"/>
      <c r="C73" s="40"/>
      <c r="D73" s="40"/>
      <c r="E73" s="40"/>
      <c r="F73" s="40"/>
      <c r="G73" s="40"/>
      <c r="H73" s="40"/>
      <c r="I73" s="146"/>
      <c r="J73" s="40"/>
      <c r="K73" s="40"/>
      <c r="L73" s="147"/>
      <c r="S73" s="38"/>
      <c r="T73" s="38"/>
      <c r="U73" s="38"/>
      <c r="V73" s="38"/>
      <c r="W73" s="38"/>
      <c r="X73" s="38"/>
      <c r="Y73" s="38"/>
      <c r="Z73" s="38"/>
      <c r="AA73" s="38"/>
      <c r="AB73" s="38"/>
      <c r="AC73" s="38"/>
      <c r="AD73" s="38"/>
      <c r="AE73" s="38"/>
    </row>
    <row r="74" s="2" customFormat="1" ht="12" customHeight="1">
      <c r="A74" s="38"/>
      <c r="B74" s="39"/>
      <c r="C74" s="32" t="s">
        <v>16</v>
      </c>
      <c r="D74" s="40"/>
      <c r="E74" s="40"/>
      <c r="F74" s="40"/>
      <c r="G74" s="40"/>
      <c r="H74" s="40"/>
      <c r="I74" s="146"/>
      <c r="J74" s="40"/>
      <c r="K74" s="40"/>
      <c r="L74" s="147"/>
      <c r="S74" s="38"/>
      <c r="T74" s="38"/>
      <c r="U74" s="38"/>
      <c r="V74" s="38"/>
      <c r="W74" s="38"/>
      <c r="X74" s="38"/>
      <c r="Y74" s="38"/>
      <c r="Z74" s="38"/>
      <c r="AA74" s="38"/>
      <c r="AB74" s="38"/>
      <c r="AC74" s="38"/>
      <c r="AD74" s="38"/>
      <c r="AE74" s="38"/>
    </row>
    <row r="75" s="2" customFormat="1" ht="16.5" customHeight="1">
      <c r="A75" s="38"/>
      <c r="B75" s="39"/>
      <c r="C75" s="40"/>
      <c r="D75" s="40"/>
      <c r="E75" s="179" t="str">
        <f>E7</f>
        <v>Střední škola chovu koní a jezdectví Kladruby nad Labem</v>
      </c>
      <c r="F75" s="32"/>
      <c r="G75" s="32"/>
      <c r="H75" s="32"/>
      <c r="I75" s="146"/>
      <c r="J75" s="40"/>
      <c r="K75" s="40"/>
      <c r="L75" s="147"/>
      <c r="S75" s="38"/>
      <c r="T75" s="38"/>
      <c r="U75" s="38"/>
      <c r="V75" s="38"/>
      <c r="W75" s="38"/>
      <c r="X75" s="38"/>
      <c r="Y75" s="38"/>
      <c r="Z75" s="38"/>
      <c r="AA75" s="38"/>
      <c r="AB75" s="38"/>
      <c r="AC75" s="38"/>
      <c r="AD75" s="38"/>
      <c r="AE75" s="38"/>
    </row>
    <row r="76" s="1" customFormat="1" ht="12" customHeight="1">
      <c r="B76" s="21"/>
      <c r="C76" s="32" t="s">
        <v>109</v>
      </c>
      <c r="D76" s="22"/>
      <c r="E76" s="22"/>
      <c r="F76" s="22"/>
      <c r="G76" s="22"/>
      <c r="H76" s="22"/>
      <c r="I76" s="138"/>
      <c r="J76" s="22"/>
      <c r="K76" s="22"/>
      <c r="L76" s="20"/>
    </row>
    <row r="77" s="2" customFormat="1" ht="16.5" customHeight="1">
      <c r="A77" s="38"/>
      <c r="B77" s="39"/>
      <c r="C77" s="40"/>
      <c r="D77" s="40"/>
      <c r="E77" s="179" t="s">
        <v>329</v>
      </c>
      <c r="F77" s="40"/>
      <c r="G77" s="40"/>
      <c r="H77" s="40"/>
      <c r="I77" s="146"/>
      <c r="J77" s="40"/>
      <c r="K77" s="40"/>
      <c r="L77" s="147"/>
      <c r="S77" s="38"/>
      <c r="T77" s="38"/>
      <c r="U77" s="38"/>
      <c r="V77" s="38"/>
      <c r="W77" s="38"/>
      <c r="X77" s="38"/>
      <c r="Y77" s="38"/>
      <c r="Z77" s="38"/>
      <c r="AA77" s="38"/>
      <c r="AB77" s="38"/>
      <c r="AC77" s="38"/>
      <c r="AD77" s="38"/>
      <c r="AE77" s="38"/>
    </row>
    <row r="78" s="2" customFormat="1" ht="12" customHeight="1">
      <c r="A78" s="38"/>
      <c r="B78" s="39"/>
      <c r="C78" s="32" t="s">
        <v>111</v>
      </c>
      <c r="D78" s="40"/>
      <c r="E78" s="40"/>
      <c r="F78" s="40"/>
      <c r="G78" s="40"/>
      <c r="H78" s="40"/>
      <c r="I78" s="146"/>
      <c r="J78" s="40"/>
      <c r="K78" s="40"/>
      <c r="L78" s="147"/>
      <c r="S78" s="38"/>
      <c r="T78" s="38"/>
      <c r="U78" s="38"/>
      <c r="V78" s="38"/>
      <c r="W78" s="38"/>
      <c r="X78" s="38"/>
      <c r="Y78" s="38"/>
      <c r="Z78" s="38"/>
      <c r="AA78" s="38"/>
      <c r="AB78" s="38"/>
      <c r="AC78" s="38"/>
      <c r="AD78" s="38"/>
      <c r="AE78" s="38"/>
    </row>
    <row r="79" s="2" customFormat="1" ht="16.5" customHeight="1">
      <c r="A79" s="38"/>
      <c r="B79" s="39"/>
      <c r="C79" s="40"/>
      <c r="D79" s="40"/>
      <c r="E79" s="69" t="str">
        <f>E11</f>
        <v>c - Měření a regulace</v>
      </c>
      <c r="F79" s="40"/>
      <c r="G79" s="40"/>
      <c r="H79" s="40"/>
      <c r="I79" s="146"/>
      <c r="J79" s="40"/>
      <c r="K79" s="40"/>
      <c r="L79" s="147"/>
      <c r="S79" s="38"/>
      <c r="T79" s="38"/>
      <c r="U79" s="38"/>
      <c r="V79" s="38"/>
      <c r="W79" s="38"/>
      <c r="X79" s="38"/>
      <c r="Y79" s="38"/>
      <c r="Z79" s="38"/>
      <c r="AA79" s="38"/>
      <c r="AB79" s="38"/>
      <c r="AC79" s="38"/>
      <c r="AD79" s="38"/>
      <c r="AE79" s="38"/>
    </row>
    <row r="80" s="2" customFormat="1" ht="6.96" customHeight="1">
      <c r="A80" s="38"/>
      <c r="B80" s="39"/>
      <c r="C80" s="40"/>
      <c r="D80" s="40"/>
      <c r="E80" s="40"/>
      <c r="F80" s="40"/>
      <c r="G80" s="40"/>
      <c r="H80" s="40"/>
      <c r="I80" s="146"/>
      <c r="J80" s="40"/>
      <c r="K80" s="40"/>
      <c r="L80" s="147"/>
      <c r="S80" s="38"/>
      <c r="T80" s="38"/>
      <c r="U80" s="38"/>
      <c r="V80" s="38"/>
      <c r="W80" s="38"/>
      <c r="X80" s="38"/>
      <c r="Y80" s="38"/>
      <c r="Z80" s="38"/>
      <c r="AA80" s="38"/>
      <c r="AB80" s="38"/>
      <c r="AC80" s="38"/>
      <c r="AD80" s="38"/>
      <c r="AE80" s="38"/>
    </row>
    <row r="81" s="2" customFormat="1" ht="12" customHeight="1">
      <c r="A81" s="38"/>
      <c r="B81" s="39"/>
      <c r="C81" s="32" t="s">
        <v>21</v>
      </c>
      <c r="D81" s="40"/>
      <c r="E81" s="40"/>
      <c r="F81" s="27" t="str">
        <f>F14</f>
        <v>Kladruby nad Labem</v>
      </c>
      <c r="G81" s="40"/>
      <c r="H81" s="40"/>
      <c r="I81" s="149" t="s">
        <v>23</v>
      </c>
      <c r="J81" s="72" t="str">
        <f>IF(J14="","",J14)</f>
        <v>13. 12. 2019</v>
      </c>
      <c r="K81" s="40"/>
      <c r="L81" s="147"/>
      <c r="S81" s="38"/>
      <c r="T81" s="38"/>
      <c r="U81" s="38"/>
      <c r="V81" s="38"/>
      <c r="W81" s="38"/>
      <c r="X81" s="38"/>
      <c r="Y81" s="38"/>
      <c r="Z81" s="38"/>
      <c r="AA81" s="38"/>
      <c r="AB81" s="38"/>
      <c r="AC81" s="38"/>
      <c r="AD81" s="38"/>
      <c r="AE81" s="38"/>
    </row>
    <row r="82" s="2" customFormat="1" ht="6.96" customHeight="1">
      <c r="A82" s="38"/>
      <c r="B82" s="39"/>
      <c r="C82" s="40"/>
      <c r="D82" s="40"/>
      <c r="E82" s="40"/>
      <c r="F82" s="40"/>
      <c r="G82" s="40"/>
      <c r="H82" s="40"/>
      <c r="I82" s="146"/>
      <c r="J82" s="40"/>
      <c r="K82" s="40"/>
      <c r="L82" s="147"/>
      <c r="S82" s="38"/>
      <c r="T82" s="38"/>
      <c r="U82" s="38"/>
      <c r="V82" s="38"/>
      <c r="W82" s="38"/>
      <c r="X82" s="38"/>
      <c r="Y82" s="38"/>
      <c r="Z82" s="38"/>
      <c r="AA82" s="38"/>
      <c r="AB82" s="38"/>
      <c r="AC82" s="38"/>
      <c r="AD82" s="38"/>
      <c r="AE82" s="38"/>
    </row>
    <row r="83" s="2" customFormat="1" ht="27.9" customHeight="1">
      <c r="A83" s="38"/>
      <c r="B83" s="39"/>
      <c r="C83" s="32" t="s">
        <v>25</v>
      </c>
      <c r="D83" s="40"/>
      <c r="E83" s="40"/>
      <c r="F83" s="27" t="str">
        <f>E17</f>
        <v>Pardubický kraj</v>
      </c>
      <c r="G83" s="40"/>
      <c r="H83" s="40"/>
      <c r="I83" s="149" t="s">
        <v>31</v>
      </c>
      <c r="J83" s="36" t="str">
        <f>E23</f>
        <v>PPP, spo. s r.o., Pardubice</v>
      </c>
      <c r="K83" s="40"/>
      <c r="L83" s="147"/>
      <c r="S83" s="38"/>
      <c r="T83" s="38"/>
      <c r="U83" s="38"/>
      <c r="V83" s="38"/>
      <c r="W83" s="38"/>
      <c r="X83" s="38"/>
      <c r="Y83" s="38"/>
      <c r="Z83" s="38"/>
      <c r="AA83" s="38"/>
      <c r="AB83" s="38"/>
      <c r="AC83" s="38"/>
      <c r="AD83" s="38"/>
      <c r="AE83" s="38"/>
    </row>
    <row r="84" s="2" customFormat="1" ht="15.15" customHeight="1">
      <c r="A84" s="38"/>
      <c r="B84" s="39"/>
      <c r="C84" s="32" t="s">
        <v>29</v>
      </c>
      <c r="D84" s="40"/>
      <c r="E84" s="40"/>
      <c r="F84" s="27" t="str">
        <f>IF(E20="","",E20)</f>
        <v>Vyplň údaj</v>
      </c>
      <c r="G84" s="40"/>
      <c r="H84" s="40"/>
      <c r="I84" s="149" t="s">
        <v>34</v>
      </c>
      <c r="J84" s="36" t="str">
        <f>E26</f>
        <v xml:space="preserve"> </v>
      </c>
      <c r="K84" s="40"/>
      <c r="L84" s="147"/>
      <c r="S84" s="38"/>
      <c r="T84" s="38"/>
      <c r="U84" s="38"/>
      <c r="V84" s="38"/>
      <c r="W84" s="38"/>
      <c r="X84" s="38"/>
      <c r="Y84" s="38"/>
      <c r="Z84" s="38"/>
      <c r="AA84" s="38"/>
      <c r="AB84" s="38"/>
      <c r="AC84" s="38"/>
      <c r="AD84" s="38"/>
      <c r="AE84" s="38"/>
    </row>
    <row r="85" s="2" customFormat="1" ht="10.32" customHeight="1">
      <c r="A85" s="38"/>
      <c r="B85" s="39"/>
      <c r="C85" s="40"/>
      <c r="D85" s="40"/>
      <c r="E85" s="40"/>
      <c r="F85" s="40"/>
      <c r="G85" s="40"/>
      <c r="H85" s="40"/>
      <c r="I85" s="146"/>
      <c r="J85" s="40"/>
      <c r="K85" s="40"/>
      <c r="L85" s="147"/>
      <c r="S85" s="38"/>
      <c r="T85" s="38"/>
      <c r="U85" s="38"/>
      <c r="V85" s="38"/>
      <c r="W85" s="38"/>
      <c r="X85" s="38"/>
      <c r="Y85" s="38"/>
      <c r="Z85" s="38"/>
      <c r="AA85" s="38"/>
      <c r="AB85" s="38"/>
      <c r="AC85" s="38"/>
      <c r="AD85" s="38"/>
      <c r="AE85" s="38"/>
    </row>
    <row r="86" s="11" customFormat="1" ht="29.28" customHeight="1">
      <c r="A86" s="198"/>
      <c r="B86" s="199"/>
      <c r="C86" s="200" t="s">
        <v>127</v>
      </c>
      <c r="D86" s="201" t="s">
        <v>57</v>
      </c>
      <c r="E86" s="201" t="s">
        <v>53</v>
      </c>
      <c r="F86" s="201" t="s">
        <v>54</v>
      </c>
      <c r="G86" s="201" t="s">
        <v>128</v>
      </c>
      <c r="H86" s="201" t="s">
        <v>129</v>
      </c>
      <c r="I86" s="202" t="s">
        <v>130</v>
      </c>
      <c r="J86" s="201" t="s">
        <v>115</v>
      </c>
      <c r="K86" s="203" t="s">
        <v>131</v>
      </c>
      <c r="L86" s="204"/>
      <c r="M86" s="92" t="s">
        <v>19</v>
      </c>
      <c r="N86" s="93" t="s">
        <v>42</v>
      </c>
      <c r="O86" s="93" t="s">
        <v>132</v>
      </c>
      <c r="P86" s="93" t="s">
        <v>133</v>
      </c>
      <c r="Q86" s="93" t="s">
        <v>134</v>
      </c>
      <c r="R86" s="93" t="s">
        <v>135</v>
      </c>
      <c r="S86" s="93" t="s">
        <v>136</v>
      </c>
      <c r="T86" s="94" t="s">
        <v>137</v>
      </c>
      <c r="U86" s="198"/>
      <c r="V86" s="198"/>
      <c r="W86" s="198"/>
      <c r="X86" s="198"/>
      <c r="Y86" s="198"/>
      <c r="Z86" s="198"/>
      <c r="AA86" s="198"/>
      <c r="AB86" s="198"/>
      <c r="AC86" s="198"/>
      <c r="AD86" s="198"/>
      <c r="AE86" s="198"/>
    </row>
    <row r="87" s="2" customFormat="1" ht="22.8" customHeight="1">
      <c r="A87" s="38"/>
      <c r="B87" s="39"/>
      <c r="C87" s="99" t="s">
        <v>138</v>
      </c>
      <c r="D87" s="40"/>
      <c r="E87" s="40"/>
      <c r="F87" s="40"/>
      <c r="G87" s="40"/>
      <c r="H87" s="40"/>
      <c r="I87" s="146"/>
      <c r="J87" s="205">
        <f>BK87</f>
        <v>0</v>
      </c>
      <c r="K87" s="40"/>
      <c r="L87" s="44"/>
      <c r="M87" s="95"/>
      <c r="N87" s="206"/>
      <c r="O87" s="96"/>
      <c r="P87" s="207">
        <f>P88</f>
        <v>0</v>
      </c>
      <c r="Q87" s="96"/>
      <c r="R87" s="207">
        <f>R88</f>
        <v>0</v>
      </c>
      <c r="S87" s="96"/>
      <c r="T87" s="208">
        <f>T88</f>
        <v>0</v>
      </c>
      <c r="U87" s="38"/>
      <c r="V87" s="38"/>
      <c r="W87" s="38"/>
      <c r="X87" s="38"/>
      <c r="Y87" s="38"/>
      <c r="Z87" s="38"/>
      <c r="AA87" s="38"/>
      <c r="AB87" s="38"/>
      <c r="AC87" s="38"/>
      <c r="AD87" s="38"/>
      <c r="AE87" s="38"/>
      <c r="AT87" s="17" t="s">
        <v>71</v>
      </c>
      <c r="AU87" s="17" t="s">
        <v>116</v>
      </c>
      <c r="BK87" s="209">
        <f>BK88</f>
        <v>0</v>
      </c>
    </row>
    <row r="88" s="12" customFormat="1" ht="25.92" customHeight="1">
      <c r="A88" s="12"/>
      <c r="B88" s="210"/>
      <c r="C88" s="211"/>
      <c r="D88" s="212" t="s">
        <v>71</v>
      </c>
      <c r="E88" s="213" t="s">
        <v>162</v>
      </c>
      <c r="F88" s="213" t="s">
        <v>302</v>
      </c>
      <c r="G88" s="211"/>
      <c r="H88" s="211"/>
      <c r="I88" s="214"/>
      <c r="J88" s="215">
        <f>BK88</f>
        <v>0</v>
      </c>
      <c r="K88" s="211"/>
      <c r="L88" s="216"/>
      <c r="M88" s="217"/>
      <c r="N88" s="218"/>
      <c r="O88" s="218"/>
      <c r="P88" s="219">
        <f>P89</f>
        <v>0</v>
      </c>
      <c r="Q88" s="218"/>
      <c r="R88" s="219">
        <f>R89</f>
        <v>0</v>
      </c>
      <c r="S88" s="218"/>
      <c r="T88" s="220">
        <f>T89</f>
        <v>0</v>
      </c>
      <c r="U88" s="12"/>
      <c r="V88" s="12"/>
      <c r="W88" s="12"/>
      <c r="X88" s="12"/>
      <c r="Y88" s="12"/>
      <c r="Z88" s="12"/>
      <c r="AA88" s="12"/>
      <c r="AB88" s="12"/>
      <c r="AC88" s="12"/>
      <c r="AD88" s="12"/>
      <c r="AE88" s="12"/>
      <c r="AR88" s="221" t="s">
        <v>142</v>
      </c>
      <c r="AT88" s="222" t="s">
        <v>71</v>
      </c>
      <c r="AU88" s="222" t="s">
        <v>72</v>
      </c>
      <c r="AY88" s="221" t="s">
        <v>141</v>
      </c>
      <c r="BK88" s="223">
        <f>BK89</f>
        <v>0</v>
      </c>
    </row>
    <row r="89" s="12" customFormat="1" ht="22.8" customHeight="1">
      <c r="A89" s="12"/>
      <c r="B89" s="210"/>
      <c r="C89" s="211"/>
      <c r="D89" s="212" t="s">
        <v>71</v>
      </c>
      <c r="E89" s="224" t="s">
        <v>303</v>
      </c>
      <c r="F89" s="224" t="s">
        <v>304</v>
      </c>
      <c r="G89" s="211"/>
      <c r="H89" s="211"/>
      <c r="I89" s="214"/>
      <c r="J89" s="225">
        <f>BK89</f>
        <v>0</v>
      </c>
      <c r="K89" s="211"/>
      <c r="L89" s="216"/>
      <c r="M89" s="217"/>
      <c r="N89" s="218"/>
      <c r="O89" s="218"/>
      <c r="P89" s="219">
        <f>P90</f>
        <v>0</v>
      </c>
      <c r="Q89" s="218"/>
      <c r="R89" s="219">
        <f>R90</f>
        <v>0</v>
      </c>
      <c r="S89" s="218"/>
      <c r="T89" s="220">
        <f>T90</f>
        <v>0</v>
      </c>
      <c r="U89" s="12"/>
      <c r="V89" s="12"/>
      <c r="W89" s="12"/>
      <c r="X89" s="12"/>
      <c r="Y89" s="12"/>
      <c r="Z89" s="12"/>
      <c r="AA89" s="12"/>
      <c r="AB89" s="12"/>
      <c r="AC89" s="12"/>
      <c r="AD89" s="12"/>
      <c r="AE89" s="12"/>
      <c r="AR89" s="221" t="s">
        <v>142</v>
      </c>
      <c r="AT89" s="222" t="s">
        <v>71</v>
      </c>
      <c r="AU89" s="222" t="s">
        <v>79</v>
      </c>
      <c r="AY89" s="221" t="s">
        <v>141</v>
      </c>
      <c r="BK89" s="223">
        <f>BK90</f>
        <v>0</v>
      </c>
    </row>
    <row r="90" s="2" customFormat="1" ht="16.5" customHeight="1">
      <c r="A90" s="38"/>
      <c r="B90" s="39"/>
      <c r="C90" s="226" t="s">
        <v>79</v>
      </c>
      <c r="D90" s="226" t="s">
        <v>144</v>
      </c>
      <c r="E90" s="227" t="s">
        <v>284</v>
      </c>
      <c r="F90" s="228" t="s">
        <v>305</v>
      </c>
      <c r="G90" s="229" t="s">
        <v>286</v>
      </c>
      <c r="H90" s="230">
        <v>1</v>
      </c>
      <c r="I90" s="231"/>
      <c r="J90" s="232">
        <f>ROUND(I90*H90,2)</f>
        <v>0</v>
      </c>
      <c r="K90" s="228" t="s">
        <v>181</v>
      </c>
      <c r="L90" s="44"/>
      <c r="M90" s="275" t="s">
        <v>19</v>
      </c>
      <c r="N90" s="276" t="s">
        <v>43</v>
      </c>
      <c r="O90" s="277"/>
      <c r="P90" s="278">
        <f>O90*H90</f>
        <v>0</v>
      </c>
      <c r="Q90" s="278">
        <v>0</v>
      </c>
      <c r="R90" s="278">
        <f>Q90*H90</f>
        <v>0</v>
      </c>
      <c r="S90" s="278">
        <v>0</v>
      </c>
      <c r="T90" s="279">
        <f>S90*H90</f>
        <v>0</v>
      </c>
      <c r="U90" s="38"/>
      <c r="V90" s="38"/>
      <c r="W90" s="38"/>
      <c r="X90" s="38"/>
      <c r="Y90" s="38"/>
      <c r="Z90" s="38"/>
      <c r="AA90" s="38"/>
      <c r="AB90" s="38"/>
      <c r="AC90" s="38"/>
      <c r="AD90" s="38"/>
      <c r="AE90" s="38"/>
      <c r="AR90" s="237" t="s">
        <v>306</v>
      </c>
      <c r="AT90" s="237" t="s">
        <v>144</v>
      </c>
      <c r="AU90" s="237" t="s">
        <v>81</v>
      </c>
      <c r="AY90" s="17" t="s">
        <v>141</v>
      </c>
      <c r="BE90" s="238">
        <f>IF(N90="základní",J90,0)</f>
        <v>0</v>
      </c>
      <c r="BF90" s="238">
        <f>IF(N90="snížená",J90,0)</f>
        <v>0</v>
      </c>
      <c r="BG90" s="238">
        <f>IF(N90="zákl. přenesená",J90,0)</f>
        <v>0</v>
      </c>
      <c r="BH90" s="238">
        <f>IF(N90="sníž. přenesená",J90,0)</f>
        <v>0</v>
      </c>
      <c r="BI90" s="238">
        <f>IF(N90="nulová",J90,0)</f>
        <v>0</v>
      </c>
      <c r="BJ90" s="17" t="s">
        <v>79</v>
      </c>
      <c r="BK90" s="238">
        <f>ROUND(I90*H90,2)</f>
        <v>0</v>
      </c>
      <c r="BL90" s="17" t="s">
        <v>306</v>
      </c>
      <c r="BM90" s="237" t="s">
        <v>376</v>
      </c>
    </row>
    <row r="91" s="2" customFormat="1" ht="6.96" customHeight="1">
      <c r="A91" s="38"/>
      <c r="B91" s="59"/>
      <c r="C91" s="60"/>
      <c r="D91" s="60"/>
      <c r="E91" s="60"/>
      <c r="F91" s="60"/>
      <c r="G91" s="60"/>
      <c r="H91" s="60"/>
      <c r="I91" s="175"/>
      <c r="J91" s="60"/>
      <c r="K91" s="60"/>
      <c r="L91" s="44"/>
      <c r="M91" s="38"/>
      <c r="O91" s="38"/>
      <c r="P91" s="38"/>
      <c r="Q91" s="38"/>
      <c r="R91" s="38"/>
      <c r="S91" s="38"/>
      <c r="T91" s="38"/>
      <c r="U91" s="38"/>
      <c r="V91" s="38"/>
      <c r="W91" s="38"/>
      <c r="X91" s="38"/>
      <c r="Y91" s="38"/>
      <c r="Z91" s="38"/>
      <c r="AA91" s="38"/>
      <c r="AB91" s="38"/>
      <c r="AC91" s="38"/>
      <c r="AD91" s="38"/>
      <c r="AE91" s="38"/>
    </row>
  </sheetData>
  <sheetProtection sheet="1" autoFilter="0" formatColumns="0" formatRows="0" objects="1" scenarios="1" spinCount="100000" saltValue="bvxcHxunJNeTmaW0kiP5v7u+MOGvoBGAHVszrNiXgqFHR8cGwEcUHZcH3WcdK0HTFxqgNZHbNf7fPfAH5liArg==" hashValue="N/Yb6ztZnAAp0rqJO3YHuYYUEsgeBjl/bRwLf+nv09UjRX+et8SFu6puuq4A61CiEhvn3oTEjrceWFSG9FGW9w==" algorithmName="SHA-512" password="CC35"/>
  <autoFilter ref="C86:K90"/>
  <mergeCells count="12">
    <mergeCell ref="E7:H7"/>
    <mergeCell ref="E9:H9"/>
    <mergeCell ref="E11:H11"/>
    <mergeCell ref="E20:H20"/>
    <mergeCell ref="E29:H29"/>
    <mergeCell ref="E50:H50"/>
    <mergeCell ref="E52:H52"/>
    <mergeCell ref="E54:H54"/>
    <mergeCell ref="E75:H75"/>
    <mergeCell ref="E77:H77"/>
    <mergeCell ref="E79:H79"/>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11.xml><?xml version="1.0" encoding="utf-8"?>
<worksheet xmlns:r="http://schemas.openxmlformats.org/officeDocument/2006/relationships" xmlns="http://schemas.openxmlformats.org/spreadsheetml/2006/main">
  <sheetPr>
    <pageSetUpPr fitToPage="1"/>
  </sheetPr>
  <sheetViews>
    <sheetView showGridLines="0" zoomScale="110" zoomScaleNormal="110" zoomScaleSheetLayoutView="60" zoomScalePageLayoutView="100" workbookViewId="0"/>
  </sheetViews>
  <sheetFormatPr defaultRowHeight="13.5"/>
  <cols>
    <col min="1" max="1" width="8.33" style="283" customWidth="1"/>
    <col min="2" max="2" width="1.664063" style="283" customWidth="1"/>
    <col min="3" max="4" width="5" style="283" customWidth="1"/>
    <col min="5" max="5" width="11.67" style="283" customWidth="1"/>
    <col min="6" max="6" width="9.17" style="283" customWidth="1"/>
    <col min="7" max="7" width="5" style="283" customWidth="1"/>
    <col min="8" max="8" width="77.83" style="283" customWidth="1"/>
    <col min="9" max="10" width="20" style="283" customWidth="1"/>
    <col min="11" max="11" width="1.664063" style="283" customWidth="1"/>
  </cols>
  <sheetData>
    <row r="1" s="1" customFormat="1" ht="37.5" customHeight="1"/>
    <row r="2" s="1" customFormat="1" ht="7.5" customHeight="1">
      <c r="B2" s="284"/>
      <c r="C2" s="285"/>
      <c r="D2" s="285"/>
      <c r="E2" s="285"/>
      <c r="F2" s="285"/>
      <c r="G2" s="285"/>
      <c r="H2" s="285"/>
      <c r="I2" s="285"/>
      <c r="J2" s="285"/>
      <c r="K2" s="286"/>
    </row>
    <row r="3" s="15" customFormat="1" ht="45" customHeight="1">
      <c r="B3" s="287"/>
      <c r="C3" s="288" t="s">
        <v>377</v>
      </c>
      <c r="D3" s="288"/>
      <c r="E3" s="288"/>
      <c r="F3" s="288"/>
      <c r="G3" s="288"/>
      <c r="H3" s="288"/>
      <c r="I3" s="288"/>
      <c r="J3" s="288"/>
      <c r="K3" s="289"/>
    </row>
    <row r="4" s="1" customFormat="1" ht="25.5" customHeight="1">
      <c r="B4" s="290"/>
      <c r="C4" s="291" t="s">
        <v>378</v>
      </c>
      <c r="D4" s="291"/>
      <c r="E4" s="291"/>
      <c r="F4" s="291"/>
      <c r="G4" s="291"/>
      <c r="H4" s="291"/>
      <c r="I4" s="291"/>
      <c r="J4" s="291"/>
      <c r="K4" s="292"/>
    </row>
    <row r="5" s="1" customFormat="1" ht="5.25" customHeight="1">
      <c r="B5" s="290"/>
      <c r="C5" s="293"/>
      <c r="D5" s="293"/>
      <c r="E5" s="293"/>
      <c r="F5" s="293"/>
      <c r="G5" s="293"/>
      <c r="H5" s="293"/>
      <c r="I5" s="293"/>
      <c r="J5" s="293"/>
      <c r="K5" s="292"/>
    </row>
    <row r="6" s="1" customFormat="1" ht="15" customHeight="1">
      <c r="B6" s="290"/>
      <c r="C6" s="294" t="s">
        <v>379</v>
      </c>
      <c r="D6" s="294"/>
      <c r="E6" s="294"/>
      <c r="F6" s="294"/>
      <c r="G6" s="294"/>
      <c r="H6" s="294"/>
      <c r="I6" s="294"/>
      <c r="J6" s="294"/>
      <c r="K6" s="292"/>
    </row>
    <row r="7" s="1" customFormat="1" ht="15" customHeight="1">
      <c r="B7" s="295"/>
      <c r="C7" s="294" t="s">
        <v>380</v>
      </c>
      <c r="D7" s="294"/>
      <c r="E7" s="294"/>
      <c r="F7" s="294"/>
      <c r="G7" s="294"/>
      <c r="H7" s="294"/>
      <c r="I7" s="294"/>
      <c r="J7" s="294"/>
      <c r="K7" s="292"/>
    </row>
    <row r="8" s="1" customFormat="1" ht="12.75" customHeight="1">
      <c r="B8" s="295"/>
      <c r="C8" s="294"/>
      <c r="D8" s="294"/>
      <c r="E8" s="294"/>
      <c r="F8" s="294"/>
      <c r="G8" s="294"/>
      <c r="H8" s="294"/>
      <c r="I8" s="294"/>
      <c r="J8" s="294"/>
      <c r="K8" s="292"/>
    </row>
    <row r="9" s="1" customFormat="1" ht="15" customHeight="1">
      <c r="B9" s="295"/>
      <c r="C9" s="294" t="s">
        <v>381</v>
      </c>
      <c r="D9" s="294"/>
      <c r="E9" s="294"/>
      <c r="F9" s="294"/>
      <c r="G9" s="294"/>
      <c r="H9" s="294"/>
      <c r="I9" s="294"/>
      <c r="J9" s="294"/>
      <c r="K9" s="292"/>
    </row>
    <row r="10" s="1" customFormat="1" ht="15" customHeight="1">
      <c r="B10" s="295"/>
      <c r="C10" s="294"/>
      <c r="D10" s="294" t="s">
        <v>382</v>
      </c>
      <c r="E10" s="294"/>
      <c r="F10" s="294"/>
      <c r="G10" s="294"/>
      <c r="H10" s="294"/>
      <c r="I10" s="294"/>
      <c r="J10" s="294"/>
      <c r="K10" s="292"/>
    </row>
    <row r="11" s="1" customFormat="1" ht="15" customHeight="1">
      <c r="B11" s="295"/>
      <c r="C11" s="296"/>
      <c r="D11" s="294" t="s">
        <v>383</v>
      </c>
      <c r="E11" s="294"/>
      <c r="F11" s="294"/>
      <c r="G11" s="294"/>
      <c r="H11" s="294"/>
      <c r="I11" s="294"/>
      <c r="J11" s="294"/>
      <c r="K11" s="292"/>
    </row>
    <row r="12" s="1" customFormat="1" ht="15" customHeight="1">
      <c r="B12" s="295"/>
      <c r="C12" s="296"/>
      <c r="D12" s="294"/>
      <c r="E12" s="294"/>
      <c r="F12" s="294"/>
      <c r="G12" s="294"/>
      <c r="H12" s="294"/>
      <c r="I12" s="294"/>
      <c r="J12" s="294"/>
      <c r="K12" s="292"/>
    </row>
    <row r="13" s="1" customFormat="1" ht="15" customHeight="1">
      <c r="B13" s="295"/>
      <c r="C13" s="296"/>
      <c r="D13" s="297" t="s">
        <v>384</v>
      </c>
      <c r="E13" s="294"/>
      <c r="F13" s="294"/>
      <c r="G13" s="294"/>
      <c r="H13" s="294"/>
      <c r="I13" s="294"/>
      <c r="J13" s="294"/>
      <c r="K13" s="292"/>
    </row>
    <row r="14" s="1" customFormat="1" ht="12.75" customHeight="1">
      <c r="B14" s="295"/>
      <c r="C14" s="296"/>
      <c r="D14" s="296"/>
      <c r="E14" s="296"/>
      <c r="F14" s="296"/>
      <c r="G14" s="296"/>
      <c r="H14" s="296"/>
      <c r="I14" s="296"/>
      <c r="J14" s="296"/>
      <c r="K14" s="292"/>
    </row>
    <row r="15" s="1" customFormat="1" ht="15" customHeight="1">
      <c r="B15" s="295"/>
      <c r="C15" s="296"/>
      <c r="D15" s="294" t="s">
        <v>385</v>
      </c>
      <c r="E15" s="294"/>
      <c r="F15" s="294"/>
      <c r="G15" s="294"/>
      <c r="H15" s="294"/>
      <c r="I15" s="294"/>
      <c r="J15" s="294"/>
      <c r="K15" s="292"/>
    </row>
    <row r="16" s="1" customFormat="1" ht="15" customHeight="1">
      <c r="B16" s="295"/>
      <c r="C16" s="296"/>
      <c r="D16" s="294" t="s">
        <v>386</v>
      </c>
      <c r="E16" s="294"/>
      <c r="F16" s="294"/>
      <c r="G16" s="294"/>
      <c r="H16" s="294"/>
      <c r="I16" s="294"/>
      <c r="J16" s="294"/>
      <c r="K16" s="292"/>
    </row>
    <row r="17" s="1" customFormat="1" ht="15" customHeight="1">
      <c r="B17" s="295"/>
      <c r="C17" s="296"/>
      <c r="D17" s="294" t="s">
        <v>387</v>
      </c>
      <c r="E17" s="294"/>
      <c r="F17" s="294"/>
      <c r="G17" s="294"/>
      <c r="H17" s="294"/>
      <c r="I17" s="294"/>
      <c r="J17" s="294"/>
      <c r="K17" s="292"/>
    </row>
    <row r="18" s="1" customFormat="1" ht="15" customHeight="1">
      <c r="B18" s="295"/>
      <c r="C18" s="296"/>
      <c r="D18" s="296"/>
      <c r="E18" s="298" t="s">
        <v>78</v>
      </c>
      <c r="F18" s="294" t="s">
        <v>388</v>
      </c>
      <c r="G18" s="294"/>
      <c r="H18" s="294"/>
      <c r="I18" s="294"/>
      <c r="J18" s="294"/>
      <c r="K18" s="292"/>
    </row>
    <row r="19" s="1" customFormat="1" ht="15" customHeight="1">
      <c r="B19" s="295"/>
      <c r="C19" s="296"/>
      <c r="D19" s="296"/>
      <c r="E19" s="298" t="s">
        <v>389</v>
      </c>
      <c r="F19" s="294" t="s">
        <v>390</v>
      </c>
      <c r="G19" s="294"/>
      <c r="H19" s="294"/>
      <c r="I19" s="294"/>
      <c r="J19" s="294"/>
      <c r="K19" s="292"/>
    </row>
    <row r="20" s="1" customFormat="1" ht="15" customHeight="1">
      <c r="B20" s="295"/>
      <c r="C20" s="296"/>
      <c r="D20" s="296"/>
      <c r="E20" s="298" t="s">
        <v>391</v>
      </c>
      <c r="F20" s="294" t="s">
        <v>392</v>
      </c>
      <c r="G20" s="294"/>
      <c r="H20" s="294"/>
      <c r="I20" s="294"/>
      <c r="J20" s="294"/>
      <c r="K20" s="292"/>
    </row>
    <row r="21" s="1" customFormat="1" ht="15" customHeight="1">
      <c r="B21" s="295"/>
      <c r="C21" s="296"/>
      <c r="D21" s="296"/>
      <c r="E21" s="298" t="s">
        <v>393</v>
      </c>
      <c r="F21" s="294" t="s">
        <v>394</v>
      </c>
      <c r="G21" s="294"/>
      <c r="H21" s="294"/>
      <c r="I21" s="294"/>
      <c r="J21" s="294"/>
      <c r="K21" s="292"/>
    </row>
    <row r="22" s="1" customFormat="1" ht="15" customHeight="1">
      <c r="B22" s="295"/>
      <c r="C22" s="296"/>
      <c r="D22" s="296"/>
      <c r="E22" s="298" t="s">
        <v>395</v>
      </c>
      <c r="F22" s="294" t="s">
        <v>396</v>
      </c>
      <c r="G22" s="294"/>
      <c r="H22" s="294"/>
      <c r="I22" s="294"/>
      <c r="J22" s="294"/>
      <c r="K22" s="292"/>
    </row>
    <row r="23" s="1" customFormat="1" ht="15" customHeight="1">
      <c r="B23" s="295"/>
      <c r="C23" s="296"/>
      <c r="D23" s="296"/>
      <c r="E23" s="298" t="s">
        <v>85</v>
      </c>
      <c r="F23" s="294" t="s">
        <v>397</v>
      </c>
      <c r="G23" s="294"/>
      <c r="H23" s="294"/>
      <c r="I23" s="294"/>
      <c r="J23" s="294"/>
      <c r="K23" s="292"/>
    </row>
    <row r="24" s="1" customFormat="1" ht="12.75" customHeight="1">
      <c r="B24" s="295"/>
      <c r="C24" s="296"/>
      <c r="D24" s="296"/>
      <c r="E24" s="296"/>
      <c r="F24" s="296"/>
      <c r="G24" s="296"/>
      <c r="H24" s="296"/>
      <c r="I24" s="296"/>
      <c r="J24" s="296"/>
      <c r="K24" s="292"/>
    </row>
    <row r="25" s="1" customFormat="1" ht="15" customHeight="1">
      <c r="B25" s="295"/>
      <c r="C25" s="294" t="s">
        <v>398</v>
      </c>
      <c r="D25" s="294"/>
      <c r="E25" s="294"/>
      <c r="F25" s="294"/>
      <c r="G25" s="294"/>
      <c r="H25" s="294"/>
      <c r="I25" s="294"/>
      <c r="J25" s="294"/>
      <c r="K25" s="292"/>
    </row>
    <row r="26" s="1" customFormat="1" ht="15" customHeight="1">
      <c r="B26" s="295"/>
      <c r="C26" s="294" t="s">
        <v>399</v>
      </c>
      <c r="D26" s="294"/>
      <c r="E26" s="294"/>
      <c r="F26" s="294"/>
      <c r="G26" s="294"/>
      <c r="H26" s="294"/>
      <c r="I26" s="294"/>
      <c r="J26" s="294"/>
      <c r="K26" s="292"/>
    </row>
    <row r="27" s="1" customFormat="1" ht="15" customHeight="1">
      <c r="B27" s="295"/>
      <c r="C27" s="294"/>
      <c r="D27" s="294" t="s">
        <v>400</v>
      </c>
      <c r="E27" s="294"/>
      <c r="F27" s="294"/>
      <c r="G27" s="294"/>
      <c r="H27" s="294"/>
      <c r="I27" s="294"/>
      <c r="J27" s="294"/>
      <c r="K27" s="292"/>
    </row>
    <row r="28" s="1" customFormat="1" ht="15" customHeight="1">
      <c r="B28" s="295"/>
      <c r="C28" s="296"/>
      <c r="D28" s="294" t="s">
        <v>401</v>
      </c>
      <c r="E28" s="294"/>
      <c r="F28" s="294"/>
      <c r="G28" s="294"/>
      <c r="H28" s="294"/>
      <c r="I28" s="294"/>
      <c r="J28" s="294"/>
      <c r="K28" s="292"/>
    </row>
    <row r="29" s="1" customFormat="1" ht="12.75" customHeight="1">
      <c r="B29" s="295"/>
      <c r="C29" s="296"/>
      <c r="D29" s="296"/>
      <c r="E29" s="296"/>
      <c r="F29" s="296"/>
      <c r="G29" s="296"/>
      <c r="H29" s="296"/>
      <c r="I29" s="296"/>
      <c r="J29" s="296"/>
      <c r="K29" s="292"/>
    </row>
    <row r="30" s="1" customFormat="1" ht="15" customHeight="1">
      <c r="B30" s="295"/>
      <c r="C30" s="296"/>
      <c r="D30" s="294" t="s">
        <v>402</v>
      </c>
      <c r="E30" s="294"/>
      <c r="F30" s="294"/>
      <c r="G30" s="294"/>
      <c r="H30" s="294"/>
      <c r="I30" s="294"/>
      <c r="J30" s="294"/>
      <c r="K30" s="292"/>
    </row>
    <row r="31" s="1" customFormat="1" ht="15" customHeight="1">
      <c r="B31" s="295"/>
      <c r="C31" s="296"/>
      <c r="D31" s="294" t="s">
        <v>403</v>
      </c>
      <c r="E31" s="294"/>
      <c r="F31" s="294"/>
      <c r="G31" s="294"/>
      <c r="H31" s="294"/>
      <c r="I31" s="294"/>
      <c r="J31" s="294"/>
      <c r="K31" s="292"/>
    </row>
    <row r="32" s="1" customFormat="1" ht="12.75" customHeight="1">
      <c r="B32" s="295"/>
      <c r="C32" s="296"/>
      <c r="D32" s="296"/>
      <c r="E32" s="296"/>
      <c r="F32" s="296"/>
      <c r="G32" s="296"/>
      <c r="H32" s="296"/>
      <c r="I32" s="296"/>
      <c r="J32" s="296"/>
      <c r="K32" s="292"/>
    </row>
    <row r="33" s="1" customFormat="1" ht="15" customHeight="1">
      <c r="B33" s="295"/>
      <c r="C33" s="296"/>
      <c r="D33" s="294" t="s">
        <v>404</v>
      </c>
      <c r="E33" s="294"/>
      <c r="F33" s="294"/>
      <c r="G33" s="294"/>
      <c r="H33" s="294"/>
      <c r="I33" s="294"/>
      <c r="J33" s="294"/>
      <c r="K33" s="292"/>
    </row>
    <row r="34" s="1" customFormat="1" ht="15" customHeight="1">
      <c r="B34" s="295"/>
      <c r="C34" s="296"/>
      <c r="D34" s="294" t="s">
        <v>405</v>
      </c>
      <c r="E34" s="294"/>
      <c r="F34" s="294"/>
      <c r="G34" s="294"/>
      <c r="H34" s="294"/>
      <c r="I34" s="294"/>
      <c r="J34" s="294"/>
      <c r="K34" s="292"/>
    </row>
    <row r="35" s="1" customFormat="1" ht="15" customHeight="1">
      <c r="B35" s="295"/>
      <c r="C35" s="296"/>
      <c r="D35" s="294" t="s">
        <v>406</v>
      </c>
      <c r="E35" s="294"/>
      <c r="F35" s="294"/>
      <c r="G35" s="294"/>
      <c r="H35" s="294"/>
      <c r="I35" s="294"/>
      <c r="J35" s="294"/>
      <c r="K35" s="292"/>
    </row>
    <row r="36" s="1" customFormat="1" ht="15" customHeight="1">
      <c r="B36" s="295"/>
      <c r="C36" s="296"/>
      <c r="D36" s="294"/>
      <c r="E36" s="297" t="s">
        <v>127</v>
      </c>
      <c r="F36" s="294"/>
      <c r="G36" s="294" t="s">
        <v>407</v>
      </c>
      <c r="H36" s="294"/>
      <c r="I36" s="294"/>
      <c r="J36" s="294"/>
      <c r="K36" s="292"/>
    </row>
    <row r="37" s="1" customFormat="1" ht="30.75" customHeight="1">
      <c r="B37" s="295"/>
      <c r="C37" s="296"/>
      <c r="D37" s="294"/>
      <c r="E37" s="297" t="s">
        <v>408</v>
      </c>
      <c r="F37" s="294"/>
      <c r="G37" s="294" t="s">
        <v>409</v>
      </c>
      <c r="H37" s="294"/>
      <c r="I37" s="294"/>
      <c r="J37" s="294"/>
      <c r="K37" s="292"/>
    </row>
    <row r="38" s="1" customFormat="1" ht="15" customHeight="1">
      <c r="B38" s="295"/>
      <c r="C38" s="296"/>
      <c r="D38" s="294"/>
      <c r="E38" s="297" t="s">
        <v>53</v>
      </c>
      <c r="F38" s="294"/>
      <c r="G38" s="294" t="s">
        <v>410</v>
      </c>
      <c r="H38" s="294"/>
      <c r="I38" s="294"/>
      <c r="J38" s="294"/>
      <c r="K38" s="292"/>
    </row>
    <row r="39" s="1" customFormat="1" ht="15" customHeight="1">
      <c r="B39" s="295"/>
      <c r="C39" s="296"/>
      <c r="D39" s="294"/>
      <c r="E39" s="297" t="s">
        <v>54</v>
      </c>
      <c r="F39" s="294"/>
      <c r="G39" s="294" t="s">
        <v>411</v>
      </c>
      <c r="H39" s="294"/>
      <c r="I39" s="294"/>
      <c r="J39" s="294"/>
      <c r="K39" s="292"/>
    </row>
    <row r="40" s="1" customFormat="1" ht="15" customHeight="1">
      <c r="B40" s="295"/>
      <c r="C40" s="296"/>
      <c r="D40" s="294"/>
      <c r="E40" s="297" t="s">
        <v>128</v>
      </c>
      <c r="F40" s="294"/>
      <c r="G40" s="294" t="s">
        <v>412</v>
      </c>
      <c r="H40" s="294"/>
      <c r="I40" s="294"/>
      <c r="J40" s="294"/>
      <c r="K40" s="292"/>
    </row>
    <row r="41" s="1" customFormat="1" ht="15" customHeight="1">
      <c r="B41" s="295"/>
      <c r="C41" s="296"/>
      <c r="D41" s="294"/>
      <c r="E41" s="297" t="s">
        <v>129</v>
      </c>
      <c r="F41" s="294"/>
      <c r="G41" s="294" t="s">
        <v>413</v>
      </c>
      <c r="H41" s="294"/>
      <c r="I41" s="294"/>
      <c r="J41" s="294"/>
      <c r="K41" s="292"/>
    </row>
    <row r="42" s="1" customFormat="1" ht="15" customHeight="1">
      <c r="B42" s="295"/>
      <c r="C42" s="296"/>
      <c r="D42" s="294"/>
      <c r="E42" s="297" t="s">
        <v>414</v>
      </c>
      <c r="F42" s="294"/>
      <c r="G42" s="294" t="s">
        <v>415</v>
      </c>
      <c r="H42" s="294"/>
      <c r="I42" s="294"/>
      <c r="J42" s="294"/>
      <c r="K42" s="292"/>
    </row>
    <row r="43" s="1" customFormat="1" ht="15" customHeight="1">
      <c r="B43" s="295"/>
      <c r="C43" s="296"/>
      <c r="D43" s="294"/>
      <c r="E43" s="297"/>
      <c r="F43" s="294"/>
      <c r="G43" s="294" t="s">
        <v>416</v>
      </c>
      <c r="H43" s="294"/>
      <c r="I43" s="294"/>
      <c r="J43" s="294"/>
      <c r="K43" s="292"/>
    </row>
    <row r="44" s="1" customFormat="1" ht="15" customHeight="1">
      <c r="B44" s="295"/>
      <c r="C44" s="296"/>
      <c r="D44" s="294"/>
      <c r="E44" s="297" t="s">
        <v>417</v>
      </c>
      <c r="F44" s="294"/>
      <c r="G44" s="294" t="s">
        <v>418</v>
      </c>
      <c r="H44" s="294"/>
      <c r="I44" s="294"/>
      <c r="J44" s="294"/>
      <c r="K44" s="292"/>
    </row>
    <row r="45" s="1" customFormat="1" ht="15" customHeight="1">
      <c r="B45" s="295"/>
      <c r="C45" s="296"/>
      <c r="D45" s="294"/>
      <c r="E45" s="297" t="s">
        <v>131</v>
      </c>
      <c r="F45" s="294"/>
      <c r="G45" s="294" t="s">
        <v>419</v>
      </c>
      <c r="H45" s="294"/>
      <c r="I45" s="294"/>
      <c r="J45" s="294"/>
      <c r="K45" s="292"/>
    </row>
    <row r="46" s="1" customFormat="1" ht="12.75" customHeight="1">
      <c r="B46" s="295"/>
      <c r="C46" s="296"/>
      <c r="D46" s="294"/>
      <c r="E46" s="294"/>
      <c r="F46" s="294"/>
      <c r="G46" s="294"/>
      <c r="H46" s="294"/>
      <c r="I46" s="294"/>
      <c r="J46" s="294"/>
      <c r="K46" s="292"/>
    </row>
    <row r="47" s="1" customFormat="1" ht="15" customHeight="1">
      <c r="B47" s="295"/>
      <c r="C47" s="296"/>
      <c r="D47" s="294" t="s">
        <v>420</v>
      </c>
      <c r="E47" s="294"/>
      <c r="F47" s="294"/>
      <c r="G47" s="294"/>
      <c r="H47" s="294"/>
      <c r="I47" s="294"/>
      <c r="J47" s="294"/>
      <c r="K47" s="292"/>
    </row>
    <row r="48" s="1" customFormat="1" ht="15" customHeight="1">
      <c r="B48" s="295"/>
      <c r="C48" s="296"/>
      <c r="D48" s="296"/>
      <c r="E48" s="294" t="s">
        <v>421</v>
      </c>
      <c r="F48" s="294"/>
      <c r="G48" s="294"/>
      <c r="H48" s="294"/>
      <c r="I48" s="294"/>
      <c r="J48" s="294"/>
      <c r="K48" s="292"/>
    </row>
    <row r="49" s="1" customFormat="1" ht="15" customHeight="1">
      <c r="B49" s="295"/>
      <c r="C49" s="296"/>
      <c r="D49" s="296"/>
      <c r="E49" s="294" t="s">
        <v>422</v>
      </c>
      <c r="F49" s="294"/>
      <c r="G49" s="294"/>
      <c r="H49" s="294"/>
      <c r="I49" s="294"/>
      <c r="J49" s="294"/>
      <c r="K49" s="292"/>
    </row>
    <row r="50" s="1" customFormat="1" ht="15" customHeight="1">
      <c r="B50" s="295"/>
      <c r="C50" s="296"/>
      <c r="D50" s="296"/>
      <c r="E50" s="294" t="s">
        <v>423</v>
      </c>
      <c r="F50" s="294"/>
      <c r="G50" s="294"/>
      <c r="H50" s="294"/>
      <c r="I50" s="294"/>
      <c r="J50" s="294"/>
      <c r="K50" s="292"/>
    </row>
    <row r="51" s="1" customFormat="1" ht="15" customHeight="1">
      <c r="B51" s="295"/>
      <c r="C51" s="296"/>
      <c r="D51" s="294" t="s">
        <v>424</v>
      </c>
      <c r="E51" s="294"/>
      <c r="F51" s="294"/>
      <c r="G51" s="294"/>
      <c r="H51" s="294"/>
      <c r="I51" s="294"/>
      <c r="J51" s="294"/>
      <c r="K51" s="292"/>
    </row>
    <row r="52" s="1" customFormat="1" ht="25.5" customHeight="1">
      <c r="B52" s="290"/>
      <c r="C52" s="291" t="s">
        <v>425</v>
      </c>
      <c r="D52" s="291"/>
      <c r="E52" s="291"/>
      <c r="F52" s="291"/>
      <c r="G52" s="291"/>
      <c r="H52" s="291"/>
      <c r="I52" s="291"/>
      <c r="J52" s="291"/>
      <c r="K52" s="292"/>
    </row>
    <row r="53" s="1" customFormat="1" ht="5.25" customHeight="1">
      <c r="B53" s="290"/>
      <c r="C53" s="293"/>
      <c r="D53" s="293"/>
      <c r="E53" s="293"/>
      <c r="F53" s="293"/>
      <c r="G53" s="293"/>
      <c r="H53" s="293"/>
      <c r="I53" s="293"/>
      <c r="J53" s="293"/>
      <c r="K53" s="292"/>
    </row>
    <row r="54" s="1" customFormat="1" ht="15" customHeight="1">
      <c r="B54" s="290"/>
      <c r="C54" s="294" t="s">
        <v>426</v>
      </c>
      <c r="D54" s="294"/>
      <c r="E54" s="294"/>
      <c r="F54" s="294"/>
      <c r="G54" s="294"/>
      <c r="H54" s="294"/>
      <c r="I54" s="294"/>
      <c r="J54" s="294"/>
      <c r="K54" s="292"/>
    </row>
    <row r="55" s="1" customFormat="1" ht="15" customHeight="1">
      <c r="B55" s="290"/>
      <c r="C55" s="294" t="s">
        <v>427</v>
      </c>
      <c r="D55" s="294"/>
      <c r="E55" s="294"/>
      <c r="F55" s="294"/>
      <c r="G55" s="294"/>
      <c r="H55" s="294"/>
      <c r="I55" s="294"/>
      <c r="J55" s="294"/>
      <c r="K55" s="292"/>
    </row>
    <row r="56" s="1" customFormat="1" ht="12.75" customHeight="1">
      <c r="B56" s="290"/>
      <c r="C56" s="294"/>
      <c r="D56" s="294"/>
      <c r="E56" s="294"/>
      <c r="F56" s="294"/>
      <c r="G56" s="294"/>
      <c r="H56" s="294"/>
      <c r="I56" s="294"/>
      <c r="J56" s="294"/>
      <c r="K56" s="292"/>
    </row>
    <row r="57" s="1" customFormat="1" ht="15" customHeight="1">
      <c r="B57" s="290"/>
      <c r="C57" s="294" t="s">
        <v>428</v>
      </c>
      <c r="D57" s="294"/>
      <c r="E57" s="294"/>
      <c r="F57" s="294"/>
      <c r="G57" s="294"/>
      <c r="H57" s="294"/>
      <c r="I57" s="294"/>
      <c r="J57" s="294"/>
      <c r="K57" s="292"/>
    </row>
    <row r="58" s="1" customFormat="1" ht="15" customHeight="1">
      <c r="B58" s="290"/>
      <c r="C58" s="296"/>
      <c r="D58" s="294" t="s">
        <v>429</v>
      </c>
      <c r="E58" s="294"/>
      <c r="F58" s="294"/>
      <c r="G58" s="294"/>
      <c r="H58" s="294"/>
      <c r="I58" s="294"/>
      <c r="J58" s="294"/>
      <c r="K58" s="292"/>
    </row>
    <row r="59" s="1" customFormat="1" ht="15" customHeight="1">
      <c r="B59" s="290"/>
      <c r="C59" s="296"/>
      <c r="D59" s="294" t="s">
        <v>430</v>
      </c>
      <c r="E59" s="294"/>
      <c r="F59" s="294"/>
      <c r="G59" s="294"/>
      <c r="H59" s="294"/>
      <c r="I59" s="294"/>
      <c r="J59" s="294"/>
      <c r="K59" s="292"/>
    </row>
    <row r="60" s="1" customFormat="1" ht="15" customHeight="1">
      <c r="B60" s="290"/>
      <c r="C60" s="296"/>
      <c r="D60" s="294" t="s">
        <v>431</v>
      </c>
      <c r="E60" s="294"/>
      <c r="F60" s="294"/>
      <c r="G60" s="294"/>
      <c r="H60" s="294"/>
      <c r="I60" s="294"/>
      <c r="J60" s="294"/>
      <c r="K60" s="292"/>
    </row>
    <row r="61" s="1" customFormat="1" ht="15" customHeight="1">
      <c r="B61" s="290"/>
      <c r="C61" s="296"/>
      <c r="D61" s="294" t="s">
        <v>432</v>
      </c>
      <c r="E61" s="294"/>
      <c r="F61" s="294"/>
      <c r="G61" s="294"/>
      <c r="H61" s="294"/>
      <c r="I61" s="294"/>
      <c r="J61" s="294"/>
      <c r="K61" s="292"/>
    </row>
    <row r="62" s="1" customFormat="1" ht="15" customHeight="1">
      <c r="B62" s="290"/>
      <c r="C62" s="296"/>
      <c r="D62" s="299" t="s">
        <v>433</v>
      </c>
      <c r="E62" s="299"/>
      <c r="F62" s="299"/>
      <c r="G62" s="299"/>
      <c r="H62" s="299"/>
      <c r="I62" s="299"/>
      <c r="J62" s="299"/>
      <c r="K62" s="292"/>
    </row>
    <row r="63" s="1" customFormat="1" ht="15" customHeight="1">
      <c r="B63" s="290"/>
      <c r="C63" s="296"/>
      <c r="D63" s="294" t="s">
        <v>434</v>
      </c>
      <c r="E63" s="294"/>
      <c r="F63" s="294"/>
      <c r="G63" s="294"/>
      <c r="H63" s="294"/>
      <c r="I63" s="294"/>
      <c r="J63" s="294"/>
      <c r="K63" s="292"/>
    </row>
    <row r="64" s="1" customFormat="1" ht="12.75" customHeight="1">
      <c r="B64" s="290"/>
      <c r="C64" s="296"/>
      <c r="D64" s="296"/>
      <c r="E64" s="300"/>
      <c r="F64" s="296"/>
      <c r="G64" s="296"/>
      <c r="H64" s="296"/>
      <c r="I64" s="296"/>
      <c r="J64" s="296"/>
      <c r="K64" s="292"/>
    </row>
    <row r="65" s="1" customFormat="1" ht="15" customHeight="1">
      <c r="B65" s="290"/>
      <c r="C65" s="296"/>
      <c r="D65" s="294" t="s">
        <v>435</v>
      </c>
      <c r="E65" s="294"/>
      <c r="F65" s="294"/>
      <c r="G65" s="294"/>
      <c r="H65" s="294"/>
      <c r="I65" s="294"/>
      <c r="J65" s="294"/>
      <c r="K65" s="292"/>
    </row>
    <row r="66" s="1" customFormat="1" ht="15" customHeight="1">
      <c r="B66" s="290"/>
      <c r="C66" s="296"/>
      <c r="D66" s="299" t="s">
        <v>436</v>
      </c>
      <c r="E66" s="299"/>
      <c r="F66" s="299"/>
      <c r="G66" s="299"/>
      <c r="H66" s="299"/>
      <c r="I66" s="299"/>
      <c r="J66" s="299"/>
      <c r="K66" s="292"/>
    </row>
    <row r="67" s="1" customFormat="1" ht="15" customHeight="1">
      <c r="B67" s="290"/>
      <c r="C67" s="296"/>
      <c r="D67" s="294" t="s">
        <v>437</v>
      </c>
      <c r="E67" s="294"/>
      <c r="F67" s="294"/>
      <c r="G67" s="294"/>
      <c r="H67" s="294"/>
      <c r="I67" s="294"/>
      <c r="J67" s="294"/>
      <c r="K67" s="292"/>
    </row>
    <row r="68" s="1" customFormat="1" ht="15" customHeight="1">
      <c r="B68" s="290"/>
      <c r="C68" s="296"/>
      <c r="D68" s="294" t="s">
        <v>438</v>
      </c>
      <c r="E68" s="294"/>
      <c r="F68" s="294"/>
      <c r="G68" s="294"/>
      <c r="H68" s="294"/>
      <c r="I68" s="294"/>
      <c r="J68" s="294"/>
      <c r="K68" s="292"/>
    </row>
    <row r="69" s="1" customFormat="1" ht="15" customHeight="1">
      <c r="B69" s="290"/>
      <c r="C69" s="296"/>
      <c r="D69" s="294" t="s">
        <v>439</v>
      </c>
      <c r="E69" s="294"/>
      <c r="F69" s="294"/>
      <c r="G69" s="294"/>
      <c r="H69" s="294"/>
      <c r="I69" s="294"/>
      <c r="J69" s="294"/>
      <c r="K69" s="292"/>
    </row>
    <row r="70" s="1" customFormat="1" ht="15" customHeight="1">
      <c r="B70" s="290"/>
      <c r="C70" s="296"/>
      <c r="D70" s="294" t="s">
        <v>440</v>
      </c>
      <c r="E70" s="294"/>
      <c r="F70" s="294"/>
      <c r="G70" s="294"/>
      <c r="H70" s="294"/>
      <c r="I70" s="294"/>
      <c r="J70" s="294"/>
      <c r="K70" s="292"/>
    </row>
    <row r="71" s="1" customFormat="1" ht="12.75" customHeight="1">
      <c r="B71" s="301"/>
      <c r="C71" s="302"/>
      <c r="D71" s="302"/>
      <c r="E71" s="302"/>
      <c r="F71" s="302"/>
      <c r="G71" s="302"/>
      <c r="H71" s="302"/>
      <c r="I71" s="302"/>
      <c r="J71" s="302"/>
      <c r="K71" s="303"/>
    </row>
    <row r="72" s="1" customFormat="1" ht="18.75" customHeight="1">
      <c r="B72" s="304"/>
      <c r="C72" s="304"/>
      <c r="D72" s="304"/>
      <c r="E72" s="304"/>
      <c r="F72" s="304"/>
      <c r="G72" s="304"/>
      <c r="H72" s="304"/>
      <c r="I72" s="304"/>
      <c r="J72" s="304"/>
      <c r="K72" s="305"/>
    </row>
    <row r="73" s="1" customFormat="1" ht="18.75" customHeight="1">
      <c r="B73" s="305"/>
      <c r="C73" s="305"/>
      <c r="D73" s="305"/>
      <c r="E73" s="305"/>
      <c r="F73" s="305"/>
      <c r="G73" s="305"/>
      <c r="H73" s="305"/>
      <c r="I73" s="305"/>
      <c r="J73" s="305"/>
      <c r="K73" s="305"/>
    </row>
    <row r="74" s="1" customFormat="1" ht="7.5" customHeight="1">
      <c r="B74" s="306"/>
      <c r="C74" s="307"/>
      <c r="D74" s="307"/>
      <c r="E74" s="307"/>
      <c r="F74" s="307"/>
      <c r="G74" s="307"/>
      <c r="H74" s="307"/>
      <c r="I74" s="307"/>
      <c r="J74" s="307"/>
      <c r="K74" s="308"/>
    </row>
    <row r="75" s="1" customFormat="1" ht="45" customHeight="1">
      <c r="B75" s="309"/>
      <c r="C75" s="310" t="s">
        <v>441</v>
      </c>
      <c r="D75" s="310"/>
      <c r="E75" s="310"/>
      <c r="F75" s="310"/>
      <c r="G75" s="310"/>
      <c r="H75" s="310"/>
      <c r="I75" s="310"/>
      <c r="J75" s="310"/>
      <c r="K75" s="311"/>
    </row>
    <row r="76" s="1" customFormat="1" ht="17.25" customHeight="1">
      <c r="B76" s="309"/>
      <c r="C76" s="312" t="s">
        <v>442</v>
      </c>
      <c r="D76" s="312"/>
      <c r="E76" s="312"/>
      <c r="F76" s="312" t="s">
        <v>443</v>
      </c>
      <c r="G76" s="313"/>
      <c r="H76" s="312" t="s">
        <v>54</v>
      </c>
      <c r="I76" s="312" t="s">
        <v>57</v>
      </c>
      <c r="J76" s="312" t="s">
        <v>444</v>
      </c>
      <c r="K76" s="311"/>
    </row>
    <row r="77" s="1" customFormat="1" ht="17.25" customHeight="1">
      <c r="B77" s="309"/>
      <c r="C77" s="314" t="s">
        <v>445</v>
      </c>
      <c r="D77" s="314"/>
      <c r="E77" s="314"/>
      <c r="F77" s="315" t="s">
        <v>446</v>
      </c>
      <c r="G77" s="316"/>
      <c r="H77" s="314"/>
      <c r="I77" s="314"/>
      <c r="J77" s="314" t="s">
        <v>447</v>
      </c>
      <c r="K77" s="311"/>
    </row>
    <row r="78" s="1" customFormat="1" ht="5.25" customHeight="1">
      <c r="B78" s="309"/>
      <c r="C78" s="317"/>
      <c r="D78" s="317"/>
      <c r="E78" s="317"/>
      <c r="F78" s="317"/>
      <c r="G78" s="318"/>
      <c r="H78" s="317"/>
      <c r="I78" s="317"/>
      <c r="J78" s="317"/>
      <c r="K78" s="311"/>
    </row>
    <row r="79" s="1" customFormat="1" ht="15" customHeight="1">
      <c r="B79" s="309"/>
      <c r="C79" s="297" t="s">
        <v>53</v>
      </c>
      <c r="D79" s="317"/>
      <c r="E79" s="317"/>
      <c r="F79" s="319" t="s">
        <v>448</v>
      </c>
      <c r="G79" s="318"/>
      <c r="H79" s="297" t="s">
        <v>449</v>
      </c>
      <c r="I79" s="297" t="s">
        <v>450</v>
      </c>
      <c r="J79" s="297">
        <v>20</v>
      </c>
      <c r="K79" s="311"/>
    </row>
    <row r="80" s="1" customFormat="1" ht="15" customHeight="1">
      <c r="B80" s="309"/>
      <c r="C80" s="297" t="s">
        <v>451</v>
      </c>
      <c r="D80" s="297"/>
      <c r="E80" s="297"/>
      <c r="F80" s="319" t="s">
        <v>448</v>
      </c>
      <c r="G80" s="318"/>
      <c r="H80" s="297" t="s">
        <v>452</v>
      </c>
      <c r="I80" s="297" t="s">
        <v>450</v>
      </c>
      <c r="J80" s="297">
        <v>120</v>
      </c>
      <c r="K80" s="311"/>
    </row>
    <row r="81" s="1" customFormat="1" ht="15" customHeight="1">
      <c r="B81" s="320"/>
      <c r="C81" s="297" t="s">
        <v>453</v>
      </c>
      <c r="D81" s="297"/>
      <c r="E81" s="297"/>
      <c r="F81" s="319" t="s">
        <v>454</v>
      </c>
      <c r="G81" s="318"/>
      <c r="H81" s="297" t="s">
        <v>455</v>
      </c>
      <c r="I81" s="297" t="s">
        <v>450</v>
      </c>
      <c r="J81" s="297">
        <v>50</v>
      </c>
      <c r="K81" s="311"/>
    </row>
    <row r="82" s="1" customFormat="1" ht="15" customHeight="1">
      <c r="B82" s="320"/>
      <c r="C82" s="297" t="s">
        <v>456</v>
      </c>
      <c r="D82" s="297"/>
      <c r="E82" s="297"/>
      <c r="F82" s="319" t="s">
        <v>448</v>
      </c>
      <c r="G82" s="318"/>
      <c r="H82" s="297" t="s">
        <v>457</v>
      </c>
      <c r="I82" s="297" t="s">
        <v>458</v>
      </c>
      <c r="J82" s="297"/>
      <c r="K82" s="311"/>
    </row>
    <row r="83" s="1" customFormat="1" ht="15" customHeight="1">
      <c r="B83" s="320"/>
      <c r="C83" s="321" t="s">
        <v>459</v>
      </c>
      <c r="D83" s="321"/>
      <c r="E83" s="321"/>
      <c r="F83" s="322" t="s">
        <v>454</v>
      </c>
      <c r="G83" s="321"/>
      <c r="H83" s="321" t="s">
        <v>460</v>
      </c>
      <c r="I83" s="321" t="s">
        <v>450</v>
      </c>
      <c r="J83" s="321">
        <v>15</v>
      </c>
      <c r="K83" s="311"/>
    </row>
    <row r="84" s="1" customFormat="1" ht="15" customHeight="1">
      <c r="B84" s="320"/>
      <c r="C84" s="321" t="s">
        <v>461</v>
      </c>
      <c r="D84" s="321"/>
      <c r="E84" s="321"/>
      <c r="F84" s="322" t="s">
        <v>454</v>
      </c>
      <c r="G84" s="321"/>
      <c r="H84" s="321" t="s">
        <v>462</v>
      </c>
      <c r="I84" s="321" t="s">
        <v>450</v>
      </c>
      <c r="J84" s="321">
        <v>15</v>
      </c>
      <c r="K84" s="311"/>
    </row>
    <row r="85" s="1" customFormat="1" ht="15" customHeight="1">
      <c r="B85" s="320"/>
      <c r="C85" s="321" t="s">
        <v>463</v>
      </c>
      <c r="D85" s="321"/>
      <c r="E85" s="321"/>
      <c r="F85" s="322" t="s">
        <v>454</v>
      </c>
      <c r="G85" s="321"/>
      <c r="H85" s="321" t="s">
        <v>464</v>
      </c>
      <c r="I85" s="321" t="s">
        <v>450</v>
      </c>
      <c r="J85" s="321">
        <v>20</v>
      </c>
      <c r="K85" s="311"/>
    </row>
    <row r="86" s="1" customFormat="1" ht="15" customHeight="1">
      <c r="B86" s="320"/>
      <c r="C86" s="321" t="s">
        <v>465</v>
      </c>
      <c r="D86" s="321"/>
      <c r="E86" s="321"/>
      <c r="F86" s="322" t="s">
        <v>454</v>
      </c>
      <c r="G86" s="321"/>
      <c r="H86" s="321" t="s">
        <v>466</v>
      </c>
      <c r="I86" s="321" t="s">
        <v>450</v>
      </c>
      <c r="J86" s="321">
        <v>20</v>
      </c>
      <c r="K86" s="311"/>
    </row>
    <row r="87" s="1" customFormat="1" ht="15" customHeight="1">
      <c r="B87" s="320"/>
      <c r="C87" s="297" t="s">
        <v>467</v>
      </c>
      <c r="D87" s="297"/>
      <c r="E87" s="297"/>
      <c r="F87" s="319" t="s">
        <v>454</v>
      </c>
      <c r="G87" s="318"/>
      <c r="H87" s="297" t="s">
        <v>468</v>
      </c>
      <c r="I87" s="297" t="s">
        <v>450</v>
      </c>
      <c r="J87" s="297">
        <v>50</v>
      </c>
      <c r="K87" s="311"/>
    </row>
    <row r="88" s="1" customFormat="1" ht="15" customHeight="1">
      <c r="B88" s="320"/>
      <c r="C88" s="297" t="s">
        <v>469</v>
      </c>
      <c r="D88" s="297"/>
      <c r="E88" s="297"/>
      <c r="F88" s="319" t="s">
        <v>454</v>
      </c>
      <c r="G88" s="318"/>
      <c r="H88" s="297" t="s">
        <v>470</v>
      </c>
      <c r="I88" s="297" t="s">
        <v>450</v>
      </c>
      <c r="J88" s="297">
        <v>20</v>
      </c>
      <c r="K88" s="311"/>
    </row>
    <row r="89" s="1" customFormat="1" ht="15" customHeight="1">
      <c r="B89" s="320"/>
      <c r="C89" s="297" t="s">
        <v>471</v>
      </c>
      <c r="D89" s="297"/>
      <c r="E89" s="297"/>
      <c r="F89" s="319" t="s">
        <v>454</v>
      </c>
      <c r="G89" s="318"/>
      <c r="H89" s="297" t="s">
        <v>472</v>
      </c>
      <c r="I89" s="297" t="s">
        <v>450</v>
      </c>
      <c r="J89" s="297">
        <v>20</v>
      </c>
      <c r="K89" s="311"/>
    </row>
    <row r="90" s="1" customFormat="1" ht="15" customHeight="1">
      <c r="B90" s="320"/>
      <c r="C90" s="297" t="s">
        <v>473</v>
      </c>
      <c r="D90" s="297"/>
      <c r="E90" s="297"/>
      <c r="F90" s="319" t="s">
        <v>454</v>
      </c>
      <c r="G90" s="318"/>
      <c r="H90" s="297" t="s">
        <v>474</v>
      </c>
      <c r="I90" s="297" t="s">
        <v>450</v>
      </c>
      <c r="J90" s="297">
        <v>50</v>
      </c>
      <c r="K90" s="311"/>
    </row>
    <row r="91" s="1" customFormat="1" ht="15" customHeight="1">
      <c r="B91" s="320"/>
      <c r="C91" s="297" t="s">
        <v>475</v>
      </c>
      <c r="D91" s="297"/>
      <c r="E91" s="297"/>
      <c r="F91" s="319" t="s">
        <v>454</v>
      </c>
      <c r="G91" s="318"/>
      <c r="H91" s="297" t="s">
        <v>475</v>
      </c>
      <c r="I91" s="297" t="s">
        <v>450</v>
      </c>
      <c r="J91" s="297">
        <v>50</v>
      </c>
      <c r="K91" s="311"/>
    </row>
    <row r="92" s="1" customFormat="1" ht="15" customHeight="1">
      <c r="B92" s="320"/>
      <c r="C92" s="297" t="s">
        <v>476</v>
      </c>
      <c r="D92" s="297"/>
      <c r="E92" s="297"/>
      <c r="F92" s="319" t="s">
        <v>454</v>
      </c>
      <c r="G92" s="318"/>
      <c r="H92" s="297" t="s">
        <v>477</v>
      </c>
      <c r="I92" s="297" t="s">
        <v>450</v>
      </c>
      <c r="J92" s="297">
        <v>255</v>
      </c>
      <c r="K92" s="311"/>
    </row>
    <row r="93" s="1" customFormat="1" ht="15" customHeight="1">
      <c r="B93" s="320"/>
      <c r="C93" s="297" t="s">
        <v>478</v>
      </c>
      <c r="D93" s="297"/>
      <c r="E93" s="297"/>
      <c r="F93" s="319" t="s">
        <v>448</v>
      </c>
      <c r="G93" s="318"/>
      <c r="H93" s="297" t="s">
        <v>479</v>
      </c>
      <c r="I93" s="297" t="s">
        <v>480</v>
      </c>
      <c r="J93" s="297"/>
      <c r="K93" s="311"/>
    </row>
    <row r="94" s="1" customFormat="1" ht="15" customHeight="1">
      <c r="B94" s="320"/>
      <c r="C94" s="297" t="s">
        <v>481</v>
      </c>
      <c r="D94" s="297"/>
      <c r="E94" s="297"/>
      <c r="F94" s="319" t="s">
        <v>448</v>
      </c>
      <c r="G94" s="318"/>
      <c r="H94" s="297" t="s">
        <v>482</v>
      </c>
      <c r="I94" s="297" t="s">
        <v>483</v>
      </c>
      <c r="J94" s="297"/>
      <c r="K94" s="311"/>
    </row>
    <row r="95" s="1" customFormat="1" ht="15" customHeight="1">
      <c r="B95" s="320"/>
      <c r="C95" s="297" t="s">
        <v>484</v>
      </c>
      <c r="D95" s="297"/>
      <c r="E95" s="297"/>
      <c r="F95" s="319" t="s">
        <v>448</v>
      </c>
      <c r="G95" s="318"/>
      <c r="H95" s="297" t="s">
        <v>484</v>
      </c>
      <c r="I95" s="297" t="s">
        <v>483</v>
      </c>
      <c r="J95" s="297"/>
      <c r="K95" s="311"/>
    </row>
    <row r="96" s="1" customFormat="1" ht="15" customHeight="1">
      <c r="B96" s="320"/>
      <c r="C96" s="297" t="s">
        <v>38</v>
      </c>
      <c r="D96" s="297"/>
      <c r="E96" s="297"/>
      <c r="F96" s="319" t="s">
        <v>448</v>
      </c>
      <c r="G96" s="318"/>
      <c r="H96" s="297" t="s">
        <v>485</v>
      </c>
      <c r="I96" s="297" t="s">
        <v>483</v>
      </c>
      <c r="J96" s="297"/>
      <c r="K96" s="311"/>
    </row>
    <row r="97" s="1" customFormat="1" ht="15" customHeight="1">
      <c r="B97" s="320"/>
      <c r="C97" s="297" t="s">
        <v>48</v>
      </c>
      <c r="D97" s="297"/>
      <c r="E97" s="297"/>
      <c r="F97" s="319" t="s">
        <v>448</v>
      </c>
      <c r="G97" s="318"/>
      <c r="H97" s="297" t="s">
        <v>486</v>
      </c>
      <c r="I97" s="297" t="s">
        <v>483</v>
      </c>
      <c r="J97" s="297"/>
      <c r="K97" s="311"/>
    </row>
    <row r="98" s="1" customFormat="1" ht="15" customHeight="1">
      <c r="B98" s="323"/>
      <c r="C98" s="324"/>
      <c r="D98" s="324"/>
      <c r="E98" s="324"/>
      <c r="F98" s="324"/>
      <c r="G98" s="324"/>
      <c r="H98" s="324"/>
      <c r="I98" s="324"/>
      <c r="J98" s="324"/>
      <c r="K98" s="325"/>
    </row>
    <row r="99" s="1" customFormat="1" ht="18.75" customHeight="1">
      <c r="B99" s="326"/>
      <c r="C99" s="327"/>
      <c r="D99" s="327"/>
      <c r="E99" s="327"/>
      <c r="F99" s="327"/>
      <c r="G99" s="327"/>
      <c r="H99" s="327"/>
      <c r="I99" s="327"/>
      <c r="J99" s="327"/>
      <c r="K99" s="326"/>
    </row>
    <row r="100" s="1" customFormat="1" ht="18.75" customHeight="1">
      <c r="B100" s="305"/>
      <c r="C100" s="305"/>
      <c r="D100" s="305"/>
      <c r="E100" s="305"/>
      <c r="F100" s="305"/>
      <c r="G100" s="305"/>
      <c r="H100" s="305"/>
      <c r="I100" s="305"/>
      <c r="J100" s="305"/>
      <c r="K100" s="305"/>
    </row>
    <row r="101" s="1" customFormat="1" ht="7.5" customHeight="1">
      <c r="B101" s="306"/>
      <c r="C101" s="307"/>
      <c r="D101" s="307"/>
      <c r="E101" s="307"/>
      <c r="F101" s="307"/>
      <c r="G101" s="307"/>
      <c r="H101" s="307"/>
      <c r="I101" s="307"/>
      <c r="J101" s="307"/>
      <c r="K101" s="308"/>
    </row>
    <row r="102" s="1" customFormat="1" ht="45" customHeight="1">
      <c r="B102" s="309"/>
      <c r="C102" s="310" t="s">
        <v>487</v>
      </c>
      <c r="D102" s="310"/>
      <c r="E102" s="310"/>
      <c r="F102" s="310"/>
      <c r="G102" s="310"/>
      <c r="H102" s="310"/>
      <c r="I102" s="310"/>
      <c r="J102" s="310"/>
      <c r="K102" s="311"/>
    </row>
    <row r="103" s="1" customFormat="1" ht="17.25" customHeight="1">
      <c r="B103" s="309"/>
      <c r="C103" s="312" t="s">
        <v>442</v>
      </c>
      <c r="D103" s="312"/>
      <c r="E103" s="312"/>
      <c r="F103" s="312" t="s">
        <v>443</v>
      </c>
      <c r="G103" s="313"/>
      <c r="H103" s="312" t="s">
        <v>54</v>
      </c>
      <c r="I103" s="312" t="s">
        <v>57</v>
      </c>
      <c r="J103" s="312" t="s">
        <v>444</v>
      </c>
      <c r="K103" s="311"/>
    </row>
    <row r="104" s="1" customFormat="1" ht="17.25" customHeight="1">
      <c r="B104" s="309"/>
      <c r="C104" s="314" t="s">
        <v>445</v>
      </c>
      <c r="D104" s="314"/>
      <c r="E104" s="314"/>
      <c r="F104" s="315" t="s">
        <v>446</v>
      </c>
      <c r="G104" s="316"/>
      <c r="H104" s="314"/>
      <c r="I104" s="314"/>
      <c r="J104" s="314" t="s">
        <v>447</v>
      </c>
      <c r="K104" s="311"/>
    </row>
    <row r="105" s="1" customFormat="1" ht="5.25" customHeight="1">
      <c r="B105" s="309"/>
      <c r="C105" s="312"/>
      <c r="D105" s="312"/>
      <c r="E105" s="312"/>
      <c r="F105" s="312"/>
      <c r="G105" s="328"/>
      <c r="H105" s="312"/>
      <c r="I105" s="312"/>
      <c r="J105" s="312"/>
      <c r="K105" s="311"/>
    </row>
    <row r="106" s="1" customFormat="1" ht="15" customHeight="1">
      <c r="B106" s="309"/>
      <c r="C106" s="297" t="s">
        <v>53</v>
      </c>
      <c r="D106" s="317"/>
      <c r="E106" s="317"/>
      <c r="F106" s="319" t="s">
        <v>448</v>
      </c>
      <c r="G106" s="328"/>
      <c r="H106" s="297" t="s">
        <v>488</v>
      </c>
      <c r="I106" s="297" t="s">
        <v>450</v>
      </c>
      <c r="J106" s="297">
        <v>20</v>
      </c>
      <c r="K106" s="311"/>
    </row>
    <row r="107" s="1" customFormat="1" ht="15" customHeight="1">
      <c r="B107" s="309"/>
      <c r="C107" s="297" t="s">
        <v>451</v>
      </c>
      <c r="D107" s="297"/>
      <c r="E107" s="297"/>
      <c r="F107" s="319" t="s">
        <v>448</v>
      </c>
      <c r="G107" s="297"/>
      <c r="H107" s="297" t="s">
        <v>488</v>
      </c>
      <c r="I107" s="297" t="s">
        <v>450</v>
      </c>
      <c r="J107" s="297">
        <v>120</v>
      </c>
      <c r="K107" s="311"/>
    </row>
    <row r="108" s="1" customFormat="1" ht="15" customHeight="1">
      <c r="B108" s="320"/>
      <c r="C108" s="297" t="s">
        <v>453</v>
      </c>
      <c r="D108" s="297"/>
      <c r="E108" s="297"/>
      <c r="F108" s="319" t="s">
        <v>454</v>
      </c>
      <c r="G108" s="297"/>
      <c r="H108" s="297" t="s">
        <v>488</v>
      </c>
      <c r="I108" s="297" t="s">
        <v>450</v>
      </c>
      <c r="J108" s="297">
        <v>50</v>
      </c>
      <c r="K108" s="311"/>
    </row>
    <row r="109" s="1" customFormat="1" ht="15" customHeight="1">
      <c r="B109" s="320"/>
      <c r="C109" s="297" t="s">
        <v>456</v>
      </c>
      <c r="D109" s="297"/>
      <c r="E109" s="297"/>
      <c r="F109" s="319" t="s">
        <v>448</v>
      </c>
      <c r="G109" s="297"/>
      <c r="H109" s="297" t="s">
        <v>488</v>
      </c>
      <c r="I109" s="297" t="s">
        <v>458</v>
      </c>
      <c r="J109" s="297"/>
      <c r="K109" s="311"/>
    </row>
    <row r="110" s="1" customFormat="1" ht="15" customHeight="1">
      <c r="B110" s="320"/>
      <c r="C110" s="297" t="s">
        <v>467</v>
      </c>
      <c r="D110" s="297"/>
      <c r="E110" s="297"/>
      <c r="F110" s="319" t="s">
        <v>454</v>
      </c>
      <c r="G110" s="297"/>
      <c r="H110" s="297" t="s">
        <v>488</v>
      </c>
      <c r="I110" s="297" t="s">
        <v>450</v>
      </c>
      <c r="J110" s="297">
        <v>50</v>
      </c>
      <c r="K110" s="311"/>
    </row>
    <row r="111" s="1" customFormat="1" ht="15" customHeight="1">
      <c r="B111" s="320"/>
      <c r="C111" s="297" t="s">
        <v>475</v>
      </c>
      <c r="D111" s="297"/>
      <c r="E111" s="297"/>
      <c r="F111" s="319" t="s">
        <v>454</v>
      </c>
      <c r="G111" s="297"/>
      <c r="H111" s="297" t="s">
        <v>488</v>
      </c>
      <c r="I111" s="297" t="s">
        <v>450</v>
      </c>
      <c r="J111" s="297">
        <v>50</v>
      </c>
      <c r="K111" s="311"/>
    </row>
    <row r="112" s="1" customFormat="1" ht="15" customHeight="1">
      <c r="B112" s="320"/>
      <c r="C112" s="297" t="s">
        <v>473</v>
      </c>
      <c r="D112" s="297"/>
      <c r="E112" s="297"/>
      <c r="F112" s="319" t="s">
        <v>454</v>
      </c>
      <c r="G112" s="297"/>
      <c r="H112" s="297" t="s">
        <v>488</v>
      </c>
      <c r="I112" s="297" t="s">
        <v>450</v>
      </c>
      <c r="J112" s="297">
        <v>50</v>
      </c>
      <c r="K112" s="311"/>
    </row>
    <row r="113" s="1" customFormat="1" ht="15" customHeight="1">
      <c r="B113" s="320"/>
      <c r="C113" s="297" t="s">
        <v>53</v>
      </c>
      <c r="D113" s="297"/>
      <c r="E113" s="297"/>
      <c r="F113" s="319" t="s">
        <v>448</v>
      </c>
      <c r="G113" s="297"/>
      <c r="H113" s="297" t="s">
        <v>489</v>
      </c>
      <c r="I113" s="297" t="s">
        <v>450</v>
      </c>
      <c r="J113" s="297">
        <v>20</v>
      </c>
      <c r="K113" s="311"/>
    </row>
    <row r="114" s="1" customFormat="1" ht="15" customHeight="1">
      <c r="B114" s="320"/>
      <c r="C114" s="297" t="s">
        <v>490</v>
      </c>
      <c r="D114" s="297"/>
      <c r="E114" s="297"/>
      <c r="F114" s="319" t="s">
        <v>448</v>
      </c>
      <c r="G114" s="297"/>
      <c r="H114" s="297" t="s">
        <v>491</v>
      </c>
      <c r="I114" s="297" t="s">
        <v>450</v>
      </c>
      <c r="J114" s="297">
        <v>120</v>
      </c>
      <c r="K114" s="311"/>
    </row>
    <row r="115" s="1" customFormat="1" ht="15" customHeight="1">
      <c r="B115" s="320"/>
      <c r="C115" s="297" t="s">
        <v>38</v>
      </c>
      <c r="D115" s="297"/>
      <c r="E115" s="297"/>
      <c r="F115" s="319" t="s">
        <v>448</v>
      </c>
      <c r="G115" s="297"/>
      <c r="H115" s="297" t="s">
        <v>492</v>
      </c>
      <c r="I115" s="297" t="s">
        <v>483</v>
      </c>
      <c r="J115" s="297"/>
      <c r="K115" s="311"/>
    </row>
    <row r="116" s="1" customFormat="1" ht="15" customHeight="1">
      <c r="B116" s="320"/>
      <c r="C116" s="297" t="s">
        <v>48</v>
      </c>
      <c r="D116" s="297"/>
      <c r="E116" s="297"/>
      <c r="F116" s="319" t="s">
        <v>448</v>
      </c>
      <c r="G116" s="297"/>
      <c r="H116" s="297" t="s">
        <v>493</v>
      </c>
      <c r="I116" s="297" t="s">
        <v>483</v>
      </c>
      <c r="J116" s="297"/>
      <c r="K116" s="311"/>
    </row>
    <row r="117" s="1" customFormat="1" ht="15" customHeight="1">
      <c r="B117" s="320"/>
      <c r="C117" s="297" t="s">
        <v>57</v>
      </c>
      <c r="D117" s="297"/>
      <c r="E117" s="297"/>
      <c r="F117" s="319" t="s">
        <v>448</v>
      </c>
      <c r="G117" s="297"/>
      <c r="H117" s="297" t="s">
        <v>494</v>
      </c>
      <c r="I117" s="297" t="s">
        <v>495</v>
      </c>
      <c r="J117" s="297"/>
      <c r="K117" s="311"/>
    </row>
    <row r="118" s="1" customFormat="1" ht="15" customHeight="1">
      <c r="B118" s="323"/>
      <c r="C118" s="329"/>
      <c r="D118" s="329"/>
      <c r="E118" s="329"/>
      <c r="F118" s="329"/>
      <c r="G118" s="329"/>
      <c r="H118" s="329"/>
      <c r="I118" s="329"/>
      <c r="J118" s="329"/>
      <c r="K118" s="325"/>
    </row>
    <row r="119" s="1" customFormat="1" ht="18.75" customHeight="1">
      <c r="B119" s="330"/>
      <c r="C119" s="294"/>
      <c r="D119" s="294"/>
      <c r="E119" s="294"/>
      <c r="F119" s="331"/>
      <c r="G119" s="294"/>
      <c r="H119" s="294"/>
      <c r="I119" s="294"/>
      <c r="J119" s="294"/>
      <c r="K119" s="330"/>
    </row>
    <row r="120" s="1" customFormat="1" ht="18.75" customHeight="1">
      <c r="B120" s="305"/>
      <c r="C120" s="305"/>
      <c r="D120" s="305"/>
      <c r="E120" s="305"/>
      <c r="F120" s="305"/>
      <c r="G120" s="305"/>
      <c r="H120" s="305"/>
      <c r="I120" s="305"/>
      <c r="J120" s="305"/>
      <c r="K120" s="305"/>
    </row>
    <row r="121" s="1" customFormat="1" ht="7.5" customHeight="1">
      <c r="B121" s="332"/>
      <c r="C121" s="333"/>
      <c r="D121" s="333"/>
      <c r="E121" s="333"/>
      <c r="F121" s="333"/>
      <c r="G121" s="333"/>
      <c r="H121" s="333"/>
      <c r="I121" s="333"/>
      <c r="J121" s="333"/>
      <c r="K121" s="334"/>
    </row>
    <row r="122" s="1" customFormat="1" ht="45" customHeight="1">
      <c r="B122" s="335"/>
      <c r="C122" s="288" t="s">
        <v>496</v>
      </c>
      <c r="D122" s="288"/>
      <c r="E122" s="288"/>
      <c r="F122" s="288"/>
      <c r="G122" s="288"/>
      <c r="H122" s="288"/>
      <c r="I122" s="288"/>
      <c r="J122" s="288"/>
      <c r="K122" s="336"/>
    </row>
    <row r="123" s="1" customFormat="1" ht="17.25" customHeight="1">
      <c r="B123" s="337"/>
      <c r="C123" s="312" t="s">
        <v>442</v>
      </c>
      <c r="D123" s="312"/>
      <c r="E123" s="312"/>
      <c r="F123" s="312" t="s">
        <v>443</v>
      </c>
      <c r="G123" s="313"/>
      <c r="H123" s="312" t="s">
        <v>54</v>
      </c>
      <c r="I123" s="312" t="s">
        <v>57</v>
      </c>
      <c r="J123" s="312" t="s">
        <v>444</v>
      </c>
      <c r="K123" s="338"/>
    </row>
    <row r="124" s="1" customFormat="1" ht="17.25" customHeight="1">
      <c r="B124" s="337"/>
      <c r="C124" s="314" t="s">
        <v>445</v>
      </c>
      <c r="D124" s="314"/>
      <c r="E124" s="314"/>
      <c r="F124" s="315" t="s">
        <v>446</v>
      </c>
      <c r="G124" s="316"/>
      <c r="H124" s="314"/>
      <c r="I124" s="314"/>
      <c r="J124" s="314" t="s">
        <v>447</v>
      </c>
      <c r="K124" s="338"/>
    </row>
    <row r="125" s="1" customFormat="1" ht="5.25" customHeight="1">
      <c r="B125" s="339"/>
      <c r="C125" s="317"/>
      <c r="D125" s="317"/>
      <c r="E125" s="317"/>
      <c r="F125" s="317"/>
      <c r="G125" s="297"/>
      <c r="H125" s="317"/>
      <c r="I125" s="317"/>
      <c r="J125" s="317"/>
      <c r="K125" s="340"/>
    </row>
    <row r="126" s="1" customFormat="1" ht="15" customHeight="1">
      <c r="B126" s="339"/>
      <c r="C126" s="297" t="s">
        <v>451</v>
      </c>
      <c r="D126" s="317"/>
      <c r="E126" s="317"/>
      <c r="F126" s="319" t="s">
        <v>448</v>
      </c>
      <c r="G126" s="297"/>
      <c r="H126" s="297" t="s">
        <v>488</v>
      </c>
      <c r="I126" s="297" t="s">
        <v>450</v>
      </c>
      <c r="J126" s="297">
        <v>120</v>
      </c>
      <c r="K126" s="341"/>
    </row>
    <row r="127" s="1" customFormat="1" ht="15" customHeight="1">
      <c r="B127" s="339"/>
      <c r="C127" s="297" t="s">
        <v>497</v>
      </c>
      <c r="D127" s="297"/>
      <c r="E127" s="297"/>
      <c r="F127" s="319" t="s">
        <v>448</v>
      </c>
      <c r="G127" s="297"/>
      <c r="H127" s="297" t="s">
        <v>498</v>
      </c>
      <c r="I127" s="297" t="s">
        <v>450</v>
      </c>
      <c r="J127" s="297" t="s">
        <v>499</v>
      </c>
      <c r="K127" s="341"/>
    </row>
    <row r="128" s="1" customFormat="1" ht="15" customHeight="1">
      <c r="B128" s="339"/>
      <c r="C128" s="297" t="s">
        <v>85</v>
      </c>
      <c r="D128" s="297"/>
      <c r="E128" s="297"/>
      <c r="F128" s="319" t="s">
        <v>448</v>
      </c>
      <c r="G128" s="297"/>
      <c r="H128" s="297" t="s">
        <v>500</v>
      </c>
      <c r="I128" s="297" t="s">
        <v>450</v>
      </c>
      <c r="J128" s="297" t="s">
        <v>499</v>
      </c>
      <c r="K128" s="341"/>
    </row>
    <row r="129" s="1" customFormat="1" ht="15" customHeight="1">
      <c r="B129" s="339"/>
      <c r="C129" s="297" t="s">
        <v>459</v>
      </c>
      <c r="D129" s="297"/>
      <c r="E129" s="297"/>
      <c r="F129" s="319" t="s">
        <v>454</v>
      </c>
      <c r="G129" s="297"/>
      <c r="H129" s="297" t="s">
        <v>460</v>
      </c>
      <c r="I129" s="297" t="s">
        <v>450</v>
      </c>
      <c r="J129" s="297">
        <v>15</v>
      </c>
      <c r="K129" s="341"/>
    </row>
    <row r="130" s="1" customFormat="1" ht="15" customHeight="1">
      <c r="B130" s="339"/>
      <c r="C130" s="321" t="s">
        <v>461</v>
      </c>
      <c r="D130" s="321"/>
      <c r="E130" s="321"/>
      <c r="F130" s="322" t="s">
        <v>454</v>
      </c>
      <c r="G130" s="321"/>
      <c r="H130" s="321" t="s">
        <v>462</v>
      </c>
      <c r="I130" s="321" t="s">
        <v>450</v>
      </c>
      <c r="J130" s="321">
        <v>15</v>
      </c>
      <c r="K130" s="341"/>
    </row>
    <row r="131" s="1" customFormat="1" ht="15" customHeight="1">
      <c r="B131" s="339"/>
      <c r="C131" s="321" t="s">
        <v>463</v>
      </c>
      <c r="D131" s="321"/>
      <c r="E131" s="321"/>
      <c r="F131" s="322" t="s">
        <v>454</v>
      </c>
      <c r="G131" s="321"/>
      <c r="H131" s="321" t="s">
        <v>464</v>
      </c>
      <c r="I131" s="321" t="s">
        <v>450</v>
      </c>
      <c r="J131" s="321">
        <v>20</v>
      </c>
      <c r="K131" s="341"/>
    </row>
    <row r="132" s="1" customFormat="1" ht="15" customHeight="1">
      <c r="B132" s="339"/>
      <c r="C132" s="321" t="s">
        <v>465</v>
      </c>
      <c r="D132" s="321"/>
      <c r="E132" s="321"/>
      <c r="F132" s="322" t="s">
        <v>454</v>
      </c>
      <c r="G132" s="321"/>
      <c r="H132" s="321" t="s">
        <v>466</v>
      </c>
      <c r="I132" s="321" t="s">
        <v>450</v>
      </c>
      <c r="J132" s="321">
        <v>20</v>
      </c>
      <c r="K132" s="341"/>
    </row>
    <row r="133" s="1" customFormat="1" ht="15" customHeight="1">
      <c r="B133" s="339"/>
      <c r="C133" s="297" t="s">
        <v>453</v>
      </c>
      <c r="D133" s="297"/>
      <c r="E133" s="297"/>
      <c r="F133" s="319" t="s">
        <v>454</v>
      </c>
      <c r="G133" s="297"/>
      <c r="H133" s="297" t="s">
        <v>488</v>
      </c>
      <c r="I133" s="297" t="s">
        <v>450</v>
      </c>
      <c r="J133" s="297">
        <v>50</v>
      </c>
      <c r="K133" s="341"/>
    </row>
    <row r="134" s="1" customFormat="1" ht="15" customHeight="1">
      <c r="B134" s="339"/>
      <c r="C134" s="297" t="s">
        <v>467</v>
      </c>
      <c r="D134" s="297"/>
      <c r="E134" s="297"/>
      <c r="F134" s="319" t="s">
        <v>454</v>
      </c>
      <c r="G134" s="297"/>
      <c r="H134" s="297" t="s">
        <v>488</v>
      </c>
      <c r="I134" s="297" t="s">
        <v>450</v>
      </c>
      <c r="J134" s="297">
        <v>50</v>
      </c>
      <c r="K134" s="341"/>
    </row>
    <row r="135" s="1" customFormat="1" ht="15" customHeight="1">
      <c r="B135" s="339"/>
      <c r="C135" s="297" t="s">
        <v>473</v>
      </c>
      <c r="D135" s="297"/>
      <c r="E135" s="297"/>
      <c r="F135" s="319" t="s">
        <v>454</v>
      </c>
      <c r="G135" s="297"/>
      <c r="H135" s="297" t="s">
        <v>488</v>
      </c>
      <c r="I135" s="297" t="s">
        <v>450</v>
      </c>
      <c r="J135" s="297">
        <v>50</v>
      </c>
      <c r="K135" s="341"/>
    </row>
    <row r="136" s="1" customFormat="1" ht="15" customHeight="1">
      <c r="B136" s="339"/>
      <c r="C136" s="297" t="s">
        <v>475</v>
      </c>
      <c r="D136" s="297"/>
      <c r="E136" s="297"/>
      <c r="F136" s="319" t="s">
        <v>454</v>
      </c>
      <c r="G136" s="297"/>
      <c r="H136" s="297" t="s">
        <v>488</v>
      </c>
      <c r="I136" s="297" t="s">
        <v>450</v>
      </c>
      <c r="J136" s="297">
        <v>50</v>
      </c>
      <c r="K136" s="341"/>
    </row>
    <row r="137" s="1" customFormat="1" ht="15" customHeight="1">
      <c r="B137" s="339"/>
      <c r="C137" s="297" t="s">
        <v>476</v>
      </c>
      <c r="D137" s="297"/>
      <c r="E137" s="297"/>
      <c r="F137" s="319" t="s">
        <v>454</v>
      </c>
      <c r="G137" s="297"/>
      <c r="H137" s="297" t="s">
        <v>501</v>
      </c>
      <c r="I137" s="297" t="s">
        <v>450</v>
      </c>
      <c r="J137" s="297">
        <v>255</v>
      </c>
      <c r="K137" s="341"/>
    </row>
    <row r="138" s="1" customFormat="1" ht="15" customHeight="1">
      <c r="B138" s="339"/>
      <c r="C138" s="297" t="s">
        <v>478</v>
      </c>
      <c r="D138" s="297"/>
      <c r="E138" s="297"/>
      <c r="F138" s="319" t="s">
        <v>448</v>
      </c>
      <c r="G138" s="297"/>
      <c r="H138" s="297" t="s">
        <v>502</v>
      </c>
      <c r="I138" s="297" t="s">
        <v>480</v>
      </c>
      <c r="J138" s="297"/>
      <c r="K138" s="341"/>
    </row>
    <row r="139" s="1" customFormat="1" ht="15" customHeight="1">
      <c r="B139" s="339"/>
      <c r="C139" s="297" t="s">
        <v>481</v>
      </c>
      <c r="D139" s="297"/>
      <c r="E139" s="297"/>
      <c r="F139" s="319" t="s">
        <v>448</v>
      </c>
      <c r="G139" s="297"/>
      <c r="H139" s="297" t="s">
        <v>503</v>
      </c>
      <c r="I139" s="297" t="s">
        <v>483</v>
      </c>
      <c r="J139" s="297"/>
      <c r="K139" s="341"/>
    </row>
    <row r="140" s="1" customFormat="1" ht="15" customHeight="1">
      <c r="B140" s="339"/>
      <c r="C140" s="297" t="s">
        <v>484</v>
      </c>
      <c r="D140" s="297"/>
      <c r="E140" s="297"/>
      <c r="F140" s="319" t="s">
        <v>448</v>
      </c>
      <c r="G140" s="297"/>
      <c r="H140" s="297" t="s">
        <v>484</v>
      </c>
      <c r="I140" s="297" t="s">
        <v>483</v>
      </c>
      <c r="J140" s="297"/>
      <c r="K140" s="341"/>
    </row>
    <row r="141" s="1" customFormat="1" ht="15" customHeight="1">
      <c r="B141" s="339"/>
      <c r="C141" s="297" t="s">
        <v>38</v>
      </c>
      <c r="D141" s="297"/>
      <c r="E141" s="297"/>
      <c r="F141" s="319" t="s">
        <v>448</v>
      </c>
      <c r="G141" s="297"/>
      <c r="H141" s="297" t="s">
        <v>504</v>
      </c>
      <c r="I141" s="297" t="s">
        <v>483</v>
      </c>
      <c r="J141" s="297"/>
      <c r="K141" s="341"/>
    </row>
    <row r="142" s="1" customFormat="1" ht="15" customHeight="1">
      <c r="B142" s="339"/>
      <c r="C142" s="297" t="s">
        <v>505</v>
      </c>
      <c r="D142" s="297"/>
      <c r="E142" s="297"/>
      <c r="F142" s="319" t="s">
        <v>448</v>
      </c>
      <c r="G142" s="297"/>
      <c r="H142" s="297" t="s">
        <v>506</v>
      </c>
      <c r="I142" s="297" t="s">
        <v>483</v>
      </c>
      <c r="J142" s="297"/>
      <c r="K142" s="341"/>
    </row>
    <row r="143" s="1" customFormat="1" ht="15" customHeight="1">
      <c r="B143" s="342"/>
      <c r="C143" s="343"/>
      <c r="D143" s="343"/>
      <c r="E143" s="343"/>
      <c r="F143" s="343"/>
      <c r="G143" s="343"/>
      <c r="H143" s="343"/>
      <c r="I143" s="343"/>
      <c r="J143" s="343"/>
      <c r="K143" s="344"/>
    </row>
    <row r="144" s="1" customFormat="1" ht="18.75" customHeight="1">
      <c r="B144" s="294"/>
      <c r="C144" s="294"/>
      <c r="D144" s="294"/>
      <c r="E144" s="294"/>
      <c r="F144" s="331"/>
      <c r="G144" s="294"/>
      <c r="H144" s="294"/>
      <c r="I144" s="294"/>
      <c r="J144" s="294"/>
      <c r="K144" s="294"/>
    </row>
    <row r="145" s="1" customFormat="1" ht="18.75" customHeight="1">
      <c r="B145" s="305"/>
      <c r="C145" s="305"/>
      <c r="D145" s="305"/>
      <c r="E145" s="305"/>
      <c r="F145" s="305"/>
      <c r="G145" s="305"/>
      <c r="H145" s="305"/>
      <c r="I145" s="305"/>
      <c r="J145" s="305"/>
      <c r="K145" s="305"/>
    </row>
    <row r="146" s="1" customFormat="1" ht="7.5" customHeight="1">
      <c r="B146" s="306"/>
      <c r="C146" s="307"/>
      <c r="D146" s="307"/>
      <c r="E146" s="307"/>
      <c r="F146" s="307"/>
      <c r="G146" s="307"/>
      <c r="H146" s="307"/>
      <c r="I146" s="307"/>
      <c r="J146" s="307"/>
      <c r="K146" s="308"/>
    </row>
    <row r="147" s="1" customFormat="1" ht="45" customHeight="1">
      <c r="B147" s="309"/>
      <c r="C147" s="310" t="s">
        <v>507</v>
      </c>
      <c r="D147" s="310"/>
      <c r="E147" s="310"/>
      <c r="F147" s="310"/>
      <c r="G147" s="310"/>
      <c r="H147" s="310"/>
      <c r="I147" s="310"/>
      <c r="J147" s="310"/>
      <c r="K147" s="311"/>
    </row>
    <row r="148" s="1" customFormat="1" ht="17.25" customHeight="1">
      <c r="B148" s="309"/>
      <c r="C148" s="312" t="s">
        <v>442</v>
      </c>
      <c r="D148" s="312"/>
      <c r="E148" s="312"/>
      <c r="F148" s="312" t="s">
        <v>443</v>
      </c>
      <c r="G148" s="313"/>
      <c r="H148" s="312" t="s">
        <v>54</v>
      </c>
      <c r="I148" s="312" t="s">
        <v>57</v>
      </c>
      <c r="J148" s="312" t="s">
        <v>444</v>
      </c>
      <c r="K148" s="311"/>
    </row>
    <row r="149" s="1" customFormat="1" ht="17.25" customHeight="1">
      <c r="B149" s="309"/>
      <c r="C149" s="314" t="s">
        <v>445</v>
      </c>
      <c r="D149" s="314"/>
      <c r="E149" s="314"/>
      <c r="F149" s="315" t="s">
        <v>446</v>
      </c>
      <c r="G149" s="316"/>
      <c r="H149" s="314"/>
      <c r="I149" s="314"/>
      <c r="J149" s="314" t="s">
        <v>447</v>
      </c>
      <c r="K149" s="311"/>
    </row>
    <row r="150" s="1" customFormat="1" ht="5.25" customHeight="1">
      <c r="B150" s="320"/>
      <c r="C150" s="317"/>
      <c r="D150" s="317"/>
      <c r="E150" s="317"/>
      <c r="F150" s="317"/>
      <c r="G150" s="318"/>
      <c r="H150" s="317"/>
      <c r="I150" s="317"/>
      <c r="J150" s="317"/>
      <c r="K150" s="341"/>
    </row>
    <row r="151" s="1" customFormat="1" ht="15" customHeight="1">
      <c r="B151" s="320"/>
      <c r="C151" s="345" t="s">
        <v>451</v>
      </c>
      <c r="D151" s="297"/>
      <c r="E151" s="297"/>
      <c r="F151" s="346" t="s">
        <v>448</v>
      </c>
      <c r="G151" s="297"/>
      <c r="H151" s="345" t="s">
        <v>488</v>
      </c>
      <c r="I151" s="345" t="s">
        <v>450</v>
      </c>
      <c r="J151" s="345">
        <v>120</v>
      </c>
      <c r="K151" s="341"/>
    </row>
    <row r="152" s="1" customFormat="1" ht="15" customHeight="1">
      <c r="B152" s="320"/>
      <c r="C152" s="345" t="s">
        <v>497</v>
      </c>
      <c r="D152" s="297"/>
      <c r="E152" s="297"/>
      <c r="F152" s="346" t="s">
        <v>448</v>
      </c>
      <c r="G152" s="297"/>
      <c r="H152" s="345" t="s">
        <v>508</v>
      </c>
      <c r="I152" s="345" t="s">
        <v>450</v>
      </c>
      <c r="J152" s="345" t="s">
        <v>499</v>
      </c>
      <c r="K152" s="341"/>
    </row>
    <row r="153" s="1" customFormat="1" ht="15" customHeight="1">
      <c r="B153" s="320"/>
      <c r="C153" s="345" t="s">
        <v>85</v>
      </c>
      <c r="D153" s="297"/>
      <c r="E153" s="297"/>
      <c r="F153" s="346" t="s">
        <v>448</v>
      </c>
      <c r="G153" s="297"/>
      <c r="H153" s="345" t="s">
        <v>509</v>
      </c>
      <c r="I153" s="345" t="s">
        <v>450</v>
      </c>
      <c r="J153" s="345" t="s">
        <v>499</v>
      </c>
      <c r="K153" s="341"/>
    </row>
    <row r="154" s="1" customFormat="1" ht="15" customHeight="1">
      <c r="B154" s="320"/>
      <c r="C154" s="345" t="s">
        <v>453</v>
      </c>
      <c r="D154" s="297"/>
      <c r="E154" s="297"/>
      <c r="F154" s="346" t="s">
        <v>454</v>
      </c>
      <c r="G154" s="297"/>
      <c r="H154" s="345" t="s">
        <v>488</v>
      </c>
      <c r="I154" s="345" t="s">
        <v>450</v>
      </c>
      <c r="J154" s="345">
        <v>50</v>
      </c>
      <c r="K154" s="341"/>
    </row>
    <row r="155" s="1" customFormat="1" ht="15" customHeight="1">
      <c r="B155" s="320"/>
      <c r="C155" s="345" t="s">
        <v>456</v>
      </c>
      <c r="D155" s="297"/>
      <c r="E155" s="297"/>
      <c r="F155" s="346" t="s">
        <v>448</v>
      </c>
      <c r="G155" s="297"/>
      <c r="H155" s="345" t="s">
        <v>488</v>
      </c>
      <c r="I155" s="345" t="s">
        <v>458</v>
      </c>
      <c r="J155" s="345"/>
      <c r="K155" s="341"/>
    </row>
    <row r="156" s="1" customFormat="1" ht="15" customHeight="1">
      <c r="B156" s="320"/>
      <c r="C156" s="345" t="s">
        <v>467</v>
      </c>
      <c r="D156" s="297"/>
      <c r="E156" s="297"/>
      <c r="F156" s="346" t="s">
        <v>454</v>
      </c>
      <c r="G156" s="297"/>
      <c r="H156" s="345" t="s">
        <v>488</v>
      </c>
      <c r="I156" s="345" t="s">
        <v>450</v>
      </c>
      <c r="J156" s="345">
        <v>50</v>
      </c>
      <c r="K156" s="341"/>
    </row>
    <row r="157" s="1" customFormat="1" ht="15" customHeight="1">
      <c r="B157" s="320"/>
      <c r="C157" s="345" t="s">
        <v>475</v>
      </c>
      <c r="D157" s="297"/>
      <c r="E157" s="297"/>
      <c r="F157" s="346" t="s">
        <v>454</v>
      </c>
      <c r="G157" s="297"/>
      <c r="H157" s="345" t="s">
        <v>488</v>
      </c>
      <c r="I157" s="345" t="s">
        <v>450</v>
      </c>
      <c r="J157" s="345">
        <v>50</v>
      </c>
      <c r="K157" s="341"/>
    </row>
    <row r="158" s="1" customFormat="1" ht="15" customHeight="1">
      <c r="B158" s="320"/>
      <c r="C158" s="345" t="s">
        <v>473</v>
      </c>
      <c r="D158" s="297"/>
      <c r="E158" s="297"/>
      <c r="F158" s="346" t="s">
        <v>454</v>
      </c>
      <c r="G158" s="297"/>
      <c r="H158" s="345" t="s">
        <v>488</v>
      </c>
      <c r="I158" s="345" t="s">
        <v>450</v>
      </c>
      <c r="J158" s="345">
        <v>50</v>
      </c>
      <c r="K158" s="341"/>
    </row>
    <row r="159" s="1" customFormat="1" ht="15" customHeight="1">
      <c r="B159" s="320"/>
      <c r="C159" s="345" t="s">
        <v>114</v>
      </c>
      <c r="D159" s="297"/>
      <c r="E159" s="297"/>
      <c r="F159" s="346" t="s">
        <v>448</v>
      </c>
      <c r="G159" s="297"/>
      <c r="H159" s="345" t="s">
        <v>510</v>
      </c>
      <c r="I159" s="345" t="s">
        <v>450</v>
      </c>
      <c r="J159" s="345" t="s">
        <v>511</v>
      </c>
      <c r="K159" s="341"/>
    </row>
    <row r="160" s="1" customFormat="1" ht="15" customHeight="1">
      <c r="B160" s="320"/>
      <c r="C160" s="345" t="s">
        <v>512</v>
      </c>
      <c r="D160" s="297"/>
      <c r="E160" s="297"/>
      <c r="F160" s="346" t="s">
        <v>448</v>
      </c>
      <c r="G160" s="297"/>
      <c r="H160" s="345" t="s">
        <v>513</v>
      </c>
      <c r="I160" s="345" t="s">
        <v>483</v>
      </c>
      <c r="J160" s="345"/>
      <c r="K160" s="341"/>
    </row>
    <row r="161" s="1" customFormat="1" ht="15" customHeight="1">
      <c r="B161" s="347"/>
      <c r="C161" s="329"/>
      <c r="D161" s="329"/>
      <c r="E161" s="329"/>
      <c r="F161" s="329"/>
      <c r="G161" s="329"/>
      <c r="H161" s="329"/>
      <c r="I161" s="329"/>
      <c r="J161" s="329"/>
      <c r="K161" s="348"/>
    </row>
    <row r="162" s="1" customFormat="1" ht="18.75" customHeight="1">
      <c r="B162" s="294"/>
      <c r="C162" s="297"/>
      <c r="D162" s="297"/>
      <c r="E162" s="297"/>
      <c r="F162" s="319"/>
      <c r="G162" s="297"/>
      <c r="H162" s="297"/>
      <c r="I162" s="297"/>
      <c r="J162" s="297"/>
      <c r="K162" s="294"/>
    </row>
    <row r="163" s="1" customFormat="1" ht="18.75" customHeight="1">
      <c r="B163" s="305"/>
      <c r="C163" s="305"/>
      <c r="D163" s="305"/>
      <c r="E163" s="305"/>
      <c r="F163" s="305"/>
      <c r="G163" s="305"/>
      <c r="H163" s="305"/>
      <c r="I163" s="305"/>
      <c r="J163" s="305"/>
      <c r="K163" s="305"/>
    </row>
    <row r="164" s="1" customFormat="1" ht="7.5" customHeight="1">
      <c r="B164" s="284"/>
      <c r="C164" s="285"/>
      <c r="D164" s="285"/>
      <c r="E164" s="285"/>
      <c r="F164" s="285"/>
      <c r="G164" s="285"/>
      <c r="H164" s="285"/>
      <c r="I164" s="285"/>
      <c r="J164" s="285"/>
      <c r="K164" s="286"/>
    </row>
    <row r="165" s="1" customFormat="1" ht="45" customHeight="1">
      <c r="B165" s="287"/>
      <c r="C165" s="288" t="s">
        <v>514</v>
      </c>
      <c r="D165" s="288"/>
      <c r="E165" s="288"/>
      <c r="F165" s="288"/>
      <c r="G165" s="288"/>
      <c r="H165" s="288"/>
      <c r="I165" s="288"/>
      <c r="J165" s="288"/>
      <c r="K165" s="289"/>
    </row>
    <row r="166" s="1" customFormat="1" ht="17.25" customHeight="1">
      <c r="B166" s="287"/>
      <c r="C166" s="312" t="s">
        <v>442</v>
      </c>
      <c r="D166" s="312"/>
      <c r="E166" s="312"/>
      <c r="F166" s="312" t="s">
        <v>443</v>
      </c>
      <c r="G166" s="349"/>
      <c r="H166" s="350" t="s">
        <v>54</v>
      </c>
      <c r="I166" s="350" t="s">
        <v>57</v>
      </c>
      <c r="J166" s="312" t="s">
        <v>444</v>
      </c>
      <c r="K166" s="289"/>
    </row>
    <row r="167" s="1" customFormat="1" ht="17.25" customHeight="1">
      <c r="B167" s="290"/>
      <c r="C167" s="314" t="s">
        <v>445</v>
      </c>
      <c r="D167" s="314"/>
      <c r="E167" s="314"/>
      <c r="F167" s="315" t="s">
        <v>446</v>
      </c>
      <c r="G167" s="351"/>
      <c r="H167" s="352"/>
      <c r="I167" s="352"/>
      <c r="J167" s="314" t="s">
        <v>447</v>
      </c>
      <c r="K167" s="292"/>
    </row>
    <row r="168" s="1" customFormat="1" ht="5.25" customHeight="1">
      <c r="B168" s="320"/>
      <c r="C168" s="317"/>
      <c r="D168" s="317"/>
      <c r="E168" s="317"/>
      <c r="F168" s="317"/>
      <c r="G168" s="318"/>
      <c r="H168" s="317"/>
      <c r="I168" s="317"/>
      <c r="J168" s="317"/>
      <c r="K168" s="341"/>
    </row>
    <row r="169" s="1" customFormat="1" ht="15" customHeight="1">
      <c r="B169" s="320"/>
      <c r="C169" s="297" t="s">
        <v>451</v>
      </c>
      <c r="D169" s="297"/>
      <c r="E169" s="297"/>
      <c r="F169" s="319" t="s">
        <v>448</v>
      </c>
      <c r="G169" s="297"/>
      <c r="H169" s="297" t="s">
        <v>488</v>
      </c>
      <c r="I169" s="297" t="s">
        <v>450</v>
      </c>
      <c r="J169" s="297">
        <v>120</v>
      </c>
      <c r="K169" s="341"/>
    </row>
    <row r="170" s="1" customFormat="1" ht="15" customHeight="1">
      <c r="B170" s="320"/>
      <c r="C170" s="297" t="s">
        <v>497</v>
      </c>
      <c r="D170" s="297"/>
      <c r="E170" s="297"/>
      <c r="F170" s="319" t="s">
        <v>448</v>
      </c>
      <c r="G170" s="297"/>
      <c r="H170" s="297" t="s">
        <v>498</v>
      </c>
      <c r="I170" s="297" t="s">
        <v>450</v>
      </c>
      <c r="J170" s="297" t="s">
        <v>499</v>
      </c>
      <c r="K170" s="341"/>
    </row>
    <row r="171" s="1" customFormat="1" ht="15" customHeight="1">
      <c r="B171" s="320"/>
      <c r="C171" s="297" t="s">
        <v>85</v>
      </c>
      <c r="D171" s="297"/>
      <c r="E171" s="297"/>
      <c r="F171" s="319" t="s">
        <v>448</v>
      </c>
      <c r="G171" s="297"/>
      <c r="H171" s="297" t="s">
        <v>515</v>
      </c>
      <c r="I171" s="297" t="s">
        <v>450</v>
      </c>
      <c r="J171" s="297" t="s">
        <v>499</v>
      </c>
      <c r="K171" s="341"/>
    </row>
    <row r="172" s="1" customFormat="1" ht="15" customHeight="1">
      <c r="B172" s="320"/>
      <c r="C172" s="297" t="s">
        <v>453</v>
      </c>
      <c r="D172" s="297"/>
      <c r="E172" s="297"/>
      <c r="F172" s="319" t="s">
        <v>454</v>
      </c>
      <c r="G172" s="297"/>
      <c r="H172" s="297" t="s">
        <v>515</v>
      </c>
      <c r="I172" s="297" t="s">
        <v>450</v>
      </c>
      <c r="J172" s="297">
        <v>50</v>
      </c>
      <c r="K172" s="341"/>
    </row>
    <row r="173" s="1" customFormat="1" ht="15" customHeight="1">
      <c r="B173" s="320"/>
      <c r="C173" s="297" t="s">
        <v>456</v>
      </c>
      <c r="D173" s="297"/>
      <c r="E173" s="297"/>
      <c r="F173" s="319" t="s">
        <v>448</v>
      </c>
      <c r="G173" s="297"/>
      <c r="H173" s="297" t="s">
        <v>515</v>
      </c>
      <c r="I173" s="297" t="s">
        <v>458</v>
      </c>
      <c r="J173" s="297"/>
      <c r="K173" s="341"/>
    </row>
    <row r="174" s="1" customFormat="1" ht="15" customHeight="1">
      <c r="B174" s="320"/>
      <c r="C174" s="297" t="s">
        <v>467</v>
      </c>
      <c r="D174" s="297"/>
      <c r="E174" s="297"/>
      <c r="F174" s="319" t="s">
        <v>454</v>
      </c>
      <c r="G174" s="297"/>
      <c r="H174" s="297" t="s">
        <v>515</v>
      </c>
      <c r="I174" s="297" t="s">
        <v>450</v>
      </c>
      <c r="J174" s="297">
        <v>50</v>
      </c>
      <c r="K174" s="341"/>
    </row>
    <row r="175" s="1" customFormat="1" ht="15" customHeight="1">
      <c r="B175" s="320"/>
      <c r="C175" s="297" t="s">
        <v>475</v>
      </c>
      <c r="D175" s="297"/>
      <c r="E175" s="297"/>
      <c r="F175" s="319" t="s">
        <v>454</v>
      </c>
      <c r="G175" s="297"/>
      <c r="H175" s="297" t="s">
        <v>515</v>
      </c>
      <c r="I175" s="297" t="s">
        <v>450</v>
      </c>
      <c r="J175" s="297">
        <v>50</v>
      </c>
      <c r="K175" s="341"/>
    </row>
    <row r="176" s="1" customFormat="1" ht="15" customHeight="1">
      <c r="B176" s="320"/>
      <c r="C176" s="297" t="s">
        <v>473</v>
      </c>
      <c r="D176" s="297"/>
      <c r="E176" s="297"/>
      <c r="F176" s="319" t="s">
        <v>454</v>
      </c>
      <c r="G176" s="297"/>
      <c r="H176" s="297" t="s">
        <v>515</v>
      </c>
      <c r="I176" s="297" t="s">
        <v>450</v>
      </c>
      <c r="J176" s="297">
        <v>50</v>
      </c>
      <c r="K176" s="341"/>
    </row>
    <row r="177" s="1" customFormat="1" ht="15" customHeight="1">
      <c r="B177" s="320"/>
      <c r="C177" s="297" t="s">
        <v>127</v>
      </c>
      <c r="D177" s="297"/>
      <c r="E177" s="297"/>
      <c r="F177" s="319" t="s">
        <v>448</v>
      </c>
      <c r="G177" s="297"/>
      <c r="H177" s="297" t="s">
        <v>516</v>
      </c>
      <c r="I177" s="297" t="s">
        <v>517</v>
      </c>
      <c r="J177" s="297"/>
      <c r="K177" s="341"/>
    </row>
    <row r="178" s="1" customFormat="1" ht="15" customHeight="1">
      <c r="B178" s="320"/>
      <c r="C178" s="297" t="s">
        <v>57</v>
      </c>
      <c r="D178" s="297"/>
      <c r="E178" s="297"/>
      <c r="F178" s="319" t="s">
        <v>448</v>
      </c>
      <c r="G178" s="297"/>
      <c r="H178" s="297" t="s">
        <v>518</v>
      </c>
      <c r="I178" s="297" t="s">
        <v>519</v>
      </c>
      <c r="J178" s="297">
        <v>1</v>
      </c>
      <c r="K178" s="341"/>
    </row>
    <row r="179" s="1" customFormat="1" ht="15" customHeight="1">
      <c r="B179" s="320"/>
      <c r="C179" s="297" t="s">
        <v>53</v>
      </c>
      <c r="D179" s="297"/>
      <c r="E179" s="297"/>
      <c r="F179" s="319" t="s">
        <v>448</v>
      </c>
      <c r="G179" s="297"/>
      <c r="H179" s="297" t="s">
        <v>520</v>
      </c>
      <c r="I179" s="297" t="s">
        <v>450</v>
      </c>
      <c r="J179" s="297">
        <v>20</v>
      </c>
      <c r="K179" s="341"/>
    </row>
    <row r="180" s="1" customFormat="1" ht="15" customHeight="1">
      <c r="B180" s="320"/>
      <c r="C180" s="297" t="s">
        <v>54</v>
      </c>
      <c r="D180" s="297"/>
      <c r="E180" s="297"/>
      <c r="F180" s="319" t="s">
        <v>448</v>
      </c>
      <c r="G180" s="297"/>
      <c r="H180" s="297" t="s">
        <v>521</v>
      </c>
      <c r="I180" s="297" t="s">
        <v>450</v>
      </c>
      <c r="J180" s="297">
        <v>255</v>
      </c>
      <c r="K180" s="341"/>
    </row>
    <row r="181" s="1" customFormat="1" ht="15" customHeight="1">
      <c r="B181" s="320"/>
      <c r="C181" s="297" t="s">
        <v>128</v>
      </c>
      <c r="D181" s="297"/>
      <c r="E181" s="297"/>
      <c r="F181" s="319" t="s">
        <v>448</v>
      </c>
      <c r="G181" s="297"/>
      <c r="H181" s="297" t="s">
        <v>412</v>
      </c>
      <c r="I181" s="297" t="s">
        <v>450</v>
      </c>
      <c r="J181" s="297">
        <v>10</v>
      </c>
      <c r="K181" s="341"/>
    </row>
    <row r="182" s="1" customFormat="1" ht="15" customHeight="1">
      <c r="B182" s="320"/>
      <c r="C182" s="297" t="s">
        <v>129</v>
      </c>
      <c r="D182" s="297"/>
      <c r="E182" s="297"/>
      <c r="F182" s="319" t="s">
        <v>448</v>
      </c>
      <c r="G182" s="297"/>
      <c r="H182" s="297" t="s">
        <v>522</v>
      </c>
      <c r="I182" s="297" t="s">
        <v>483</v>
      </c>
      <c r="J182" s="297"/>
      <c r="K182" s="341"/>
    </row>
    <row r="183" s="1" customFormat="1" ht="15" customHeight="1">
      <c r="B183" s="320"/>
      <c r="C183" s="297" t="s">
        <v>523</v>
      </c>
      <c r="D183" s="297"/>
      <c r="E183" s="297"/>
      <c r="F183" s="319" t="s">
        <v>448</v>
      </c>
      <c r="G183" s="297"/>
      <c r="H183" s="297" t="s">
        <v>524</v>
      </c>
      <c r="I183" s="297" t="s">
        <v>483</v>
      </c>
      <c r="J183" s="297"/>
      <c r="K183" s="341"/>
    </row>
    <row r="184" s="1" customFormat="1" ht="15" customHeight="1">
      <c r="B184" s="320"/>
      <c r="C184" s="297" t="s">
        <v>512</v>
      </c>
      <c r="D184" s="297"/>
      <c r="E184" s="297"/>
      <c r="F184" s="319" t="s">
        <v>448</v>
      </c>
      <c r="G184" s="297"/>
      <c r="H184" s="297" t="s">
        <v>525</v>
      </c>
      <c r="I184" s="297" t="s">
        <v>483</v>
      </c>
      <c r="J184" s="297"/>
      <c r="K184" s="341"/>
    </row>
    <row r="185" s="1" customFormat="1" ht="15" customHeight="1">
      <c r="B185" s="320"/>
      <c r="C185" s="297" t="s">
        <v>131</v>
      </c>
      <c r="D185" s="297"/>
      <c r="E185" s="297"/>
      <c r="F185" s="319" t="s">
        <v>454</v>
      </c>
      <c r="G185" s="297"/>
      <c r="H185" s="297" t="s">
        <v>526</v>
      </c>
      <c r="I185" s="297" t="s">
        <v>450</v>
      </c>
      <c r="J185" s="297">
        <v>50</v>
      </c>
      <c r="K185" s="341"/>
    </row>
    <row r="186" s="1" customFormat="1" ht="15" customHeight="1">
      <c r="B186" s="320"/>
      <c r="C186" s="297" t="s">
        <v>527</v>
      </c>
      <c r="D186" s="297"/>
      <c r="E186" s="297"/>
      <c r="F186" s="319" t="s">
        <v>454</v>
      </c>
      <c r="G186" s="297"/>
      <c r="H186" s="297" t="s">
        <v>528</v>
      </c>
      <c r="I186" s="297" t="s">
        <v>529</v>
      </c>
      <c r="J186" s="297"/>
      <c r="K186" s="341"/>
    </row>
    <row r="187" s="1" customFormat="1" ht="15" customHeight="1">
      <c r="B187" s="320"/>
      <c r="C187" s="297" t="s">
        <v>530</v>
      </c>
      <c r="D187" s="297"/>
      <c r="E187" s="297"/>
      <c r="F187" s="319" t="s">
        <v>454</v>
      </c>
      <c r="G187" s="297"/>
      <c r="H187" s="297" t="s">
        <v>531</v>
      </c>
      <c r="I187" s="297" t="s">
        <v>529</v>
      </c>
      <c r="J187" s="297"/>
      <c r="K187" s="341"/>
    </row>
    <row r="188" s="1" customFormat="1" ht="15" customHeight="1">
      <c r="B188" s="320"/>
      <c r="C188" s="297" t="s">
        <v>532</v>
      </c>
      <c r="D188" s="297"/>
      <c r="E188" s="297"/>
      <c r="F188" s="319" t="s">
        <v>454</v>
      </c>
      <c r="G188" s="297"/>
      <c r="H188" s="297" t="s">
        <v>533</v>
      </c>
      <c r="I188" s="297" t="s">
        <v>529</v>
      </c>
      <c r="J188" s="297"/>
      <c r="K188" s="341"/>
    </row>
    <row r="189" s="1" customFormat="1" ht="15" customHeight="1">
      <c r="B189" s="320"/>
      <c r="C189" s="353" t="s">
        <v>534</v>
      </c>
      <c r="D189" s="297"/>
      <c r="E189" s="297"/>
      <c r="F189" s="319" t="s">
        <v>454</v>
      </c>
      <c r="G189" s="297"/>
      <c r="H189" s="297" t="s">
        <v>535</v>
      </c>
      <c r="I189" s="297" t="s">
        <v>536</v>
      </c>
      <c r="J189" s="354" t="s">
        <v>537</v>
      </c>
      <c r="K189" s="341"/>
    </row>
    <row r="190" s="1" customFormat="1" ht="15" customHeight="1">
      <c r="B190" s="320"/>
      <c r="C190" s="304" t="s">
        <v>42</v>
      </c>
      <c r="D190" s="297"/>
      <c r="E190" s="297"/>
      <c r="F190" s="319" t="s">
        <v>448</v>
      </c>
      <c r="G190" s="297"/>
      <c r="H190" s="294" t="s">
        <v>538</v>
      </c>
      <c r="I190" s="297" t="s">
        <v>539</v>
      </c>
      <c r="J190" s="297"/>
      <c r="K190" s="341"/>
    </row>
    <row r="191" s="1" customFormat="1" ht="15" customHeight="1">
      <c r="B191" s="320"/>
      <c r="C191" s="304" t="s">
        <v>540</v>
      </c>
      <c r="D191" s="297"/>
      <c r="E191" s="297"/>
      <c r="F191" s="319" t="s">
        <v>448</v>
      </c>
      <c r="G191" s="297"/>
      <c r="H191" s="297" t="s">
        <v>541</v>
      </c>
      <c r="I191" s="297" t="s">
        <v>483</v>
      </c>
      <c r="J191" s="297"/>
      <c r="K191" s="341"/>
    </row>
    <row r="192" s="1" customFormat="1" ht="15" customHeight="1">
      <c r="B192" s="320"/>
      <c r="C192" s="304" t="s">
        <v>542</v>
      </c>
      <c r="D192" s="297"/>
      <c r="E192" s="297"/>
      <c r="F192" s="319" t="s">
        <v>448</v>
      </c>
      <c r="G192" s="297"/>
      <c r="H192" s="297" t="s">
        <v>543</v>
      </c>
      <c r="I192" s="297" t="s">
        <v>483</v>
      </c>
      <c r="J192" s="297"/>
      <c r="K192" s="341"/>
    </row>
    <row r="193" s="1" customFormat="1" ht="15" customHeight="1">
      <c r="B193" s="320"/>
      <c r="C193" s="304" t="s">
        <v>544</v>
      </c>
      <c r="D193" s="297"/>
      <c r="E193" s="297"/>
      <c r="F193" s="319" t="s">
        <v>454</v>
      </c>
      <c r="G193" s="297"/>
      <c r="H193" s="297" t="s">
        <v>545</v>
      </c>
      <c r="I193" s="297" t="s">
        <v>483</v>
      </c>
      <c r="J193" s="297"/>
      <c r="K193" s="341"/>
    </row>
    <row r="194" s="1" customFormat="1" ht="15" customHeight="1">
      <c r="B194" s="347"/>
      <c r="C194" s="355"/>
      <c r="D194" s="329"/>
      <c r="E194" s="329"/>
      <c r="F194" s="329"/>
      <c r="G194" s="329"/>
      <c r="H194" s="329"/>
      <c r="I194" s="329"/>
      <c r="J194" s="329"/>
      <c r="K194" s="348"/>
    </row>
    <row r="195" s="1" customFormat="1" ht="18.75" customHeight="1">
      <c r="B195" s="294"/>
      <c r="C195" s="297"/>
      <c r="D195" s="297"/>
      <c r="E195" s="297"/>
      <c r="F195" s="319"/>
      <c r="G195" s="297"/>
      <c r="H195" s="297"/>
      <c r="I195" s="297"/>
      <c r="J195" s="297"/>
      <c r="K195" s="294"/>
    </row>
    <row r="196" s="1" customFormat="1" ht="18.75" customHeight="1">
      <c r="B196" s="294"/>
      <c r="C196" s="297"/>
      <c r="D196" s="297"/>
      <c r="E196" s="297"/>
      <c r="F196" s="319"/>
      <c r="G196" s="297"/>
      <c r="H196" s="297"/>
      <c r="I196" s="297"/>
      <c r="J196" s="297"/>
      <c r="K196" s="294"/>
    </row>
    <row r="197" s="1" customFormat="1" ht="18.75" customHeight="1">
      <c r="B197" s="305"/>
      <c r="C197" s="305"/>
      <c r="D197" s="305"/>
      <c r="E197" s="305"/>
      <c r="F197" s="305"/>
      <c r="G197" s="305"/>
      <c r="H197" s="305"/>
      <c r="I197" s="305"/>
      <c r="J197" s="305"/>
      <c r="K197" s="305"/>
    </row>
    <row r="198" s="1" customFormat="1" ht="13.5">
      <c r="B198" s="284"/>
      <c r="C198" s="285"/>
      <c r="D198" s="285"/>
      <c r="E198" s="285"/>
      <c r="F198" s="285"/>
      <c r="G198" s="285"/>
      <c r="H198" s="285"/>
      <c r="I198" s="285"/>
      <c r="J198" s="285"/>
      <c r="K198" s="286"/>
    </row>
    <row r="199" s="1" customFormat="1" ht="21">
      <c r="B199" s="287"/>
      <c r="C199" s="288" t="s">
        <v>546</v>
      </c>
      <c r="D199" s="288"/>
      <c r="E199" s="288"/>
      <c r="F199" s="288"/>
      <c r="G199" s="288"/>
      <c r="H199" s="288"/>
      <c r="I199" s="288"/>
      <c r="J199" s="288"/>
      <c r="K199" s="289"/>
    </row>
    <row r="200" s="1" customFormat="1" ht="25.5" customHeight="1">
      <c r="B200" s="287"/>
      <c r="C200" s="356" t="s">
        <v>547</v>
      </c>
      <c r="D200" s="356"/>
      <c r="E200" s="356"/>
      <c r="F200" s="356" t="s">
        <v>548</v>
      </c>
      <c r="G200" s="357"/>
      <c r="H200" s="356" t="s">
        <v>549</v>
      </c>
      <c r="I200" s="356"/>
      <c r="J200" s="356"/>
      <c r="K200" s="289"/>
    </row>
    <row r="201" s="1" customFormat="1" ht="5.25" customHeight="1">
      <c r="B201" s="320"/>
      <c r="C201" s="317"/>
      <c r="D201" s="317"/>
      <c r="E201" s="317"/>
      <c r="F201" s="317"/>
      <c r="G201" s="297"/>
      <c r="H201" s="317"/>
      <c r="I201" s="317"/>
      <c r="J201" s="317"/>
      <c r="K201" s="341"/>
    </row>
    <row r="202" s="1" customFormat="1" ht="15" customHeight="1">
      <c r="B202" s="320"/>
      <c r="C202" s="297" t="s">
        <v>539</v>
      </c>
      <c r="D202" s="297"/>
      <c r="E202" s="297"/>
      <c r="F202" s="319" t="s">
        <v>43</v>
      </c>
      <c r="G202" s="297"/>
      <c r="H202" s="297" t="s">
        <v>550</v>
      </c>
      <c r="I202" s="297"/>
      <c r="J202" s="297"/>
      <c r="K202" s="341"/>
    </row>
    <row r="203" s="1" customFormat="1" ht="15" customHeight="1">
      <c r="B203" s="320"/>
      <c r="C203" s="326"/>
      <c r="D203" s="297"/>
      <c r="E203" s="297"/>
      <c r="F203" s="319" t="s">
        <v>44</v>
      </c>
      <c r="G203" s="297"/>
      <c r="H203" s="297" t="s">
        <v>551</v>
      </c>
      <c r="I203" s="297"/>
      <c r="J203" s="297"/>
      <c r="K203" s="341"/>
    </row>
    <row r="204" s="1" customFormat="1" ht="15" customHeight="1">
      <c r="B204" s="320"/>
      <c r="C204" s="326"/>
      <c r="D204" s="297"/>
      <c r="E204" s="297"/>
      <c r="F204" s="319" t="s">
        <v>47</v>
      </c>
      <c r="G204" s="297"/>
      <c r="H204" s="297" t="s">
        <v>552</v>
      </c>
      <c r="I204" s="297"/>
      <c r="J204" s="297"/>
      <c r="K204" s="341"/>
    </row>
    <row r="205" s="1" customFormat="1" ht="15" customHeight="1">
      <c r="B205" s="320"/>
      <c r="C205" s="297"/>
      <c r="D205" s="297"/>
      <c r="E205" s="297"/>
      <c r="F205" s="319" t="s">
        <v>45</v>
      </c>
      <c r="G205" s="297"/>
      <c r="H205" s="297" t="s">
        <v>553</v>
      </c>
      <c r="I205" s="297"/>
      <c r="J205" s="297"/>
      <c r="K205" s="341"/>
    </row>
    <row r="206" s="1" customFormat="1" ht="15" customHeight="1">
      <c r="B206" s="320"/>
      <c r="C206" s="297"/>
      <c r="D206" s="297"/>
      <c r="E206" s="297"/>
      <c r="F206" s="319" t="s">
        <v>46</v>
      </c>
      <c r="G206" s="297"/>
      <c r="H206" s="297" t="s">
        <v>554</v>
      </c>
      <c r="I206" s="297"/>
      <c r="J206" s="297"/>
      <c r="K206" s="341"/>
    </row>
    <row r="207" s="1" customFormat="1" ht="15" customHeight="1">
      <c r="B207" s="320"/>
      <c r="C207" s="297"/>
      <c r="D207" s="297"/>
      <c r="E207" s="297"/>
      <c r="F207" s="319"/>
      <c r="G207" s="297"/>
      <c r="H207" s="297"/>
      <c r="I207" s="297"/>
      <c r="J207" s="297"/>
      <c r="K207" s="341"/>
    </row>
    <row r="208" s="1" customFormat="1" ht="15" customHeight="1">
      <c r="B208" s="320"/>
      <c r="C208" s="297" t="s">
        <v>495</v>
      </c>
      <c r="D208" s="297"/>
      <c r="E208" s="297"/>
      <c r="F208" s="319" t="s">
        <v>78</v>
      </c>
      <c r="G208" s="297"/>
      <c r="H208" s="297" t="s">
        <v>555</v>
      </c>
      <c r="I208" s="297"/>
      <c r="J208" s="297"/>
      <c r="K208" s="341"/>
    </row>
    <row r="209" s="1" customFormat="1" ht="15" customHeight="1">
      <c r="B209" s="320"/>
      <c r="C209" s="326"/>
      <c r="D209" s="297"/>
      <c r="E209" s="297"/>
      <c r="F209" s="319" t="s">
        <v>391</v>
      </c>
      <c r="G209" s="297"/>
      <c r="H209" s="297" t="s">
        <v>392</v>
      </c>
      <c r="I209" s="297"/>
      <c r="J209" s="297"/>
      <c r="K209" s="341"/>
    </row>
    <row r="210" s="1" customFormat="1" ht="15" customHeight="1">
      <c r="B210" s="320"/>
      <c r="C210" s="297"/>
      <c r="D210" s="297"/>
      <c r="E210" s="297"/>
      <c r="F210" s="319" t="s">
        <v>389</v>
      </c>
      <c r="G210" s="297"/>
      <c r="H210" s="297" t="s">
        <v>556</v>
      </c>
      <c r="I210" s="297"/>
      <c r="J210" s="297"/>
      <c r="K210" s="341"/>
    </row>
    <row r="211" s="1" customFormat="1" ht="15" customHeight="1">
      <c r="B211" s="358"/>
      <c r="C211" s="326"/>
      <c r="D211" s="326"/>
      <c r="E211" s="326"/>
      <c r="F211" s="319" t="s">
        <v>393</v>
      </c>
      <c r="G211" s="304"/>
      <c r="H211" s="345" t="s">
        <v>394</v>
      </c>
      <c r="I211" s="345"/>
      <c r="J211" s="345"/>
      <c r="K211" s="359"/>
    </row>
    <row r="212" s="1" customFormat="1" ht="15" customHeight="1">
      <c r="B212" s="358"/>
      <c r="C212" s="326"/>
      <c r="D212" s="326"/>
      <c r="E212" s="326"/>
      <c r="F212" s="319" t="s">
        <v>395</v>
      </c>
      <c r="G212" s="304"/>
      <c r="H212" s="345" t="s">
        <v>557</v>
      </c>
      <c r="I212" s="345"/>
      <c r="J212" s="345"/>
      <c r="K212" s="359"/>
    </row>
    <row r="213" s="1" customFormat="1" ht="15" customHeight="1">
      <c r="B213" s="358"/>
      <c r="C213" s="326"/>
      <c r="D213" s="326"/>
      <c r="E213" s="326"/>
      <c r="F213" s="360"/>
      <c r="G213" s="304"/>
      <c r="H213" s="361"/>
      <c r="I213" s="361"/>
      <c r="J213" s="361"/>
      <c r="K213" s="359"/>
    </row>
    <row r="214" s="1" customFormat="1" ht="15" customHeight="1">
      <c r="B214" s="358"/>
      <c r="C214" s="297" t="s">
        <v>519</v>
      </c>
      <c r="D214" s="326"/>
      <c r="E214" s="326"/>
      <c r="F214" s="319">
        <v>1</v>
      </c>
      <c r="G214" s="304"/>
      <c r="H214" s="345" t="s">
        <v>558</v>
      </c>
      <c r="I214" s="345"/>
      <c r="J214" s="345"/>
      <c r="K214" s="359"/>
    </row>
    <row r="215" s="1" customFormat="1" ht="15" customHeight="1">
      <c r="B215" s="358"/>
      <c r="C215" s="326"/>
      <c r="D215" s="326"/>
      <c r="E215" s="326"/>
      <c r="F215" s="319">
        <v>2</v>
      </c>
      <c r="G215" s="304"/>
      <c r="H215" s="345" t="s">
        <v>559</v>
      </c>
      <c r="I215" s="345"/>
      <c r="J215" s="345"/>
      <c r="K215" s="359"/>
    </row>
    <row r="216" s="1" customFormat="1" ht="15" customHeight="1">
      <c r="B216" s="358"/>
      <c r="C216" s="326"/>
      <c r="D216" s="326"/>
      <c r="E216" s="326"/>
      <c r="F216" s="319">
        <v>3</v>
      </c>
      <c r="G216" s="304"/>
      <c r="H216" s="345" t="s">
        <v>560</v>
      </c>
      <c r="I216" s="345"/>
      <c r="J216" s="345"/>
      <c r="K216" s="359"/>
    </row>
    <row r="217" s="1" customFormat="1" ht="15" customHeight="1">
      <c r="B217" s="358"/>
      <c r="C217" s="326"/>
      <c r="D217" s="326"/>
      <c r="E217" s="326"/>
      <c r="F217" s="319">
        <v>4</v>
      </c>
      <c r="G217" s="304"/>
      <c r="H217" s="345" t="s">
        <v>561</v>
      </c>
      <c r="I217" s="345"/>
      <c r="J217" s="345"/>
      <c r="K217" s="359"/>
    </row>
    <row r="218" s="1" customFormat="1" ht="12.75" customHeight="1">
      <c r="B218" s="362"/>
      <c r="C218" s="363"/>
      <c r="D218" s="363"/>
      <c r="E218" s="363"/>
      <c r="F218" s="363"/>
      <c r="G218" s="363"/>
      <c r="H218" s="363"/>
      <c r="I218" s="363"/>
      <c r="J218" s="363"/>
      <c r="K218" s="364"/>
    </row>
  </sheetData>
  <sheetProtection autoFilter="0" deleteColumns="0" deleteRows="0" formatCells="0" formatColumns="0" formatRows="0" insertColumns="0" insertHyperlinks="0" insertRows="0" pivotTables="0" sort="0"/>
  <mergeCells count="77">
    <mergeCell ref="H217:J217"/>
    <mergeCell ref="H210:J210"/>
    <mergeCell ref="H205:J205"/>
    <mergeCell ref="H203:J203"/>
    <mergeCell ref="H214:J214"/>
    <mergeCell ref="H216:J216"/>
    <mergeCell ref="H215:J215"/>
    <mergeCell ref="H212:J212"/>
    <mergeCell ref="H211:J211"/>
    <mergeCell ref="H209:J209"/>
    <mergeCell ref="H200:J200"/>
    <mergeCell ref="C199:J199"/>
    <mergeCell ref="H208:J208"/>
    <mergeCell ref="H206:J206"/>
    <mergeCell ref="H204:J204"/>
    <mergeCell ref="H202:J202"/>
    <mergeCell ref="C165:J165"/>
    <mergeCell ref="C122:J122"/>
    <mergeCell ref="C147:J147"/>
    <mergeCell ref="C102:J102"/>
    <mergeCell ref="C75:J75"/>
    <mergeCell ref="D70:J70"/>
    <mergeCell ref="D68:J68"/>
    <mergeCell ref="D67:J67"/>
    <mergeCell ref="D69:J69"/>
    <mergeCell ref="D66:J66"/>
    <mergeCell ref="D61:J61"/>
    <mergeCell ref="D62:J62"/>
    <mergeCell ref="D65:J65"/>
    <mergeCell ref="D63:J63"/>
    <mergeCell ref="D60:J60"/>
    <mergeCell ref="D59:J59"/>
    <mergeCell ref="D58:J58"/>
    <mergeCell ref="D47:J47"/>
    <mergeCell ref="C52:J52"/>
    <mergeCell ref="C54:J54"/>
    <mergeCell ref="C55:J55"/>
    <mergeCell ref="C57:J57"/>
    <mergeCell ref="D51:J51"/>
    <mergeCell ref="E50:J50"/>
    <mergeCell ref="E49:J49"/>
    <mergeCell ref="E48:J48"/>
    <mergeCell ref="G45:J45"/>
    <mergeCell ref="G44:J44"/>
    <mergeCell ref="D35:J35"/>
    <mergeCell ref="G40:J40"/>
    <mergeCell ref="G41:J41"/>
    <mergeCell ref="G42:J42"/>
    <mergeCell ref="G43:J43"/>
    <mergeCell ref="G36:J36"/>
    <mergeCell ref="G37:J37"/>
    <mergeCell ref="G38:J38"/>
    <mergeCell ref="G39:J39"/>
    <mergeCell ref="D33:J33"/>
    <mergeCell ref="D34:J34"/>
    <mergeCell ref="D31:J31"/>
    <mergeCell ref="D30:J30"/>
    <mergeCell ref="D28:J28"/>
    <mergeCell ref="C25:J25"/>
    <mergeCell ref="D27:J27"/>
    <mergeCell ref="C26:J26"/>
    <mergeCell ref="F20:J20"/>
    <mergeCell ref="F23:J23"/>
    <mergeCell ref="F21:J21"/>
    <mergeCell ref="F22:J22"/>
    <mergeCell ref="D16:J16"/>
    <mergeCell ref="D17:J17"/>
    <mergeCell ref="F18:J18"/>
    <mergeCell ref="F19:J19"/>
    <mergeCell ref="D15:J15"/>
    <mergeCell ref="C3:J3"/>
    <mergeCell ref="C9:J9"/>
    <mergeCell ref="D11:J11"/>
    <mergeCell ref="D10:J10"/>
    <mergeCell ref="C4:J4"/>
    <mergeCell ref="C6:J6"/>
    <mergeCell ref="C7:J7"/>
  </mergeCells>
  <pageMargins left="0.5902778" right="0.5902778" top="0.5902778" bottom="0.5902778" header="0" footer="0"/>
  <pageSetup r:id="rId1" paperSize="9" orientation="portrait" scale="77"/>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 style="1" customWidth="1"/>
    <col min="2" max="2" width="1.67" style="1" customWidth="1"/>
    <col min="3" max="3" width="4.17" style="1" customWidth="1"/>
    <col min="4" max="4" width="4.33" style="1" customWidth="1"/>
    <col min="5" max="5" width="17.17" style="1" customWidth="1"/>
    <col min="6" max="6" width="100.83" style="1" customWidth="1"/>
    <col min="7" max="7" width="7" style="1" customWidth="1"/>
    <col min="8" max="8" width="11.5" style="1" customWidth="1"/>
    <col min="9" max="9" width="20.17" style="138" customWidth="1"/>
    <col min="10" max="10" width="20.17" style="1" customWidth="1"/>
    <col min="11" max="11" width="20.17" style="1" customWidth="1"/>
    <col min="12" max="12" width="9.33" style="1" customWidth="1"/>
    <col min="13" max="13" width="10.83" style="1" hidden="1" customWidth="1"/>
    <col min="14" max="14" width="9.33" style="1" hidden="1"/>
    <col min="15" max="15" width="14.17" style="1" hidden="1" customWidth="1"/>
    <col min="16" max="16" width="14.17" style="1" hidden="1" customWidth="1"/>
    <col min="17" max="17" width="14.17" style="1" hidden="1" customWidth="1"/>
    <col min="18" max="18" width="14.17" style="1" hidden="1" customWidth="1"/>
    <col min="19" max="19" width="14.17" style="1" hidden="1" customWidth="1"/>
    <col min="20" max="20" width="14.17" style="1" hidden="1" customWidth="1"/>
    <col min="21" max="21" width="16.33" style="1" hidden="1" customWidth="1"/>
    <col min="22" max="22" width="12.33" style="1" customWidth="1"/>
    <col min="23" max="23" width="16.33" style="1" customWidth="1"/>
    <col min="24" max="24" width="12.33" style="1" customWidth="1"/>
    <col min="25" max="25" width="15" style="1" customWidth="1"/>
    <col min="26" max="26" width="11" style="1" customWidth="1"/>
    <col min="27" max="27" width="15" style="1" customWidth="1"/>
    <col min="28" max="28" width="16.33" style="1" customWidth="1"/>
    <col min="29" max="29" width="11" style="1" customWidth="1"/>
    <col min="30" max="30" width="15" style="1" customWidth="1"/>
    <col min="31" max="31" width="16.33" style="1" customWidth="1"/>
    <col min="44" max="44" width="9.33" style="1" hidden="1"/>
    <col min="45" max="45" width="9.33" style="1" hidden="1"/>
    <col min="46" max="46" width="9.33" style="1" hidden="1"/>
    <col min="47" max="47" width="9.33" style="1" hidden="1"/>
    <col min="48" max="48" width="9.33" style="1" hidden="1"/>
    <col min="49" max="49" width="9.33" style="1" hidden="1"/>
    <col min="50" max="50" width="9.33" style="1" hidden="1"/>
    <col min="51" max="51" width="9.33" style="1" hidden="1"/>
    <col min="52" max="52" width="9.33" style="1" hidden="1"/>
    <col min="53" max="53" width="9.33" style="1" hidden="1"/>
    <col min="54" max="54" width="9.33" style="1" hidden="1"/>
    <col min="55" max="55" width="9.33" style="1" hidden="1"/>
    <col min="56" max="56" width="9.33" style="1" hidden="1"/>
    <col min="57" max="57" width="9.33" style="1" hidden="1"/>
    <col min="58" max="58" width="9.33" style="1" hidden="1"/>
    <col min="59" max="59" width="9.33" style="1" hidden="1"/>
    <col min="60" max="60" width="9.33" style="1" hidden="1"/>
    <col min="61" max="61" width="9.33" style="1" hidden="1"/>
    <col min="62" max="62" width="9.33" style="1" hidden="1"/>
    <col min="63" max="63" width="9.33" style="1" hidden="1"/>
    <col min="64" max="64" width="9.33" style="1" hidden="1"/>
    <col min="65" max="65" width="9.33" style="1" hidden="1"/>
  </cols>
  <sheetData>
    <row r="2" s="1" customFormat="1" ht="36.96" customHeight="1">
      <c r="I2" s="138"/>
      <c r="L2" s="1"/>
      <c r="M2" s="1"/>
      <c r="N2" s="1"/>
      <c r="O2" s="1"/>
      <c r="P2" s="1"/>
      <c r="Q2" s="1"/>
      <c r="R2" s="1"/>
      <c r="S2" s="1"/>
      <c r="T2" s="1"/>
      <c r="U2" s="1"/>
      <c r="V2" s="1"/>
      <c r="AT2" s="17" t="s">
        <v>86</v>
      </c>
    </row>
    <row r="3" s="1" customFormat="1" ht="6.96" customHeight="1">
      <c r="B3" s="139"/>
      <c r="C3" s="140"/>
      <c r="D3" s="140"/>
      <c r="E3" s="140"/>
      <c r="F3" s="140"/>
      <c r="G3" s="140"/>
      <c r="H3" s="140"/>
      <c r="I3" s="141"/>
      <c r="J3" s="140"/>
      <c r="K3" s="140"/>
      <c r="L3" s="20"/>
      <c r="AT3" s="17" t="s">
        <v>81</v>
      </c>
    </row>
    <row r="4" s="1" customFormat="1" ht="24.96" customHeight="1">
      <c r="B4" s="20"/>
      <c r="D4" s="142" t="s">
        <v>108</v>
      </c>
      <c r="I4" s="138"/>
      <c r="L4" s="20"/>
      <c r="M4" s="143" t="s">
        <v>10</v>
      </c>
      <c r="AT4" s="17" t="s">
        <v>4</v>
      </c>
    </row>
    <row r="5" s="1" customFormat="1" ht="6.96" customHeight="1">
      <c r="B5" s="20"/>
      <c r="I5" s="138"/>
      <c r="L5" s="20"/>
    </row>
    <row r="6" s="1" customFormat="1" ht="12" customHeight="1">
      <c r="B6" s="20"/>
      <c r="D6" s="144" t="s">
        <v>16</v>
      </c>
      <c r="I6" s="138"/>
      <c r="L6" s="20"/>
    </row>
    <row r="7" s="1" customFormat="1" ht="16.5" customHeight="1">
      <c r="B7" s="20"/>
      <c r="E7" s="145" t="str">
        <f>'Rekapitulace stavby'!K6</f>
        <v>Střední škola chovu koní a jezdectví Kladruby nad Labem</v>
      </c>
      <c r="F7" s="144"/>
      <c r="G7" s="144"/>
      <c r="H7" s="144"/>
      <c r="I7" s="138"/>
      <c r="L7" s="20"/>
    </row>
    <row r="8" s="1" customFormat="1" ht="12" customHeight="1">
      <c r="B8" s="20"/>
      <c r="D8" s="144" t="s">
        <v>109</v>
      </c>
      <c r="I8" s="138"/>
      <c r="L8" s="20"/>
    </row>
    <row r="9" s="2" customFormat="1" ht="16.5" customHeight="1">
      <c r="A9" s="38"/>
      <c r="B9" s="44"/>
      <c r="C9" s="38"/>
      <c r="D9" s="38"/>
      <c r="E9" s="145" t="s">
        <v>110</v>
      </c>
      <c r="F9" s="38"/>
      <c r="G9" s="38"/>
      <c r="H9" s="38"/>
      <c r="I9" s="146"/>
      <c r="J9" s="38"/>
      <c r="K9" s="38"/>
      <c r="L9" s="147"/>
      <c r="S9" s="38"/>
      <c r="T9" s="38"/>
      <c r="U9" s="38"/>
      <c r="V9" s="38"/>
      <c r="W9" s="38"/>
      <c r="X9" s="38"/>
      <c r="Y9" s="38"/>
      <c r="Z9" s="38"/>
      <c r="AA9" s="38"/>
      <c r="AB9" s="38"/>
      <c r="AC9" s="38"/>
      <c r="AD9" s="38"/>
      <c r="AE9" s="38"/>
    </row>
    <row r="10" s="2" customFormat="1" ht="12" customHeight="1">
      <c r="A10" s="38"/>
      <c r="B10" s="44"/>
      <c r="C10" s="38"/>
      <c r="D10" s="144" t="s">
        <v>111</v>
      </c>
      <c r="E10" s="38"/>
      <c r="F10" s="38"/>
      <c r="G10" s="38"/>
      <c r="H10" s="38"/>
      <c r="I10" s="146"/>
      <c r="J10" s="38"/>
      <c r="K10" s="38"/>
      <c r="L10" s="147"/>
      <c r="S10" s="38"/>
      <c r="T10" s="38"/>
      <c r="U10" s="38"/>
      <c r="V10" s="38"/>
      <c r="W10" s="38"/>
      <c r="X10" s="38"/>
      <c r="Y10" s="38"/>
      <c r="Z10" s="38"/>
      <c r="AA10" s="38"/>
      <c r="AB10" s="38"/>
      <c r="AC10" s="38"/>
      <c r="AD10" s="38"/>
      <c r="AE10" s="38"/>
    </row>
    <row r="11" s="2" customFormat="1" ht="16.5" customHeight="1">
      <c r="A11" s="38"/>
      <c r="B11" s="44"/>
      <c r="C11" s="38"/>
      <c r="D11" s="38"/>
      <c r="E11" s="148" t="s">
        <v>112</v>
      </c>
      <c r="F11" s="38"/>
      <c r="G11" s="38"/>
      <c r="H11" s="38"/>
      <c r="I11" s="146"/>
      <c r="J11" s="38"/>
      <c r="K11" s="38"/>
      <c r="L11" s="147"/>
      <c r="S11" s="38"/>
      <c r="T11" s="38"/>
      <c r="U11" s="38"/>
      <c r="V11" s="38"/>
      <c r="W11" s="38"/>
      <c r="X11" s="38"/>
      <c r="Y11" s="38"/>
      <c r="Z11" s="38"/>
      <c r="AA11" s="38"/>
      <c r="AB11" s="38"/>
      <c r="AC11" s="38"/>
      <c r="AD11" s="38"/>
      <c r="AE11" s="38"/>
    </row>
    <row r="12" s="2" customFormat="1">
      <c r="A12" s="38"/>
      <c r="B12" s="44"/>
      <c r="C12" s="38"/>
      <c r="D12" s="38"/>
      <c r="E12" s="38"/>
      <c r="F12" s="38"/>
      <c r="G12" s="38"/>
      <c r="H12" s="38"/>
      <c r="I12" s="146"/>
      <c r="J12" s="38"/>
      <c r="K12" s="38"/>
      <c r="L12" s="147"/>
      <c r="S12" s="38"/>
      <c r="T12" s="38"/>
      <c r="U12" s="38"/>
      <c r="V12" s="38"/>
      <c r="W12" s="38"/>
      <c r="X12" s="38"/>
      <c r="Y12" s="38"/>
      <c r="Z12" s="38"/>
      <c r="AA12" s="38"/>
      <c r="AB12" s="38"/>
      <c r="AC12" s="38"/>
      <c r="AD12" s="38"/>
      <c r="AE12" s="38"/>
    </row>
    <row r="13" s="2" customFormat="1" ht="12" customHeight="1">
      <c r="A13" s="38"/>
      <c r="B13" s="44"/>
      <c r="C13" s="38"/>
      <c r="D13" s="144" t="s">
        <v>18</v>
      </c>
      <c r="E13" s="38"/>
      <c r="F13" s="133" t="s">
        <v>19</v>
      </c>
      <c r="G13" s="38"/>
      <c r="H13" s="38"/>
      <c r="I13" s="149" t="s">
        <v>20</v>
      </c>
      <c r="J13" s="133" t="s">
        <v>19</v>
      </c>
      <c r="K13" s="38"/>
      <c r="L13" s="147"/>
      <c r="S13" s="38"/>
      <c r="T13" s="38"/>
      <c r="U13" s="38"/>
      <c r="V13" s="38"/>
      <c r="W13" s="38"/>
      <c r="X13" s="38"/>
      <c r="Y13" s="38"/>
      <c r="Z13" s="38"/>
      <c r="AA13" s="38"/>
      <c r="AB13" s="38"/>
      <c r="AC13" s="38"/>
      <c r="AD13" s="38"/>
      <c r="AE13" s="38"/>
    </row>
    <row r="14" s="2" customFormat="1" ht="12" customHeight="1">
      <c r="A14" s="38"/>
      <c r="B14" s="44"/>
      <c r="C14" s="38"/>
      <c r="D14" s="144" t="s">
        <v>21</v>
      </c>
      <c r="E14" s="38"/>
      <c r="F14" s="133" t="s">
        <v>22</v>
      </c>
      <c r="G14" s="38"/>
      <c r="H14" s="38"/>
      <c r="I14" s="149" t="s">
        <v>23</v>
      </c>
      <c r="J14" s="150" t="str">
        <f>'Rekapitulace stavby'!AN8</f>
        <v>13. 12. 2019</v>
      </c>
      <c r="K14" s="38"/>
      <c r="L14" s="147"/>
      <c r="S14" s="38"/>
      <c r="T14" s="38"/>
      <c r="U14" s="38"/>
      <c r="V14" s="38"/>
      <c r="W14" s="38"/>
      <c r="X14" s="38"/>
      <c r="Y14" s="38"/>
      <c r="Z14" s="38"/>
      <c r="AA14" s="38"/>
      <c r="AB14" s="38"/>
      <c r="AC14" s="38"/>
      <c r="AD14" s="38"/>
      <c r="AE14" s="38"/>
    </row>
    <row r="15" s="2" customFormat="1" ht="10.8" customHeight="1">
      <c r="A15" s="38"/>
      <c r="B15" s="44"/>
      <c r="C15" s="38"/>
      <c r="D15" s="38"/>
      <c r="E15" s="38"/>
      <c r="F15" s="38"/>
      <c r="G15" s="38"/>
      <c r="H15" s="38"/>
      <c r="I15" s="146"/>
      <c r="J15" s="38"/>
      <c r="K15" s="38"/>
      <c r="L15" s="147"/>
      <c r="S15" s="38"/>
      <c r="T15" s="38"/>
      <c r="U15" s="38"/>
      <c r="V15" s="38"/>
      <c r="W15" s="38"/>
      <c r="X15" s="38"/>
      <c r="Y15" s="38"/>
      <c r="Z15" s="38"/>
      <c r="AA15" s="38"/>
      <c r="AB15" s="38"/>
      <c r="AC15" s="38"/>
      <c r="AD15" s="38"/>
      <c r="AE15" s="38"/>
    </row>
    <row r="16" s="2" customFormat="1" ht="12" customHeight="1">
      <c r="A16" s="38"/>
      <c r="B16" s="44"/>
      <c r="C16" s="38"/>
      <c r="D16" s="144" t="s">
        <v>25</v>
      </c>
      <c r="E16" s="38"/>
      <c r="F16" s="38"/>
      <c r="G16" s="38"/>
      <c r="H16" s="38"/>
      <c r="I16" s="149" t="s">
        <v>26</v>
      </c>
      <c r="J16" s="133" t="s">
        <v>19</v>
      </c>
      <c r="K16" s="38"/>
      <c r="L16" s="147"/>
      <c r="S16" s="38"/>
      <c r="T16" s="38"/>
      <c r="U16" s="38"/>
      <c r="V16" s="38"/>
      <c r="W16" s="38"/>
      <c r="X16" s="38"/>
      <c r="Y16" s="38"/>
      <c r="Z16" s="38"/>
      <c r="AA16" s="38"/>
      <c r="AB16" s="38"/>
      <c r="AC16" s="38"/>
      <c r="AD16" s="38"/>
      <c r="AE16" s="38"/>
    </row>
    <row r="17" s="2" customFormat="1" ht="18" customHeight="1">
      <c r="A17" s="38"/>
      <c r="B17" s="44"/>
      <c r="C17" s="38"/>
      <c r="D17" s="38"/>
      <c r="E17" s="133" t="s">
        <v>27</v>
      </c>
      <c r="F17" s="38"/>
      <c r="G17" s="38"/>
      <c r="H17" s="38"/>
      <c r="I17" s="149" t="s">
        <v>28</v>
      </c>
      <c r="J17" s="133" t="s">
        <v>19</v>
      </c>
      <c r="K17" s="38"/>
      <c r="L17" s="147"/>
      <c r="S17" s="38"/>
      <c r="T17" s="38"/>
      <c r="U17" s="38"/>
      <c r="V17" s="38"/>
      <c r="W17" s="38"/>
      <c r="X17" s="38"/>
      <c r="Y17" s="38"/>
      <c r="Z17" s="38"/>
      <c r="AA17" s="38"/>
      <c r="AB17" s="38"/>
      <c r="AC17" s="38"/>
      <c r="AD17" s="38"/>
      <c r="AE17" s="38"/>
    </row>
    <row r="18" s="2" customFormat="1" ht="6.96" customHeight="1">
      <c r="A18" s="38"/>
      <c r="B18" s="44"/>
      <c r="C18" s="38"/>
      <c r="D18" s="38"/>
      <c r="E18" s="38"/>
      <c r="F18" s="38"/>
      <c r="G18" s="38"/>
      <c r="H18" s="38"/>
      <c r="I18" s="146"/>
      <c r="J18" s="38"/>
      <c r="K18" s="38"/>
      <c r="L18" s="147"/>
      <c r="S18" s="38"/>
      <c r="T18" s="38"/>
      <c r="U18" s="38"/>
      <c r="V18" s="38"/>
      <c r="W18" s="38"/>
      <c r="X18" s="38"/>
      <c r="Y18" s="38"/>
      <c r="Z18" s="38"/>
      <c r="AA18" s="38"/>
      <c r="AB18" s="38"/>
      <c r="AC18" s="38"/>
      <c r="AD18" s="38"/>
      <c r="AE18" s="38"/>
    </row>
    <row r="19" s="2" customFormat="1" ht="12" customHeight="1">
      <c r="A19" s="38"/>
      <c r="B19" s="44"/>
      <c r="C19" s="38"/>
      <c r="D19" s="144" t="s">
        <v>29</v>
      </c>
      <c r="E19" s="38"/>
      <c r="F19" s="38"/>
      <c r="G19" s="38"/>
      <c r="H19" s="38"/>
      <c r="I19" s="149" t="s">
        <v>26</v>
      </c>
      <c r="J19" s="33" t="str">
        <f>'Rekapitulace stavby'!AN13</f>
        <v>Vyplň údaj</v>
      </c>
      <c r="K19" s="38"/>
      <c r="L19" s="147"/>
      <c r="S19" s="38"/>
      <c r="T19" s="38"/>
      <c r="U19" s="38"/>
      <c r="V19" s="38"/>
      <c r="W19" s="38"/>
      <c r="X19" s="38"/>
      <c r="Y19" s="38"/>
      <c r="Z19" s="38"/>
      <c r="AA19" s="38"/>
      <c r="AB19" s="38"/>
      <c r="AC19" s="38"/>
      <c r="AD19" s="38"/>
      <c r="AE19" s="38"/>
    </row>
    <row r="20" s="2" customFormat="1" ht="18" customHeight="1">
      <c r="A20" s="38"/>
      <c r="B20" s="44"/>
      <c r="C20" s="38"/>
      <c r="D20" s="38"/>
      <c r="E20" s="33" t="str">
        <f>'Rekapitulace stavby'!E14</f>
        <v>Vyplň údaj</v>
      </c>
      <c r="F20" s="133"/>
      <c r="G20" s="133"/>
      <c r="H20" s="133"/>
      <c r="I20" s="149" t="s">
        <v>28</v>
      </c>
      <c r="J20" s="33" t="str">
        <f>'Rekapitulace stavby'!AN14</f>
        <v>Vyplň údaj</v>
      </c>
      <c r="K20" s="38"/>
      <c r="L20" s="147"/>
      <c r="S20" s="38"/>
      <c r="T20" s="38"/>
      <c r="U20" s="38"/>
      <c r="V20" s="38"/>
      <c r="W20" s="38"/>
      <c r="X20" s="38"/>
      <c r="Y20" s="38"/>
      <c r="Z20" s="38"/>
      <c r="AA20" s="38"/>
      <c r="AB20" s="38"/>
      <c r="AC20" s="38"/>
      <c r="AD20" s="38"/>
      <c r="AE20" s="38"/>
    </row>
    <row r="21" s="2" customFormat="1" ht="6.96" customHeight="1">
      <c r="A21" s="38"/>
      <c r="B21" s="44"/>
      <c r="C21" s="38"/>
      <c r="D21" s="38"/>
      <c r="E21" s="38"/>
      <c r="F21" s="38"/>
      <c r="G21" s="38"/>
      <c r="H21" s="38"/>
      <c r="I21" s="146"/>
      <c r="J21" s="38"/>
      <c r="K21" s="38"/>
      <c r="L21" s="147"/>
      <c r="S21" s="38"/>
      <c r="T21" s="38"/>
      <c r="U21" s="38"/>
      <c r="V21" s="38"/>
      <c r="W21" s="38"/>
      <c r="X21" s="38"/>
      <c r="Y21" s="38"/>
      <c r="Z21" s="38"/>
      <c r="AA21" s="38"/>
      <c r="AB21" s="38"/>
      <c r="AC21" s="38"/>
      <c r="AD21" s="38"/>
      <c r="AE21" s="38"/>
    </row>
    <row r="22" s="2" customFormat="1" ht="12" customHeight="1">
      <c r="A22" s="38"/>
      <c r="B22" s="44"/>
      <c r="C22" s="38"/>
      <c r="D22" s="144" t="s">
        <v>31</v>
      </c>
      <c r="E22" s="38"/>
      <c r="F22" s="38"/>
      <c r="G22" s="38"/>
      <c r="H22" s="38"/>
      <c r="I22" s="149" t="s">
        <v>26</v>
      </c>
      <c r="J22" s="133" t="s">
        <v>19</v>
      </c>
      <c r="K22" s="38"/>
      <c r="L22" s="147"/>
      <c r="S22" s="38"/>
      <c r="T22" s="38"/>
      <c r="U22" s="38"/>
      <c r="V22" s="38"/>
      <c r="W22" s="38"/>
      <c r="X22" s="38"/>
      <c r="Y22" s="38"/>
      <c r="Z22" s="38"/>
      <c r="AA22" s="38"/>
      <c r="AB22" s="38"/>
      <c r="AC22" s="38"/>
      <c r="AD22" s="38"/>
      <c r="AE22" s="38"/>
    </row>
    <row r="23" s="2" customFormat="1" ht="18" customHeight="1">
      <c r="A23" s="38"/>
      <c r="B23" s="44"/>
      <c r="C23" s="38"/>
      <c r="D23" s="38"/>
      <c r="E23" s="133" t="s">
        <v>32</v>
      </c>
      <c r="F23" s="38"/>
      <c r="G23" s="38"/>
      <c r="H23" s="38"/>
      <c r="I23" s="149" t="s">
        <v>28</v>
      </c>
      <c r="J23" s="133" t="s">
        <v>19</v>
      </c>
      <c r="K23" s="38"/>
      <c r="L23" s="147"/>
      <c r="S23" s="38"/>
      <c r="T23" s="38"/>
      <c r="U23" s="38"/>
      <c r="V23" s="38"/>
      <c r="W23" s="38"/>
      <c r="X23" s="38"/>
      <c r="Y23" s="38"/>
      <c r="Z23" s="38"/>
      <c r="AA23" s="38"/>
      <c r="AB23" s="38"/>
      <c r="AC23" s="38"/>
      <c r="AD23" s="38"/>
      <c r="AE23" s="38"/>
    </row>
    <row r="24" s="2" customFormat="1" ht="6.96" customHeight="1">
      <c r="A24" s="38"/>
      <c r="B24" s="44"/>
      <c r="C24" s="38"/>
      <c r="D24" s="38"/>
      <c r="E24" s="38"/>
      <c r="F24" s="38"/>
      <c r="G24" s="38"/>
      <c r="H24" s="38"/>
      <c r="I24" s="146"/>
      <c r="J24" s="38"/>
      <c r="K24" s="38"/>
      <c r="L24" s="147"/>
      <c r="S24" s="38"/>
      <c r="T24" s="38"/>
      <c r="U24" s="38"/>
      <c r="V24" s="38"/>
      <c r="W24" s="38"/>
      <c r="X24" s="38"/>
      <c r="Y24" s="38"/>
      <c r="Z24" s="38"/>
      <c r="AA24" s="38"/>
      <c r="AB24" s="38"/>
      <c r="AC24" s="38"/>
      <c r="AD24" s="38"/>
      <c r="AE24" s="38"/>
    </row>
    <row r="25" s="2" customFormat="1" ht="12" customHeight="1">
      <c r="A25" s="38"/>
      <c r="B25" s="44"/>
      <c r="C25" s="38"/>
      <c r="D25" s="144" t="s">
        <v>34</v>
      </c>
      <c r="E25" s="38"/>
      <c r="F25" s="38"/>
      <c r="G25" s="38"/>
      <c r="H25" s="38"/>
      <c r="I25" s="149" t="s">
        <v>26</v>
      </c>
      <c r="J25" s="133" t="str">
        <f>IF('Rekapitulace stavby'!AN19="","",'Rekapitulace stavby'!AN19)</f>
        <v/>
      </c>
      <c r="K25" s="38"/>
      <c r="L25" s="147"/>
      <c r="S25" s="38"/>
      <c r="T25" s="38"/>
      <c r="U25" s="38"/>
      <c r="V25" s="38"/>
      <c r="W25" s="38"/>
      <c r="X25" s="38"/>
      <c r="Y25" s="38"/>
      <c r="Z25" s="38"/>
      <c r="AA25" s="38"/>
      <c r="AB25" s="38"/>
      <c r="AC25" s="38"/>
      <c r="AD25" s="38"/>
      <c r="AE25" s="38"/>
    </row>
    <row r="26" s="2" customFormat="1" ht="18" customHeight="1">
      <c r="A26" s="38"/>
      <c r="B26" s="44"/>
      <c r="C26" s="38"/>
      <c r="D26" s="38"/>
      <c r="E26" s="133" t="str">
        <f>IF('Rekapitulace stavby'!E20="","",'Rekapitulace stavby'!E20)</f>
        <v xml:space="preserve"> </v>
      </c>
      <c r="F26" s="38"/>
      <c r="G26" s="38"/>
      <c r="H26" s="38"/>
      <c r="I26" s="149" t="s">
        <v>28</v>
      </c>
      <c r="J26" s="133" t="str">
        <f>IF('Rekapitulace stavby'!AN20="","",'Rekapitulace stavby'!AN20)</f>
        <v/>
      </c>
      <c r="K26" s="38"/>
      <c r="L26" s="147"/>
      <c r="S26" s="38"/>
      <c r="T26" s="38"/>
      <c r="U26" s="38"/>
      <c r="V26" s="38"/>
      <c r="W26" s="38"/>
      <c r="X26" s="38"/>
      <c r="Y26" s="38"/>
      <c r="Z26" s="38"/>
      <c r="AA26" s="38"/>
      <c r="AB26" s="38"/>
      <c r="AC26" s="38"/>
      <c r="AD26" s="38"/>
      <c r="AE26" s="38"/>
    </row>
    <row r="27" s="2" customFormat="1" ht="6.96" customHeight="1">
      <c r="A27" s="38"/>
      <c r="B27" s="44"/>
      <c r="C27" s="38"/>
      <c r="D27" s="38"/>
      <c r="E27" s="38"/>
      <c r="F27" s="38"/>
      <c r="G27" s="38"/>
      <c r="H27" s="38"/>
      <c r="I27" s="146"/>
      <c r="J27" s="38"/>
      <c r="K27" s="38"/>
      <c r="L27" s="147"/>
      <c r="S27" s="38"/>
      <c r="T27" s="38"/>
      <c r="U27" s="38"/>
      <c r="V27" s="38"/>
      <c r="W27" s="38"/>
      <c r="X27" s="38"/>
      <c r="Y27" s="38"/>
      <c r="Z27" s="38"/>
      <c r="AA27" s="38"/>
      <c r="AB27" s="38"/>
      <c r="AC27" s="38"/>
      <c r="AD27" s="38"/>
      <c r="AE27" s="38"/>
    </row>
    <row r="28" s="2" customFormat="1" ht="12" customHeight="1">
      <c r="A28" s="38"/>
      <c r="B28" s="44"/>
      <c r="C28" s="38"/>
      <c r="D28" s="144" t="s">
        <v>36</v>
      </c>
      <c r="E28" s="38"/>
      <c r="F28" s="38"/>
      <c r="G28" s="38"/>
      <c r="H28" s="38"/>
      <c r="I28" s="146"/>
      <c r="J28" s="38"/>
      <c r="K28" s="38"/>
      <c r="L28" s="147"/>
      <c r="S28" s="38"/>
      <c r="T28" s="38"/>
      <c r="U28" s="38"/>
      <c r="V28" s="38"/>
      <c r="W28" s="38"/>
      <c r="X28" s="38"/>
      <c r="Y28" s="38"/>
      <c r="Z28" s="38"/>
      <c r="AA28" s="38"/>
      <c r="AB28" s="38"/>
      <c r="AC28" s="38"/>
      <c r="AD28" s="38"/>
      <c r="AE28" s="38"/>
    </row>
    <row r="29" s="8" customFormat="1" ht="16.5" customHeight="1">
      <c r="A29" s="151"/>
      <c r="B29" s="152"/>
      <c r="C29" s="151"/>
      <c r="D29" s="151"/>
      <c r="E29" s="153" t="s">
        <v>19</v>
      </c>
      <c r="F29" s="153"/>
      <c r="G29" s="153"/>
      <c r="H29" s="153"/>
      <c r="I29" s="154"/>
      <c r="J29" s="151"/>
      <c r="K29" s="151"/>
      <c r="L29" s="155"/>
      <c r="S29" s="151"/>
      <c r="T29" s="151"/>
      <c r="U29" s="151"/>
      <c r="V29" s="151"/>
      <c r="W29" s="151"/>
      <c r="X29" s="151"/>
      <c r="Y29" s="151"/>
      <c r="Z29" s="151"/>
      <c r="AA29" s="151"/>
      <c r="AB29" s="151"/>
      <c r="AC29" s="151"/>
      <c r="AD29" s="151"/>
      <c r="AE29" s="151"/>
    </row>
    <row r="30" s="2" customFormat="1" ht="6.96" customHeight="1">
      <c r="A30" s="38"/>
      <c r="B30" s="44"/>
      <c r="C30" s="38"/>
      <c r="D30" s="38"/>
      <c r="E30" s="38"/>
      <c r="F30" s="38"/>
      <c r="G30" s="38"/>
      <c r="H30" s="38"/>
      <c r="I30" s="146"/>
      <c r="J30" s="38"/>
      <c r="K30" s="38"/>
      <c r="L30" s="147"/>
      <c r="S30" s="38"/>
      <c r="T30" s="38"/>
      <c r="U30" s="38"/>
      <c r="V30" s="38"/>
      <c r="W30" s="38"/>
      <c r="X30" s="38"/>
      <c r="Y30" s="38"/>
      <c r="Z30" s="38"/>
      <c r="AA30" s="38"/>
      <c r="AB30" s="38"/>
      <c r="AC30" s="38"/>
      <c r="AD30" s="38"/>
      <c r="AE30" s="38"/>
    </row>
    <row r="31" s="2" customFormat="1" ht="6.96" customHeight="1">
      <c r="A31" s="38"/>
      <c r="B31" s="44"/>
      <c r="C31" s="38"/>
      <c r="D31" s="156"/>
      <c r="E31" s="156"/>
      <c r="F31" s="156"/>
      <c r="G31" s="156"/>
      <c r="H31" s="156"/>
      <c r="I31" s="157"/>
      <c r="J31" s="156"/>
      <c r="K31" s="156"/>
      <c r="L31" s="147"/>
      <c r="S31" s="38"/>
      <c r="T31" s="38"/>
      <c r="U31" s="38"/>
      <c r="V31" s="38"/>
      <c r="W31" s="38"/>
      <c r="X31" s="38"/>
      <c r="Y31" s="38"/>
      <c r="Z31" s="38"/>
      <c r="AA31" s="38"/>
      <c r="AB31" s="38"/>
      <c r="AC31" s="38"/>
      <c r="AD31" s="38"/>
      <c r="AE31" s="38"/>
    </row>
    <row r="32" s="2" customFormat="1" ht="25.44" customHeight="1">
      <c r="A32" s="38"/>
      <c r="B32" s="44"/>
      <c r="C32" s="38"/>
      <c r="D32" s="158" t="s">
        <v>38</v>
      </c>
      <c r="E32" s="38"/>
      <c r="F32" s="38"/>
      <c r="G32" s="38"/>
      <c r="H32" s="38"/>
      <c r="I32" s="146"/>
      <c r="J32" s="159">
        <f>ROUND(J94, 2)</f>
        <v>0</v>
      </c>
      <c r="K32" s="38"/>
      <c r="L32" s="147"/>
      <c r="S32" s="38"/>
      <c r="T32" s="38"/>
      <c r="U32" s="38"/>
      <c r="V32" s="38"/>
      <c r="W32" s="38"/>
      <c r="X32" s="38"/>
      <c r="Y32" s="38"/>
      <c r="Z32" s="38"/>
      <c r="AA32" s="38"/>
      <c r="AB32" s="38"/>
      <c r="AC32" s="38"/>
      <c r="AD32" s="38"/>
      <c r="AE32" s="38"/>
    </row>
    <row r="33" s="2" customFormat="1" ht="6.96" customHeight="1">
      <c r="A33" s="38"/>
      <c r="B33" s="44"/>
      <c r="C33" s="38"/>
      <c r="D33" s="156"/>
      <c r="E33" s="156"/>
      <c r="F33" s="156"/>
      <c r="G33" s="156"/>
      <c r="H33" s="156"/>
      <c r="I33" s="157"/>
      <c r="J33" s="156"/>
      <c r="K33" s="156"/>
      <c r="L33" s="147"/>
      <c r="S33" s="38"/>
      <c r="T33" s="38"/>
      <c r="U33" s="38"/>
      <c r="V33" s="38"/>
      <c r="W33" s="38"/>
      <c r="X33" s="38"/>
      <c r="Y33" s="38"/>
      <c r="Z33" s="38"/>
      <c r="AA33" s="38"/>
      <c r="AB33" s="38"/>
      <c r="AC33" s="38"/>
      <c r="AD33" s="38"/>
      <c r="AE33" s="38"/>
    </row>
    <row r="34" s="2" customFormat="1" ht="14.4" customHeight="1">
      <c r="A34" s="38"/>
      <c r="B34" s="44"/>
      <c r="C34" s="38"/>
      <c r="D34" s="38"/>
      <c r="E34" s="38"/>
      <c r="F34" s="160" t="s">
        <v>40</v>
      </c>
      <c r="G34" s="38"/>
      <c r="H34" s="38"/>
      <c r="I34" s="161" t="s">
        <v>39</v>
      </c>
      <c r="J34" s="160" t="s">
        <v>41</v>
      </c>
      <c r="K34" s="38"/>
      <c r="L34" s="147"/>
      <c r="S34" s="38"/>
      <c r="T34" s="38"/>
      <c r="U34" s="38"/>
      <c r="V34" s="38"/>
      <c r="W34" s="38"/>
      <c r="X34" s="38"/>
      <c r="Y34" s="38"/>
      <c r="Z34" s="38"/>
      <c r="AA34" s="38"/>
      <c r="AB34" s="38"/>
      <c r="AC34" s="38"/>
      <c r="AD34" s="38"/>
      <c r="AE34" s="38"/>
    </row>
    <row r="35" s="2" customFormat="1" ht="14.4" customHeight="1">
      <c r="A35" s="38"/>
      <c r="B35" s="44"/>
      <c r="C35" s="38"/>
      <c r="D35" s="162" t="s">
        <v>42</v>
      </c>
      <c r="E35" s="144" t="s">
        <v>43</v>
      </c>
      <c r="F35" s="163">
        <f>ROUND((SUM(BE94:BE159)),  2)</f>
        <v>0</v>
      </c>
      <c r="G35" s="38"/>
      <c r="H35" s="38"/>
      <c r="I35" s="164">
        <v>0.20999999999999999</v>
      </c>
      <c r="J35" s="163">
        <f>ROUND(((SUM(BE94:BE159))*I35),  2)</f>
        <v>0</v>
      </c>
      <c r="K35" s="38"/>
      <c r="L35" s="147"/>
      <c r="S35" s="38"/>
      <c r="T35" s="38"/>
      <c r="U35" s="38"/>
      <c r="V35" s="38"/>
      <c r="W35" s="38"/>
      <c r="X35" s="38"/>
      <c r="Y35" s="38"/>
      <c r="Z35" s="38"/>
      <c r="AA35" s="38"/>
      <c r="AB35" s="38"/>
      <c r="AC35" s="38"/>
      <c r="AD35" s="38"/>
      <c r="AE35" s="38"/>
    </row>
    <row r="36" s="2" customFormat="1" ht="14.4" customHeight="1">
      <c r="A36" s="38"/>
      <c r="B36" s="44"/>
      <c r="C36" s="38"/>
      <c r="D36" s="38"/>
      <c r="E36" s="144" t="s">
        <v>44</v>
      </c>
      <c r="F36" s="163">
        <f>ROUND((SUM(BF94:BF159)),  2)</f>
        <v>0</v>
      </c>
      <c r="G36" s="38"/>
      <c r="H36" s="38"/>
      <c r="I36" s="164">
        <v>0.14999999999999999</v>
      </c>
      <c r="J36" s="163">
        <f>ROUND(((SUM(BF94:BF159))*I36),  2)</f>
        <v>0</v>
      </c>
      <c r="K36" s="38"/>
      <c r="L36" s="147"/>
      <c r="S36" s="38"/>
      <c r="T36" s="38"/>
      <c r="U36" s="38"/>
      <c r="V36" s="38"/>
      <c r="W36" s="38"/>
      <c r="X36" s="38"/>
      <c r="Y36" s="38"/>
      <c r="Z36" s="38"/>
      <c r="AA36" s="38"/>
      <c r="AB36" s="38"/>
      <c r="AC36" s="38"/>
      <c r="AD36" s="38"/>
      <c r="AE36" s="38"/>
    </row>
    <row r="37" hidden="1" s="2" customFormat="1" ht="14.4" customHeight="1">
      <c r="A37" s="38"/>
      <c r="B37" s="44"/>
      <c r="C37" s="38"/>
      <c r="D37" s="38"/>
      <c r="E37" s="144" t="s">
        <v>45</v>
      </c>
      <c r="F37" s="163">
        <f>ROUND((SUM(BG94:BG159)),  2)</f>
        <v>0</v>
      </c>
      <c r="G37" s="38"/>
      <c r="H37" s="38"/>
      <c r="I37" s="164">
        <v>0.20999999999999999</v>
      </c>
      <c r="J37" s="163">
        <f>0</f>
        <v>0</v>
      </c>
      <c r="K37" s="38"/>
      <c r="L37" s="147"/>
      <c r="S37" s="38"/>
      <c r="T37" s="38"/>
      <c r="U37" s="38"/>
      <c r="V37" s="38"/>
      <c r="W37" s="38"/>
      <c r="X37" s="38"/>
      <c r="Y37" s="38"/>
      <c r="Z37" s="38"/>
      <c r="AA37" s="38"/>
      <c r="AB37" s="38"/>
      <c r="AC37" s="38"/>
      <c r="AD37" s="38"/>
      <c r="AE37" s="38"/>
    </row>
    <row r="38" hidden="1" s="2" customFormat="1" ht="14.4" customHeight="1">
      <c r="A38" s="38"/>
      <c r="B38" s="44"/>
      <c r="C38" s="38"/>
      <c r="D38" s="38"/>
      <c r="E38" s="144" t="s">
        <v>46</v>
      </c>
      <c r="F38" s="163">
        <f>ROUND((SUM(BH94:BH159)),  2)</f>
        <v>0</v>
      </c>
      <c r="G38" s="38"/>
      <c r="H38" s="38"/>
      <c r="I38" s="164">
        <v>0.14999999999999999</v>
      </c>
      <c r="J38" s="163">
        <f>0</f>
        <v>0</v>
      </c>
      <c r="K38" s="38"/>
      <c r="L38" s="147"/>
      <c r="S38" s="38"/>
      <c r="T38" s="38"/>
      <c r="U38" s="38"/>
      <c r="V38" s="38"/>
      <c r="W38" s="38"/>
      <c r="X38" s="38"/>
      <c r="Y38" s="38"/>
      <c r="Z38" s="38"/>
      <c r="AA38" s="38"/>
      <c r="AB38" s="38"/>
      <c r="AC38" s="38"/>
      <c r="AD38" s="38"/>
      <c r="AE38" s="38"/>
    </row>
    <row r="39" hidden="1" s="2" customFormat="1" ht="14.4" customHeight="1">
      <c r="A39" s="38"/>
      <c r="B39" s="44"/>
      <c r="C39" s="38"/>
      <c r="D39" s="38"/>
      <c r="E39" s="144" t="s">
        <v>47</v>
      </c>
      <c r="F39" s="163">
        <f>ROUND((SUM(BI94:BI159)),  2)</f>
        <v>0</v>
      </c>
      <c r="G39" s="38"/>
      <c r="H39" s="38"/>
      <c r="I39" s="164">
        <v>0</v>
      </c>
      <c r="J39" s="163">
        <f>0</f>
        <v>0</v>
      </c>
      <c r="K39" s="38"/>
      <c r="L39" s="147"/>
      <c r="S39" s="38"/>
      <c r="T39" s="38"/>
      <c r="U39" s="38"/>
      <c r="V39" s="38"/>
      <c r="W39" s="38"/>
      <c r="X39" s="38"/>
      <c r="Y39" s="38"/>
      <c r="Z39" s="38"/>
      <c r="AA39" s="38"/>
      <c r="AB39" s="38"/>
      <c r="AC39" s="38"/>
      <c r="AD39" s="38"/>
      <c r="AE39" s="38"/>
    </row>
    <row r="40" s="2" customFormat="1" ht="6.96" customHeight="1">
      <c r="A40" s="38"/>
      <c r="B40" s="44"/>
      <c r="C40" s="38"/>
      <c r="D40" s="38"/>
      <c r="E40" s="38"/>
      <c r="F40" s="38"/>
      <c r="G40" s="38"/>
      <c r="H40" s="38"/>
      <c r="I40" s="146"/>
      <c r="J40" s="38"/>
      <c r="K40" s="38"/>
      <c r="L40" s="147"/>
      <c r="S40" s="38"/>
      <c r="T40" s="38"/>
      <c r="U40" s="38"/>
      <c r="V40" s="38"/>
      <c r="W40" s="38"/>
      <c r="X40" s="38"/>
      <c r="Y40" s="38"/>
      <c r="Z40" s="38"/>
      <c r="AA40" s="38"/>
      <c r="AB40" s="38"/>
      <c r="AC40" s="38"/>
      <c r="AD40" s="38"/>
      <c r="AE40" s="38"/>
    </row>
    <row r="41" s="2" customFormat="1" ht="25.44" customHeight="1">
      <c r="A41" s="38"/>
      <c r="B41" s="44"/>
      <c r="C41" s="165"/>
      <c r="D41" s="166" t="s">
        <v>48</v>
      </c>
      <c r="E41" s="167"/>
      <c r="F41" s="167"/>
      <c r="G41" s="168" t="s">
        <v>49</v>
      </c>
      <c r="H41" s="169" t="s">
        <v>50</v>
      </c>
      <c r="I41" s="170"/>
      <c r="J41" s="171">
        <f>SUM(J32:J39)</f>
        <v>0</v>
      </c>
      <c r="K41" s="172"/>
      <c r="L41" s="147"/>
      <c r="S41" s="38"/>
      <c r="T41" s="38"/>
      <c r="U41" s="38"/>
      <c r="V41" s="38"/>
      <c r="W41" s="38"/>
      <c r="X41" s="38"/>
      <c r="Y41" s="38"/>
      <c r="Z41" s="38"/>
      <c r="AA41" s="38"/>
      <c r="AB41" s="38"/>
      <c r="AC41" s="38"/>
      <c r="AD41" s="38"/>
      <c r="AE41" s="38"/>
    </row>
    <row r="42" s="2" customFormat="1" ht="14.4" customHeight="1">
      <c r="A42" s="38"/>
      <c r="B42" s="173"/>
      <c r="C42" s="174"/>
      <c r="D42" s="174"/>
      <c r="E42" s="174"/>
      <c r="F42" s="174"/>
      <c r="G42" s="174"/>
      <c r="H42" s="174"/>
      <c r="I42" s="175"/>
      <c r="J42" s="174"/>
      <c r="K42" s="174"/>
      <c r="L42" s="147"/>
      <c r="S42" s="38"/>
      <c r="T42" s="38"/>
      <c r="U42" s="38"/>
      <c r="V42" s="38"/>
      <c r="W42" s="38"/>
      <c r="X42" s="38"/>
      <c r="Y42" s="38"/>
      <c r="Z42" s="38"/>
      <c r="AA42" s="38"/>
      <c r="AB42" s="38"/>
      <c r="AC42" s="38"/>
      <c r="AD42" s="38"/>
      <c r="AE42" s="38"/>
    </row>
    <row r="46" s="2" customFormat="1" ht="6.96" customHeight="1">
      <c r="A46" s="38"/>
      <c r="B46" s="176"/>
      <c r="C46" s="177"/>
      <c r="D46" s="177"/>
      <c r="E46" s="177"/>
      <c r="F46" s="177"/>
      <c r="G46" s="177"/>
      <c r="H46" s="177"/>
      <c r="I46" s="178"/>
      <c r="J46" s="177"/>
      <c r="K46" s="177"/>
      <c r="L46" s="147"/>
      <c r="S46" s="38"/>
      <c r="T46" s="38"/>
      <c r="U46" s="38"/>
      <c r="V46" s="38"/>
      <c r="W46" s="38"/>
      <c r="X46" s="38"/>
      <c r="Y46" s="38"/>
      <c r="Z46" s="38"/>
      <c r="AA46" s="38"/>
      <c r="AB46" s="38"/>
      <c r="AC46" s="38"/>
      <c r="AD46" s="38"/>
      <c r="AE46" s="38"/>
    </row>
    <row r="47" s="2" customFormat="1" ht="24.96" customHeight="1">
      <c r="A47" s="38"/>
      <c r="B47" s="39"/>
      <c r="C47" s="23" t="s">
        <v>113</v>
      </c>
      <c r="D47" s="40"/>
      <c r="E47" s="40"/>
      <c r="F47" s="40"/>
      <c r="G47" s="40"/>
      <c r="H47" s="40"/>
      <c r="I47" s="146"/>
      <c r="J47" s="40"/>
      <c r="K47" s="40"/>
      <c r="L47" s="147"/>
      <c r="S47" s="38"/>
      <c r="T47" s="38"/>
      <c r="U47" s="38"/>
      <c r="V47" s="38"/>
      <c r="W47" s="38"/>
      <c r="X47" s="38"/>
      <c r="Y47" s="38"/>
      <c r="Z47" s="38"/>
      <c r="AA47" s="38"/>
      <c r="AB47" s="38"/>
      <c r="AC47" s="38"/>
      <c r="AD47" s="38"/>
      <c r="AE47" s="38"/>
    </row>
    <row r="48" s="2" customFormat="1" ht="6.96" customHeight="1">
      <c r="A48" s="38"/>
      <c r="B48" s="39"/>
      <c r="C48" s="40"/>
      <c r="D48" s="40"/>
      <c r="E48" s="40"/>
      <c r="F48" s="40"/>
      <c r="G48" s="40"/>
      <c r="H48" s="40"/>
      <c r="I48" s="146"/>
      <c r="J48" s="40"/>
      <c r="K48" s="40"/>
      <c r="L48" s="147"/>
      <c r="S48" s="38"/>
      <c r="T48" s="38"/>
      <c r="U48" s="38"/>
      <c r="V48" s="38"/>
      <c r="W48" s="38"/>
      <c r="X48" s="38"/>
      <c r="Y48" s="38"/>
      <c r="Z48" s="38"/>
      <c r="AA48" s="38"/>
      <c r="AB48" s="38"/>
      <c r="AC48" s="38"/>
      <c r="AD48" s="38"/>
      <c r="AE48" s="38"/>
    </row>
    <row r="49" s="2" customFormat="1" ht="12" customHeight="1">
      <c r="A49" s="38"/>
      <c r="B49" s="39"/>
      <c r="C49" s="32" t="s">
        <v>16</v>
      </c>
      <c r="D49" s="40"/>
      <c r="E49" s="40"/>
      <c r="F49" s="40"/>
      <c r="G49" s="40"/>
      <c r="H49" s="40"/>
      <c r="I49" s="146"/>
      <c r="J49" s="40"/>
      <c r="K49" s="40"/>
      <c r="L49" s="147"/>
      <c r="S49" s="38"/>
      <c r="T49" s="38"/>
      <c r="U49" s="38"/>
      <c r="V49" s="38"/>
      <c r="W49" s="38"/>
      <c r="X49" s="38"/>
      <c r="Y49" s="38"/>
      <c r="Z49" s="38"/>
      <c r="AA49" s="38"/>
      <c r="AB49" s="38"/>
      <c r="AC49" s="38"/>
      <c r="AD49" s="38"/>
      <c r="AE49" s="38"/>
    </row>
    <row r="50" s="2" customFormat="1" ht="16.5" customHeight="1">
      <c r="A50" s="38"/>
      <c r="B50" s="39"/>
      <c r="C50" s="40"/>
      <c r="D50" s="40"/>
      <c r="E50" s="179" t="str">
        <f>E7</f>
        <v>Střední škola chovu koní a jezdectví Kladruby nad Labem</v>
      </c>
      <c r="F50" s="32"/>
      <c r="G50" s="32"/>
      <c r="H50" s="32"/>
      <c r="I50" s="146"/>
      <c r="J50" s="40"/>
      <c r="K50" s="40"/>
      <c r="L50" s="147"/>
      <c r="S50" s="38"/>
      <c r="T50" s="38"/>
      <c r="U50" s="38"/>
      <c r="V50" s="38"/>
      <c r="W50" s="38"/>
      <c r="X50" s="38"/>
      <c r="Y50" s="38"/>
      <c r="Z50" s="38"/>
      <c r="AA50" s="38"/>
      <c r="AB50" s="38"/>
      <c r="AC50" s="38"/>
      <c r="AD50" s="38"/>
      <c r="AE50" s="38"/>
    </row>
    <row r="51" s="1" customFormat="1" ht="12" customHeight="1">
      <c r="B51" s="21"/>
      <c r="C51" s="32" t="s">
        <v>109</v>
      </c>
      <c r="D51" s="22"/>
      <c r="E51" s="22"/>
      <c r="F51" s="22"/>
      <c r="G51" s="22"/>
      <c r="H51" s="22"/>
      <c r="I51" s="138"/>
      <c r="J51" s="22"/>
      <c r="K51" s="22"/>
      <c r="L51" s="20"/>
    </row>
    <row r="52" s="2" customFormat="1" ht="16.5" customHeight="1">
      <c r="A52" s="38"/>
      <c r="B52" s="39"/>
      <c r="C52" s="40"/>
      <c r="D52" s="40"/>
      <c r="E52" s="179" t="s">
        <v>110</v>
      </c>
      <c r="F52" s="40"/>
      <c r="G52" s="40"/>
      <c r="H52" s="40"/>
      <c r="I52" s="146"/>
      <c r="J52" s="40"/>
      <c r="K52" s="40"/>
      <c r="L52" s="147"/>
      <c r="S52" s="38"/>
      <c r="T52" s="38"/>
      <c r="U52" s="38"/>
      <c r="V52" s="38"/>
      <c r="W52" s="38"/>
      <c r="X52" s="38"/>
      <c r="Y52" s="38"/>
      <c r="Z52" s="38"/>
      <c r="AA52" s="38"/>
      <c r="AB52" s="38"/>
      <c r="AC52" s="38"/>
      <c r="AD52" s="38"/>
      <c r="AE52" s="38"/>
    </row>
    <row r="53" s="2" customFormat="1" ht="12" customHeight="1">
      <c r="A53" s="38"/>
      <c r="B53" s="39"/>
      <c r="C53" s="32" t="s">
        <v>111</v>
      </c>
      <c r="D53" s="40"/>
      <c r="E53" s="40"/>
      <c r="F53" s="40"/>
      <c r="G53" s="40"/>
      <c r="H53" s="40"/>
      <c r="I53" s="146"/>
      <c r="J53" s="40"/>
      <c r="K53" s="40"/>
      <c r="L53" s="147"/>
      <c r="S53" s="38"/>
      <c r="T53" s="38"/>
      <c r="U53" s="38"/>
      <c r="V53" s="38"/>
      <c r="W53" s="38"/>
      <c r="X53" s="38"/>
      <c r="Y53" s="38"/>
      <c r="Z53" s="38"/>
      <c r="AA53" s="38"/>
      <c r="AB53" s="38"/>
      <c r="AC53" s="38"/>
      <c r="AD53" s="38"/>
      <c r="AE53" s="38"/>
    </row>
    <row r="54" s="2" customFormat="1" ht="16.5" customHeight="1">
      <c r="A54" s="38"/>
      <c r="B54" s="39"/>
      <c r="C54" s="40"/>
      <c r="D54" s="40"/>
      <c r="E54" s="69" t="str">
        <f>E11</f>
        <v>a - Stavební část</v>
      </c>
      <c r="F54" s="40"/>
      <c r="G54" s="40"/>
      <c r="H54" s="40"/>
      <c r="I54" s="146"/>
      <c r="J54" s="40"/>
      <c r="K54" s="40"/>
      <c r="L54" s="147"/>
      <c r="S54" s="38"/>
      <c r="T54" s="38"/>
      <c r="U54" s="38"/>
      <c r="V54" s="38"/>
      <c r="W54" s="38"/>
      <c r="X54" s="38"/>
      <c r="Y54" s="38"/>
      <c r="Z54" s="38"/>
      <c r="AA54" s="38"/>
      <c r="AB54" s="38"/>
      <c r="AC54" s="38"/>
      <c r="AD54" s="38"/>
      <c r="AE54" s="38"/>
    </row>
    <row r="55" s="2" customFormat="1" ht="6.96" customHeight="1">
      <c r="A55" s="38"/>
      <c r="B55" s="39"/>
      <c r="C55" s="40"/>
      <c r="D55" s="40"/>
      <c r="E55" s="40"/>
      <c r="F55" s="40"/>
      <c r="G55" s="40"/>
      <c r="H55" s="40"/>
      <c r="I55" s="146"/>
      <c r="J55" s="40"/>
      <c r="K55" s="40"/>
      <c r="L55" s="147"/>
      <c r="S55" s="38"/>
      <c r="T55" s="38"/>
      <c r="U55" s="38"/>
      <c r="V55" s="38"/>
      <c r="W55" s="38"/>
      <c r="X55" s="38"/>
      <c r="Y55" s="38"/>
      <c r="Z55" s="38"/>
      <c r="AA55" s="38"/>
      <c r="AB55" s="38"/>
      <c r="AC55" s="38"/>
      <c r="AD55" s="38"/>
      <c r="AE55" s="38"/>
    </row>
    <row r="56" s="2" customFormat="1" ht="12" customHeight="1">
      <c r="A56" s="38"/>
      <c r="B56" s="39"/>
      <c r="C56" s="32" t="s">
        <v>21</v>
      </c>
      <c r="D56" s="40"/>
      <c r="E56" s="40"/>
      <c r="F56" s="27" t="str">
        <f>F14</f>
        <v>Kladruby nad Labem</v>
      </c>
      <c r="G56" s="40"/>
      <c r="H56" s="40"/>
      <c r="I56" s="149" t="s">
        <v>23</v>
      </c>
      <c r="J56" s="72" t="str">
        <f>IF(J14="","",J14)</f>
        <v>13. 12. 2019</v>
      </c>
      <c r="K56" s="40"/>
      <c r="L56" s="147"/>
      <c r="S56" s="38"/>
      <c r="T56" s="38"/>
      <c r="U56" s="38"/>
      <c r="V56" s="38"/>
      <c r="W56" s="38"/>
      <c r="X56" s="38"/>
      <c r="Y56" s="38"/>
      <c r="Z56" s="38"/>
      <c r="AA56" s="38"/>
      <c r="AB56" s="38"/>
      <c r="AC56" s="38"/>
      <c r="AD56" s="38"/>
      <c r="AE56" s="38"/>
    </row>
    <row r="57" s="2" customFormat="1" ht="6.96" customHeight="1">
      <c r="A57" s="38"/>
      <c r="B57" s="39"/>
      <c r="C57" s="40"/>
      <c r="D57" s="40"/>
      <c r="E57" s="40"/>
      <c r="F57" s="40"/>
      <c r="G57" s="40"/>
      <c r="H57" s="40"/>
      <c r="I57" s="146"/>
      <c r="J57" s="40"/>
      <c r="K57" s="40"/>
      <c r="L57" s="147"/>
      <c r="S57" s="38"/>
      <c r="T57" s="38"/>
      <c r="U57" s="38"/>
      <c r="V57" s="38"/>
      <c r="W57" s="38"/>
      <c r="X57" s="38"/>
      <c r="Y57" s="38"/>
      <c r="Z57" s="38"/>
      <c r="AA57" s="38"/>
      <c r="AB57" s="38"/>
      <c r="AC57" s="38"/>
      <c r="AD57" s="38"/>
      <c r="AE57" s="38"/>
    </row>
    <row r="58" s="2" customFormat="1" ht="27.9" customHeight="1">
      <c r="A58" s="38"/>
      <c r="B58" s="39"/>
      <c r="C58" s="32" t="s">
        <v>25</v>
      </c>
      <c r="D58" s="40"/>
      <c r="E58" s="40"/>
      <c r="F58" s="27" t="str">
        <f>E17</f>
        <v>Pardubický kraj</v>
      </c>
      <c r="G58" s="40"/>
      <c r="H58" s="40"/>
      <c r="I58" s="149" t="s">
        <v>31</v>
      </c>
      <c r="J58" s="36" t="str">
        <f>E23</f>
        <v>PPP, spo. s r.o., Pardubice</v>
      </c>
      <c r="K58" s="40"/>
      <c r="L58" s="147"/>
      <c r="S58" s="38"/>
      <c r="T58" s="38"/>
      <c r="U58" s="38"/>
      <c r="V58" s="38"/>
      <c r="W58" s="38"/>
      <c r="X58" s="38"/>
      <c r="Y58" s="38"/>
      <c r="Z58" s="38"/>
      <c r="AA58" s="38"/>
      <c r="AB58" s="38"/>
      <c r="AC58" s="38"/>
      <c r="AD58" s="38"/>
      <c r="AE58" s="38"/>
    </row>
    <row r="59" s="2" customFormat="1" ht="15.15" customHeight="1">
      <c r="A59" s="38"/>
      <c r="B59" s="39"/>
      <c r="C59" s="32" t="s">
        <v>29</v>
      </c>
      <c r="D59" s="40"/>
      <c r="E59" s="40"/>
      <c r="F59" s="27" t="str">
        <f>IF(E20="","",E20)</f>
        <v>Vyplň údaj</v>
      </c>
      <c r="G59" s="40"/>
      <c r="H59" s="40"/>
      <c r="I59" s="149" t="s">
        <v>34</v>
      </c>
      <c r="J59" s="36" t="str">
        <f>E26</f>
        <v xml:space="preserve"> </v>
      </c>
      <c r="K59" s="40"/>
      <c r="L59" s="147"/>
      <c r="S59" s="38"/>
      <c r="T59" s="38"/>
      <c r="U59" s="38"/>
      <c r="V59" s="38"/>
      <c r="W59" s="38"/>
      <c r="X59" s="38"/>
      <c r="Y59" s="38"/>
      <c r="Z59" s="38"/>
      <c r="AA59" s="38"/>
      <c r="AB59" s="38"/>
      <c r="AC59" s="38"/>
      <c r="AD59" s="38"/>
      <c r="AE59" s="38"/>
    </row>
    <row r="60" s="2" customFormat="1" ht="10.32" customHeight="1">
      <c r="A60" s="38"/>
      <c r="B60" s="39"/>
      <c r="C60" s="40"/>
      <c r="D60" s="40"/>
      <c r="E60" s="40"/>
      <c r="F60" s="40"/>
      <c r="G60" s="40"/>
      <c r="H60" s="40"/>
      <c r="I60" s="146"/>
      <c r="J60" s="40"/>
      <c r="K60" s="40"/>
      <c r="L60" s="147"/>
      <c r="S60" s="38"/>
      <c r="T60" s="38"/>
      <c r="U60" s="38"/>
      <c r="V60" s="38"/>
      <c r="W60" s="38"/>
      <c r="X60" s="38"/>
      <c r="Y60" s="38"/>
      <c r="Z60" s="38"/>
      <c r="AA60" s="38"/>
      <c r="AB60" s="38"/>
      <c r="AC60" s="38"/>
      <c r="AD60" s="38"/>
      <c r="AE60" s="38"/>
    </row>
    <row r="61" s="2" customFormat="1" ht="29.28" customHeight="1">
      <c r="A61" s="38"/>
      <c r="B61" s="39"/>
      <c r="C61" s="180" t="s">
        <v>114</v>
      </c>
      <c r="D61" s="181"/>
      <c r="E61" s="181"/>
      <c r="F61" s="181"/>
      <c r="G61" s="181"/>
      <c r="H61" s="181"/>
      <c r="I61" s="182"/>
      <c r="J61" s="183" t="s">
        <v>115</v>
      </c>
      <c r="K61" s="181"/>
      <c r="L61" s="147"/>
      <c r="S61" s="38"/>
      <c r="T61" s="38"/>
      <c r="U61" s="38"/>
      <c r="V61" s="38"/>
      <c r="W61" s="38"/>
      <c r="X61" s="38"/>
      <c r="Y61" s="38"/>
      <c r="Z61" s="38"/>
      <c r="AA61" s="38"/>
      <c r="AB61" s="38"/>
      <c r="AC61" s="38"/>
      <c r="AD61" s="38"/>
      <c r="AE61" s="38"/>
    </row>
    <row r="62" s="2" customFormat="1" ht="10.32" customHeight="1">
      <c r="A62" s="38"/>
      <c r="B62" s="39"/>
      <c r="C62" s="40"/>
      <c r="D62" s="40"/>
      <c r="E62" s="40"/>
      <c r="F62" s="40"/>
      <c r="G62" s="40"/>
      <c r="H62" s="40"/>
      <c r="I62" s="146"/>
      <c r="J62" s="40"/>
      <c r="K62" s="40"/>
      <c r="L62" s="147"/>
      <c r="S62" s="38"/>
      <c r="T62" s="38"/>
      <c r="U62" s="38"/>
      <c r="V62" s="38"/>
      <c r="W62" s="38"/>
      <c r="X62" s="38"/>
      <c r="Y62" s="38"/>
      <c r="Z62" s="38"/>
      <c r="AA62" s="38"/>
      <c r="AB62" s="38"/>
      <c r="AC62" s="38"/>
      <c r="AD62" s="38"/>
      <c r="AE62" s="38"/>
    </row>
    <row r="63" s="2" customFormat="1" ht="22.8" customHeight="1">
      <c r="A63" s="38"/>
      <c r="B63" s="39"/>
      <c r="C63" s="184" t="s">
        <v>70</v>
      </c>
      <c r="D63" s="40"/>
      <c r="E63" s="40"/>
      <c r="F63" s="40"/>
      <c r="G63" s="40"/>
      <c r="H63" s="40"/>
      <c r="I63" s="146"/>
      <c r="J63" s="102">
        <f>J94</f>
        <v>0</v>
      </c>
      <c r="K63" s="40"/>
      <c r="L63" s="147"/>
      <c r="S63" s="38"/>
      <c r="T63" s="38"/>
      <c r="U63" s="38"/>
      <c r="V63" s="38"/>
      <c r="W63" s="38"/>
      <c r="X63" s="38"/>
      <c r="Y63" s="38"/>
      <c r="Z63" s="38"/>
      <c r="AA63" s="38"/>
      <c r="AB63" s="38"/>
      <c r="AC63" s="38"/>
      <c r="AD63" s="38"/>
      <c r="AE63" s="38"/>
      <c r="AU63" s="17" t="s">
        <v>116</v>
      </c>
    </row>
    <row r="64" s="9" customFormat="1" ht="24.96" customHeight="1">
      <c r="A64" s="9"/>
      <c r="B64" s="185"/>
      <c r="C64" s="186"/>
      <c r="D64" s="187" t="s">
        <v>117</v>
      </c>
      <c r="E64" s="188"/>
      <c r="F64" s="188"/>
      <c r="G64" s="188"/>
      <c r="H64" s="188"/>
      <c r="I64" s="189"/>
      <c r="J64" s="190">
        <f>J95</f>
        <v>0</v>
      </c>
      <c r="K64" s="186"/>
      <c r="L64" s="191"/>
      <c r="S64" s="9"/>
      <c r="T64" s="9"/>
      <c r="U64" s="9"/>
      <c r="V64" s="9"/>
      <c r="W64" s="9"/>
      <c r="X64" s="9"/>
      <c r="Y64" s="9"/>
      <c r="Z64" s="9"/>
      <c r="AA64" s="9"/>
      <c r="AB64" s="9"/>
      <c r="AC64" s="9"/>
      <c r="AD64" s="9"/>
      <c r="AE64" s="9"/>
    </row>
    <row r="65" s="10" customFormat="1" ht="19.92" customHeight="1">
      <c r="A65" s="10"/>
      <c r="B65" s="192"/>
      <c r="C65" s="125"/>
      <c r="D65" s="193" t="s">
        <v>118</v>
      </c>
      <c r="E65" s="194"/>
      <c r="F65" s="194"/>
      <c r="G65" s="194"/>
      <c r="H65" s="194"/>
      <c r="I65" s="195"/>
      <c r="J65" s="196">
        <f>J96</f>
        <v>0</v>
      </c>
      <c r="K65" s="125"/>
      <c r="L65" s="197"/>
      <c r="S65" s="10"/>
      <c r="T65" s="10"/>
      <c r="U65" s="10"/>
      <c r="V65" s="10"/>
      <c r="W65" s="10"/>
      <c r="X65" s="10"/>
      <c r="Y65" s="10"/>
      <c r="Z65" s="10"/>
      <c r="AA65" s="10"/>
      <c r="AB65" s="10"/>
      <c r="AC65" s="10"/>
      <c r="AD65" s="10"/>
      <c r="AE65" s="10"/>
    </row>
    <row r="66" s="10" customFormat="1" ht="19.92" customHeight="1">
      <c r="A66" s="10"/>
      <c r="B66" s="192"/>
      <c r="C66" s="125"/>
      <c r="D66" s="193" t="s">
        <v>119</v>
      </c>
      <c r="E66" s="194"/>
      <c r="F66" s="194"/>
      <c r="G66" s="194"/>
      <c r="H66" s="194"/>
      <c r="I66" s="195"/>
      <c r="J66" s="196">
        <f>J106</f>
        <v>0</v>
      </c>
      <c r="K66" s="125"/>
      <c r="L66" s="197"/>
      <c r="S66" s="10"/>
      <c r="T66" s="10"/>
      <c r="U66" s="10"/>
      <c r="V66" s="10"/>
      <c r="W66" s="10"/>
      <c r="X66" s="10"/>
      <c r="Y66" s="10"/>
      <c r="Z66" s="10"/>
      <c r="AA66" s="10"/>
      <c r="AB66" s="10"/>
      <c r="AC66" s="10"/>
      <c r="AD66" s="10"/>
      <c r="AE66" s="10"/>
    </row>
    <row r="67" s="10" customFormat="1" ht="19.92" customHeight="1">
      <c r="A67" s="10"/>
      <c r="B67" s="192"/>
      <c r="C67" s="125"/>
      <c r="D67" s="193" t="s">
        <v>120</v>
      </c>
      <c r="E67" s="194"/>
      <c r="F67" s="194"/>
      <c r="G67" s="194"/>
      <c r="H67" s="194"/>
      <c r="I67" s="195"/>
      <c r="J67" s="196">
        <f>J117</f>
        <v>0</v>
      </c>
      <c r="K67" s="125"/>
      <c r="L67" s="197"/>
      <c r="S67" s="10"/>
      <c r="T67" s="10"/>
      <c r="U67" s="10"/>
      <c r="V67" s="10"/>
      <c r="W67" s="10"/>
      <c r="X67" s="10"/>
      <c r="Y67" s="10"/>
      <c r="Z67" s="10"/>
      <c r="AA67" s="10"/>
      <c r="AB67" s="10"/>
      <c r="AC67" s="10"/>
      <c r="AD67" s="10"/>
      <c r="AE67" s="10"/>
    </row>
    <row r="68" s="10" customFormat="1" ht="19.92" customHeight="1">
      <c r="A68" s="10"/>
      <c r="B68" s="192"/>
      <c r="C68" s="125"/>
      <c r="D68" s="193" t="s">
        <v>121</v>
      </c>
      <c r="E68" s="194"/>
      <c r="F68" s="194"/>
      <c r="G68" s="194"/>
      <c r="H68" s="194"/>
      <c r="I68" s="195"/>
      <c r="J68" s="196">
        <f>J132</f>
        <v>0</v>
      </c>
      <c r="K68" s="125"/>
      <c r="L68" s="197"/>
      <c r="S68" s="10"/>
      <c r="T68" s="10"/>
      <c r="U68" s="10"/>
      <c r="V68" s="10"/>
      <c r="W68" s="10"/>
      <c r="X68" s="10"/>
      <c r="Y68" s="10"/>
      <c r="Z68" s="10"/>
      <c r="AA68" s="10"/>
      <c r="AB68" s="10"/>
      <c r="AC68" s="10"/>
      <c r="AD68" s="10"/>
      <c r="AE68" s="10"/>
    </row>
    <row r="69" s="10" customFormat="1" ht="19.92" customHeight="1">
      <c r="A69" s="10"/>
      <c r="B69" s="192"/>
      <c r="C69" s="125"/>
      <c r="D69" s="193" t="s">
        <v>122</v>
      </c>
      <c r="E69" s="194"/>
      <c r="F69" s="194"/>
      <c r="G69" s="194"/>
      <c r="H69" s="194"/>
      <c r="I69" s="195"/>
      <c r="J69" s="196">
        <f>J142</f>
        <v>0</v>
      </c>
      <c r="K69" s="125"/>
      <c r="L69" s="197"/>
      <c r="S69" s="10"/>
      <c r="T69" s="10"/>
      <c r="U69" s="10"/>
      <c r="V69" s="10"/>
      <c r="W69" s="10"/>
      <c r="X69" s="10"/>
      <c r="Y69" s="10"/>
      <c r="Z69" s="10"/>
      <c r="AA69" s="10"/>
      <c r="AB69" s="10"/>
      <c r="AC69" s="10"/>
      <c r="AD69" s="10"/>
      <c r="AE69" s="10"/>
    </row>
    <row r="70" s="9" customFormat="1" ht="24.96" customHeight="1">
      <c r="A70" s="9"/>
      <c r="B70" s="185"/>
      <c r="C70" s="186"/>
      <c r="D70" s="187" t="s">
        <v>123</v>
      </c>
      <c r="E70" s="188"/>
      <c r="F70" s="188"/>
      <c r="G70" s="188"/>
      <c r="H70" s="188"/>
      <c r="I70" s="189"/>
      <c r="J70" s="190">
        <f>J145</f>
        <v>0</v>
      </c>
      <c r="K70" s="186"/>
      <c r="L70" s="191"/>
      <c r="S70" s="9"/>
      <c r="T70" s="9"/>
      <c r="U70" s="9"/>
      <c r="V70" s="9"/>
      <c r="W70" s="9"/>
      <c r="X70" s="9"/>
      <c r="Y70" s="9"/>
      <c r="Z70" s="9"/>
      <c r="AA70" s="9"/>
      <c r="AB70" s="9"/>
      <c r="AC70" s="9"/>
      <c r="AD70" s="9"/>
      <c r="AE70" s="9"/>
    </row>
    <row r="71" s="10" customFormat="1" ht="19.92" customHeight="1">
      <c r="A71" s="10"/>
      <c r="B71" s="192"/>
      <c r="C71" s="125"/>
      <c r="D71" s="193" t="s">
        <v>124</v>
      </c>
      <c r="E71" s="194"/>
      <c r="F71" s="194"/>
      <c r="G71" s="194"/>
      <c r="H71" s="194"/>
      <c r="I71" s="195"/>
      <c r="J71" s="196">
        <f>J146</f>
        <v>0</v>
      </c>
      <c r="K71" s="125"/>
      <c r="L71" s="197"/>
      <c r="S71" s="10"/>
      <c r="T71" s="10"/>
      <c r="U71" s="10"/>
      <c r="V71" s="10"/>
      <c r="W71" s="10"/>
      <c r="X71" s="10"/>
      <c r="Y71" s="10"/>
      <c r="Z71" s="10"/>
      <c r="AA71" s="10"/>
      <c r="AB71" s="10"/>
      <c r="AC71" s="10"/>
      <c r="AD71" s="10"/>
      <c r="AE71" s="10"/>
    </row>
    <row r="72" s="10" customFormat="1" ht="19.92" customHeight="1">
      <c r="A72" s="10"/>
      <c r="B72" s="192"/>
      <c r="C72" s="125"/>
      <c r="D72" s="193" t="s">
        <v>125</v>
      </c>
      <c r="E72" s="194"/>
      <c r="F72" s="194"/>
      <c r="G72" s="194"/>
      <c r="H72" s="194"/>
      <c r="I72" s="195"/>
      <c r="J72" s="196">
        <f>J150</f>
        <v>0</v>
      </c>
      <c r="K72" s="125"/>
      <c r="L72" s="197"/>
      <c r="S72" s="10"/>
      <c r="T72" s="10"/>
      <c r="U72" s="10"/>
      <c r="V72" s="10"/>
      <c r="W72" s="10"/>
      <c r="X72" s="10"/>
      <c r="Y72" s="10"/>
      <c r="Z72" s="10"/>
      <c r="AA72" s="10"/>
      <c r="AB72" s="10"/>
      <c r="AC72" s="10"/>
      <c r="AD72" s="10"/>
      <c r="AE72" s="10"/>
    </row>
    <row r="73" s="2" customFormat="1" ht="21.84" customHeight="1">
      <c r="A73" s="38"/>
      <c r="B73" s="39"/>
      <c r="C73" s="40"/>
      <c r="D73" s="40"/>
      <c r="E73" s="40"/>
      <c r="F73" s="40"/>
      <c r="G73" s="40"/>
      <c r="H73" s="40"/>
      <c r="I73" s="146"/>
      <c r="J73" s="40"/>
      <c r="K73" s="40"/>
      <c r="L73" s="147"/>
      <c r="S73" s="38"/>
      <c r="T73" s="38"/>
      <c r="U73" s="38"/>
      <c r="V73" s="38"/>
      <c r="W73" s="38"/>
      <c r="X73" s="38"/>
      <c r="Y73" s="38"/>
      <c r="Z73" s="38"/>
      <c r="AA73" s="38"/>
      <c r="AB73" s="38"/>
      <c r="AC73" s="38"/>
      <c r="AD73" s="38"/>
      <c r="AE73" s="38"/>
    </row>
    <row r="74" s="2" customFormat="1" ht="6.96" customHeight="1">
      <c r="A74" s="38"/>
      <c r="B74" s="59"/>
      <c r="C74" s="60"/>
      <c r="D74" s="60"/>
      <c r="E74" s="60"/>
      <c r="F74" s="60"/>
      <c r="G74" s="60"/>
      <c r="H74" s="60"/>
      <c r="I74" s="175"/>
      <c r="J74" s="60"/>
      <c r="K74" s="60"/>
      <c r="L74" s="147"/>
      <c r="S74" s="38"/>
      <c r="T74" s="38"/>
      <c r="U74" s="38"/>
      <c r="V74" s="38"/>
      <c r="W74" s="38"/>
      <c r="X74" s="38"/>
      <c r="Y74" s="38"/>
      <c r="Z74" s="38"/>
      <c r="AA74" s="38"/>
      <c r="AB74" s="38"/>
      <c r="AC74" s="38"/>
      <c r="AD74" s="38"/>
      <c r="AE74" s="38"/>
    </row>
    <row r="78" s="2" customFormat="1" ht="6.96" customHeight="1">
      <c r="A78" s="38"/>
      <c r="B78" s="61"/>
      <c r="C78" s="62"/>
      <c r="D78" s="62"/>
      <c r="E78" s="62"/>
      <c r="F78" s="62"/>
      <c r="G78" s="62"/>
      <c r="H78" s="62"/>
      <c r="I78" s="178"/>
      <c r="J78" s="62"/>
      <c r="K78" s="62"/>
      <c r="L78" s="147"/>
      <c r="S78" s="38"/>
      <c r="T78" s="38"/>
      <c r="U78" s="38"/>
      <c r="V78" s="38"/>
      <c r="W78" s="38"/>
      <c r="X78" s="38"/>
      <c r="Y78" s="38"/>
      <c r="Z78" s="38"/>
      <c r="AA78" s="38"/>
      <c r="AB78" s="38"/>
      <c r="AC78" s="38"/>
      <c r="AD78" s="38"/>
      <c r="AE78" s="38"/>
    </row>
    <row r="79" s="2" customFormat="1" ht="24.96" customHeight="1">
      <c r="A79" s="38"/>
      <c r="B79" s="39"/>
      <c r="C79" s="23" t="s">
        <v>126</v>
      </c>
      <c r="D79" s="40"/>
      <c r="E79" s="40"/>
      <c r="F79" s="40"/>
      <c r="G79" s="40"/>
      <c r="H79" s="40"/>
      <c r="I79" s="146"/>
      <c r="J79" s="40"/>
      <c r="K79" s="40"/>
      <c r="L79" s="147"/>
      <c r="S79" s="38"/>
      <c r="T79" s="38"/>
      <c r="U79" s="38"/>
      <c r="V79" s="38"/>
      <c r="W79" s="38"/>
      <c r="X79" s="38"/>
      <c r="Y79" s="38"/>
      <c r="Z79" s="38"/>
      <c r="AA79" s="38"/>
      <c r="AB79" s="38"/>
      <c r="AC79" s="38"/>
      <c r="AD79" s="38"/>
      <c r="AE79" s="38"/>
    </row>
    <row r="80" s="2" customFormat="1" ht="6.96" customHeight="1">
      <c r="A80" s="38"/>
      <c r="B80" s="39"/>
      <c r="C80" s="40"/>
      <c r="D80" s="40"/>
      <c r="E80" s="40"/>
      <c r="F80" s="40"/>
      <c r="G80" s="40"/>
      <c r="H80" s="40"/>
      <c r="I80" s="146"/>
      <c r="J80" s="40"/>
      <c r="K80" s="40"/>
      <c r="L80" s="147"/>
      <c r="S80" s="38"/>
      <c r="T80" s="38"/>
      <c r="U80" s="38"/>
      <c r="V80" s="38"/>
      <c r="W80" s="38"/>
      <c r="X80" s="38"/>
      <c r="Y80" s="38"/>
      <c r="Z80" s="38"/>
      <c r="AA80" s="38"/>
      <c r="AB80" s="38"/>
      <c r="AC80" s="38"/>
      <c r="AD80" s="38"/>
      <c r="AE80" s="38"/>
    </row>
    <row r="81" s="2" customFormat="1" ht="12" customHeight="1">
      <c r="A81" s="38"/>
      <c r="B81" s="39"/>
      <c r="C81" s="32" t="s">
        <v>16</v>
      </c>
      <c r="D81" s="40"/>
      <c r="E81" s="40"/>
      <c r="F81" s="40"/>
      <c r="G81" s="40"/>
      <c r="H81" s="40"/>
      <c r="I81" s="146"/>
      <c r="J81" s="40"/>
      <c r="K81" s="40"/>
      <c r="L81" s="147"/>
      <c r="S81" s="38"/>
      <c r="T81" s="38"/>
      <c r="U81" s="38"/>
      <c r="V81" s="38"/>
      <c r="W81" s="38"/>
      <c r="X81" s="38"/>
      <c r="Y81" s="38"/>
      <c r="Z81" s="38"/>
      <c r="AA81" s="38"/>
      <c r="AB81" s="38"/>
      <c r="AC81" s="38"/>
      <c r="AD81" s="38"/>
      <c r="AE81" s="38"/>
    </row>
    <row r="82" s="2" customFormat="1" ht="16.5" customHeight="1">
      <c r="A82" s="38"/>
      <c r="B82" s="39"/>
      <c r="C82" s="40"/>
      <c r="D82" s="40"/>
      <c r="E82" s="179" t="str">
        <f>E7</f>
        <v>Střední škola chovu koní a jezdectví Kladruby nad Labem</v>
      </c>
      <c r="F82" s="32"/>
      <c r="G82" s="32"/>
      <c r="H82" s="32"/>
      <c r="I82" s="146"/>
      <c r="J82" s="40"/>
      <c r="K82" s="40"/>
      <c r="L82" s="147"/>
      <c r="S82" s="38"/>
      <c r="T82" s="38"/>
      <c r="U82" s="38"/>
      <c r="V82" s="38"/>
      <c r="W82" s="38"/>
      <c r="X82" s="38"/>
      <c r="Y82" s="38"/>
      <c r="Z82" s="38"/>
      <c r="AA82" s="38"/>
      <c r="AB82" s="38"/>
      <c r="AC82" s="38"/>
      <c r="AD82" s="38"/>
      <c r="AE82" s="38"/>
    </row>
    <row r="83" s="1" customFormat="1" ht="12" customHeight="1">
      <c r="B83" s="21"/>
      <c r="C83" s="32" t="s">
        <v>109</v>
      </c>
      <c r="D83" s="22"/>
      <c r="E83" s="22"/>
      <c r="F83" s="22"/>
      <c r="G83" s="22"/>
      <c r="H83" s="22"/>
      <c r="I83" s="138"/>
      <c r="J83" s="22"/>
      <c r="K83" s="22"/>
      <c r="L83" s="20"/>
    </row>
    <row r="84" s="2" customFormat="1" ht="16.5" customHeight="1">
      <c r="A84" s="38"/>
      <c r="B84" s="39"/>
      <c r="C84" s="40"/>
      <c r="D84" s="40"/>
      <c r="E84" s="179" t="s">
        <v>110</v>
      </c>
      <c r="F84" s="40"/>
      <c r="G84" s="40"/>
      <c r="H84" s="40"/>
      <c r="I84" s="146"/>
      <c r="J84" s="40"/>
      <c r="K84" s="40"/>
      <c r="L84" s="147"/>
      <c r="S84" s="38"/>
      <c r="T84" s="38"/>
      <c r="U84" s="38"/>
      <c r="V84" s="38"/>
      <c r="W84" s="38"/>
      <c r="X84" s="38"/>
      <c r="Y84" s="38"/>
      <c r="Z84" s="38"/>
      <c r="AA84" s="38"/>
      <c r="AB84" s="38"/>
      <c r="AC84" s="38"/>
      <c r="AD84" s="38"/>
      <c r="AE84" s="38"/>
    </row>
    <row r="85" s="2" customFormat="1" ht="12" customHeight="1">
      <c r="A85" s="38"/>
      <c r="B85" s="39"/>
      <c r="C85" s="32" t="s">
        <v>111</v>
      </c>
      <c r="D85" s="40"/>
      <c r="E85" s="40"/>
      <c r="F85" s="40"/>
      <c r="G85" s="40"/>
      <c r="H85" s="40"/>
      <c r="I85" s="146"/>
      <c r="J85" s="40"/>
      <c r="K85" s="40"/>
      <c r="L85" s="147"/>
      <c r="S85" s="38"/>
      <c r="T85" s="38"/>
      <c r="U85" s="38"/>
      <c r="V85" s="38"/>
      <c r="W85" s="38"/>
      <c r="X85" s="38"/>
      <c r="Y85" s="38"/>
      <c r="Z85" s="38"/>
      <c r="AA85" s="38"/>
      <c r="AB85" s="38"/>
      <c r="AC85" s="38"/>
      <c r="AD85" s="38"/>
      <c r="AE85" s="38"/>
    </row>
    <row r="86" s="2" customFormat="1" ht="16.5" customHeight="1">
      <c r="A86" s="38"/>
      <c r="B86" s="39"/>
      <c r="C86" s="40"/>
      <c r="D86" s="40"/>
      <c r="E86" s="69" t="str">
        <f>E11</f>
        <v>a - Stavební část</v>
      </c>
      <c r="F86" s="40"/>
      <c r="G86" s="40"/>
      <c r="H86" s="40"/>
      <c r="I86" s="146"/>
      <c r="J86" s="40"/>
      <c r="K86" s="40"/>
      <c r="L86" s="147"/>
      <c r="S86" s="38"/>
      <c r="T86" s="38"/>
      <c r="U86" s="38"/>
      <c r="V86" s="38"/>
      <c r="W86" s="38"/>
      <c r="X86" s="38"/>
      <c r="Y86" s="38"/>
      <c r="Z86" s="38"/>
      <c r="AA86" s="38"/>
      <c r="AB86" s="38"/>
      <c r="AC86" s="38"/>
      <c r="AD86" s="38"/>
      <c r="AE86" s="38"/>
    </row>
    <row r="87" s="2" customFormat="1" ht="6.96" customHeight="1">
      <c r="A87" s="38"/>
      <c r="B87" s="39"/>
      <c r="C87" s="40"/>
      <c r="D87" s="40"/>
      <c r="E87" s="40"/>
      <c r="F87" s="40"/>
      <c r="G87" s="40"/>
      <c r="H87" s="40"/>
      <c r="I87" s="146"/>
      <c r="J87" s="40"/>
      <c r="K87" s="40"/>
      <c r="L87" s="147"/>
      <c r="S87" s="38"/>
      <c r="T87" s="38"/>
      <c r="U87" s="38"/>
      <c r="V87" s="38"/>
      <c r="W87" s="38"/>
      <c r="X87" s="38"/>
      <c r="Y87" s="38"/>
      <c r="Z87" s="38"/>
      <c r="AA87" s="38"/>
      <c r="AB87" s="38"/>
      <c r="AC87" s="38"/>
      <c r="AD87" s="38"/>
      <c r="AE87" s="38"/>
    </row>
    <row r="88" s="2" customFormat="1" ht="12" customHeight="1">
      <c r="A88" s="38"/>
      <c r="B88" s="39"/>
      <c r="C88" s="32" t="s">
        <v>21</v>
      </c>
      <c r="D88" s="40"/>
      <c r="E88" s="40"/>
      <c r="F88" s="27" t="str">
        <f>F14</f>
        <v>Kladruby nad Labem</v>
      </c>
      <c r="G88" s="40"/>
      <c r="H88" s="40"/>
      <c r="I88" s="149" t="s">
        <v>23</v>
      </c>
      <c r="J88" s="72" t="str">
        <f>IF(J14="","",J14)</f>
        <v>13. 12. 2019</v>
      </c>
      <c r="K88" s="40"/>
      <c r="L88" s="147"/>
      <c r="S88" s="38"/>
      <c r="T88" s="38"/>
      <c r="U88" s="38"/>
      <c r="V88" s="38"/>
      <c r="W88" s="38"/>
      <c r="X88" s="38"/>
      <c r="Y88" s="38"/>
      <c r="Z88" s="38"/>
      <c r="AA88" s="38"/>
      <c r="AB88" s="38"/>
      <c r="AC88" s="38"/>
      <c r="AD88" s="38"/>
      <c r="AE88" s="38"/>
    </row>
    <row r="89" s="2" customFormat="1" ht="6.96" customHeight="1">
      <c r="A89" s="38"/>
      <c r="B89" s="39"/>
      <c r="C89" s="40"/>
      <c r="D89" s="40"/>
      <c r="E89" s="40"/>
      <c r="F89" s="40"/>
      <c r="G89" s="40"/>
      <c r="H89" s="40"/>
      <c r="I89" s="146"/>
      <c r="J89" s="40"/>
      <c r="K89" s="40"/>
      <c r="L89" s="147"/>
      <c r="S89" s="38"/>
      <c r="T89" s="38"/>
      <c r="U89" s="38"/>
      <c r="V89" s="38"/>
      <c r="W89" s="38"/>
      <c r="X89" s="38"/>
      <c r="Y89" s="38"/>
      <c r="Z89" s="38"/>
      <c r="AA89" s="38"/>
      <c r="AB89" s="38"/>
      <c r="AC89" s="38"/>
      <c r="AD89" s="38"/>
      <c r="AE89" s="38"/>
    </row>
    <row r="90" s="2" customFormat="1" ht="27.9" customHeight="1">
      <c r="A90" s="38"/>
      <c r="B90" s="39"/>
      <c r="C90" s="32" t="s">
        <v>25</v>
      </c>
      <c r="D90" s="40"/>
      <c r="E90" s="40"/>
      <c r="F90" s="27" t="str">
        <f>E17</f>
        <v>Pardubický kraj</v>
      </c>
      <c r="G90" s="40"/>
      <c r="H90" s="40"/>
      <c r="I90" s="149" t="s">
        <v>31</v>
      </c>
      <c r="J90" s="36" t="str">
        <f>E23</f>
        <v>PPP, spo. s r.o., Pardubice</v>
      </c>
      <c r="K90" s="40"/>
      <c r="L90" s="147"/>
      <c r="S90" s="38"/>
      <c r="T90" s="38"/>
      <c r="U90" s="38"/>
      <c r="V90" s="38"/>
      <c r="W90" s="38"/>
      <c r="X90" s="38"/>
      <c r="Y90" s="38"/>
      <c r="Z90" s="38"/>
      <c r="AA90" s="38"/>
      <c r="AB90" s="38"/>
      <c r="AC90" s="38"/>
      <c r="AD90" s="38"/>
      <c r="AE90" s="38"/>
    </row>
    <row r="91" s="2" customFormat="1" ht="15.15" customHeight="1">
      <c r="A91" s="38"/>
      <c r="B91" s="39"/>
      <c r="C91" s="32" t="s">
        <v>29</v>
      </c>
      <c r="D91" s="40"/>
      <c r="E91" s="40"/>
      <c r="F91" s="27" t="str">
        <f>IF(E20="","",E20)</f>
        <v>Vyplň údaj</v>
      </c>
      <c r="G91" s="40"/>
      <c r="H91" s="40"/>
      <c r="I91" s="149" t="s">
        <v>34</v>
      </c>
      <c r="J91" s="36" t="str">
        <f>E26</f>
        <v xml:space="preserve"> </v>
      </c>
      <c r="K91" s="40"/>
      <c r="L91" s="147"/>
      <c r="S91" s="38"/>
      <c r="T91" s="38"/>
      <c r="U91" s="38"/>
      <c r="V91" s="38"/>
      <c r="W91" s="38"/>
      <c r="X91" s="38"/>
      <c r="Y91" s="38"/>
      <c r="Z91" s="38"/>
      <c r="AA91" s="38"/>
      <c r="AB91" s="38"/>
      <c r="AC91" s="38"/>
      <c r="AD91" s="38"/>
      <c r="AE91" s="38"/>
    </row>
    <row r="92" s="2" customFormat="1" ht="10.32" customHeight="1">
      <c r="A92" s="38"/>
      <c r="B92" s="39"/>
      <c r="C92" s="40"/>
      <c r="D92" s="40"/>
      <c r="E92" s="40"/>
      <c r="F92" s="40"/>
      <c r="G92" s="40"/>
      <c r="H92" s="40"/>
      <c r="I92" s="146"/>
      <c r="J92" s="40"/>
      <c r="K92" s="40"/>
      <c r="L92" s="147"/>
      <c r="S92" s="38"/>
      <c r="T92" s="38"/>
      <c r="U92" s="38"/>
      <c r="V92" s="38"/>
      <c r="W92" s="38"/>
      <c r="X92" s="38"/>
      <c r="Y92" s="38"/>
      <c r="Z92" s="38"/>
      <c r="AA92" s="38"/>
      <c r="AB92" s="38"/>
      <c r="AC92" s="38"/>
      <c r="AD92" s="38"/>
      <c r="AE92" s="38"/>
    </row>
    <row r="93" s="11" customFormat="1" ht="29.28" customHeight="1">
      <c r="A93" s="198"/>
      <c r="B93" s="199"/>
      <c r="C93" s="200" t="s">
        <v>127</v>
      </c>
      <c r="D93" s="201" t="s">
        <v>57</v>
      </c>
      <c r="E93" s="201" t="s">
        <v>53</v>
      </c>
      <c r="F93" s="201" t="s">
        <v>54</v>
      </c>
      <c r="G93" s="201" t="s">
        <v>128</v>
      </c>
      <c r="H93" s="201" t="s">
        <v>129</v>
      </c>
      <c r="I93" s="202" t="s">
        <v>130</v>
      </c>
      <c r="J93" s="201" t="s">
        <v>115</v>
      </c>
      <c r="K93" s="203" t="s">
        <v>131</v>
      </c>
      <c r="L93" s="204"/>
      <c r="M93" s="92" t="s">
        <v>19</v>
      </c>
      <c r="N93" s="93" t="s">
        <v>42</v>
      </c>
      <c r="O93" s="93" t="s">
        <v>132</v>
      </c>
      <c r="P93" s="93" t="s">
        <v>133</v>
      </c>
      <c r="Q93" s="93" t="s">
        <v>134</v>
      </c>
      <c r="R93" s="93" t="s">
        <v>135</v>
      </c>
      <c r="S93" s="93" t="s">
        <v>136</v>
      </c>
      <c r="T93" s="94" t="s">
        <v>137</v>
      </c>
      <c r="U93" s="198"/>
      <c r="V93" s="198"/>
      <c r="W93" s="198"/>
      <c r="X93" s="198"/>
      <c r="Y93" s="198"/>
      <c r="Z93" s="198"/>
      <c r="AA93" s="198"/>
      <c r="AB93" s="198"/>
      <c r="AC93" s="198"/>
      <c r="AD93" s="198"/>
      <c r="AE93" s="198"/>
    </row>
    <row r="94" s="2" customFormat="1" ht="22.8" customHeight="1">
      <c r="A94" s="38"/>
      <c r="B94" s="39"/>
      <c r="C94" s="99" t="s">
        <v>138</v>
      </c>
      <c r="D94" s="40"/>
      <c r="E94" s="40"/>
      <c r="F94" s="40"/>
      <c r="G94" s="40"/>
      <c r="H94" s="40"/>
      <c r="I94" s="146"/>
      <c r="J94" s="205">
        <f>BK94</f>
        <v>0</v>
      </c>
      <c r="K94" s="40"/>
      <c r="L94" s="44"/>
      <c r="M94" s="95"/>
      <c r="N94" s="206"/>
      <c r="O94" s="96"/>
      <c r="P94" s="207">
        <f>P95+P145</f>
        <v>0</v>
      </c>
      <c r="Q94" s="96"/>
      <c r="R94" s="207">
        <f>R95+R145</f>
        <v>1.4150919599999998</v>
      </c>
      <c r="S94" s="96"/>
      <c r="T94" s="208">
        <f>T95+T145</f>
        <v>0.57832722000000003</v>
      </c>
      <c r="U94" s="38"/>
      <c r="V94" s="38"/>
      <c r="W94" s="38"/>
      <c r="X94" s="38"/>
      <c r="Y94" s="38"/>
      <c r="Z94" s="38"/>
      <c r="AA94" s="38"/>
      <c r="AB94" s="38"/>
      <c r="AC94" s="38"/>
      <c r="AD94" s="38"/>
      <c r="AE94" s="38"/>
      <c r="AT94" s="17" t="s">
        <v>71</v>
      </c>
      <c r="AU94" s="17" t="s">
        <v>116</v>
      </c>
      <c r="BK94" s="209">
        <f>BK95+BK145</f>
        <v>0</v>
      </c>
    </row>
    <row r="95" s="12" customFormat="1" ht="25.92" customHeight="1">
      <c r="A95" s="12"/>
      <c r="B95" s="210"/>
      <c r="C95" s="211"/>
      <c r="D95" s="212" t="s">
        <v>71</v>
      </c>
      <c r="E95" s="213" t="s">
        <v>139</v>
      </c>
      <c r="F95" s="213" t="s">
        <v>140</v>
      </c>
      <c r="G95" s="211"/>
      <c r="H95" s="211"/>
      <c r="I95" s="214"/>
      <c r="J95" s="215">
        <f>BK95</f>
        <v>0</v>
      </c>
      <c r="K95" s="211"/>
      <c r="L95" s="216"/>
      <c r="M95" s="217"/>
      <c r="N95" s="218"/>
      <c r="O95" s="218"/>
      <c r="P95" s="219">
        <f>P96+P106+P117+P132+P142</f>
        <v>0</v>
      </c>
      <c r="Q95" s="218"/>
      <c r="R95" s="219">
        <f>R96+R106+R117+R132+R142</f>
        <v>1.2300475799999999</v>
      </c>
      <c r="S95" s="218"/>
      <c r="T95" s="220">
        <f>T96+T106+T117+T132+T142</f>
        <v>0.54830000000000001</v>
      </c>
      <c r="U95" s="12"/>
      <c r="V95" s="12"/>
      <c r="W95" s="12"/>
      <c r="X95" s="12"/>
      <c r="Y95" s="12"/>
      <c r="Z95" s="12"/>
      <c r="AA95" s="12"/>
      <c r="AB95" s="12"/>
      <c r="AC95" s="12"/>
      <c r="AD95" s="12"/>
      <c r="AE95" s="12"/>
      <c r="AR95" s="221" t="s">
        <v>79</v>
      </c>
      <c r="AT95" s="222" t="s">
        <v>71</v>
      </c>
      <c r="AU95" s="222" t="s">
        <v>72</v>
      </c>
      <c r="AY95" s="221" t="s">
        <v>141</v>
      </c>
      <c r="BK95" s="223">
        <f>BK96+BK106+BK117+BK132+BK142</f>
        <v>0</v>
      </c>
    </row>
    <row r="96" s="12" customFormat="1" ht="22.8" customHeight="1">
      <c r="A96" s="12"/>
      <c r="B96" s="210"/>
      <c r="C96" s="211"/>
      <c r="D96" s="212" t="s">
        <v>71</v>
      </c>
      <c r="E96" s="224" t="s">
        <v>142</v>
      </c>
      <c r="F96" s="224" t="s">
        <v>143</v>
      </c>
      <c r="G96" s="211"/>
      <c r="H96" s="211"/>
      <c r="I96" s="214"/>
      <c r="J96" s="225">
        <f>BK96</f>
        <v>0</v>
      </c>
      <c r="K96" s="211"/>
      <c r="L96" s="216"/>
      <c r="M96" s="217"/>
      <c r="N96" s="218"/>
      <c r="O96" s="218"/>
      <c r="P96" s="219">
        <f>SUM(P97:P105)</f>
        <v>0</v>
      </c>
      <c r="Q96" s="218"/>
      <c r="R96" s="219">
        <f>SUM(R97:R105)</f>
        <v>0.34585749999999998</v>
      </c>
      <c r="S96" s="218"/>
      <c r="T96" s="220">
        <f>SUM(T97:T105)</f>
        <v>0</v>
      </c>
      <c r="U96" s="12"/>
      <c r="V96" s="12"/>
      <c r="W96" s="12"/>
      <c r="X96" s="12"/>
      <c r="Y96" s="12"/>
      <c r="Z96" s="12"/>
      <c r="AA96" s="12"/>
      <c r="AB96" s="12"/>
      <c r="AC96" s="12"/>
      <c r="AD96" s="12"/>
      <c r="AE96" s="12"/>
      <c r="AR96" s="221" t="s">
        <v>79</v>
      </c>
      <c r="AT96" s="222" t="s">
        <v>71</v>
      </c>
      <c r="AU96" s="222" t="s">
        <v>79</v>
      </c>
      <c r="AY96" s="221" t="s">
        <v>141</v>
      </c>
      <c r="BK96" s="223">
        <f>SUM(BK97:BK105)</f>
        <v>0</v>
      </c>
    </row>
    <row r="97" s="2" customFormat="1" ht="16.5" customHeight="1">
      <c r="A97" s="38"/>
      <c r="B97" s="39"/>
      <c r="C97" s="226" t="s">
        <v>79</v>
      </c>
      <c r="D97" s="226" t="s">
        <v>144</v>
      </c>
      <c r="E97" s="227" t="s">
        <v>145</v>
      </c>
      <c r="F97" s="228" t="s">
        <v>146</v>
      </c>
      <c r="G97" s="229" t="s">
        <v>147</v>
      </c>
      <c r="H97" s="230">
        <v>0.17699999999999999</v>
      </c>
      <c r="I97" s="231"/>
      <c r="J97" s="232">
        <f>ROUND(I97*H97,2)</f>
        <v>0</v>
      </c>
      <c r="K97" s="228" t="s">
        <v>148</v>
      </c>
      <c r="L97" s="44"/>
      <c r="M97" s="233" t="s">
        <v>19</v>
      </c>
      <c r="N97" s="234" t="s">
        <v>43</v>
      </c>
      <c r="O97" s="84"/>
      <c r="P97" s="235">
        <f>O97*H97</f>
        <v>0</v>
      </c>
      <c r="Q97" s="235">
        <v>1.8775</v>
      </c>
      <c r="R97" s="235">
        <f>Q97*H97</f>
        <v>0.33231749999999999</v>
      </c>
      <c r="S97" s="235">
        <v>0</v>
      </c>
      <c r="T97" s="236">
        <f>S97*H97</f>
        <v>0</v>
      </c>
      <c r="U97" s="38"/>
      <c r="V97" s="38"/>
      <c r="W97" s="38"/>
      <c r="X97" s="38"/>
      <c r="Y97" s="38"/>
      <c r="Z97" s="38"/>
      <c r="AA97" s="38"/>
      <c r="AB97" s="38"/>
      <c r="AC97" s="38"/>
      <c r="AD97" s="38"/>
      <c r="AE97" s="38"/>
      <c r="AR97" s="237" t="s">
        <v>149</v>
      </c>
      <c r="AT97" s="237" t="s">
        <v>144</v>
      </c>
      <c r="AU97" s="237" t="s">
        <v>81</v>
      </c>
      <c r="AY97" s="17" t="s">
        <v>141</v>
      </c>
      <c r="BE97" s="238">
        <f>IF(N97="základní",J97,0)</f>
        <v>0</v>
      </c>
      <c r="BF97" s="238">
        <f>IF(N97="snížená",J97,0)</f>
        <v>0</v>
      </c>
      <c r="BG97" s="238">
        <f>IF(N97="zákl. přenesená",J97,0)</f>
        <v>0</v>
      </c>
      <c r="BH97" s="238">
        <f>IF(N97="sníž. přenesená",J97,0)</f>
        <v>0</v>
      </c>
      <c r="BI97" s="238">
        <f>IF(N97="nulová",J97,0)</f>
        <v>0</v>
      </c>
      <c r="BJ97" s="17" t="s">
        <v>79</v>
      </c>
      <c r="BK97" s="238">
        <f>ROUND(I97*H97,2)</f>
        <v>0</v>
      </c>
      <c r="BL97" s="17" t="s">
        <v>149</v>
      </c>
      <c r="BM97" s="237" t="s">
        <v>150</v>
      </c>
    </row>
    <row r="98" s="13" customFormat="1">
      <c r="A98" s="13"/>
      <c r="B98" s="239"/>
      <c r="C98" s="240"/>
      <c r="D98" s="241" t="s">
        <v>151</v>
      </c>
      <c r="E98" s="242" t="s">
        <v>19</v>
      </c>
      <c r="F98" s="243" t="s">
        <v>152</v>
      </c>
      <c r="G98" s="240"/>
      <c r="H98" s="244">
        <v>0.14999999999999999</v>
      </c>
      <c r="I98" s="245"/>
      <c r="J98" s="240"/>
      <c r="K98" s="240"/>
      <c r="L98" s="246"/>
      <c r="M98" s="247"/>
      <c r="N98" s="248"/>
      <c r="O98" s="248"/>
      <c r="P98" s="248"/>
      <c r="Q98" s="248"/>
      <c r="R98" s="248"/>
      <c r="S98" s="248"/>
      <c r="T98" s="249"/>
      <c r="U98" s="13"/>
      <c r="V98" s="13"/>
      <c r="W98" s="13"/>
      <c r="X98" s="13"/>
      <c r="Y98" s="13"/>
      <c r="Z98" s="13"/>
      <c r="AA98" s="13"/>
      <c r="AB98" s="13"/>
      <c r="AC98" s="13"/>
      <c r="AD98" s="13"/>
      <c r="AE98" s="13"/>
      <c r="AT98" s="250" t="s">
        <v>151</v>
      </c>
      <c r="AU98" s="250" t="s">
        <v>81</v>
      </c>
      <c r="AV98" s="13" t="s">
        <v>81</v>
      </c>
      <c r="AW98" s="13" t="s">
        <v>33</v>
      </c>
      <c r="AX98" s="13" t="s">
        <v>72</v>
      </c>
      <c r="AY98" s="250" t="s">
        <v>141</v>
      </c>
    </row>
    <row r="99" s="13" customFormat="1">
      <c r="A99" s="13"/>
      <c r="B99" s="239"/>
      <c r="C99" s="240"/>
      <c r="D99" s="241" t="s">
        <v>151</v>
      </c>
      <c r="E99" s="242" t="s">
        <v>19</v>
      </c>
      <c r="F99" s="243" t="s">
        <v>153</v>
      </c>
      <c r="G99" s="240"/>
      <c r="H99" s="244">
        <v>0.027</v>
      </c>
      <c r="I99" s="245"/>
      <c r="J99" s="240"/>
      <c r="K99" s="240"/>
      <c r="L99" s="246"/>
      <c r="M99" s="247"/>
      <c r="N99" s="248"/>
      <c r="O99" s="248"/>
      <c r="P99" s="248"/>
      <c r="Q99" s="248"/>
      <c r="R99" s="248"/>
      <c r="S99" s="248"/>
      <c r="T99" s="249"/>
      <c r="U99" s="13"/>
      <c r="V99" s="13"/>
      <c r="W99" s="13"/>
      <c r="X99" s="13"/>
      <c r="Y99" s="13"/>
      <c r="Z99" s="13"/>
      <c r="AA99" s="13"/>
      <c r="AB99" s="13"/>
      <c r="AC99" s="13"/>
      <c r="AD99" s="13"/>
      <c r="AE99" s="13"/>
      <c r="AT99" s="250" t="s">
        <v>151</v>
      </c>
      <c r="AU99" s="250" t="s">
        <v>81</v>
      </c>
      <c r="AV99" s="13" t="s">
        <v>81</v>
      </c>
      <c r="AW99" s="13" t="s">
        <v>33</v>
      </c>
      <c r="AX99" s="13" t="s">
        <v>72</v>
      </c>
      <c r="AY99" s="250" t="s">
        <v>141</v>
      </c>
    </row>
    <row r="100" s="14" customFormat="1">
      <c r="A100" s="14"/>
      <c r="B100" s="251"/>
      <c r="C100" s="252"/>
      <c r="D100" s="241" t="s">
        <v>151</v>
      </c>
      <c r="E100" s="253" t="s">
        <v>19</v>
      </c>
      <c r="F100" s="254" t="s">
        <v>154</v>
      </c>
      <c r="G100" s="252"/>
      <c r="H100" s="255">
        <v>0.17699999999999999</v>
      </c>
      <c r="I100" s="256"/>
      <c r="J100" s="252"/>
      <c r="K100" s="252"/>
      <c r="L100" s="257"/>
      <c r="M100" s="258"/>
      <c r="N100" s="259"/>
      <c r="O100" s="259"/>
      <c r="P100" s="259"/>
      <c r="Q100" s="259"/>
      <c r="R100" s="259"/>
      <c r="S100" s="259"/>
      <c r="T100" s="260"/>
      <c r="U100" s="14"/>
      <c r="V100" s="14"/>
      <c r="W100" s="14"/>
      <c r="X100" s="14"/>
      <c r="Y100" s="14"/>
      <c r="Z100" s="14"/>
      <c r="AA100" s="14"/>
      <c r="AB100" s="14"/>
      <c r="AC100" s="14"/>
      <c r="AD100" s="14"/>
      <c r="AE100" s="14"/>
      <c r="AT100" s="261" t="s">
        <v>151</v>
      </c>
      <c r="AU100" s="261" t="s">
        <v>81</v>
      </c>
      <c r="AV100" s="14" t="s">
        <v>149</v>
      </c>
      <c r="AW100" s="14" t="s">
        <v>33</v>
      </c>
      <c r="AX100" s="14" t="s">
        <v>79</v>
      </c>
      <c r="AY100" s="261" t="s">
        <v>141</v>
      </c>
    </row>
    <row r="101" s="2" customFormat="1" ht="16.5" customHeight="1">
      <c r="A101" s="38"/>
      <c r="B101" s="39"/>
      <c r="C101" s="226" t="s">
        <v>81</v>
      </c>
      <c r="D101" s="226" t="s">
        <v>144</v>
      </c>
      <c r="E101" s="227" t="s">
        <v>155</v>
      </c>
      <c r="F101" s="228" t="s">
        <v>156</v>
      </c>
      <c r="G101" s="229" t="s">
        <v>157</v>
      </c>
      <c r="H101" s="230">
        <v>0.0060000000000000001</v>
      </c>
      <c r="I101" s="231"/>
      <c r="J101" s="232">
        <f>ROUND(I101*H101,2)</f>
        <v>0</v>
      </c>
      <c r="K101" s="228" t="s">
        <v>148</v>
      </c>
      <c r="L101" s="44"/>
      <c r="M101" s="233" t="s">
        <v>19</v>
      </c>
      <c r="N101" s="234" t="s">
        <v>43</v>
      </c>
      <c r="O101" s="84"/>
      <c r="P101" s="235">
        <f>O101*H101</f>
        <v>0</v>
      </c>
      <c r="Q101" s="235">
        <v>1.0900000000000001</v>
      </c>
      <c r="R101" s="235">
        <f>Q101*H101</f>
        <v>0.0065400000000000007</v>
      </c>
      <c r="S101" s="235">
        <v>0</v>
      </c>
      <c r="T101" s="236">
        <f>S101*H101</f>
        <v>0</v>
      </c>
      <c r="U101" s="38"/>
      <c r="V101" s="38"/>
      <c r="W101" s="38"/>
      <c r="X101" s="38"/>
      <c r="Y101" s="38"/>
      <c r="Z101" s="38"/>
      <c r="AA101" s="38"/>
      <c r="AB101" s="38"/>
      <c r="AC101" s="38"/>
      <c r="AD101" s="38"/>
      <c r="AE101" s="38"/>
      <c r="AR101" s="237" t="s">
        <v>149</v>
      </c>
      <c r="AT101" s="237" t="s">
        <v>144</v>
      </c>
      <c r="AU101" s="237" t="s">
        <v>81</v>
      </c>
      <c r="AY101" s="17" t="s">
        <v>141</v>
      </c>
      <c r="BE101" s="238">
        <f>IF(N101="základní",J101,0)</f>
        <v>0</v>
      </c>
      <c r="BF101" s="238">
        <f>IF(N101="snížená",J101,0)</f>
        <v>0</v>
      </c>
      <c r="BG101" s="238">
        <f>IF(N101="zákl. přenesená",J101,0)</f>
        <v>0</v>
      </c>
      <c r="BH101" s="238">
        <f>IF(N101="sníž. přenesená",J101,0)</f>
        <v>0</v>
      </c>
      <c r="BI101" s="238">
        <f>IF(N101="nulová",J101,0)</f>
        <v>0</v>
      </c>
      <c r="BJ101" s="17" t="s">
        <v>79</v>
      </c>
      <c r="BK101" s="238">
        <f>ROUND(I101*H101,2)</f>
        <v>0</v>
      </c>
      <c r="BL101" s="17" t="s">
        <v>149</v>
      </c>
      <c r="BM101" s="237" t="s">
        <v>158</v>
      </c>
    </row>
    <row r="102" s="2" customFormat="1">
      <c r="A102" s="38"/>
      <c r="B102" s="39"/>
      <c r="C102" s="40"/>
      <c r="D102" s="241" t="s">
        <v>159</v>
      </c>
      <c r="E102" s="40"/>
      <c r="F102" s="262" t="s">
        <v>160</v>
      </c>
      <c r="G102" s="40"/>
      <c r="H102" s="40"/>
      <c r="I102" s="146"/>
      <c r="J102" s="40"/>
      <c r="K102" s="40"/>
      <c r="L102" s="44"/>
      <c r="M102" s="263"/>
      <c r="N102" s="264"/>
      <c r="O102" s="84"/>
      <c r="P102" s="84"/>
      <c r="Q102" s="84"/>
      <c r="R102" s="84"/>
      <c r="S102" s="84"/>
      <c r="T102" s="85"/>
      <c r="U102" s="38"/>
      <c r="V102" s="38"/>
      <c r="W102" s="38"/>
      <c r="X102" s="38"/>
      <c r="Y102" s="38"/>
      <c r="Z102" s="38"/>
      <c r="AA102" s="38"/>
      <c r="AB102" s="38"/>
      <c r="AC102" s="38"/>
      <c r="AD102" s="38"/>
      <c r="AE102" s="38"/>
      <c r="AT102" s="17" t="s">
        <v>159</v>
      </c>
      <c r="AU102" s="17" t="s">
        <v>81</v>
      </c>
    </row>
    <row r="103" s="13" customFormat="1">
      <c r="A103" s="13"/>
      <c r="B103" s="239"/>
      <c r="C103" s="240"/>
      <c r="D103" s="241" t="s">
        <v>151</v>
      </c>
      <c r="E103" s="242" t="s">
        <v>19</v>
      </c>
      <c r="F103" s="243" t="s">
        <v>161</v>
      </c>
      <c r="G103" s="240"/>
      <c r="H103" s="244">
        <v>0.0060000000000000001</v>
      </c>
      <c r="I103" s="245"/>
      <c r="J103" s="240"/>
      <c r="K103" s="240"/>
      <c r="L103" s="246"/>
      <c r="M103" s="247"/>
      <c r="N103" s="248"/>
      <c r="O103" s="248"/>
      <c r="P103" s="248"/>
      <c r="Q103" s="248"/>
      <c r="R103" s="248"/>
      <c r="S103" s="248"/>
      <c r="T103" s="249"/>
      <c r="U103" s="13"/>
      <c r="V103" s="13"/>
      <c r="W103" s="13"/>
      <c r="X103" s="13"/>
      <c r="Y103" s="13"/>
      <c r="Z103" s="13"/>
      <c r="AA103" s="13"/>
      <c r="AB103" s="13"/>
      <c r="AC103" s="13"/>
      <c r="AD103" s="13"/>
      <c r="AE103" s="13"/>
      <c r="AT103" s="250" t="s">
        <v>151</v>
      </c>
      <c r="AU103" s="250" t="s">
        <v>81</v>
      </c>
      <c r="AV103" s="13" t="s">
        <v>81</v>
      </c>
      <c r="AW103" s="13" t="s">
        <v>33</v>
      </c>
      <c r="AX103" s="13" t="s">
        <v>79</v>
      </c>
      <c r="AY103" s="250" t="s">
        <v>141</v>
      </c>
    </row>
    <row r="104" s="2" customFormat="1" ht="16.5" customHeight="1">
      <c r="A104" s="38"/>
      <c r="B104" s="39"/>
      <c r="C104" s="265" t="s">
        <v>142</v>
      </c>
      <c r="D104" s="265" t="s">
        <v>162</v>
      </c>
      <c r="E104" s="266" t="s">
        <v>163</v>
      </c>
      <c r="F104" s="267" t="s">
        <v>164</v>
      </c>
      <c r="G104" s="268" t="s">
        <v>157</v>
      </c>
      <c r="H104" s="269">
        <v>0.0070000000000000001</v>
      </c>
      <c r="I104" s="270"/>
      <c r="J104" s="271">
        <f>ROUND(I104*H104,2)</f>
        <v>0</v>
      </c>
      <c r="K104" s="267" t="s">
        <v>148</v>
      </c>
      <c r="L104" s="272"/>
      <c r="M104" s="273" t="s">
        <v>19</v>
      </c>
      <c r="N104" s="274" t="s">
        <v>43</v>
      </c>
      <c r="O104" s="84"/>
      <c r="P104" s="235">
        <f>O104*H104</f>
        <v>0</v>
      </c>
      <c r="Q104" s="235">
        <v>1</v>
      </c>
      <c r="R104" s="235">
        <f>Q104*H104</f>
        <v>0.0070000000000000001</v>
      </c>
      <c r="S104" s="235">
        <v>0</v>
      </c>
      <c r="T104" s="236">
        <f>S104*H104</f>
        <v>0</v>
      </c>
      <c r="U104" s="38"/>
      <c r="V104" s="38"/>
      <c r="W104" s="38"/>
      <c r="X104" s="38"/>
      <c r="Y104" s="38"/>
      <c r="Z104" s="38"/>
      <c r="AA104" s="38"/>
      <c r="AB104" s="38"/>
      <c r="AC104" s="38"/>
      <c r="AD104" s="38"/>
      <c r="AE104" s="38"/>
      <c r="AR104" s="237" t="s">
        <v>165</v>
      </c>
      <c r="AT104" s="237" t="s">
        <v>162</v>
      </c>
      <c r="AU104" s="237" t="s">
        <v>81</v>
      </c>
      <c r="AY104" s="17" t="s">
        <v>141</v>
      </c>
      <c r="BE104" s="238">
        <f>IF(N104="základní",J104,0)</f>
        <v>0</v>
      </c>
      <c r="BF104" s="238">
        <f>IF(N104="snížená",J104,0)</f>
        <v>0</v>
      </c>
      <c r="BG104" s="238">
        <f>IF(N104="zákl. přenesená",J104,0)</f>
        <v>0</v>
      </c>
      <c r="BH104" s="238">
        <f>IF(N104="sníž. přenesená",J104,0)</f>
        <v>0</v>
      </c>
      <c r="BI104" s="238">
        <f>IF(N104="nulová",J104,0)</f>
        <v>0</v>
      </c>
      <c r="BJ104" s="17" t="s">
        <v>79</v>
      </c>
      <c r="BK104" s="238">
        <f>ROUND(I104*H104,2)</f>
        <v>0</v>
      </c>
      <c r="BL104" s="17" t="s">
        <v>149</v>
      </c>
      <c r="BM104" s="237" t="s">
        <v>166</v>
      </c>
    </row>
    <row r="105" s="13" customFormat="1">
      <c r="A105" s="13"/>
      <c r="B105" s="239"/>
      <c r="C105" s="240"/>
      <c r="D105" s="241" t="s">
        <v>151</v>
      </c>
      <c r="E105" s="242" t="s">
        <v>19</v>
      </c>
      <c r="F105" s="243" t="s">
        <v>167</v>
      </c>
      <c r="G105" s="240"/>
      <c r="H105" s="244">
        <v>0.0070000000000000001</v>
      </c>
      <c r="I105" s="245"/>
      <c r="J105" s="240"/>
      <c r="K105" s="240"/>
      <c r="L105" s="246"/>
      <c r="M105" s="247"/>
      <c r="N105" s="248"/>
      <c r="O105" s="248"/>
      <c r="P105" s="248"/>
      <c r="Q105" s="248"/>
      <c r="R105" s="248"/>
      <c r="S105" s="248"/>
      <c r="T105" s="249"/>
      <c r="U105" s="13"/>
      <c r="V105" s="13"/>
      <c r="W105" s="13"/>
      <c r="X105" s="13"/>
      <c r="Y105" s="13"/>
      <c r="Z105" s="13"/>
      <c r="AA105" s="13"/>
      <c r="AB105" s="13"/>
      <c r="AC105" s="13"/>
      <c r="AD105" s="13"/>
      <c r="AE105" s="13"/>
      <c r="AT105" s="250" t="s">
        <v>151</v>
      </c>
      <c r="AU105" s="250" t="s">
        <v>81</v>
      </c>
      <c r="AV105" s="13" t="s">
        <v>81</v>
      </c>
      <c r="AW105" s="13" t="s">
        <v>33</v>
      </c>
      <c r="AX105" s="13" t="s">
        <v>79</v>
      </c>
      <c r="AY105" s="250" t="s">
        <v>141</v>
      </c>
    </row>
    <row r="106" s="12" customFormat="1" ht="22.8" customHeight="1">
      <c r="A106" s="12"/>
      <c r="B106" s="210"/>
      <c r="C106" s="211"/>
      <c r="D106" s="212" t="s">
        <v>71</v>
      </c>
      <c r="E106" s="224" t="s">
        <v>168</v>
      </c>
      <c r="F106" s="224" t="s">
        <v>169</v>
      </c>
      <c r="G106" s="211"/>
      <c r="H106" s="211"/>
      <c r="I106" s="214"/>
      <c r="J106" s="225">
        <f>BK106</f>
        <v>0</v>
      </c>
      <c r="K106" s="211"/>
      <c r="L106" s="216"/>
      <c r="M106" s="217"/>
      <c r="N106" s="218"/>
      <c r="O106" s="218"/>
      <c r="P106" s="219">
        <f>SUM(P107:P116)</f>
        <v>0</v>
      </c>
      <c r="Q106" s="218"/>
      <c r="R106" s="219">
        <f>SUM(R107:R116)</f>
        <v>0.87857600000000002</v>
      </c>
      <c r="S106" s="218"/>
      <c r="T106" s="220">
        <f>SUM(T107:T116)</f>
        <v>0</v>
      </c>
      <c r="U106" s="12"/>
      <c r="V106" s="12"/>
      <c r="W106" s="12"/>
      <c r="X106" s="12"/>
      <c r="Y106" s="12"/>
      <c r="Z106" s="12"/>
      <c r="AA106" s="12"/>
      <c r="AB106" s="12"/>
      <c r="AC106" s="12"/>
      <c r="AD106" s="12"/>
      <c r="AE106" s="12"/>
      <c r="AR106" s="221" t="s">
        <v>79</v>
      </c>
      <c r="AT106" s="222" t="s">
        <v>71</v>
      </c>
      <c r="AU106" s="222" t="s">
        <v>79</v>
      </c>
      <c r="AY106" s="221" t="s">
        <v>141</v>
      </c>
      <c r="BK106" s="223">
        <f>SUM(BK107:BK116)</f>
        <v>0</v>
      </c>
    </row>
    <row r="107" s="2" customFormat="1" ht="16.5" customHeight="1">
      <c r="A107" s="38"/>
      <c r="B107" s="39"/>
      <c r="C107" s="226" t="s">
        <v>149</v>
      </c>
      <c r="D107" s="226" t="s">
        <v>144</v>
      </c>
      <c r="E107" s="227" t="s">
        <v>170</v>
      </c>
      <c r="F107" s="228" t="s">
        <v>171</v>
      </c>
      <c r="G107" s="229" t="s">
        <v>172</v>
      </c>
      <c r="H107" s="230">
        <v>11</v>
      </c>
      <c r="I107" s="231"/>
      <c r="J107" s="232">
        <f>ROUND(I107*H107,2)</f>
        <v>0</v>
      </c>
      <c r="K107" s="228" t="s">
        <v>148</v>
      </c>
      <c r="L107" s="44"/>
      <c r="M107" s="233" t="s">
        <v>19</v>
      </c>
      <c r="N107" s="234" t="s">
        <v>43</v>
      </c>
      <c r="O107" s="84"/>
      <c r="P107" s="235">
        <f>O107*H107</f>
        <v>0</v>
      </c>
      <c r="Q107" s="235">
        <v>0.0511</v>
      </c>
      <c r="R107" s="235">
        <f>Q107*H107</f>
        <v>0.56210000000000004</v>
      </c>
      <c r="S107" s="235">
        <v>0</v>
      </c>
      <c r="T107" s="236">
        <f>S107*H107</f>
        <v>0</v>
      </c>
      <c r="U107" s="38"/>
      <c r="V107" s="38"/>
      <c r="W107" s="38"/>
      <c r="X107" s="38"/>
      <c r="Y107" s="38"/>
      <c r="Z107" s="38"/>
      <c r="AA107" s="38"/>
      <c r="AB107" s="38"/>
      <c r="AC107" s="38"/>
      <c r="AD107" s="38"/>
      <c r="AE107" s="38"/>
      <c r="AR107" s="237" t="s">
        <v>149</v>
      </c>
      <c r="AT107" s="237" t="s">
        <v>144</v>
      </c>
      <c r="AU107" s="237" t="s">
        <v>81</v>
      </c>
      <c r="AY107" s="17" t="s">
        <v>141</v>
      </c>
      <c r="BE107" s="238">
        <f>IF(N107="základní",J107,0)</f>
        <v>0</v>
      </c>
      <c r="BF107" s="238">
        <f>IF(N107="snížená",J107,0)</f>
        <v>0</v>
      </c>
      <c r="BG107" s="238">
        <f>IF(N107="zákl. přenesená",J107,0)</f>
        <v>0</v>
      </c>
      <c r="BH107" s="238">
        <f>IF(N107="sníž. přenesená",J107,0)</f>
        <v>0</v>
      </c>
      <c r="BI107" s="238">
        <f>IF(N107="nulová",J107,0)</f>
        <v>0</v>
      </c>
      <c r="BJ107" s="17" t="s">
        <v>79</v>
      </c>
      <c r="BK107" s="238">
        <f>ROUND(I107*H107,2)</f>
        <v>0</v>
      </c>
      <c r="BL107" s="17" t="s">
        <v>149</v>
      </c>
      <c r="BM107" s="237" t="s">
        <v>173</v>
      </c>
    </row>
    <row r="108" s="13" customFormat="1">
      <c r="A108" s="13"/>
      <c r="B108" s="239"/>
      <c r="C108" s="240"/>
      <c r="D108" s="241" t="s">
        <v>151</v>
      </c>
      <c r="E108" s="242" t="s">
        <v>19</v>
      </c>
      <c r="F108" s="243" t="s">
        <v>174</v>
      </c>
      <c r="G108" s="240"/>
      <c r="H108" s="244">
        <v>10</v>
      </c>
      <c r="I108" s="245"/>
      <c r="J108" s="240"/>
      <c r="K108" s="240"/>
      <c r="L108" s="246"/>
      <c r="M108" s="247"/>
      <c r="N108" s="248"/>
      <c r="O108" s="248"/>
      <c r="P108" s="248"/>
      <c r="Q108" s="248"/>
      <c r="R108" s="248"/>
      <c r="S108" s="248"/>
      <c r="T108" s="249"/>
      <c r="U108" s="13"/>
      <c r="V108" s="13"/>
      <c r="W108" s="13"/>
      <c r="X108" s="13"/>
      <c r="Y108" s="13"/>
      <c r="Z108" s="13"/>
      <c r="AA108" s="13"/>
      <c r="AB108" s="13"/>
      <c r="AC108" s="13"/>
      <c r="AD108" s="13"/>
      <c r="AE108" s="13"/>
      <c r="AT108" s="250" t="s">
        <v>151</v>
      </c>
      <c r="AU108" s="250" t="s">
        <v>81</v>
      </c>
      <c r="AV108" s="13" t="s">
        <v>81</v>
      </c>
      <c r="AW108" s="13" t="s">
        <v>33</v>
      </c>
      <c r="AX108" s="13" t="s">
        <v>72</v>
      </c>
      <c r="AY108" s="250" t="s">
        <v>141</v>
      </c>
    </row>
    <row r="109" s="13" customFormat="1">
      <c r="A109" s="13"/>
      <c r="B109" s="239"/>
      <c r="C109" s="240"/>
      <c r="D109" s="241" t="s">
        <v>151</v>
      </c>
      <c r="E109" s="242" t="s">
        <v>19</v>
      </c>
      <c r="F109" s="243" t="s">
        <v>175</v>
      </c>
      <c r="G109" s="240"/>
      <c r="H109" s="244">
        <v>1</v>
      </c>
      <c r="I109" s="245"/>
      <c r="J109" s="240"/>
      <c r="K109" s="240"/>
      <c r="L109" s="246"/>
      <c r="M109" s="247"/>
      <c r="N109" s="248"/>
      <c r="O109" s="248"/>
      <c r="P109" s="248"/>
      <c r="Q109" s="248"/>
      <c r="R109" s="248"/>
      <c r="S109" s="248"/>
      <c r="T109" s="249"/>
      <c r="U109" s="13"/>
      <c r="V109" s="13"/>
      <c r="W109" s="13"/>
      <c r="X109" s="13"/>
      <c r="Y109" s="13"/>
      <c r="Z109" s="13"/>
      <c r="AA109" s="13"/>
      <c r="AB109" s="13"/>
      <c r="AC109" s="13"/>
      <c r="AD109" s="13"/>
      <c r="AE109" s="13"/>
      <c r="AT109" s="250" t="s">
        <v>151</v>
      </c>
      <c r="AU109" s="250" t="s">
        <v>81</v>
      </c>
      <c r="AV109" s="13" t="s">
        <v>81</v>
      </c>
      <c r="AW109" s="13" t="s">
        <v>33</v>
      </c>
      <c r="AX109" s="13" t="s">
        <v>72</v>
      </c>
      <c r="AY109" s="250" t="s">
        <v>141</v>
      </c>
    </row>
    <row r="110" s="14" customFormat="1">
      <c r="A110" s="14"/>
      <c r="B110" s="251"/>
      <c r="C110" s="252"/>
      <c r="D110" s="241" t="s">
        <v>151</v>
      </c>
      <c r="E110" s="253" t="s">
        <v>19</v>
      </c>
      <c r="F110" s="254" t="s">
        <v>176</v>
      </c>
      <c r="G110" s="252"/>
      <c r="H110" s="255">
        <v>11</v>
      </c>
      <c r="I110" s="256"/>
      <c r="J110" s="252"/>
      <c r="K110" s="252"/>
      <c r="L110" s="257"/>
      <c r="M110" s="258"/>
      <c r="N110" s="259"/>
      <c r="O110" s="259"/>
      <c r="P110" s="259"/>
      <c r="Q110" s="259"/>
      <c r="R110" s="259"/>
      <c r="S110" s="259"/>
      <c r="T110" s="260"/>
      <c r="U110" s="14"/>
      <c r="V110" s="14"/>
      <c r="W110" s="14"/>
      <c r="X110" s="14"/>
      <c r="Y110" s="14"/>
      <c r="Z110" s="14"/>
      <c r="AA110" s="14"/>
      <c r="AB110" s="14"/>
      <c r="AC110" s="14"/>
      <c r="AD110" s="14"/>
      <c r="AE110" s="14"/>
      <c r="AT110" s="261" t="s">
        <v>151</v>
      </c>
      <c r="AU110" s="261" t="s">
        <v>81</v>
      </c>
      <c r="AV110" s="14" t="s">
        <v>149</v>
      </c>
      <c r="AW110" s="14" t="s">
        <v>33</v>
      </c>
      <c r="AX110" s="14" t="s">
        <v>79</v>
      </c>
      <c r="AY110" s="261" t="s">
        <v>141</v>
      </c>
    </row>
    <row r="111" s="2" customFormat="1" ht="16.5" customHeight="1">
      <c r="A111" s="38"/>
      <c r="B111" s="39"/>
      <c r="C111" s="226" t="s">
        <v>177</v>
      </c>
      <c r="D111" s="226" t="s">
        <v>144</v>
      </c>
      <c r="E111" s="227" t="s">
        <v>178</v>
      </c>
      <c r="F111" s="228" t="s">
        <v>179</v>
      </c>
      <c r="G111" s="229" t="s">
        <v>180</v>
      </c>
      <c r="H111" s="230">
        <v>4.0999999999999996</v>
      </c>
      <c r="I111" s="231"/>
      <c r="J111" s="232">
        <f>ROUND(I111*H111,2)</f>
        <v>0</v>
      </c>
      <c r="K111" s="228" t="s">
        <v>181</v>
      </c>
      <c r="L111" s="44"/>
      <c r="M111" s="233" t="s">
        <v>19</v>
      </c>
      <c r="N111" s="234" t="s">
        <v>43</v>
      </c>
      <c r="O111" s="84"/>
      <c r="P111" s="235">
        <f>O111*H111</f>
        <v>0</v>
      </c>
      <c r="Q111" s="235">
        <v>0.00036000000000000002</v>
      </c>
      <c r="R111" s="235">
        <f>Q111*H111</f>
        <v>0.0014759999999999999</v>
      </c>
      <c r="S111" s="235">
        <v>0</v>
      </c>
      <c r="T111" s="236">
        <f>S111*H111</f>
        <v>0</v>
      </c>
      <c r="U111" s="38"/>
      <c r="V111" s="38"/>
      <c r="W111" s="38"/>
      <c r="X111" s="38"/>
      <c r="Y111" s="38"/>
      <c r="Z111" s="38"/>
      <c r="AA111" s="38"/>
      <c r="AB111" s="38"/>
      <c r="AC111" s="38"/>
      <c r="AD111" s="38"/>
      <c r="AE111" s="38"/>
      <c r="AR111" s="237" t="s">
        <v>149</v>
      </c>
      <c r="AT111" s="237" t="s">
        <v>144</v>
      </c>
      <c r="AU111" s="237" t="s">
        <v>81</v>
      </c>
      <c r="AY111" s="17" t="s">
        <v>141</v>
      </c>
      <c r="BE111" s="238">
        <f>IF(N111="základní",J111,0)</f>
        <v>0</v>
      </c>
      <c r="BF111" s="238">
        <f>IF(N111="snížená",J111,0)</f>
        <v>0</v>
      </c>
      <c r="BG111" s="238">
        <f>IF(N111="zákl. přenesená",J111,0)</f>
        <v>0</v>
      </c>
      <c r="BH111" s="238">
        <f>IF(N111="sníž. přenesená",J111,0)</f>
        <v>0</v>
      </c>
      <c r="BI111" s="238">
        <f>IF(N111="nulová",J111,0)</f>
        <v>0</v>
      </c>
      <c r="BJ111" s="17" t="s">
        <v>79</v>
      </c>
      <c r="BK111" s="238">
        <f>ROUND(I111*H111,2)</f>
        <v>0</v>
      </c>
      <c r="BL111" s="17" t="s">
        <v>149</v>
      </c>
      <c r="BM111" s="237" t="s">
        <v>182</v>
      </c>
    </row>
    <row r="112" s="2" customFormat="1">
      <c r="A112" s="38"/>
      <c r="B112" s="39"/>
      <c r="C112" s="40"/>
      <c r="D112" s="241" t="s">
        <v>159</v>
      </c>
      <c r="E112" s="40"/>
      <c r="F112" s="262" t="s">
        <v>183</v>
      </c>
      <c r="G112" s="40"/>
      <c r="H112" s="40"/>
      <c r="I112" s="146"/>
      <c r="J112" s="40"/>
      <c r="K112" s="40"/>
      <c r="L112" s="44"/>
      <c r="M112" s="263"/>
      <c r="N112" s="264"/>
      <c r="O112" s="84"/>
      <c r="P112" s="84"/>
      <c r="Q112" s="84"/>
      <c r="R112" s="84"/>
      <c r="S112" s="84"/>
      <c r="T112" s="85"/>
      <c r="U112" s="38"/>
      <c r="V112" s="38"/>
      <c r="W112" s="38"/>
      <c r="X112" s="38"/>
      <c r="Y112" s="38"/>
      <c r="Z112" s="38"/>
      <c r="AA112" s="38"/>
      <c r="AB112" s="38"/>
      <c r="AC112" s="38"/>
      <c r="AD112" s="38"/>
      <c r="AE112" s="38"/>
      <c r="AT112" s="17" t="s">
        <v>159</v>
      </c>
      <c r="AU112" s="17" t="s">
        <v>81</v>
      </c>
    </row>
    <row r="113" s="13" customFormat="1">
      <c r="A113" s="13"/>
      <c r="B113" s="239"/>
      <c r="C113" s="240"/>
      <c r="D113" s="241" t="s">
        <v>151</v>
      </c>
      <c r="E113" s="242" t="s">
        <v>19</v>
      </c>
      <c r="F113" s="243" t="s">
        <v>184</v>
      </c>
      <c r="G113" s="240"/>
      <c r="H113" s="244">
        <v>4.0999999999999996</v>
      </c>
      <c r="I113" s="245"/>
      <c r="J113" s="240"/>
      <c r="K113" s="240"/>
      <c r="L113" s="246"/>
      <c r="M113" s="247"/>
      <c r="N113" s="248"/>
      <c r="O113" s="248"/>
      <c r="P113" s="248"/>
      <c r="Q113" s="248"/>
      <c r="R113" s="248"/>
      <c r="S113" s="248"/>
      <c r="T113" s="249"/>
      <c r="U113" s="13"/>
      <c r="V113" s="13"/>
      <c r="W113" s="13"/>
      <c r="X113" s="13"/>
      <c r="Y113" s="13"/>
      <c r="Z113" s="13"/>
      <c r="AA113" s="13"/>
      <c r="AB113" s="13"/>
      <c r="AC113" s="13"/>
      <c r="AD113" s="13"/>
      <c r="AE113" s="13"/>
      <c r="AT113" s="250" t="s">
        <v>151</v>
      </c>
      <c r="AU113" s="250" t="s">
        <v>81</v>
      </c>
      <c r="AV113" s="13" t="s">
        <v>81</v>
      </c>
      <c r="AW113" s="13" t="s">
        <v>33</v>
      </c>
      <c r="AX113" s="13" t="s">
        <v>79</v>
      </c>
      <c r="AY113" s="250" t="s">
        <v>141</v>
      </c>
    </row>
    <row r="114" s="2" customFormat="1" ht="16.5" customHeight="1">
      <c r="A114" s="38"/>
      <c r="B114" s="39"/>
      <c r="C114" s="226" t="s">
        <v>168</v>
      </c>
      <c r="D114" s="226" t="s">
        <v>144</v>
      </c>
      <c r="E114" s="227" t="s">
        <v>185</v>
      </c>
      <c r="F114" s="228" t="s">
        <v>186</v>
      </c>
      <c r="G114" s="229" t="s">
        <v>187</v>
      </c>
      <c r="H114" s="230">
        <v>5</v>
      </c>
      <c r="I114" s="231"/>
      <c r="J114" s="232">
        <f>ROUND(I114*H114,2)</f>
        <v>0</v>
      </c>
      <c r="K114" s="228" t="s">
        <v>148</v>
      </c>
      <c r="L114" s="44"/>
      <c r="M114" s="233" t="s">
        <v>19</v>
      </c>
      <c r="N114" s="234" t="s">
        <v>43</v>
      </c>
      <c r="O114" s="84"/>
      <c r="P114" s="235">
        <f>O114*H114</f>
        <v>0</v>
      </c>
      <c r="Q114" s="235">
        <v>0.063</v>
      </c>
      <c r="R114" s="235">
        <f>Q114*H114</f>
        <v>0.315</v>
      </c>
      <c r="S114" s="235">
        <v>0</v>
      </c>
      <c r="T114" s="236">
        <f>S114*H114</f>
        <v>0</v>
      </c>
      <c r="U114" s="38"/>
      <c r="V114" s="38"/>
      <c r="W114" s="38"/>
      <c r="X114" s="38"/>
      <c r="Y114" s="38"/>
      <c r="Z114" s="38"/>
      <c r="AA114" s="38"/>
      <c r="AB114" s="38"/>
      <c r="AC114" s="38"/>
      <c r="AD114" s="38"/>
      <c r="AE114" s="38"/>
      <c r="AR114" s="237" t="s">
        <v>149</v>
      </c>
      <c r="AT114" s="237" t="s">
        <v>144</v>
      </c>
      <c r="AU114" s="237" t="s">
        <v>81</v>
      </c>
      <c r="AY114" s="17" t="s">
        <v>141</v>
      </c>
      <c r="BE114" s="238">
        <f>IF(N114="základní",J114,0)</f>
        <v>0</v>
      </c>
      <c r="BF114" s="238">
        <f>IF(N114="snížená",J114,0)</f>
        <v>0</v>
      </c>
      <c r="BG114" s="238">
        <f>IF(N114="zákl. přenesená",J114,0)</f>
        <v>0</v>
      </c>
      <c r="BH114" s="238">
        <f>IF(N114="sníž. přenesená",J114,0)</f>
        <v>0</v>
      </c>
      <c r="BI114" s="238">
        <f>IF(N114="nulová",J114,0)</f>
        <v>0</v>
      </c>
      <c r="BJ114" s="17" t="s">
        <v>79</v>
      </c>
      <c r="BK114" s="238">
        <f>ROUND(I114*H114,2)</f>
        <v>0</v>
      </c>
      <c r="BL114" s="17" t="s">
        <v>149</v>
      </c>
      <c r="BM114" s="237" t="s">
        <v>188</v>
      </c>
    </row>
    <row r="115" s="2" customFormat="1">
      <c r="A115" s="38"/>
      <c r="B115" s="39"/>
      <c r="C115" s="40"/>
      <c r="D115" s="241" t="s">
        <v>159</v>
      </c>
      <c r="E115" s="40"/>
      <c r="F115" s="262" t="s">
        <v>189</v>
      </c>
      <c r="G115" s="40"/>
      <c r="H115" s="40"/>
      <c r="I115" s="146"/>
      <c r="J115" s="40"/>
      <c r="K115" s="40"/>
      <c r="L115" s="44"/>
      <c r="M115" s="263"/>
      <c r="N115" s="264"/>
      <c r="O115" s="84"/>
      <c r="P115" s="84"/>
      <c r="Q115" s="84"/>
      <c r="R115" s="84"/>
      <c r="S115" s="84"/>
      <c r="T115" s="85"/>
      <c r="U115" s="38"/>
      <c r="V115" s="38"/>
      <c r="W115" s="38"/>
      <c r="X115" s="38"/>
      <c r="Y115" s="38"/>
      <c r="Z115" s="38"/>
      <c r="AA115" s="38"/>
      <c r="AB115" s="38"/>
      <c r="AC115" s="38"/>
      <c r="AD115" s="38"/>
      <c r="AE115" s="38"/>
      <c r="AT115" s="17" t="s">
        <v>159</v>
      </c>
      <c r="AU115" s="17" t="s">
        <v>81</v>
      </c>
    </row>
    <row r="116" s="13" customFormat="1">
      <c r="A116" s="13"/>
      <c r="B116" s="239"/>
      <c r="C116" s="240"/>
      <c r="D116" s="241" t="s">
        <v>151</v>
      </c>
      <c r="E116" s="242" t="s">
        <v>19</v>
      </c>
      <c r="F116" s="243" t="s">
        <v>190</v>
      </c>
      <c r="G116" s="240"/>
      <c r="H116" s="244">
        <v>5</v>
      </c>
      <c r="I116" s="245"/>
      <c r="J116" s="240"/>
      <c r="K116" s="240"/>
      <c r="L116" s="246"/>
      <c r="M116" s="247"/>
      <c r="N116" s="248"/>
      <c r="O116" s="248"/>
      <c r="P116" s="248"/>
      <c r="Q116" s="248"/>
      <c r="R116" s="248"/>
      <c r="S116" s="248"/>
      <c r="T116" s="249"/>
      <c r="U116" s="13"/>
      <c r="V116" s="13"/>
      <c r="W116" s="13"/>
      <c r="X116" s="13"/>
      <c r="Y116" s="13"/>
      <c r="Z116" s="13"/>
      <c r="AA116" s="13"/>
      <c r="AB116" s="13"/>
      <c r="AC116" s="13"/>
      <c r="AD116" s="13"/>
      <c r="AE116" s="13"/>
      <c r="AT116" s="250" t="s">
        <v>151</v>
      </c>
      <c r="AU116" s="250" t="s">
        <v>81</v>
      </c>
      <c r="AV116" s="13" t="s">
        <v>81</v>
      </c>
      <c r="AW116" s="13" t="s">
        <v>33</v>
      </c>
      <c r="AX116" s="13" t="s">
        <v>79</v>
      </c>
      <c r="AY116" s="250" t="s">
        <v>141</v>
      </c>
    </row>
    <row r="117" s="12" customFormat="1" ht="22.8" customHeight="1">
      <c r="A117" s="12"/>
      <c r="B117" s="210"/>
      <c r="C117" s="211"/>
      <c r="D117" s="212" t="s">
        <v>71</v>
      </c>
      <c r="E117" s="224" t="s">
        <v>191</v>
      </c>
      <c r="F117" s="224" t="s">
        <v>192</v>
      </c>
      <c r="G117" s="211"/>
      <c r="H117" s="211"/>
      <c r="I117" s="214"/>
      <c r="J117" s="225">
        <f>BK117</f>
        <v>0</v>
      </c>
      <c r="K117" s="211"/>
      <c r="L117" s="216"/>
      <c r="M117" s="217"/>
      <c r="N117" s="218"/>
      <c r="O117" s="218"/>
      <c r="P117" s="219">
        <f>SUM(P118:P131)</f>
        <v>0</v>
      </c>
      <c r="Q117" s="218"/>
      <c r="R117" s="219">
        <f>SUM(R118:R131)</f>
        <v>0.0056140800000000005</v>
      </c>
      <c r="S117" s="218"/>
      <c r="T117" s="220">
        <f>SUM(T118:T131)</f>
        <v>0.54830000000000001</v>
      </c>
      <c r="U117" s="12"/>
      <c r="V117" s="12"/>
      <c r="W117" s="12"/>
      <c r="X117" s="12"/>
      <c r="Y117" s="12"/>
      <c r="Z117" s="12"/>
      <c r="AA117" s="12"/>
      <c r="AB117" s="12"/>
      <c r="AC117" s="12"/>
      <c r="AD117" s="12"/>
      <c r="AE117" s="12"/>
      <c r="AR117" s="221" t="s">
        <v>79</v>
      </c>
      <c r="AT117" s="222" t="s">
        <v>71</v>
      </c>
      <c r="AU117" s="222" t="s">
        <v>79</v>
      </c>
      <c r="AY117" s="221" t="s">
        <v>141</v>
      </c>
      <c r="BK117" s="223">
        <f>SUM(BK118:BK131)</f>
        <v>0</v>
      </c>
    </row>
    <row r="118" s="2" customFormat="1" ht="24" customHeight="1">
      <c r="A118" s="38"/>
      <c r="B118" s="39"/>
      <c r="C118" s="226" t="s">
        <v>193</v>
      </c>
      <c r="D118" s="226" t="s">
        <v>144</v>
      </c>
      <c r="E118" s="227" t="s">
        <v>194</v>
      </c>
      <c r="F118" s="228" t="s">
        <v>195</v>
      </c>
      <c r="G118" s="229" t="s">
        <v>187</v>
      </c>
      <c r="H118" s="230">
        <v>15</v>
      </c>
      <c r="I118" s="231"/>
      <c r="J118" s="232">
        <f>ROUND(I118*H118,2)</f>
        <v>0</v>
      </c>
      <c r="K118" s="228" t="s">
        <v>148</v>
      </c>
      <c r="L118" s="44"/>
      <c r="M118" s="233" t="s">
        <v>19</v>
      </c>
      <c r="N118" s="234" t="s">
        <v>43</v>
      </c>
      <c r="O118" s="84"/>
      <c r="P118" s="235">
        <f>O118*H118</f>
        <v>0</v>
      </c>
      <c r="Q118" s="235">
        <v>0.00012999999999999999</v>
      </c>
      <c r="R118" s="235">
        <f>Q118*H118</f>
        <v>0.0019499999999999999</v>
      </c>
      <c r="S118" s="235">
        <v>0</v>
      </c>
      <c r="T118" s="236">
        <f>S118*H118</f>
        <v>0</v>
      </c>
      <c r="U118" s="38"/>
      <c r="V118" s="38"/>
      <c r="W118" s="38"/>
      <c r="X118" s="38"/>
      <c r="Y118" s="38"/>
      <c r="Z118" s="38"/>
      <c r="AA118" s="38"/>
      <c r="AB118" s="38"/>
      <c r="AC118" s="38"/>
      <c r="AD118" s="38"/>
      <c r="AE118" s="38"/>
      <c r="AR118" s="237" t="s">
        <v>149</v>
      </c>
      <c r="AT118" s="237" t="s">
        <v>144</v>
      </c>
      <c r="AU118" s="237" t="s">
        <v>81</v>
      </c>
      <c r="AY118" s="17" t="s">
        <v>141</v>
      </c>
      <c r="BE118" s="238">
        <f>IF(N118="základní",J118,0)</f>
        <v>0</v>
      </c>
      <c r="BF118" s="238">
        <f>IF(N118="snížená",J118,0)</f>
        <v>0</v>
      </c>
      <c r="BG118" s="238">
        <f>IF(N118="zákl. přenesená",J118,0)</f>
        <v>0</v>
      </c>
      <c r="BH118" s="238">
        <f>IF(N118="sníž. přenesená",J118,0)</f>
        <v>0</v>
      </c>
      <c r="BI118" s="238">
        <f>IF(N118="nulová",J118,0)</f>
        <v>0</v>
      </c>
      <c r="BJ118" s="17" t="s">
        <v>79</v>
      </c>
      <c r="BK118" s="238">
        <f>ROUND(I118*H118,2)</f>
        <v>0</v>
      </c>
      <c r="BL118" s="17" t="s">
        <v>149</v>
      </c>
      <c r="BM118" s="237" t="s">
        <v>196</v>
      </c>
    </row>
    <row r="119" s="2" customFormat="1">
      <c r="A119" s="38"/>
      <c r="B119" s="39"/>
      <c r="C119" s="40"/>
      <c r="D119" s="241" t="s">
        <v>159</v>
      </c>
      <c r="E119" s="40"/>
      <c r="F119" s="262" t="s">
        <v>197</v>
      </c>
      <c r="G119" s="40"/>
      <c r="H119" s="40"/>
      <c r="I119" s="146"/>
      <c r="J119" s="40"/>
      <c r="K119" s="40"/>
      <c r="L119" s="44"/>
      <c r="M119" s="263"/>
      <c r="N119" s="264"/>
      <c r="O119" s="84"/>
      <c r="P119" s="84"/>
      <c r="Q119" s="84"/>
      <c r="R119" s="84"/>
      <c r="S119" s="84"/>
      <c r="T119" s="85"/>
      <c r="U119" s="38"/>
      <c r="V119" s="38"/>
      <c r="W119" s="38"/>
      <c r="X119" s="38"/>
      <c r="Y119" s="38"/>
      <c r="Z119" s="38"/>
      <c r="AA119" s="38"/>
      <c r="AB119" s="38"/>
      <c r="AC119" s="38"/>
      <c r="AD119" s="38"/>
      <c r="AE119" s="38"/>
      <c r="AT119" s="17" t="s">
        <v>159</v>
      </c>
      <c r="AU119" s="17" t="s">
        <v>81</v>
      </c>
    </row>
    <row r="120" s="2" customFormat="1" ht="24" customHeight="1">
      <c r="A120" s="38"/>
      <c r="B120" s="39"/>
      <c r="C120" s="226" t="s">
        <v>165</v>
      </c>
      <c r="D120" s="226" t="s">
        <v>144</v>
      </c>
      <c r="E120" s="227" t="s">
        <v>198</v>
      </c>
      <c r="F120" s="228" t="s">
        <v>199</v>
      </c>
      <c r="G120" s="229" t="s">
        <v>187</v>
      </c>
      <c r="H120" s="230">
        <v>24.102</v>
      </c>
      <c r="I120" s="231"/>
      <c r="J120" s="232">
        <f>ROUND(I120*H120,2)</f>
        <v>0</v>
      </c>
      <c r="K120" s="228" t="s">
        <v>148</v>
      </c>
      <c r="L120" s="44"/>
      <c r="M120" s="233" t="s">
        <v>19</v>
      </c>
      <c r="N120" s="234" t="s">
        <v>43</v>
      </c>
      <c r="O120" s="84"/>
      <c r="P120" s="235">
        <f>O120*H120</f>
        <v>0</v>
      </c>
      <c r="Q120" s="235">
        <v>4.0000000000000003E-05</v>
      </c>
      <c r="R120" s="235">
        <f>Q120*H120</f>
        <v>0.00096408000000000008</v>
      </c>
      <c r="S120" s="235">
        <v>0</v>
      </c>
      <c r="T120" s="236">
        <f>S120*H120</f>
        <v>0</v>
      </c>
      <c r="U120" s="38"/>
      <c r="V120" s="38"/>
      <c r="W120" s="38"/>
      <c r="X120" s="38"/>
      <c r="Y120" s="38"/>
      <c r="Z120" s="38"/>
      <c r="AA120" s="38"/>
      <c r="AB120" s="38"/>
      <c r="AC120" s="38"/>
      <c r="AD120" s="38"/>
      <c r="AE120" s="38"/>
      <c r="AR120" s="237" t="s">
        <v>149</v>
      </c>
      <c r="AT120" s="237" t="s">
        <v>144</v>
      </c>
      <c r="AU120" s="237" t="s">
        <v>81</v>
      </c>
      <c r="AY120" s="17" t="s">
        <v>141</v>
      </c>
      <c r="BE120" s="238">
        <f>IF(N120="základní",J120,0)</f>
        <v>0</v>
      </c>
      <c r="BF120" s="238">
        <f>IF(N120="snížená",J120,0)</f>
        <v>0</v>
      </c>
      <c r="BG120" s="238">
        <f>IF(N120="zákl. přenesená",J120,0)</f>
        <v>0</v>
      </c>
      <c r="BH120" s="238">
        <f>IF(N120="sníž. přenesená",J120,0)</f>
        <v>0</v>
      </c>
      <c r="BI120" s="238">
        <f>IF(N120="nulová",J120,0)</f>
        <v>0</v>
      </c>
      <c r="BJ120" s="17" t="s">
        <v>79</v>
      </c>
      <c r="BK120" s="238">
        <f>ROUND(I120*H120,2)</f>
        <v>0</v>
      </c>
      <c r="BL120" s="17" t="s">
        <v>149</v>
      </c>
      <c r="BM120" s="237" t="s">
        <v>200</v>
      </c>
    </row>
    <row r="121" s="2" customFormat="1">
      <c r="A121" s="38"/>
      <c r="B121" s="39"/>
      <c r="C121" s="40"/>
      <c r="D121" s="241" t="s">
        <v>159</v>
      </c>
      <c r="E121" s="40"/>
      <c r="F121" s="262" t="s">
        <v>201</v>
      </c>
      <c r="G121" s="40"/>
      <c r="H121" s="40"/>
      <c r="I121" s="146"/>
      <c r="J121" s="40"/>
      <c r="K121" s="40"/>
      <c r="L121" s="44"/>
      <c r="M121" s="263"/>
      <c r="N121" s="264"/>
      <c r="O121" s="84"/>
      <c r="P121" s="84"/>
      <c r="Q121" s="84"/>
      <c r="R121" s="84"/>
      <c r="S121" s="84"/>
      <c r="T121" s="85"/>
      <c r="U121" s="38"/>
      <c r="V121" s="38"/>
      <c r="W121" s="38"/>
      <c r="X121" s="38"/>
      <c r="Y121" s="38"/>
      <c r="Z121" s="38"/>
      <c r="AA121" s="38"/>
      <c r="AB121" s="38"/>
      <c r="AC121" s="38"/>
      <c r="AD121" s="38"/>
      <c r="AE121" s="38"/>
      <c r="AT121" s="17" t="s">
        <v>159</v>
      </c>
      <c r="AU121" s="17" t="s">
        <v>81</v>
      </c>
    </row>
    <row r="122" s="13" customFormat="1">
      <c r="A122" s="13"/>
      <c r="B122" s="239"/>
      <c r="C122" s="240"/>
      <c r="D122" s="241" t="s">
        <v>151</v>
      </c>
      <c r="E122" s="242" t="s">
        <v>19</v>
      </c>
      <c r="F122" s="243" t="s">
        <v>202</v>
      </c>
      <c r="G122" s="240"/>
      <c r="H122" s="244">
        <v>28.382000000000001</v>
      </c>
      <c r="I122" s="245"/>
      <c r="J122" s="240"/>
      <c r="K122" s="240"/>
      <c r="L122" s="246"/>
      <c r="M122" s="247"/>
      <c r="N122" s="248"/>
      <c r="O122" s="248"/>
      <c r="P122" s="248"/>
      <c r="Q122" s="248"/>
      <c r="R122" s="248"/>
      <c r="S122" s="248"/>
      <c r="T122" s="249"/>
      <c r="U122" s="13"/>
      <c r="V122" s="13"/>
      <c r="W122" s="13"/>
      <c r="X122" s="13"/>
      <c r="Y122" s="13"/>
      <c r="Z122" s="13"/>
      <c r="AA122" s="13"/>
      <c r="AB122" s="13"/>
      <c r="AC122" s="13"/>
      <c r="AD122" s="13"/>
      <c r="AE122" s="13"/>
      <c r="AT122" s="250" t="s">
        <v>151</v>
      </c>
      <c r="AU122" s="250" t="s">
        <v>81</v>
      </c>
      <c r="AV122" s="13" t="s">
        <v>81</v>
      </c>
      <c r="AW122" s="13" t="s">
        <v>33</v>
      </c>
      <c r="AX122" s="13" t="s">
        <v>72</v>
      </c>
      <c r="AY122" s="250" t="s">
        <v>141</v>
      </c>
    </row>
    <row r="123" s="13" customFormat="1">
      <c r="A123" s="13"/>
      <c r="B123" s="239"/>
      <c r="C123" s="240"/>
      <c r="D123" s="241" t="s">
        <v>151</v>
      </c>
      <c r="E123" s="242" t="s">
        <v>19</v>
      </c>
      <c r="F123" s="243" t="s">
        <v>203</v>
      </c>
      <c r="G123" s="240"/>
      <c r="H123" s="244">
        <v>-4.2800000000000002</v>
      </c>
      <c r="I123" s="245"/>
      <c r="J123" s="240"/>
      <c r="K123" s="240"/>
      <c r="L123" s="246"/>
      <c r="M123" s="247"/>
      <c r="N123" s="248"/>
      <c r="O123" s="248"/>
      <c r="P123" s="248"/>
      <c r="Q123" s="248"/>
      <c r="R123" s="248"/>
      <c r="S123" s="248"/>
      <c r="T123" s="249"/>
      <c r="U123" s="13"/>
      <c r="V123" s="13"/>
      <c r="W123" s="13"/>
      <c r="X123" s="13"/>
      <c r="Y123" s="13"/>
      <c r="Z123" s="13"/>
      <c r="AA123" s="13"/>
      <c r="AB123" s="13"/>
      <c r="AC123" s="13"/>
      <c r="AD123" s="13"/>
      <c r="AE123" s="13"/>
      <c r="AT123" s="250" t="s">
        <v>151</v>
      </c>
      <c r="AU123" s="250" t="s">
        <v>81</v>
      </c>
      <c r="AV123" s="13" t="s">
        <v>81</v>
      </c>
      <c r="AW123" s="13" t="s">
        <v>33</v>
      </c>
      <c r="AX123" s="13" t="s">
        <v>72</v>
      </c>
      <c r="AY123" s="250" t="s">
        <v>141</v>
      </c>
    </row>
    <row r="124" s="14" customFormat="1">
      <c r="A124" s="14"/>
      <c r="B124" s="251"/>
      <c r="C124" s="252"/>
      <c r="D124" s="241" t="s">
        <v>151</v>
      </c>
      <c r="E124" s="253" t="s">
        <v>19</v>
      </c>
      <c r="F124" s="254" t="s">
        <v>176</v>
      </c>
      <c r="G124" s="252"/>
      <c r="H124" s="255">
        <v>24.102</v>
      </c>
      <c r="I124" s="256"/>
      <c r="J124" s="252"/>
      <c r="K124" s="252"/>
      <c r="L124" s="257"/>
      <c r="M124" s="258"/>
      <c r="N124" s="259"/>
      <c r="O124" s="259"/>
      <c r="P124" s="259"/>
      <c r="Q124" s="259"/>
      <c r="R124" s="259"/>
      <c r="S124" s="259"/>
      <c r="T124" s="260"/>
      <c r="U124" s="14"/>
      <c r="V124" s="14"/>
      <c r="W124" s="14"/>
      <c r="X124" s="14"/>
      <c r="Y124" s="14"/>
      <c r="Z124" s="14"/>
      <c r="AA124" s="14"/>
      <c r="AB124" s="14"/>
      <c r="AC124" s="14"/>
      <c r="AD124" s="14"/>
      <c r="AE124" s="14"/>
      <c r="AT124" s="261" t="s">
        <v>151</v>
      </c>
      <c r="AU124" s="261" t="s">
        <v>81</v>
      </c>
      <c r="AV124" s="14" t="s">
        <v>149</v>
      </c>
      <c r="AW124" s="14" t="s">
        <v>33</v>
      </c>
      <c r="AX124" s="14" t="s">
        <v>79</v>
      </c>
      <c r="AY124" s="261" t="s">
        <v>141</v>
      </c>
    </row>
    <row r="125" s="2" customFormat="1" ht="24" customHeight="1">
      <c r="A125" s="38"/>
      <c r="B125" s="39"/>
      <c r="C125" s="226" t="s">
        <v>191</v>
      </c>
      <c r="D125" s="226" t="s">
        <v>144</v>
      </c>
      <c r="E125" s="227" t="s">
        <v>204</v>
      </c>
      <c r="F125" s="228" t="s">
        <v>205</v>
      </c>
      <c r="G125" s="229" t="s">
        <v>147</v>
      </c>
      <c r="H125" s="230">
        <v>0.14999999999999999</v>
      </c>
      <c r="I125" s="231"/>
      <c r="J125" s="232">
        <f>ROUND(I125*H125,2)</f>
        <v>0</v>
      </c>
      <c r="K125" s="228" t="s">
        <v>148</v>
      </c>
      <c r="L125" s="44"/>
      <c r="M125" s="233" t="s">
        <v>19</v>
      </c>
      <c r="N125" s="234" t="s">
        <v>43</v>
      </c>
      <c r="O125" s="84"/>
      <c r="P125" s="235">
        <f>O125*H125</f>
        <v>0</v>
      </c>
      <c r="Q125" s="235">
        <v>0</v>
      </c>
      <c r="R125" s="235">
        <f>Q125*H125</f>
        <v>0</v>
      </c>
      <c r="S125" s="235">
        <v>1.8</v>
      </c>
      <c r="T125" s="236">
        <f>S125*H125</f>
        <v>0.27000000000000002</v>
      </c>
      <c r="U125" s="38"/>
      <c r="V125" s="38"/>
      <c r="W125" s="38"/>
      <c r="X125" s="38"/>
      <c r="Y125" s="38"/>
      <c r="Z125" s="38"/>
      <c r="AA125" s="38"/>
      <c r="AB125" s="38"/>
      <c r="AC125" s="38"/>
      <c r="AD125" s="38"/>
      <c r="AE125" s="38"/>
      <c r="AR125" s="237" t="s">
        <v>149</v>
      </c>
      <c r="AT125" s="237" t="s">
        <v>144</v>
      </c>
      <c r="AU125" s="237" t="s">
        <v>81</v>
      </c>
      <c r="AY125" s="17" t="s">
        <v>141</v>
      </c>
      <c r="BE125" s="238">
        <f>IF(N125="základní",J125,0)</f>
        <v>0</v>
      </c>
      <c r="BF125" s="238">
        <f>IF(N125="snížená",J125,0)</f>
        <v>0</v>
      </c>
      <c r="BG125" s="238">
        <f>IF(N125="zákl. přenesená",J125,0)</f>
        <v>0</v>
      </c>
      <c r="BH125" s="238">
        <f>IF(N125="sníž. přenesená",J125,0)</f>
        <v>0</v>
      </c>
      <c r="BI125" s="238">
        <f>IF(N125="nulová",J125,0)</f>
        <v>0</v>
      </c>
      <c r="BJ125" s="17" t="s">
        <v>79</v>
      </c>
      <c r="BK125" s="238">
        <f>ROUND(I125*H125,2)</f>
        <v>0</v>
      </c>
      <c r="BL125" s="17" t="s">
        <v>149</v>
      </c>
      <c r="BM125" s="237" t="s">
        <v>206</v>
      </c>
    </row>
    <row r="126" s="13" customFormat="1">
      <c r="A126" s="13"/>
      <c r="B126" s="239"/>
      <c r="C126" s="240"/>
      <c r="D126" s="241" t="s">
        <v>151</v>
      </c>
      <c r="E126" s="242" t="s">
        <v>19</v>
      </c>
      <c r="F126" s="243" t="s">
        <v>207</v>
      </c>
      <c r="G126" s="240"/>
      <c r="H126" s="244">
        <v>0.14999999999999999</v>
      </c>
      <c r="I126" s="245"/>
      <c r="J126" s="240"/>
      <c r="K126" s="240"/>
      <c r="L126" s="246"/>
      <c r="M126" s="247"/>
      <c r="N126" s="248"/>
      <c r="O126" s="248"/>
      <c r="P126" s="248"/>
      <c r="Q126" s="248"/>
      <c r="R126" s="248"/>
      <c r="S126" s="248"/>
      <c r="T126" s="249"/>
      <c r="U126" s="13"/>
      <c r="V126" s="13"/>
      <c r="W126" s="13"/>
      <c r="X126" s="13"/>
      <c r="Y126" s="13"/>
      <c r="Z126" s="13"/>
      <c r="AA126" s="13"/>
      <c r="AB126" s="13"/>
      <c r="AC126" s="13"/>
      <c r="AD126" s="13"/>
      <c r="AE126" s="13"/>
      <c r="AT126" s="250" t="s">
        <v>151</v>
      </c>
      <c r="AU126" s="250" t="s">
        <v>81</v>
      </c>
      <c r="AV126" s="13" t="s">
        <v>81</v>
      </c>
      <c r="AW126" s="13" t="s">
        <v>33</v>
      </c>
      <c r="AX126" s="13" t="s">
        <v>79</v>
      </c>
      <c r="AY126" s="250" t="s">
        <v>141</v>
      </c>
    </row>
    <row r="127" s="2" customFormat="1" ht="24" customHeight="1">
      <c r="A127" s="38"/>
      <c r="B127" s="39"/>
      <c r="C127" s="226" t="s">
        <v>208</v>
      </c>
      <c r="D127" s="226" t="s">
        <v>144</v>
      </c>
      <c r="E127" s="227" t="s">
        <v>209</v>
      </c>
      <c r="F127" s="228" t="s">
        <v>210</v>
      </c>
      <c r="G127" s="229" t="s">
        <v>180</v>
      </c>
      <c r="H127" s="230">
        <v>1.8</v>
      </c>
      <c r="I127" s="231"/>
      <c r="J127" s="232">
        <f>ROUND(I127*H127,2)</f>
        <v>0</v>
      </c>
      <c r="K127" s="228" t="s">
        <v>148</v>
      </c>
      <c r="L127" s="44"/>
      <c r="M127" s="233" t="s">
        <v>19</v>
      </c>
      <c r="N127" s="234" t="s">
        <v>43</v>
      </c>
      <c r="O127" s="84"/>
      <c r="P127" s="235">
        <f>O127*H127</f>
        <v>0</v>
      </c>
      <c r="Q127" s="235">
        <v>0</v>
      </c>
      <c r="R127" s="235">
        <f>Q127*H127</f>
        <v>0</v>
      </c>
      <c r="S127" s="235">
        <v>0.081000000000000003</v>
      </c>
      <c r="T127" s="236">
        <f>S127*H127</f>
        <v>0.14580000000000001</v>
      </c>
      <c r="U127" s="38"/>
      <c r="V127" s="38"/>
      <c r="W127" s="38"/>
      <c r="X127" s="38"/>
      <c r="Y127" s="38"/>
      <c r="Z127" s="38"/>
      <c r="AA127" s="38"/>
      <c r="AB127" s="38"/>
      <c r="AC127" s="38"/>
      <c r="AD127" s="38"/>
      <c r="AE127" s="38"/>
      <c r="AR127" s="237" t="s">
        <v>149</v>
      </c>
      <c r="AT127" s="237" t="s">
        <v>144</v>
      </c>
      <c r="AU127" s="237" t="s">
        <v>81</v>
      </c>
      <c r="AY127" s="17" t="s">
        <v>141</v>
      </c>
      <c r="BE127" s="238">
        <f>IF(N127="základní",J127,0)</f>
        <v>0</v>
      </c>
      <c r="BF127" s="238">
        <f>IF(N127="snížená",J127,0)</f>
        <v>0</v>
      </c>
      <c r="BG127" s="238">
        <f>IF(N127="zákl. přenesená",J127,0)</f>
        <v>0</v>
      </c>
      <c r="BH127" s="238">
        <f>IF(N127="sníž. přenesená",J127,0)</f>
        <v>0</v>
      </c>
      <c r="BI127" s="238">
        <f>IF(N127="nulová",J127,0)</f>
        <v>0</v>
      </c>
      <c r="BJ127" s="17" t="s">
        <v>79</v>
      </c>
      <c r="BK127" s="238">
        <f>ROUND(I127*H127,2)</f>
        <v>0</v>
      </c>
      <c r="BL127" s="17" t="s">
        <v>149</v>
      </c>
      <c r="BM127" s="237" t="s">
        <v>211</v>
      </c>
    </row>
    <row r="128" s="13" customFormat="1">
      <c r="A128" s="13"/>
      <c r="B128" s="239"/>
      <c r="C128" s="240"/>
      <c r="D128" s="241" t="s">
        <v>151</v>
      </c>
      <c r="E128" s="242" t="s">
        <v>19</v>
      </c>
      <c r="F128" s="243" t="s">
        <v>212</v>
      </c>
      <c r="G128" s="240"/>
      <c r="H128" s="244">
        <v>1.8</v>
      </c>
      <c r="I128" s="245"/>
      <c r="J128" s="240"/>
      <c r="K128" s="240"/>
      <c r="L128" s="246"/>
      <c r="M128" s="247"/>
      <c r="N128" s="248"/>
      <c r="O128" s="248"/>
      <c r="P128" s="248"/>
      <c r="Q128" s="248"/>
      <c r="R128" s="248"/>
      <c r="S128" s="248"/>
      <c r="T128" s="249"/>
      <c r="U128" s="13"/>
      <c r="V128" s="13"/>
      <c r="W128" s="13"/>
      <c r="X128" s="13"/>
      <c r="Y128" s="13"/>
      <c r="Z128" s="13"/>
      <c r="AA128" s="13"/>
      <c r="AB128" s="13"/>
      <c r="AC128" s="13"/>
      <c r="AD128" s="13"/>
      <c r="AE128" s="13"/>
      <c r="AT128" s="250" t="s">
        <v>151</v>
      </c>
      <c r="AU128" s="250" t="s">
        <v>81</v>
      </c>
      <c r="AV128" s="13" t="s">
        <v>81</v>
      </c>
      <c r="AW128" s="13" t="s">
        <v>33</v>
      </c>
      <c r="AX128" s="13" t="s">
        <v>79</v>
      </c>
      <c r="AY128" s="250" t="s">
        <v>141</v>
      </c>
    </row>
    <row r="129" s="2" customFormat="1" ht="24" customHeight="1">
      <c r="A129" s="38"/>
      <c r="B129" s="39"/>
      <c r="C129" s="226" t="s">
        <v>213</v>
      </c>
      <c r="D129" s="226" t="s">
        <v>144</v>
      </c>
      <c r="E129" s="227" t="s">
        <v>214</v>
      </c>
      <c r="F129" s="228" t="s">
        <v>215</v>
      </c>
      <c r="G129" s="229" t="s">
        <v>180</v>
      </c>
      <c r="H129" s="230">
        <v>2.5</v>
      </c>
      <c r="I129" s="231"/>
      <c r="J129" s="232">
        <f>ROUND(I129*H129,2)</f>
        <v>0</v>
      </c>
      <c r="K129" s="228" t="s">
        <v>148</v>
      </c>
      <c r="L129" s="44"/>
      <c r="M129" s="233" t="s">
        <v>19</v>
      </c>
      <c r="N129" s="234" t="s">
        <v>43</v>
      </c>
      <c r="O129" s="84"/>
      <c r="P129" s="235">
        <f>O129*H129</f>
        <v>0</v>
      </c>
      <c r="Q129" s="235">
        <v>0.00108</v>
      </c>
      <c r="R129" s="235">
        <f>Q129*H129</f>
        <v>0.0027000000000000001</v>
      </c>
      <c r="S129" s="235">
        <v>0.052999999999999998</v>
      </c>
      <c r="T129" s="236">
        <f>S129*H129</f>
        <v>0.13250000000000001</v>
      </c>
      <c r="U129" s="38"/>
      <c r="V129" s="38"/>
      <c r="W129" s="38"/>
      <c r="X129" s="38"/>
      <c r="Y129" s="38"/>
      <c r="Z129" s="38"/>
      <c r="AA129" s="38"/>
      <c r="AB129" s="38"/>
      <c r="AC129" s="38"/>
      <c r="AD129" s="38"/>
      <c r="AE129" s="38"/>
      <c r="AR129" s="237" t="s">
        <v>149</v>
      </c>
      <c r="AT129" s="237" t="s">
        <v>144</v>
      </c>
      <c r="AU129" s="237" t="s">
        <v>81</v>
      </c>
      <c r="AY129" s="17" t="s">
        <v>141</v>
      </c>
      <c r="BE129" s="238">
        <f>IF(N129="základní",J129,0)</f>
        <v>0</v>
      </c>
      <c r="BF129" s="238">
        <f>IF(N129="snížená",J129,0)</f>
        <v>0</v>
      </c>
      <c r="BG129" s="238">
        <f>IF(N129="zákl. přenesená",J129,0)</f>
        <v>0</v>
      </c>
      <c r="BH129" s="238">
        <f>IF(N129="sníž. přenesená",J129,0)</f>
        <v>0</v>
      </c>
      <c r="BI129" s="238">
        <f>IF(N129="nulová",J129,0)</f>
        <v>0</v>
      </c>
      <c r="BJ129" s="17" t="s">
        <v>79</v>
      </c>
      <c r="BK129" s="238">
        <f>ROUND(I129*H129,2)</f>
        <v>0</v>
      </c>
      <c r="BL129" s="17" t="s">
        <v>149</v>
      </c>
      <c r="BM129" s="237" t="s">
        <v>216</v>
      </c>
    </row>
    <row r="130" s="2" customFormat="1">
      <c r="A130" s="38"/>
      <c r="B130" s="39"/>
      <c r="C130" s="40"/>
      <c r="D130" s="241" t="s">
        <v>159</v>
      </c>
      <c r="E130" s="40"/>
      <c r="F130" s="262" t="s">
        <v>217</v>
      </c>
      <c r="G130" s="40"/>
      <c r="H130" s="40"/>
      <c r="I130" s="146"/>
      <c r="J130" s="40"/>
      <c r="K130" s="40"/>
      <c r="L130" s="44"/>
      <c r="M130" s="263"/>
      <c r="N130" s="264"/>
      <c r="O130" s="84"/>
      <c r="P130" s="84"/>
      <c r="Q130" s="84"/>
      <c r="R130" s="84"/>
      <c r="S130" s="84"/>
      <c r="T130" s="85"/>
      <c r="U130" s="38"/>
      <c r="V130" s="38"/>
      <c r="W130" s="38"/>
      <c r="X130" s="38"/>
      <c r="Y130" s="38"/>
      <c r="Z130" s="38"/>
      <c r="AA130" s="38"/>
      <c r="AB130" s="38"/>
      <c r="AC130" s="38"/>
      <c r="AD130" s="38"/>
      <c r="AE130" s="38"/>
      <c r="AT130" s="17" t="s">
        <v>159</v>
      </c>
      <c r="AU130" s="17" t="s">
        <v>81</v>
      </c>
    </row>
    <row r="131" s="13" customFormat="1">
      <c r="A131" s="13"/>
      <c r="B131" s="239"/>
      <c r="C131" s="240"/>
      <c r="D131" s="241" t="s">
        <v>151</v>
      </c>
      <c r="E131" s="242" t="s">
        <v>19</v>
      </c>
      <c r="F131" s="243" t="s">
        <v>218</v>
      </c>
      <c r="G131" s="240"/>
      <c r="H131" s="244">
        <v>2.5</v>
      </c>
      <c r="I131" s="245"/>
      <c r="J131" s="240"/>
      <c r="K131" s="240"/>
      <c r="L131" s="246"/>
      <c r="M131" s="247"/>
      <c r="N131" s="248"/>
      <c r="O131" s="248"/>
      <c r="P131" s="248"/>
      <c r="Q131" s="248"/>
      <c r="R131" s="248"/>
      <c r="S131" s="248"/>
      <c r="T131" s="249"/>
      <c r="U131" s="13"/>
      <c r="V131" s="13"/>
      <c r="W131" s="13"/>
      <c r="X131" s="13"/>
      <c r="Y131" s="13"/>
      <c r="Z131" s="13"/>
      <c r="AA131" s="13"/>
      <c r="AB131" s="13"/>
      <c r="AC131" s="13"/>
      <c r="AD131" s="13"/>
      <c r="AE131" s="13"/>
      <c r="AT131" s="250" t="s">
        <v>151</v>
      </c>
      <c r="AU131" s="250" t="s">
        <v>81</v>
      </c>
      <c r="AV131" s="13" t="s">
        <v>81</v>
      </c>
      <c r="AW131" s="13" t="s">
        <v>33</v>
      </c>
      <c r="AX131" s="13" t="s">
        <v>79</v>
      </c>
      <c r="AY131" s="250" t="s">
        <v>141</v>
      </c>
    </row>
    <row r="132" s="12" customFormat="1" ht="22.8" customHeight="1">
      <c r="A132" s="12"/>
      <c r="B132" s="210"/>
      <c r="C132" s="211"/>
      <c r="D132" s="212" t="s">
        <v>71</v>
      </c>
      <c r="E132" s="224" t="s">
        <v>219</v>
      </c>
      <c r="F132" s="224" t="s">
        <v>220</v>
      </c>
      <c r="G132" s="211"/>
      <c r="H132" s="211"/>
      <c r="I132" s="214"/>
      <c r="J132" s="225">
        <f>BK132</f>
        <v>0</v>
      </c>
      <c r="K132" s="211"/>
      <c r="L132" s="216"/>
      <c r="M132" s="217"/>
      <c r="N132" s="218"/>
      <c r="O132" s="218"/>
      <c r="P132" s="219">
        <f>SUM(P133:P141)</f>
        <v>0</v>
      </c>
      <c r="Q132" s="218"/>
      <c r="R132" s="219">
        <f>SUM(R133:R141)</f>
        <v>0</v>
      </c>
      <c r="S132" s="218"/>
      <c r="T132" s="220">
        <f>SUM(T133:T141)</f>
        <v>0</v>
      </c>
      <c r="U132" s="12"/>
      <c r="V132" s="12"/>
      <c r="W132" s="12"/>
      <c r="X132" s="12"/>
      <c r="Y132" s="12"/>
      <c r="Z132" s="12"/>
      <c r="AA132" s="12"/>
      <c r="AB132" s="12"/>
      <c r="AC132" s="12"/>
      <c r="AD132" s="12"/>
      <c r="AE132" s="12"/>
      <c r="AR132" s="221" t="s">
        <v>79</v>
      </c>
      <c r="AT132" s="222" t="s">
        <v>71</v>
      </c>
      <c r="AU132" s="222" t="s">
        <v>79</v>
      </c>
      <c r="AY132" s="221" t="s">
        <v>141</v>
      </c>
      <c r="BK132" s="223">
        <f>SUM(BK133:BK141)</f>
        <v>0</v>
      </c>
    </row>
    <row r="133" s="2" customFormat="1" ht="24" customHeight="1">
      <c r="A133" s="38"/>
      <c r="B133" s="39"/>
      <c r="C133" s="226" t="s">
        <v>221</v>
      </c>
      <c r="D133" s="226" t="s">
        <v>144</v>
      </c>
      <c r="E133" s="227" t="s">
        <v>222</v>
      </c>
      <c r="F133" s="228" t="s">
        <v>223</v>
      </c>
      <c r="G133" s="229" t="s">
        <v>157</v>
      </c>
      <c r="H133" s="230">
        <v>0.57799999999999996</v>
      </c>
      <c r="I133" s="231"/>
      <c r="J133" s="232">
        <f>ROUND(I133*H133,2)</f>
        <v>0</v>
      </c>
      <c r="K133" s="228" t="s">
        <v>148</v>
      </c>
      <c r="L133" s="44"/>
      <c r="M133" s="233" t="s">
        <v>19</v>
      </c>
      <c r="N133" s="234" t="s">
        <v>43</v>
      </c>
      <c r="O133" s="84"/>
      <c r="P133" s="235">
        <f>O133*H133</f>
        <v>0</v>
      </c>
      <c r="Q133" s="235">
        <v>0</v>
      </c>
      <c r="R133" s="235">
        <f>Q133*H133</f>
        <v>0</v>
      </c>
      <c r="S133" s="235">
        <v>0</v>
      </c>
      <c r="T133" s="236">
        <f>S133*H133</f>
        <v>0</v>
      </c>
      <c r="U133" s="38"/>
      <c r="V133" s="38"/>
      <c r="W133" s="38"/>
      <c r="X133" s="38"/>
      <c r="Y133" s="38"/>
      <c r="Z133" s="38"/>
      <c r="AA133" s="38"/>
      <c r="AB133" s="38"/>
      <c r="AC133" s="38"/>
      <c r="AD133" s="38"/>
      <c r="AE133" s="38"/>
      <c r="AR133" s="237" t="s">
        <v>149</v>
      </c>
      <c r="AT133" s="237" t="s">
        <v>144</v>
      </c>
      <c r="AU133" s="237" t="s">
        <v>81</v>
      </c>
      <c r="AY133" s="17" t="s">
        <v>141</v>
      </c>
      <c r="BE133" s="238">
        <f>IF(N133="základní",J133,0)</f>
        <v>0</v>
      </c>
      <c r="BF133" s="238">
        <f>IF(N133="snížená",J133,0)</f>
        <v>0</v>
      </c>
      <c r="BG133" s="238">
        <f>IF(N133="zákl. přenesená",J133,0)</f>
        <v>0</v>
      </c>
      <c r="BH133" s="238">
        <f>IF(N133="sníž. přenesená",J133,0)</f>
        <v>0</v>
      </c>
      <c r="BI133" s="238">
        <f>IF(N133="nulová",J133,0)</f>
        <v>0</v>
      </c>
      <c r="BJ133" s="17" t="s">
        <v>79</v>
      </c>
      <c r="BK133" s="238">
        <f>ROUND(I133*H133,2)</f>
        <v>0</v>
      </c>
      <c r="BL133" s="17" t="s">
        <v>149</v>
      </c>
      <c r="BM133" s="237" t="s">
        <v>224</v>
      </c>
    </row>
    <row r="134" s="2" customFormat="1">
      <c r="A134" s="38"/>
      <c r="B134" s="39"/>
      <c r="C134" s="40"/>
      <c r="D134" s="241" t="s">
        <v>159</v>
      </c>
      <c r="E134" s="40"/>
      <c r="F134" s="262" t="s">
        <v>225</v>
      </c>
      <c r="G134" s="40"/>
      <c r="H134" s="40"/>
      <c r="I134" s="146"/>
      <c r="J134" s="40"/>
      <c r="K134" s="40"/>
      <c r="L134" s="44"/>
      <c r="M134" s="263"/>
      <c r="N134" s="264"/>
      <c r="O134" s="84"/>
      <c r="P134" s="84"/>
      <c r="Q134" s="84"/>
      <c r="R134" s="84"/>
      <c r="S134" s="84"/>
      <c r="T134" s="85"/>
      <c r="U134" s="38"/>
      <c r="V134" s="38"/>
      <c r="W134" s="38"/>
      <c r="X134" s="38"/>
      <c r="Y134" s="38"/>
      <c r="Z134" s="38"/>
      <c r="AA134" s="38"/>
      <c r="AB134" s="38"/>
      <c r="AC134" s="38"/>
      <c r="AD134" s="38"/>
      <c r="AE134" s="38"/>
      <c r="AT134" s="17" t="s">
        <v>159</v>
      </c>
      <c r="AU134" s="17" t="s">
        <v>81</v>
      </c>
    </row>
    <row r="135" s="2" customFormat="1" ht="16.5" customHeight="1">
      <c r="A135" s="38"/>
      <c r="B135" s="39"/>
      <c r="C135" s="226" t="s">
        <v>226</v>
      </c>
      <c r="D135" s="226" t="s">
        <v>144</v>
      </c>
      <c r="E135" s="227" t="s">
        <v>227</v>
      </c>
      <c r="F135" s="228" t="s">
        <v>228</v>
      </c>
      <c r="G135" s="229" t="s">
        <v>157</v>
      </c>
      <c r="H135" s="230">
        <v>0.57799999999999996</v>
      </c>
      <c r="I135" s="231"/>
      <c r="J135" s="232">
        <f>ROUND(I135*H135,2)</f>
        <v>0</v>
      </c>
      <c r="K135" s="228" t="s">
        <v>148</v>
      </c>
      <c r="L135" s="44"/>
      <c r="M135" s="233" t="s">
        <v>19</v>
      </c>
      <c r="N135" s="234" t="s">
        <v>43</v>
      </c>
      <c r="O135" s="84"/>
      <c r="P135" s="235">
        <f>O135*H135</f>
        <v>0</v>
      </c>
      <c r="Q135" s="235">
        <v>0</v>
      </c>
      <c r="R135" s="235">
        <f>Q135*H135</f>
        <v>0</v>
      </c>
      <c r="S135" s="235">
        <v>0</v>
      </c>
      <c r="T135" s="236">
        <f>S135*H135</f>
        <v>0</v>
      </c>
      <c r="U135" s="38"/>
      <c r="V135" s="38"/>
      <c r="W135" s="38"/>
      <c r="X135" s="38"/>
      <c r="Y135" s="38"/>
      <c r="Z135" s="38"/>
      <c r="AA135" s="38"/>
      <c r="AB135" s="38"/>
      <c r="AC135" s="38"/>
      <c r="AD135" s="38"/>
      <c r="AE135" s="38"/>
      <c r="AR135" s="237" t="s">
        <v>149</v>
      </c>
      <c r="AT135" s="237" t="s">
        <v>144</v>
      </c>
      <c r="AU135" s="237" t="s">
        <v>81</v>
      </c>
      <c r="AY135" s="17" t="s">
        <v>141</v>
      </c>
      <c r="BE135" s="238">
        <f>IF(N135="základní",J135,0)</f>
        <v>0</v>
      </c>
      <c r="BF135" s="238">
        <f>IF(N135="snížená",J135,0)</f>
        <v>0</v>
      </c>
      <c r="BG135" s="238">
        <f>IF(N135="zákl. přenesená",J135,0)</f>
        <v>0</v>
      </c>
      <c r="BH135" s="238">
        <f>IF(N135="sníž. přenesená",J135,0)</f>
        <v>0</v>
      </c>
      <c r="BI135" s="238">
        <f>IF(N135="nulová",J135,0)</f>
        <v>0</v>
      </c>
      <c r="BJ135" s="17" t="s">
        <v>79</v>
      </c>
      <c r="BK135" s="238">
        <f>ROUND(I135*H135,2)</f>
        <v>0</v>
      </c>
      <c r="BL135" s="17" t="s">
        <v>149</v>
      </c>
      <c r="BM135" s="237" t="s">
        <v>229</v>
      </c>
    </row>
    <row r="136" s="2" customFormat="1">
      <c r="A136" s="38"/>
      <c r="B136" s="39"/>
      <c r="C136" s="40"/>
      <c r="D136" s="241" t="s">
        <v>159</v>
      </c>
      <c r="E136" s="40"/>
      <c r="F136" s="262" t="s">
        <v>230</v>
      </c>
      <c r="G136" s="40"/>
      <c r="H136" s="40"/>
      <c r="I136" s="146"/>
      <c r="J136" s="40"/>
      <c r="K136" s="40"/>
      <c r="L136" s="44"/>
      <c r="M136" s="263"/>
      <c r="N136" s="264"/>
      <c r="O136" s="84"/>
      <c r="P136" s="84"/>
      <c r="Q136" s="84"/>
      <c r="R136" s="84"/>
      <c r="S136" s="84"/>
      <c r="T136" s="85"/>
      <c r="U136" s="38"/>
      <c r="V136" s="38"/>
      <c r="W136" s="38"/>
      <c r="X136" s="38"/>
      <c r="Y136" s="38"/>
      <c r="Z136" s="38"/>
      <c r="AA136" s="38"/>
      <c r="AB136" s="38"/>
      <c r="AC136" s="38"/>
      <c r="AD136" s="38"/>
      <c r="AE136" s="38"/>
      <c r="AT136" s="17" t="s">
        <v>159</v>
      </c>
      <c r="AU136" s="17" t="s">
        <v>81</v>
      </c>
    </row>
    <row r="137" s="2" customFormat="1" ht="24" customHeight="1">
      <c r="A137" s="38"/>
      <c r="B137" s="39"/>
      <c r="C137" s="226" t="s">
        <v>231</v>
      </c>
      <c r="D137" s="226" t="s">
        <v>144</v>
      </c>
      <c r="E137" s="227" t="s">
        <v>232</v>
      </c>
      <c r="F137" s="228" t="s">
        <v>233</v>
      </c>
      <c r="G137" s="229" t="s">
        <v>157</v>
      </c>
      <c r="H137" s="230">
        <v>5.202</v>
      </c>
      <c r="I137" s="231"/>
      <c r="J137" s="232">
        <f>ROUND(I137*H137,2)</f>
        <v>0</v>
      </c>
      <c r="K137" s="228" t="s">
        <v>148</v>
      </c>
      <c r="L137" s="44"/>
      <c r="M137" s="233" t="s">
        <v>19</v>
      </c>
      <c r="N137" s="234" t="s">
        <v>43</v>
      </c>
      <c r="O137" s="84"/>
      <c r="P137" s="235">
        <f>O137*H137</f>
        <v>0</v>
      </c>
      <c r="Q137" s="235">
        <v>0</v>
      </c>
      <c r="R137" s="235">
        <f>Q137*H137</f>
        <v>0</v>
      </c>
      <c r="S137" s="235">
        <v>0</v>
      </c>
      <c r="T137" s="236">
        <f>S137*H137</f>
        <v>0</v>
      </c>
      <c r="U137" s="38"/>
      <c r="V137" s="38"/>
      <c r="W137" s="38"/>
      <c r="X137" s="38"/>
      <c r="Y137" s="38"/>
      <c r="Z137" s="38"/>
      <c r="AA137" s="38"/>
      <c r="AB137" s="38"/>
      <c r="AC137" s="38"/>
      <c r="AD137" s="38"/>
      <c r="AE137" s="38"/>
      <c r="AR137" s="237" t="s">
        <v>149</v>
      </c>
      <c r="AT137" s="237" t="s">
        <v>144</v>
      </c>
      <c r="AU137" s="237" t="s">
        <v>81</v>
      </c>
      <c r="AY137" s="17" t="s">
        <v>141</v>
      </c>
      <c r="BE137" s="238">
        <f>IF(N137="základní",J137,0)</f>
        <v>0</v>
      </c>
      <c r="BF137" s="238">
        <f>IF(N137="snížená",J137,0)</f>
        <v>0</v>
      </c>
      <c r="BG137" s="238">
        <f>IF(N137="zákl. přenesená",J137,0)</f>
        <v>0</v>
      </c>
      <c r="BH137" s="238">
        <f>IF(N137="sníž. přenesená",J137,0)</f>
        <v>0</v>
      </c>
      <c r="BI137" s="238">
        <f>IF(N137="nulová",J137,0)</f>
        <v>0</v>
      </c>
      <c r="BJ137" s="17" t="s">
        <v>79</v>
      </c>
      <c r="BK137" s="238">
        <f>ROUND(I137*H137,2)</f>
        <v>0</v>
      </c>
      <c r="BL137" s="17" t="s">
        <v>149</v>
      </c>
      <c r="BM137" s="237" t="s">
        <v>234</v>
      </c>
    </row>
    <row r="138" s="2" customFormat="1">
      <c r="A138" s="38"/>
      <c r="B138" s="39"/>
      <c r="C138" s="40"/>
      <c r="D138" s="241" t="s">
        <v>159</v>
      </c>
      <c r="E138" s="40"/>
      <c r="F138" s="262" t="s">
        <v>230</v>
      </c>
      <c r="G138" s="40"/>
      <c r="H138" s="40"/>
      <c r="I138" s="146"/>
      <c r="J138" s="40"/>
      <c r="K138" s="40"/>
      <c r="L138" s="44"/>
      <c r="M138" s="263"/>
      <c r="N138" s="264"/>
      <c r="O138" s="84"/>
      <c r="P138" s="84"/>
      <c r="Q138" s="84"/>
      <c r="R138" s="84"/>
      <c r="S138" s="84"/>
      <c r="T138" s="85"/>
      <c r="U138" s="38"/>
      <c r="V138" s="38"/>
      <c r="W138" s="38"/>
      <c r="X138" s="38"/>
      <c r="Y138" s="38"/>
      <c r="Z138" s="38"/>
      <c r="AA138" s="38"/>
      <c r="AB138" s="38"/>
      <c r="AC138" s="38"/>
      <c r="AD138" s="38"/>
      <c r="AE138" s="38"/>
      <c r="AT138" s="17" t="s">
        <v>159</v>
      </c>
      <c r="AU138" s="17" t="s">
        <v>81</v>
      </c>
    </row>
    <row r="139" s="13" customFormat="1">
      <c r="A139" s="13"/>
      <c r="B139" s="239"/>
      <c r="C139" s="240"/>
      <c r="D139" s="241" t="s">
        <v>151</v>
      </c>
      <c r="E139" s="242" t="s">
        <v>19</v>
      </c>
      <c r="F139" s="243" t="s">
        <v>235</v>
      </c>
      <c r="G139" s="240"/>
      <c r="H139" s="244">
        <v>5.202</v>
      </c>
      <c r="I139" s="245"/>
      <c r="J139" s="240"/>
      <c r="K139" s="240"/>
      <c r="L139" s="246"/>
      <c r="M139" s="247"/>
      <c r="N139" s="248"/>
      <c r="O139" s="248"/>
      <c r="P139" s="248"/>
      <c r="Q139" s="248"/>
      <c r="R139" s="248"/>
      <c r="S139" s="248"/>
      <c r="T139" s="249"/>
      <c r="U139" s="13"/>
      <c r="V139" s="13"/>
      <c r="W139" s="13"/>
      <c r="X139" s="13"/>
      <c r="Y139" s="13"/>
      <c r="Z139" s="13"/>
      <c r="AA139" s="13"/>
      <c r="AB139" s="13"/>
      <c r="AC139" s="13"/>
      <c r="AD139" s="13"/>
      <c r="AE139" s="13"/>
      <c r="AT139" s="250" t="s">
        <v>151</v>
      </c>
      <c r="AU139" s="250" t="s">
        <v>81</v>
      </c>
      <c r="AV139" s="13" t="s">
        <v>81</v>
      </c>
      <c r="AW139" s="13" t="s">
        <v>33</v>
      </c>
      <c r="AX139" s="13" t="s">
        <v>79</v>
      </c>
      <c r="AY139" s="250" t="s">
        <v>141</v>
      </c>
    </row>
    <row r="140" s="2" customFormat="1" ht="24" customHeight="1">
      <c r="A140" s="38"/>
      <c r="B140" s="39"/>
      <c r="C140" s="226" t="s">
        <v>8</v>
      </c>
      <c r="D140" s="226" t="s">
        <v>144</v>
      </c>
      <c r="E140" s="227" t="s">
        <v>236</v>
      </c>
      <c r="F140" s="228" t="s">
        <v>237</v>
      </c>
      <c r="G140" s="229" t="s">
        <v>157</v>
      </c>
      <c r="H140" s="230">
        <v>0.57799999999999996</v>
      </c>
      <c r="I140" s="231"/>
      <c r="J140" s="232">
        <f>ROUND(I140*H140,2)</f>
        <v>0</v>
      </c>
      <c r="K140" s="228" t="s">
        <v>148</v>
      </c>
      <c r="L140" s="44"/>
      <c r="M140" s="233" t="s">
        <v>19</v>
      </c>
      <c r="N140" s="234" t="s">
        <v>43</v>
      </c>
      <c r="O140" s="84"/>
      <c r="P140" s="235">
        <f>O140*H140</f>
        <v>0</v>
      </c>
      <c r="Q140" s="235">
        <v>0</v>
      </c>
      <c r="R140" s="235">
        <f>Q140*H140</f>
        <v>0</v>
      </c>
      <c r="S140" s="235">
        <v>0</v>
      </c>
      <c r="T140" s="236">
        <f>S140*H140</f>
        <v>0</v>
      </c>
      <c r="U140" s="38"/>
      <c r="V140" s="38"/>
      <c r="W140" s="38"/>
      <c r="X140" s="38"/>
      <c r="Y140" s="38"/>
      <c r="Z140" s="38"/>
      <c r="AA140" s="38"/>
      <c r="AB140" s="38"/>
      <c r="AC140" s="38"/>
      <c r="AD140" s="38"/>
      <c r="AE140" s="38"/>
      <c r="AR140" s="237" t="s">
        <v>149</v>
      </c>
      <c r="AT140" s="237" t="s">
        <v>144</v>
      </c>
      <c r="AU140" s="237" t="s">
        <v>81</v>
      </c>
      <c r="AY140" s="17" t="s">
        <v>141</v>
      </c>
      <c r="BE140" s="238">
        <f>IF(N140="základní",J140,0)</f>
        <v>0</v>
      </c>
      <c r="BF140" s="238">
        <f>IF(N140="snížená",J140,0)</f>
        <v>0</v>
      </c>
      <c r="BG140" s="238">
        <f>IF(N140="zákl. přenesená",J140,0)</f>
        <v>0</v>
      </c>
      <c r="BH140" s="238">
        <f>IF(N140="sníž. přenesená",J140,0)</f>
        <v>0</v>
      </c>
      <c r="BI140" s="238">
        <f>IF(N140="nulová",J140,0)</f>
        <v>0</v>
      </c>
      <c r="BJ140" s="17" t="s">
        <v>79</v>
      </c>
      <c r="BK140" s="238">
        <f>ROUND(I140*H140,2)</f>
        <v>0</v>
      </c>
      <c r="BL140" s="17" t="s">
        <v>149</v>
      </c>
      <c r="BM140" s="237" t="s">
        <v>238</v>
      </c>
    </row>
    <row r="141" s="2" customFormat="1">
      <c r="A141" s="38"/>
      <c r="B141" s="39"/>
      <c r="C141" s="40"/>
      <c r="D141" s="241" t="s">
        <v>159</v>
      </c>
      <c r="E141" s="40"/>
      <c r="F141" s="262" t="s">
        <v>239</v>
      </c>
      <c r="G141" s="40"/>
      <c r="H141" s="40"/>
      <c r="I141" s="146"/>
      <c r="J141" s="40"/>
      <c r="K141" s="40"/>
      <c r="L141" s="44"/>
      <c r="M141" s="263"/>
      <c r="N141" s="264"/>
      <c r="O141" s="84"/>
      <c r="P141" s="84"/>
      <c r="Q141" s="84"/>
      <c r="R141" s="84"/>
      <c r="S141" s="84"/>
      <c r="T141" s="85"/>
      <c r="U141" s="38"/>
      <c r="V141" s="38"/>
      <c r="W141" s="38"/>
      <c r="X141" s="38"/>
      <c r="Y141" s="38"/>
      <c r="Z141" s="38"/>
      <c r="AA141" s="38"/>
      <c r="AB141" s="38"/>
      <c r="AC141" s="38"/>
      <c r="AD141" s="38"/>
      <c r="AE141" s="38"/>
      <c r="AT141" s="17" t="s">
        <v>159</v>
      </c>
      <c r="AU141" s="17" t="s">
        <v>81</v>
      </c>
    </row>
    <row r="142" s="12" customFormat="1" ht="22.8" customHeight="1">
      <c r="A142" s="12"/>
      <c r="B142" s="210"/>
      <c r="C142" s="211"/>
      <c r="D142" s="212" t="s">
        <v>71</v>
      </c>
      <c r="E142" s="224" t="s">
        <v>240</v>
      </c>
      <c r="F142" s="224" t="s">
        <v>241</v>
      </c>
      <c r="G142" s="211"/>
      <c r="H142" s="211"/>
      <c r="I142" s="214"/>
      <c r="J142" s="225">
        <f>BK142</f>
        <v>0</v>
      </c>
      <c r="K142" s="211"/>
      <c r="L142" s="216"/>
      <c r="M142" s="217"/>
      <c r="N142" s="218"/>
      <c r="O142" s="218"/>
      <c r="P142" s="219">
        <f>SUM(P143:P144)</f>
        <v>0</v>
      </c>
      <c r="Q142" s="218"/>
      <c r="R142" s="219">
        <f>SUM(R143:R144)</f>
        <v>0</v>
      </c>
      <c r="S142" s="218"/>
      <c r="T142" s="220">
        <f>SUM(T143:T144)</f>
        <v>0</v>
      </c>
      <c r="U142" s="12"/>
      <c r="V142" s="12"/>
      <c r="W142" s="12"/>
      <c r="X142" s="12"/>
      <c r="Y142" s="12"/>
      <c r="Z142" s="12"/>
      <c r="AA142" s="12"/>
      <c r="AB142" s="12"/>
      <c r="AC142" s="12"/>
      <c r="AD142" s="12"/>
      <c r="AE142" s="12"/>
      <c r="AR142" s="221" t="s">
        <v>79</v>
      </c>
      <c r="AT142" s="222" t="s">
        <v>71</v>
      </c>
      <c r="AU142" s="222" t="s">
        <v>79</v>
      </c>
      <c r="AY142" s="221" t="s">
        <v>141</v>
      </c>
      <c r="BK142" s="223">
        <f>SUM(BK143:BK144)</f>
        <v>0</v>
      </c>
    </row>
    <row r="143" s="2" customFormat="1" ht="24" customHeight="1">
      <c r="A143" s="38"/>
      <c r="B143" s="39"/>
      <c r="C143" s="226" t="s">
        <v>242</v>
      </c>
      <c r="D143" s="226" t="s">
        <v>144</v>
      </c>
      <c r="E143" s="227" t="s">
        <v>243</v>
      </c>
      <c r="F143" s="228" t="s">
        <v>244</v>
      </c>
      <c r="G143" s="229" t="s">
        <v>157</v>
      </c>
      <c r="H143" s="230">
        <v>1.23</v>
      </c>
      <c r="I143" s="231"/>
      <c r="J143" s="232">
        <f>ROUND(I143*H143,2)</f>
        <v>0</v>
      </c>
      <c r="K143" s="228" t="s">
        <v>148</v>
      </c>
      <c r="L143" s="44"/>
      <c r="M143" s="233" t="s">
        <v>19</v>
      </c>
      <c r="N143" s="234" t="s">
        <v>43</v>
      </c>
      <c r="O143" s="84"/>
      <c r="P143" s="235">
        <f>O143*H143</f>
        <v>0</v>
      </c>
      <c r="Q143" s="235">
        <v>0</v>
      </c>
      <c r="R143" s="235">
        <f>Q143*H143</f>
        <v>0</v>
      </c>
      <c r="S143" s="235">
        <v>0</v>
      </c>
      <c r="T143" s="236">
        <f>S143*H143</f>
        <v>0</v>
      </c>
      <c r="U143" s="38"/>
      <c r="V143" s="38"/>
      <c r="W143" s="38"/>
      <c r="X143" s="38"/>
      <c r="Y143" s="38"/>
      <c r="Z143" s="38"/>
      <c r="AA143" s="38"/>
      <c r="AB143" s="38"/>
      <c r="AC143" s="38"/>
      <c r="AD143" s="38"/>
      <c r="AE143" s="38"/>
      <c r="AR143" s="237" t="s">
        <v>149</v>
      </c>
      <c r="AT143" s="237" t="s">
        <v>144</v>
      </c>
      <c r="AU143" s="237" t="s">
        <v>81</v>
      </c>
      <c r="AY143" s="17" t="s">
        <v>141</v>
      </c>
      <c r="BE143" s="238">
        <f>IF(N143="základní",J143,0)</f>
        <v>0</v>
      </c>
      <c r="BF143" s="238">
        <f>IF(N143="snížená",J143,0)</f>
        <v>0</v>
      </c>
      <c r="BG143" s="238">
        <f>IF(N143="zákl. přenesená",J143,0)</f>
        <v>0</v>
      </c>
      <c r="BH143" s="238">
        <f>IF(N143="sníž. přenesená",J143,0)</f>
        <v>0</v>
      </c>
      <c r="BI143" s="238">
        <f>IF(N143="nulová",J143,0)</f>
        <v>0</v>
      </c>
      <c r="BJ143" s="17" t="s">
        <v>79</v>
      </c>
      <c r="BK143" s="238">
        <f>ROUND(I143*H143,2)</f>
        <v>0</v>
      </c>
      <c r="BL143" s="17" t="s">
        <v>149</v>
      </c>
      <c r="BM143" s="237" t="s">
        <v>245</v>
      </c>
    </row>
    <row r="144" s="2" customFormat="1">
      <c r="A144" s="38"/>
      <c r="B144" s="39"/>
      <c r="C144" s="40"/>
      <c r="D144" s="241" t="s">
        <v>159</v>
      </c>
      <c r="E144" s="40"/>
      <c r="F144" s="262" t="s">
        <v>246</v>
      </c>
      <c r="G144" s="40"/>
      <c r="H144" s="40"/>
      <c r="I144" s="146"/>
      <c r="J144" s="40"/>
      <c r="K144" s="40"/>
      <c r="L144" s="44"/>
      <c r="M144" s="263"/>
      <c r="N144" s="264"/>
      <c r="O144" s="84"/>
      <c r="P144" s="84"/>
      <c r="Q144" s="84"/>
      <c r="R144" s="84"/>
      <c r="S144" s="84"/>
      <c r="T144" s="85"/>
      <c r="U144" s="38"/>
      <c r="V144" s="38"/>
      <c r="W144" s="38"/>
      <c r="X144" s="38"/>
      <c r="Y144" s="38"/>
      <c r="Z144" s="38"/>
      <c r="AA144" s="38"/>
      <c r="AB144" s="38"/>
      <c r="AC144" s="38"/>
      <c r="AD144" s="38"/>
      <c r="AE144" s="38"/>
      <c r="AT144" s="17" t="s">
        <v>159</v>
      </c>
      <c r="AU144" s="17" t="s">
        <v>81</v>
      </c>
    </row>
    <row r="145" s="12" customFormat="1" ht="25.92" customHeight="1">
      <c r="A145" s="12"/>
      <c r="B145" s="210"/>
      <c r="C145" s="211"/>
      <c r="D145" s="212" t="s">
        <v>71</v>
      </c>
      <c r="E145" s="213" t="s">
        <v>247</v>
      </c>
      <c r="F145" s="213" t="s">
        <v>248</v>
      </c>
      <c r="G145" s="211"/>
      <c r="H145" s="211"/>
      <c r="I145" s="214"/>
      <c r="J145" s="215">
        <f>BK145</f>
        <v>0</v>
      </c>
      <c r="K145" s="211"/>
      <c r="L145" s="216"/>
      <c r="M145" s="217"/>
      <c r="N145" s="218"/>
      <c r="O145" s="218"/>
      <c r="P145" s="219">
        <f>P146+P150</f>
        <v>0</v>
      </c>
      <c r="Q145" s="218"/>
      <c r="R145" s="219">
        <f>R146+R150</f>
        <v>0.18504438000000001</v>
      </c>
      <c r="S145" s="218"/>
      <c r="T145" s="220">
        <f>T146+T150</f>
        <v>0.030027219999999997</v>
      </c>
      <c r="U145" s="12"/>
      <c r="V145" s="12"/>
      <c r="W145" s="12"/>
      <c r="X145" s="12"/>
      <c r="Y145" s="12"/>
      <c r="Z145" s="12"/>
      <c r="AA145" s="12"/>
      <c r="AB145" s="12"/>
      <c r="AC145" s="12"/>
      <c r="AD145" s="12"/>
      <c r="AE145" s="12"/>
      <c r="AR145" s="221" t="s">
        <v>81</v>
      </c>
      <c r="AT145" s="222" t="s">
        <v>71</v>
      </c>
      <c r="AU145" s="222" t="s">
        <v>72</v>
      </c>
      <c r="AY145" s="221" t="s">
        <v>141</v>
      </c>
      <c r="BK145" s="223">
        <f>BK146+BK150</f>
        <v>0</v>
      </c>
    </row>
    <row r="146" s="12" customFormat="1" ht="22.8" customHeight="1">
      <c r="A146" s="12"/>
      <c r="B146" s="210"/>
      <c r="C146" s="211"/>
      <c r="D146" s="212" t="s">
        <v>71</v>
      </c>
      <c r="E146" s="224" t="s">
        <v>249</v>
      </c>
      <c r="F146" s="224" t="s">
        <v>250</v>
      </c>
      <c r="G146" s="211"/>
      <c r="H146" s="211"/>
      <c r="I146" s="214"/>
      <c r="J146" s="225">
        <f>BK146</f>
        <v>0</v>
      </c>
      <c r="K146" s="211"/>
      <c r="L146" s="216"/>
      <c r="M146" s="217"/>
      <c r="N146" s="218"/>
      <c r="O146" s="218"/>
      <c r="P146" s="219">
        <f>SUM(P147:P149)</f>
        <v>0</v>
      </c>
      <c r="Q146" s="218"/>
      <c r="R146" s="219">
        <f>SUM(R147:R149)</f>
        <v>0.040719999999999999</v>
      </c>
      <c r="S146" s="218"/>
      <c r="T146" s="220">
        <f>SUM(T147:T149)</f>
        <v>0</v>
      </c>
      <c r="U146" s="12"/>
      <c r="V146" s="12"/>
      <c r="W146" s="12"/>
      <c r="X146" s="12"/>
      <c r="Y146" s="12"/>
      <c r="Z146" s="12"/>
      <c r="AA146" s="12"/>
      <c r="AB146" s="12"/>
      <c r="AC146" s="12"/>
      <c r="AD146" s="12"/>
      <c r="AE146" s="12"/>
      <c r="AR146" s="221" t="s">
        <v>81</v>
      </c>
      <c r="AT146" s="222" t="s">
        <v>71</v>
      </c>
      <c r="AU146" s="222" t="s">
        <v>79</v>
      </c>
      <c r="AY146" s="221" t="s">
        <v>141</v>
      </c>
      <c r="BK146" s="223">
        <f>SUM(BK147:BK149)</f>
        <v>0</v>
      </c>
    </row>
    <row r="147" s="2" customFormat="1" ht="24" customHeight="1">
      <c r="A147" s="38"/>
      <c r="B147" s="39"/>
      <c r="C147" s="226" t="s">
        <v>251</v>
      </c>
      <c r="D147" s="226" t="s">
        <v>144</v>
      </c>
      <c r="E147" s="227" t="s">
        <v>252</v>
      </c>
      <c r="F147" s="228" t="s">
        <v>253</v>
      </c>
      <c r="G147" s="229" t="s">
        <v>187</v>
      </c>
      <c r="H147" s="230">
        <v>8</v>
      </c>
      <c r="I147" s="231"/>
      <c r="J147" s="232">
        <f>ROUND(I147*H147,2)</f>
        <v>0</v>
      </c>
      <c r="K147" s="228" t="s">
        <v>181</v>
      </c>
      <c r="L147" s="44"/>
      <c r="M147" s="233" t="s">
        <v>19</v>
      </c>
      <c r="N147" s="234" t="s">
        <v>43</v>
      </c>
      <c r="O147" s="84"/>
      <c r="P147" s="235">
        <f>O147*H147</f>
        <v>0</v>
      </c>
      <c r="Q147" s="235">
        <v>0.0050899999999999999</v>
      </c>
      <c r="R147" s="235">
        <f>Q147*H147</f>
        <v>0.040719999999999999</v>
      </c>
      <c r="S147" s="235">
        <v>0</v>
      </c>
      <c r="T147" s="236">
        <f>S147*H147</f>
        <v>0</v>
      </c>
      <c r="U147" s="38"/>
      <c r="V147" s="38"/>
      <c r="W147" s="38"/>
      <c r="X147" s="38"/>
      <c r="Y147" s="38"/>
      <c r="Z147" s="38"/>
      <c r="AA147" s="38"/>
      <c r="AB147" s="38"/>
      <c r="AC147" s="38"/>
      <c r="AD147" s="38"/>
      <c r="AE147" s="38"/>
      <c r="AR147" s="237" t="s">
        <v>242</v>
      </c>
      <c r="AT147" s="237" t="s">
        <v>144</v>
      </c>
      <c r="AU147" s="237" t="s">
        <v>81</v>
      </c>
      <c r="AY147" s="17" t="s">
        <v>141</v>
      </c>
      <c r="BE147" s="238">
        <f>IF(N147="základní",J147,0)</f>
        <v>0</v>
      </c>
      <c r="BF147" s="238">
        <f>IF(N147="snížená",J147,0)</f>
        <v>0</v>
      </c>
      <c r="BG147" s="238">
        <f>IF(N147="zákl. přenesená",J147,0)</f>
        <v>0</v>
      </c>
      <c r="BH147" s="238">
        <f>IF(N147="sníž. přenesená",J147,0)</f>
        <v>0</v>
      </c>
      <c r="BI147" s="238">
        <f>IF(N147="nulová",J147,0)</f>
        <v>0</v>
      </c>
      <c r="BJ147" s="17" t="s">
        <v>79</v>
      </c>
      <c r="BK147" s="238">
        <f>ROUND(I147*H147,2)</f>
        <v>0</v>
      </c>
      <c r="BL147" s="17" t="s">
        <v>242</v>
      </c>
      <c r="BM147" s="237" t="s">
        <v>254</v>
      </c>
    </row>
    <row r="148" s="2" customFormat="1" ht="24" customHeight="1">
      <c r="A148" s="38"/>
      <c r="B148" s="39"/>
      <c r="C148" s="226" t="s">
        <v>255</v>
      </c>
      <c r="D148" s="226" t="s">
        <v>144</v>
      </c>
      <c r="E148" s="227" t="s">
        <v>256</v>
      </c>
      <c r="F148" s="228" t="s">
        <v>257</v>
      </c>
      <c r="G148" s="229" t="s">
        <v>157</v>
      </c>
      <c r="H148" s="230">
        <v>0.041000000000000002</v>
      </c>
      <c r="I148" s="231"/>
      <c r="J148" s="232">
        <f>ROUND(I148*H148,2)</f>
        <v>0</v>
      </c>
      <c r="K148" s="228" t="s">
        <v>148</v>
      </c>
      <c r="L148" s="44"/>
      <c r="M148" s="233" t="s">
        <v>19</v>
      </c>
      <c r="N148" s="234" t="s">
        <v>43</v>
      </c>
      <c r="O148" s="84"/>
      <c r="P148" s="235">
        <f>O148*H148</f>
        <v>0</v>
      </c>
      <c r="Q148" s="235">
        <v>0</v>
      </c>
      <c r="R148" s="235">
        <f>Q148*H148</f>
        <v>0</v>
      </c>
      <c r="S148" s="235">
        <v>0</v>
      </c>
      <c r="T148" s="236">
        <f>S148*H148</f>
        <v>0</v>
      </c>
      <c r="U148" s="38"/>
      <c r="V148" s="38"/>
      <c r="W148" s="38"/>
      <c r="X148" s="38"/>
      <c r="Y148" s="38"/>
      <c r="Z148" s="38"/>
      <c r="AA148" s="38"/>
      <c r="AB148" s="38"/>
      <c r="AC148" s="38"/>
      <c r="AD148" s="38"/>
      <c r="AE148" s="38"/>
      <c r="AR148" s="237" t="s">
        <v>242</v>
      </c>
      <c r="AT148" s="237" t="s">
        <v>144</v>
      </c>
      <c r="AU148" s="237" t="s">
        <v>81</v>
      </c>
      <c r="AY148" s="17" t="s">
        <v>141</v>
      </c>
      <c r="BE148" s="238">
        <f>IF(N148="základní",J148,0)</f>
        <v>0</v>
      </c>
      <c r="BF148" s="238">
        <f>IF(N148="snížená",J148,0)</f>
        <v>0</v>
      </c>
      <c r="BG148" s="238">
        <f>IF(N148="zákl. přenesená",J148,0)</f>
        <v>0</v>
      </c>
      <c r="BH148" s="238">
        <f>IF(N148="sníž. přenesená",J148,0)</f>
        <v>0</v>
      </c>
      <c r="BI148" s="238">
        <f>IF(N148="nulová",J148,0)</f>
        <v>0</v>
      </c>
      <c r="BJ148" s="17" t="s">
        <v>79</v>
      </c>
      <c r="BK148" s="238">
        <f>ROUND(I148*H148,2)</f>
        <v>0</v>
      </c>
      <c r="BL148" s="17" t="s">
        <v>242</v>
      </c>
      <c r="BM148" s="237" t="s">
        <v>258</v>
      </c>
    </row>
    <row r="149" s="2" customFormat="1">
      <c r="A149" s="38"/>
      <c r="B149" s="39"/>
      <c r="C149" s="40"/>
      <c r="D149" s="241" t="s">
        <v>159</v>
      </c>
      <c r="E149" s="40"/>
      <c r="F149" s="262" t="s">
        <v>259</v>
      </c>
      <c r="G149" s="40"/>
      <c r="H149" s="40"/>
      <c r="I149" s="146"/>
      <c r="J149" s="40"/>
      <c r="K149" s="40"/>
      <c r="L149" s="44"/>
      <c r="M149" s="263"/>
      <c r="N149" s="264"/>
      <c r="O149" s="84"/>
      <c r="P149" s="84"/>
      <c r="Q149" s="84"/>
      <c r="R149" s="84"/>
      <c r="S149" s="84"/>
      <c r="T149" s="85"/>
      <c r="U149" s="38"/>
      <c r="V149" s="38"/>
      <c r="W149" s="38"/>
      <c r="X149" s="38"/>
      <c r="Y149" s="38"/>
      <c r="Z149" s="38"/>
      <c r="AA149" s="38"/>
      <c r="AB149" s="38"/>
      <c r="AC149" s="38"/>
      <c r="AD149" s="38"/>
      <c r="AE149" s="38"/>
      <c r="AT149" s="17" t="s">
        <v>159</v>
      </c>
      <c r="AU149" s="17" t="s">
        <v>81</v>
      </c>
    </row>
    <row r="150" s="12" customFormat="1" ht="22.8" customHeight="1">
      <c r="A150" s="12"/>
      <c r="B150" s="210"/>
      <c r="C150" s="211"/>
      <c r="D150" s="212" t="s">
        <v>71</v>
      </c>
      <c r="E150" s="224" t="s">
        <v>260</v>
      </c>
      <c r="F150" s="224" t="s">
        <v>261</v>
      </c>
      <c r="G150" s="211"/>
      <c r="H150" s="211"/>
      <c r="I150" s="214"/>
      <c r="J150" s="225">
        <f>BK150</f>
        <v>0</v>
      </c>
      <c r="K150" s="211"/>
      <c r="L150" s="216"/>
      <c r="M150" s="217"/>
      <c r="N150" s="218"/>
      <c r="O150" s="218"/>
      <c r="P150" s="219">
        <f>SUM(P151:P159)</f>
        <v>0</v>
      </c>
      <c r="Q150" s="218"/>
      <c r="R150" s="219">
        <f>SUM(R151:R159)</f>
        <v>0.14432438</v>
      </c>
      <c r="S150" s="218"/>
      <c r="T150" s="220">
        <f>SUM(T151:T159)</f>
        <v>0.030027219999999997</v>
      </c>
      <c r="U150" s="12"/>
      <c r="V150" s="12"/>
      <c r="W150" s="12"/>
      <c r="X150" s="12"/>
      <c r="Y150" s="12"/>
      <c r="Z150" s="12"/>
      <c r="AA150" s="12"/>
      <c r="AB150" s="12"/>
      <c r="AC150" s="12"/>
      <c r="AD150" s="12"/>
      <c r="AE150" s="12"/>
      <c r="AR150" s="221" t="s">
        <v>81</v>
      </c>
      <c r="AT150" s="222" t="s">
        <v>71</v>
      </c>
      <c r="AU150" s="222" t="s">
        <v>79</v>
      </c>
      <c r="AY150" s="221" t="s">
        <v>141</v>
      </c>
      <c r="BK150" s="223">
        <f>SUM(BK151:BK159)</f>
        <v>0</v>
      </c>
    </row>
    <row r="151" s="2" customFormat="1" ht="16.5" customHeight="1">
      <c r="A151" s="38"/>
      <c r="B151" s="39"/>
      <c r="C151" s="226" t="s">
        <v>262</v>
      </c>
      <c r="D151" s="226" t="s">
        <v>144</v>
      </c>
      <c r="E151" s="227" t="s">
        <v>263</v>
      </c>
      <c r="F151" s="228" t="s">
        <v>264</v>
      </c>
      <c r="G151" s="229" t="s">
        <v>187</v>
      </c>
      <c r="H151" s="230">
        <v>96.861999999999995</v>
      </c>
      <c r="I151" s="231"/>
      <c r="J151" s="232">
        <f>ROUND(I151*H151,2)</f>
        <v>0</v>
      </c>
      <c r="K151" s="228" t="s">
        <v>148</v>
      </c>
      <c r="L151" s="44"/>
      <c r="M151" s="233" t="s">
        <v>19</v>
      </c>
      <c r="N151" s="234" t="s">
        <v>43</v>
      </c>
      <c r="O151" s="84"/>
      <c r="P151" s="235">
        <f>O151*H151</f>
        <v>0</v>
      </c>
      <c r="Q151" s="235">
        <v>0.001</v>
      </c>
      <c r="R151" s="235">
        <f>Q151*H151</f>
        <v>0.096862000000000004</v>
      </c>
      <c r="S151" s="235">
        <v>0.00031</v>
      </c>
      <c r="T151" s="236">
        <f>S151*H151</f>
        <v>0.030027219999999997</v>
      </c>
      <c r="U151" s="38"/>
      <c r="V151" s="38"/>
      <c r="W151" s="38"/>
      <c r="X151" s="38"/>
      <c r="Y151" s="38"/>
      <c r="Z151" s="38"/>
      <c r="AA151" s="38"/>
      <c r="AB151" s="38"/>
      <c r="AC151" s="38"/>
      <c r="AD151" s="38"/>
      <c r="AE151" s="38"/>
      <c r="AR151" s="237" t="s">
        <v>242</v>
      </c>
      <c r="AT151" s="237" t="s">
        <v>144</v>
      </c>
      <c r="AU151" s="237" t="s">
        <v>81</v>
      </c>
      <c r="AY151" s="17" t="s">
        <v>141</v>
      </c>
      <c r="BE151" s="238">
        <f>IF(N151="základní",J151,0)</f>
        <v>0</v>
      </c>
      <c r="BF151" s="238">
        <f>IF(N151="snížená",J151,0)</f>
        <v>0</v>
      </c>
      <c r="BG151" s="238">
        <f>IF(N151="zákl. přenesená",J151,0)</f>
        <v>0</v>
      </c>
      <c r="BH151" s="238">
        <f>IF(N151="sníž. přenesená",J151,0)</f>
        <v>0</v>
      </c>
      <c r="BI151" s="238">
        <f>IF(N151="nulová",J151,0)</f>
        <v>0</v>
      </c>
      <c r="BJ151" s="17" t="s">
        <v>79</v>
      </c>
      <c r="BK151" s="238">
        <f>ROUND(I151*H151,2)</f>
        <v>0</v>
      </c>
      <c r="BL151" s="17" t="s">
        <v>242</v>
      </c>
      <c r="BM151" s="237" t="s">
        <v>265</v>
      </c>
    </row>
    <row r="152" s="2" customFormat="1">
      <c r="A152" s="38"/>
      <c r="B152" s="39"/>
      <c r="C152" s="40"/>
      <c r="D152" s="241" t="s">
        <v>159</v>
      </c>
      <c r="E152" s="40"/>
      <c r="F152" s="262" t="s">
        <v>266</v>
      </c>
      <c r="G152" s="40"/>
      <c r="H152" s="40"/>
      <c r="I152" s="146"/>
      <c r="J152" s="40"/>
      <c r="K152" s="40"/>
      <c r="L152" s="44"/>
      <c r="M152" s="263"/>
      <c r="N152" s="264"/>
      <c r="O152" s="84"/>
      <c r="P152" s="84"/>
      <c r="Q152" s="84"/>
      <c r="R152" s="84"/>
      <c r="S152" s="84"/>
      <c r="T152" s="85"/>
      <c r="U152" s="38"/>
      <c r="V152" s="38"/>
      <c r="W152" s="38"/>
      <c r="X152" s="38"/>
      <c r="Y152" s="38"/>
      <c r="Z152" s="38"/>
      <c r="AA152" s="38"/>
      <c r="AB152" s="38"/>
      <c r="AC152" s="38"/>
      <c r="AD152" s="38"/>
      <c r="AE152" s="38"/>
      <c r="AT152" s="17" t="s">
        <v>159</v>
      </c>
      <c r="AU152" s="17" t="s">
        <v>81</v>
      </c>
    </row>
    <row r="153" s="13" customFormat="1">
      <c r="A153" s="13"/>
      <c r="B153" s="239"/>
      <c r="C153" s="240"/>
      <c r="D153" s="241" t="s">
        <v>151</v>
      </c>
      <c r="E153" s="242" t="s">
        <v>19</v>
      </c>
      <c r="F153" s="243" t="s">
        <v>267</v>
      </c>
      <c r="G153" s="240"/>
      <c r="H153" s="244">
        <v>72.760000000000005</v>
      </c>
      <c r="I153" s="245"/>
      <c r="J153" s="240"/>
      <c r="K153" s="240"/>
      <c r="L153" s="246"/>
      <c r="M153" s="247"/>
      <c r="N153" s="248"/>
      <c r="O153" s="248"/>
      <c r="P153" s="248"/>
      <c r="Q153" s="248"/>
      <c r="R153" s="248"/>
      <c r="S153" s="248"/>
      <c r="T153" s="249"/>
      <c r="U153" s="13"/>
      <c r="V153" s="13"/>
      <c r="W153" s="13"/>
      <c r="X153" s="13"/>
      <c r="Y153" s="13"/>
      <c r="Z153" s="13"/>
      <c r="AA153" s="13"/>
      <c r="AB153" s="13"/>
      <c r="AC153" s="13"/>
      <c r="AD153" s="13"/>
      <c r="AE153" s="13"/>
      <c r="AT153" s="250" t="s">
        <v>151</v>
      </c>
      <c r="AU153" s="250" t="s">
        <v>81</v>
      </c>
      <c r="AV153" s="13" t="s">
        <v>81</v>
      </c>
      <c r="AW153" s="13" t="s">
        <v>33</v>
      </c>
      <c r="AX153" s="13" t="s">
        <v>72</v>
      </c>
      <c r="AY153" s="250" t="s">
        <v>141</v>
      </c>
    </row>
    <row r="154" s="13" customFormat="1">
      <c r="A154" s="13"/>
      <c r="B154" s="239"/>
      <c r="C154" s="240"/>
      <c r="D154" s="241" t="s">
        <v>151</v>
      </c>
      <c r="E154" s="242" t="s">
        <v>19</v>
      </c>
      <c r="F154" s="243" t="s">
        <v>202</v>
      </c>
      <c r="G154" s="240"/>
      <c r="H154" s="244">
        <v>28.382000000000001</v>
      </c>
      <c r="I154" s="245"/>
      <c r="J154" s="240"/>
      <c r="K154" s="240"/>
      <c r="L154" s="246"/>
      <c r="M154" s="247"/>
      <c r="N154" s="248"/>
      <c r="O154" s="248"/>
      <c r="P154" s="248"/>
      <c r="Q154" s="248"/>
      <c r="R154" s="248"/>
      <c r="S154" s="248"/>
      <c r="T154" s="249"/>
      <c r="U154" s="13"/>
      <c r="V154" s="13"/>
      <c r="W154" s="13"/>
      <c r="X154" s="13"/>
      <c r="Y154" s="13"/>
      <c r="Z154" s="13"/>
      <c r="AA154" s="13"/>
      <c r="AB154" s="13"/>
      <c r="AC154" s="13"/>
      <c r="AD154" s="13"/>
      <c r="AE154" s="13"/>
      <c r="AT154" s="250" t="s">
        <v>151</v>
      </c>
      <c r="AU154" s="250" t="s">
        <v>81</v>
      </c>
      <c r="AV154" s="13" t="s">
        <v>81</v>
      </c>
      <c r="AW154" s="13" t="s">
        <v>33</v>
      </c>
      <c r="AX154" s="13" t="s">
        <v>72</v>
      </c>
      <c r="AY154" s="250" t="s">
        <v>141</v>
      </c>
    </row>
    <row r="155" s="13" customFormat="1">
      <c r="A155" s="13"/>
      <c r="B155" s="239"/>
      <c r="C155" s="240"/>
      <c r="D155" s="241" t="s">
        <v>151</v>
      </c>
      <c r="E155" s="242" t="s">
        <v>19</v>
      </c>
      <c r="F155" s="243" t="s">
        <v>203</v>
      </c>
      <c r="G155" s="240"/>
      <c r="H155" s="244">
        <v>-4.2800000000000002</v>
      </c>
      <c r="I155" s="245"/>
      <c r="J155" s="240"/>
      <c r="K155" s="240"/>
      <c r="L155" s="246"/>
      <c r="M155" s="247"/>
      <c r="N155" s="248"/>
      <c r="O155" s="248"/>
      <c r="P155" s="248"/>
      <c r="Q155" s="248"/>
      <c r="R155" s="248"/>
      <c r="S155" s="248"/>
      <c r="T155" s="249"/>
      <c r="U155" s="13"/>
      <c r="V155" s="13"/>
      <c r="W155" s="13"/>
      <c r="X155" s="13"/>
      <c r="Y155" s="13"/>
      <c r="Z155" s="13"/>
      <c r="AA155" s="13"/>
      <c r="AB155" s="13"/>
      <c r="AC155" s="13"/>
      <c r="AD155" s="13"/>
      <c r="AE155" s="13"/>
      <c r="AT155" s="250" t="s">
        <v>151</v>
      </c>
      <c r="AU155" s="250" t="s">
        <v>81</v>
      </c>
      <c r="AV155" s="13" t="s">
        <v>81</v>
      </c>
      <c r="AW155" s="13" t="s">
        <v>33</v>
      </c>
      <c r="AX155" s="13" t="s">
        <v>72</v>
      </c>
      <c r="AY155" s="250" t="s">
        <v>141</v>
      </c>
    </row>
    <row r="156" s="14" customFormat="1">
      <c r="A156" s="14"/>
      <c r="B156" s="251"/>
      <c r="C156" s="252"/>
      <c r="D156" s="241" t="s">
        <v>151</v>
      </c>
      <c r="E156" s="253" t="s">
        <v>19</v>
      </c>
      <c r="F156" s="254" t="s">
        <v>268</v>
      </c>
      <c r="G156" s="252"/>
      <c r="H156" s="255">
        <v>96.861999999999995</v>
      </c>
      <c r="I156" s="256"/>
      <c r="J156" s="252"/>
      <c r="K156" s="252"/>
      <c r="L156" s="257"/>
      <c r="M156" s="258"/>
      <c r="N156" s="259"/>
      <c r="O156" s="259"/>
      <c r="P156" s="259"/>
      <c r="Q156" s="259"/>
      <c r="R156" s="259"/>
      <c r="S156" s="259"/>
      <c r="T156" s="260"/>
      <c r="U156" s="14"/>
      <c r="V156" s="14"/>
      <c r="W156" s="14"/>
      <c r="X156" s="14"/>
      <c r="Y156" s="14"/>
      <c r="Z156" s="14"/>
      <c r="AA156" s="14"/>
      <c r="AB156" s="14"/>
      <c r="AC156" s="14"/>
      <c r="AD156" s="14"/>
      <c r="AE156" s="14"/>
      <c r="AT156" s="261" t="s">
        <v>151</v>
      </c>
      <c r="AU156" s="261" t="s">
        <v>81</v>
      </c>
      <c r="AV156" s="14" t="s">
        <v>149</v>
      </c>
      <c r="AW156" s="14" t="s">
        <v>33</v>
      </c>
      <c r="AX156" s="14" t="s">
        <v>79</v>
      </c>
      <c r="AY156" s="261" t="s">
        <v>141</v>
      </c>
    </row>
    <row r="157" s="2" customFormat="1" ht="16.5" customHeight="1">
      <c r="A157" s="38"/>
      <c r="B157" s="39"/>
      <c r="C157" s="226" t="s">
        <v>269</v>
      </c>
      <c r="D157" s="226" t="s">
        <v>144</v>
      </c>
      <c r="E157" s="227" t="s">
        <v>270</v>
      </c>
      <c r="F157" s="228" t="s">
        <v>271</v>
      </c>
      <c r="G157" s="229" t="s">
        <v>187</v>
      </c>
      <c r="H157" s="230">
        <v>96.861999999999995</v>
      </c>
      <c r="I157" s="231"/>
      <c r="J157" s="232">
        <f>ROUND(I157*H157,2)</f>
        <v>0</v>
      </c>
      <c r="K157" s="228" t="s">
        <v>148</v>
      </c>
      <c r="L157" s="44"/>
      <c r="M157" s="233" t="s">
        <v>19</v>
      </c>
      <c r="N157" s="234" t="s">
        <v>43</v>
      </c>
      <c r="O157" s="84"/>
      <c r="P157" s="235">
        <f>O157*H157</f>
        <v>0</v>
      </c>
      <c r="Q157" s="235">
        <v>0</v>
      </c>
      <c r="R157" s="235">
        <f>Q157*H157</f>
        <v>0</v>
      </c>
      <c r="S157" s="235">
        <v>0</v>
      </c>
      <c r="T157" s="236">
        <f>S157*H157</f>
        <v>0</v>
      </c>
      <c r="U157" s="38"/>
      <c r="V157" s="38"/>
      <c r="W157" s="38"/>
      <c r="X157" s="38"/>
      <c r="Y157" s="38"/>
      <c r="Z157" s="38"/>
      <c r="AA157" s="38"/>
      <c r="AB157" s="38"/>
      <c r="AC157" s="38"/>
      <c r="AD157" s="38"/>
      <c r="AE157" s="38"/>
      <c r="AR157" s="237" t="s">
        <v>242</v>
      </c>
      <c r="AT157" s="237" t="s">
        <v>144</v>
      </c>
      <c r="AU157" s="237" t="s">
        <v>81</v>
      </c>
      <c r="AY157" s="17" t="s">
        <v>141</v>
      </c>
      <c r="BE157" s="238">
        <f>IF(N157="základní",J157,0)</f>
        <v>0</v>
      </c>
      <c r="BF157" s="238">
        <f>IF(N157="snížená",J157,0)</f>
        <v>0</v>
      </c>
      <c r="BG157" s="238">
        <f>IF(N157="zákl. přenesená",J157,0)</f>
        <v>0</v>
      </c>
      <c r="BH157" s="238">
        <f>IF(N157="sníž. přenesená",J157,0)</f>
        <v>0</v>
      </c>
      <c r="BI157" s="238">
        <f>IF(N157="nulová",J157,0)</f>
        <v>0</v>
      </c>
      <c r="BJ157" s="17" t="s">
        <v>79</v>
      </c>
      <c r="BK157" s="238">
        <f>ROUND(I157*H157,2)</f>
        <v>0</v>
      </c>
      <c r="BL157" s="17" t="s">
        <v>242</v>
      </c>
      <c r="BM157" s="237" t="s">
        <v>272</v>
      </c>
    </row>
    <row r="158" s="2" customFormat="1" ht="16.5" customHeight="1">
      <c r="A158" s="38"/>
      <c r="B158" s="39"/>
      <c r="C158" s="226" t="s">
        <v>7</v>
      </c>
      <c r="D158" s="226" t="s">
        <v>144</v>
      </c>
      <c r="E158" s="227" t="s">
        <v>273</v>
      </c>
      <c r="F158" s="228" t="s">
        <v>274</v>
      </c>
      <c r="G158" s="229" t="s">
        <v>187</v>
      </c>
      <c r="H158" s="230">
        <v>96.861999999999995</v>
      </c>
      <c r="I158" s="231"/>
      <c r="J158" s="232">
        <f>ROUND(I158*H158,2)</f>
        <v>0</v>
      </c>
      <c r="K158" s="228" t="s">
        <v>148</v>
      </c>
      <c r="L158" s="44"/>
      <c r="M158" s="233" t="s">
        <v>19</v>
      </c>
      <c r="N158" s="234" t="s">
        <v>43</v>
      </c>
      <c r="O158" s="84"/>
      <c r="P158" s="235">
        <f>O158*H158</f>
        <v>0</v>
      </c>
      <c r="Q158" s="235">
        <v>0.00020000000000000001</v>
      </c>
      <c r="R158" s="235">
        <f>Q158*H158</f>
        <v>0.019372400000000001</v>
      </c>
      <c r="S158" s="235">
        <v>0</v>
      </c>
      <c r="T158" s="236">
        <f>S158*H158</f>
        <v>0</v>
      </c>
      <c r="U158" s="38"/>
      <c r="V158" s="38"/>
      <c r="W158" s="38"/>
      <c r="X158" s="38"/>
      <c r="Y158" s="38"/>
      <c r="Z158" s="38"/>
      <c r="AA158" s="38"/>
      <c r="AB158" s="38"/>
      <c r="AC158" s="38"/>
      <c r="AD158" s="38"/>
      <c r="AE158" s="38"/>
      <c r="AR158" s="237" t="s">
        <v>242</v>
      </c>
      <c r="AT158" s="237" t="s">
        <v>144</v>
      </c>
      <c r="AU158" s="237" t="s">
        <v>81</v>
      </c>
      <c r="AY158" s="17" t="s">
        <v>141</v>
      </c>
      <c r="BE158" s="238">
        <f>IF(N158="základní",J158,0)</f>
        <v>0</v>
      </c>
      <c r="BF158" s="238">
        <f>IF(N158="snížená",J158,0)</f>
        <v>0</v>
      </c>
      <c r="BG158" s="238">
        <f>IF(N158="zákl. přenesená",J158,0)</f>
        <v>0</v>
      </c>
      <c r="BH158" s="238">
        <f>IF(N158="sníž. přenesená",J158,0)</f>
        <v>0</v>
      </c>
      <c r="BI158" s="238">
        <f>IF(N158="nulová",J158,0)</f>
        <v>0</v>
      </c>
      <c r="BJ158" s="17" t="s">
        <v>79</v>
      </c>
      <c r="BK158" s="238">
        <f>ROUND(I158*H158,2)</f>
        <v>0</v>
      </c>
      <c r="BL158" s="17" t="s">
        <v>242</v>
      </c>
      <c r="BM158" s="237" t="s">
        <v>275</v>
      </c>
    </row>
    <row r="159" s="2" customFormat="1" ht="24" customHeight="1">
      <c r="A159" s="38"/>
      <c r="B159" s="39"/>
      <c r="C159" s="226" t="s">
        <v>276</v>
      </c>
      <c r="D159" s="226" t="s">
        <v>144</v>
      </c>
      <c r="E159" s="227" t="s">
        <v>277</v>
      </c>
      <c r="F159" s="228" t="s">
        <v>278</v>
      </c>
      <c r="G159" s="229" t="s">
        <v>187</v>
      </c>
      <c r="H159" s="230">
        <v>96.861999999999995</v>
      </c>
      <c r="I159" s="231"/>
      <c r="J159" s="232">
        <f>ROUND(I159*H159,2)</f>
        <v>0</v>
      </c>
      <c r="K159" s="228" t="s">
        <v>148</v>
      </c>
      <c r="L159" s="44"/>
      <c r="M159" s="275" t="s">
        <v>19</v>
      </c>
      <c r="N159" s="276" t="s">
        <v>43</v>
      </c>
      <c r="O159" s="277"/>
      <c r="P159" s="278">
        <f>O159*H159</f>
        <v>0</v>
      </c>
      <c r="Q159" s="278">
        <v>0.00029</v>
      </c>
      <c r="R159" s="278">
        <f>Q159*H159</f>
        <v>0.028089979999999997</v>
      </c>
      <c r="S159" s="278">
        <v>0</v>
      </c>
      <c r="T159" s="279">
        <f>S159*H159</f>
        <v>0</v>
      </c>
      <c r="U159" s="38"/>
      <c r="V159" s="38"/>
      <c r="W159" s="38"/>
      <c r="X159" s="38"/>
      <c r="Y159" s="38"/>
      <c r="Z159" s="38"/>
      <c r="AA159" s="38"/>
      <c r="AB159" s="38"/>
      <c r="AC159" s="38"/>
      <c r="AD159" s="38"/>
      <c r="AE159" s="38"/>
      <c r="AR159" s="237" t="s">
        <v>242</v>
      </c>
      <c r="AT159" s="237" t="s">
        <v>144</v>
      </c>
      <c r="AU159" s="237" t="s">
        <v>81</v>
      </c>
      <c r="AY159" s="17" t="s">
        <v>141</v>
      </c>
      <c r="BE159" s="238">
        <f>IF(N159="základní",J159,0)</f>
        <v>0</v>
      </c>
      <c r="BF159" s="238">
        <f>IF(N159="snížená",J159,0)</f>
        <v>0</v>
      </c>
      <c r="BG159" s="238">
        <f>IF(N159="zákl. přenesená",J159,0)</f>
        <v>0</v>
      </c>
      <c r="BH159" s="238">
        <f>IF(N159="sníž. přenesená",J159,0)</f>
        <v>0</v>
      </c>
      <c r="BI159" s="238">
        <f>IF(N159="nulová",J159,0)</f>
        <v>0</v>
      </c>
      <c r="BJ159" s="17" t="s">
        <v>79</v>
      </c>
      <c r="BK159" s="238">
        <f>ROUND(I159*H159,2)</f>
        <v>0</v>
      </c>
      <c r="BL159" s="17" t="s">
        <v>242</v>
      </c>
      <c r="BM159" s="237" t="s">
        <v>279</v>
      </c>
    </row>
    <row r="160" s="2" customFormat="1" ht="6.96" customHeight="1">
      <c r="A160" s="38"/>
      <c r="B160" s="59"/>
      <c r="C160" s="60"/>
      <c r="D160" s="60"/>
      <c r="E160" s="60"/>
      <c r="F160" s="60"/>
      <c r="G160" s="60"/>
      <c r="H160" s="60"/>
      <c r="I160" s="175"/>
      <c r="J160" s="60"/>
      <c r="K160" s="60"/>
      <c r="L160" s="44"/>
      <c r="M160" s="38"/>
      <c r="O160" s="38"/>
      <c r="P160" s="38"/>
      <c r="Q160" s="38"/>
      <c r="R160" s="38"/>
      <c r="S160" s="38"/>
      <c r="T160" s="38"/>
      <c r="U160" s="38"/>
      <c r="V160" s="38"/>
      <c r="W160" s="38"/>
      <c r="X160" s="38"/>
      <c r="Y160" s="38"/>
      <c r="Z160" s="38"/>
      <c r="AA160" s="38"/>
      <c r="AB160" s="38"/>
      <c r="AC160" s="38"/>
      <c r="AD160" s="38"/>
      <c r="AE160" s="38"/>
    </row>
  </sheetData>
  <sheetProtection sheet="1" autoFilter="0" formatColumns="0" formatRows="0" objects="1" scenarios="1" spinCount="100000" saltValue="iWCC/UsqS9ym/HIB6nxBcW4V34i+8BSg1y70SDA4KOFk/9pvLwkd0mj1y0FJBjaWxKD0zP+o/ZlGj90kiuhQvA==" hashValue="zKDFIl7kAr/q/VzUXvF2zuRCEDOKNICkKkG+SsaYKMbv70xOy9IG7K+yDGe/5wb3NJM6asMjpoN8yy7Bp3YZog==" algorithmName="SHA-512" password="CC35"/>
  <autoFilter ref="C93:K159"/>
  <mergeCells count="12">
    <mergeCell ref="E7:H7"/>
    <mergeCell ref="E9:H9"/>
    <mergeCell ref="E11:H11"/>
    <mergeCell ref="E20:H20"/>
    <mergeCell ref="E29:H29"/>
    <mergeCell ref="E50:H50"/>
    <mergeCell ref="E52:H52"/>
    <mergeCell ref="E54:H54"/>
    <mergeCell ref="E82:H82"/>
    <mergeCell ref="E84:H84"/>
    <mergeCell ref="E86:H86"/>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 style="1" customWidth="1"/>
    <col min="2" max="2" width="1.67" style="1" customWidth="1"/>
    <col min="3" max="3" width="4.17" style="1" customWidth="1"/>
    <col min="4" max="4" width="4.33" style="1" customWidth="1"/>
    <col min="5" max="5" width="17.17" style="1" customWidth="1"/>
    <col min="6" max="6" width="100.83" style="1" customWidth="1"/>
    <col min="7" max="7" width="7" style="1" customWidth="1"/>
    <col min="8" max="8" width="11.5" style="1" customWidth="1"/>
    <col min="9" max="9" width="20.17" style="138" customWidth="1"/>
    <col min="10" max="10" width="20.17" style="1" customWidth="1"/>
    <col min="11" max="11" width="20.17" style="1" customWidth="1"/>
    <col min="12" max="12" width="9.33" style="1" customWidth="1"/>
    <col min="13" max="13" width="10.83" style="1" hidden="1" customWidth="1"/>
    <col min="14" max="14" width="9.33" style="1" hidden="1"/>
    <col min="15" max="15" width="14.17" style="1" hidden="1" customWidth="1"/>
    <col min="16" max="16" width="14.17" style="1" hidden="1" customWidth="1"/>
    <col min="17" max="17" width="14.17" style="1" hidden="1" customWidth="1"/>
    <col min="18" max="18" width="14.17" style="1" hidden="1" customWidth="1"/>
    <col min="19" max="19" width="14.17" style="1" hidden="1" customWidth="1"/>
    <col min="20" max="20" width="14.17" style="1" hidden="1" customWidth="1"/>
    <col min="21" max="21" width="16.33" style="1" hidden="1" customWidth="1"/>
    <col min="22" max="22" width="12.33" style="1" customWidth="1"/>
    <col min="23" max="23" width="16.33" style="1" customWidth="1"/>
    <col min="24" max="24" width="12.33" style="1" customWidth="1"/>
    <col min="25" max="25" width="15" style="1" customWidth="1"/>
    <col min="26" max="26" width="11" style="1" customWidth="1"/>
    <col min="27" max="27" width="15" style="1" customWidth="1"/>
    <col min="28" max="28" width="16.33" style="1" customWidth="1"/>
    <col min="29" max="29" width="11" style="1" customWidth="1"/>
    <col min="30" max="30" width="15" style="1" customWidth="1"/>
    <col min="31" max="31" width="16.33" style="1" customWidth="1"/>
    <col min="44" max="44" width="9.33" style="1" hidden="1"/>
    <col min="45" max="45" width="9.33" style="1" hidden="1"/>
    <col min="46" max="46" width="9.33" style="1" hidden="1"/>
    <col min="47" max="47" width="9.33" style="1" hidden="1"/>
    <col min="48" max="48" width="9.33" style="1" hidden="1"/>
    <col min="49" max="49" width="9.33" style="1" hidden="1"/>
    <col min="50" max="50" width="9.33" style="1" hidden="1"/>
    <col min="51" max="51" width="9.33" style="1" hidden="1"/>
    <col min="52" max="52" width="9.33" style="1" hidden="1"/>
    <col min="53" max="53" width="9.33" style="1" hidden="1"/>
    <col min="54" max="54" width="9.33" style="1" hidden="1"/>
    <col min="55" max="55" width="9.33" style="1" hidden="1"/>
    <col min="56" max="56" width="9.33" style="1" hidden="1"/>
    <col min="57" max="57" width="9.33" style="1" hidden="1"/>
    <col min="58" max="58" width="9.33" style="1" hidden="1"/>
    <col min="59" max="59" width="9.33" style="1" hidden="1"/>
    <col min="60" max="60" width="9.33" style="1" hidden="1"/>
    <col min="61" max="61" width="9.33" style="1" hidden="1"/>
    <col min="62" max="62" width="9.33" style="1" hidden="1"/>
    <col min="63" max="63" width="9.33" style="1" hidden="1"/>
    <col min="64" max="64" width="9.33" style="1" hidden="1"/>
    <col min="65" max="65" width="9.33" style="1" hidden="1"/>
  </cols>
  <sheetData>
    <row r="2" s="1" customFormat="1" ht="36.96" customHeight="1">
      <c r="I2" s="138"/>
      <c r="L2" s="1"/>
      <c r="M2" s="1"/>
      <c r="N2" s="1"/>
      <c r="O2" s="1"/>
      <c r="P2" s="1"/>
      <c r="Q2" s="1"/>
      <c r="R2" s="1"/>
      <c r="S2" s="1"/>
      <c r="T2" s="1"/>
      <c r="U2" s="1"/>
      <c r="V2" s="1"/>
      <c r="AT2" s="17" t="s">
        <v>89</v>
      </c>
    </row>
    <row r="3" s="1" customFormat="1" ht="6.96" customHeight="1">
      <c r="B3" s="139"/>
      <c r="C3" s="140"/>
      <c r="D3" s="140"/>
      <c r="E3" s="140"/>
      <c r="F3" s="140"/>
      <c r="G3" s="140"/>
      <c r="H3" s="140"/>
      <c r="I3" s="141"/>
      <c r="J3" s="140"/>
      <c r="K3" s="140"/>
      <c r="L3" s="20"/>
      <c r="AT3" s="17" t="s">
        <v>81</v>
      </c>
    </row>
    <row r="4" s="1" customFormat="1" ht="24.96" customHeight="1">
      <c r="B4" s="20"/>
      <c r="D4" s="142" t="s">
        <v>108</v>
      </c>
      <c r="I4" s="138"/>
      <c r="L4" s="20"/>
      <c r="M4" s="143" t="s">
        <v>10</v>
      </c>
      <c r="AT4" s="17" t="s">
        <v>4</v>
      </c>
    </row>
    <row r="5" s="1" customFormat="1" ht="6.96" customHeight="1">
      <c r="B5" s="20"/>
      <c r="I5" s="138"/>
      <c r="L5" s="20"/>
    </row>
    <row r="6" s="1" customFormat="1" ht="12" customHeight="1">
      <c r="B6" s="20"/>
      <c r="D6" s="144" t="s">
        <v>16</v>
      </c>
      <c r="I6" s="138"/>
      <c r="L6" s="20"/>
    </row>
    <row r="7" s="1" customFormat="1" ht="16.5" customHeight="1">
      <c r="B7" s="20"/>
      <c r="E7" s="145" t="str">
        <f>'Rekapitulace stavby'!K6</f>
        <v>Střední škola chovu koní a jezdectví Kladruby nad Labem</v>
      </c>
      <c r="F7" s="144"/>
      <c r="G7" s="144"/>
      <c r="H7" s="144"/>
      <c r="I7" s="138"/>
      <c r="L7" s="20"/>
    </row>
    <row r="8" s="1" customFormat="1" ht="12" customHeight="1">
      <c r="B8" s="20"/>
      <c r="D8" s="144" t="s">
        <v>109</v>
      </c>
      <c r="I8" s="138"/>
      <c r="L8" s="20"/>
    </row>
    <row r="9" s="2" customFormat="1" ht="16.5" customHeight="1">
      <c r="A9" s="38"/>
      <c r="B9" s="44"/>
      <c r="C9" s="38"/>
      <c r="D9" s="38"/>
      <c r="E9" s="145" t="s">
        <v>110</v>
      </c>
      <c r="F9" s="38"/>
      <c r="G9" s="38"/>
      <c r="H9" s="38"/>
      <c r="I9" s="146"/>
      <c r="J9" s="38"/>
      <c r="K9" s="38"/>
      <c r="L9" s="147"/>
      <c r="S9" s="38"/>
      <c r="T9" s="38"/>
      <c r="U9" s="38"/>
      <c r="V9" s="38"/>
      <c r="W9" s="38"/>
      <c r="X9" s="38"/>
      <c r="Y9" s="38"/>
      <c r="Z9" s="38"/>
      <c r="AA9" s="38"/>
      <c r="AB9" s="38"/>
      <c r="AC9" s="38"/>
      <c r="AD9" s="38"/>
      <c r="AE9" s="38"/>
    </row>
    <row r="10" s="2" customFormat="1" ht="12" customHeight="1">
      <c r="A10" s="38"/>
      <c r="B10" s="44"/>
      <c r="C10" s="38"/>
      <c r="D10" s="144" t="s">
        <v>111</v>
      </c>
      <c r="E10" s="38"/>
      <c r="F10" s="38"/>
      <c r="G10" s="38"/>
      <c r="H10" s="38"/>
      <c r="I10" s="146"/>
      <c r="J10" s="38"/>
      <c r="K10" s="38"/>
      <c r="L10" s="147"/>
      <c r="S10" s="38"/>
      <c r="T10" s="38"/>
      <c r="U10" s="38"/>
      <c r="V10" s="38"/>
      <c r="W10" s="38"/>
      <c r="X10" s="38"/>
      <c r="Y10" s="38"/>
      <c r="Z10" s="38"/>
      <c r="AA10" s="38"/>
      <c r="AB10" s="38"/>
      <c r="AC10" s="38"/>
      <c r="AD10" s="38"/>
      <c r="AE10" s="38"/>
    </row>
    <row r="11" s="2" customFormat="1" ht="16.5" customHeight="1">
      <c r="A11" s="38"/>
      <c r="B11" s="44"/>
      <c r="C11" s="38"/>
      <c r="D11" s="38"/>
      <c r="E11" s="148" t="s">
        <v>280</v>
      </c>
      <c r="F11" s="38"/>
      <c r="G11" s="38"/>
      <c r="H11" s="38"/>
      <c r="I11" s="146"/>
      <c r="J11" s="38"/>
      <c r="K11" s="38"/>
      <c r="L11" s="147"/>
      <c r="S11" s="38"/>
      <c r="T11" s="38"/>
      <c r="U11" s="38"/>
      <c r="V11" s="38"/>
      <c r="W11" s="38"/>
      <c r="X11" s="38"/>
      <c r="Y11" s="38"/>
      <c r="Z11" s="38"/>
      <c r="AA11" s="38"/>
      <c r="AB11" s="38"/>
      <c r="AC11" s="38"/>
      <c r="AD11" s="38"/>
      <c r="AE11" s="38"/>
    </row>
    <row r="12" s="2" customFormat="1">
      <c r="A12" s="38"/>
      <c r="B12" s="44"/>
      <c r="C12" s="38"/>
      <c r="D12" s="38"/>
      <c r="E12" s="38"/>
      <c r="F12" s="38"/>
      <c r="G12" s="38"/>
      <c r="H12" s="38"/>
      <c r="I12" s="146"/>
      <c r="J12" s="38"/>
      <c r="K12" s="38"/>
      <c r="L12" s="147"/>
      <c r="S12" s="38"/>
      <c r="T12" s="38"/>
      <c r="U12" s="38"/>
      <c r="V12" s="38"/>
      <c r="W12" s="38"/>
      <c r="X12" s="38"/>
      <c r="Y12" s="38"/>
      <c r="Z12" s="38"/>
      <c r="AA12" s="38"/>
      <c r="AB12" s="38"/>
      <c r="AC12" s="38"/>
      <c r="AD12" s="38"/>
      <c r="AE12" s="38"/>
    </row>
    <row r="13" s="2" customFormat="1" ht="12" customHeight="1">
      <c r="A13" s="38"/>
      <c r="B13" s="44"/>
      <c r="C13" s="38"/>
      <c r="D13" s="144" t="s">
        <v>18</v>
      </c>
      <c r="E13" s="38"/>
      <c r="F13" s="133" t="s">
        <v>19</v>
      </c>
      <c r="G13" s="38"/>
      <c r="H13" s="38"/>
      <c r="I13" s="149" t="s">
        <v>20</v>
      </c>
      <c r="J13" s="133" t="s">
        <v>19</v>
      </c>
      <c r="K13" s="38"/>
      <c r="L13" s="147"/>
      <c r="S13" s="38"/>
      <c r="T13" s="38"/>
      <c r="U13" s="38"/>
      <c r="V13" s="38"/>
      <c r="W13" s="38"/>
      <c r="X13" s="38"/>
      <c r="Y13" s="38"/>
      <c r="Z13" s="38"/>
      <c r="AA13" s="38"/>
      <c r="AB13" s="38"/>
      <c r="AC13" s="38"/>
      <c r="AD13" s="38"/>
      <c r="AE13" s="38"/>
    </row>
    <row r="14" s="2" customFormat="1" ht="12" customHeight="1">
      <c r="A14" s="38"/>
      <c r="B14" s="44"/>
      <c r="C14" s="38"/>
      <c r="D14" s="144" t="s">
        <v>21</v>
      </c>
      <c r="E14" s="38"/>
      <c r="F14" s="133" t="s">
        <v>22</v>
      </c>
      <c r="G14" s="38"/>
      <c r="H14" s="38"/>
      <c r="I14" s="149" t="s">
        <v>23</v>
      </c>
      <c r="J14" s="150" t="str">
        <f>'Rekapitulace stavby'!AN8</f>
        <v>13. 12. 2019</v>
      </c>
      <c r="K14" s="38"/>
      <c r="L14" s="147"/>
      <c r="S14" s="38"/>
      <c r="T14" s="38"/>
      <c r="U14" s="38"/>
      <c r="V14" s="38"/>
      <c r="W14" s="38"/>
      <c r="X14" s="38"/>
      <c r="Y14" s="38"/>
      <c r="Z14" s="38"/>
      <c r="AA14" s="38"/>
      <c r="AB14" s="38"/>
      <c r="AC14" s="38"/>
      <c r="AD14" s="38"/>
      <c r="AE14" s="38"/>
    </row>
    <row r="15" s="2" customFormat="1" ht="10.8" customHeight="1">
      <c r="A15" s="38"/>
      <c r="B15" s="44"/>
      <c r="C15" s="38"/>
      <c r="D15" s="38"/>
      <c r="E15" s="38"/>
      <c r="F15" s="38"/>
      <c r="G15" s="38"/>
      <c r="H15" s="38"/>
      <c r="I15" s="146"/>
      <c r="J15" s="38"/>
      <c r="K15" s="38"/>
      <c r="L15" s="147"/>
      <c r="S15" s="38"/>
      <c r="T15" s="38"/>
      <c r="U15" s="38"/>
      <c r="V15" s="38"/>
      <c r="W15" s="38"/>
      <c r="X15" s="38"/>
      <c r="Y15" s="38"/>
      <c r="Z15" s="38"/>
      <c r="AA15" s="38"/>
      <c r="AB15" s="38"/>
      <c r="AC15" s="38"/>
      <c r="AD15" s="38"/>
      <c r="AE15" s="38"/>
    </row>
    <row r="16" s="2" customFormat="1" ht="12" customHeight="1">
      <c r="A16" s="38"/>
      <c r="B16" s="44"/>
      <c r="C16" s="38"/>
      <c r="D16" s="144" t="s">
        <v>25</v>
      </c>
      <c r="E16" s="38"/>
      <c r="F16" s="38"/>
      <c r="G16" s="38"/>
      <c r="H16" s="38"/>
      <c r="I16" s="149" t="s">
        <v>26</v>
      </c>
      <c r="J16" s="133" t="s">
        <v>19</v>
      </c>
      <c r="K16" s="38"/>
      <c r="L16" s="147"/>
      <c r="S16" s="38"/>
      <c r="T16" s="38"/>
      <c r="U16" s="38"/>
      <c r="V16" s="38"/>
      <c r="W16" s="38"/>
      <c r="X16" s="38"/>
      <c r="Y16" s="38"/>
      <c r="Z16" s="38"/>
      <c r="AA16" s="38"/>
      <c r="AB16" s="38"/>
      <c r="AC16" s="38"/>
      <c r="AD16" s="38"/>
      <c r="AE16" s="38"/>
    </row>
    <row r="17" s="2" customFormat="1" ht="18" customHeight="1">
      <c r="A17" s="38"/>
      <c r="B17" s="44"/>
      <c r="C17" s="38"/>
      <c r="D17" s="38"/>
      <c r="E17" s="133" t="s">
        <v>27</v>
      </c>
      <c r="F17" s="38"/>
      <c r="G17" s="38"/>
      <c r="H17" s="38"/>
      <c r="I17" s="149" t="s">
        <v>28</v>
      </c>
      <c r="J17" s="133" t="s">
        <v>19</v>
      </c>
      <c r="K17" s="38"/>
      <c r="L17" s="147"/>
      <c r="S17" s="38"/>
      <c r="T17" s="38"/>
      <c r="U17" s="38"/>
      <c r="V17" s="38"/>
      <c r="W17" s="38"/>
      <c r="X17" s="38"/>
      <c r="Y17" s="38"/>
      <c r="Z17" s="38"/>
      <c r="AA17" s="38"/>
      <c r="AB17" s="38"/>
      <c r="AC17" s="38"/>
      <c r="AD17" s="38"/>
      <c r="AE17" s="38"/>
    </row>
    <row r="18" s="2" customFormat="1" ht="6.96" customHeight="1">
      <c r="A18" s="38"/>
      <c r="B18" s="44"/>
      <c r="C18" s="38"/>
      <c r="D18" s="38"/>
      <c r="E18" s="38"/>
      <c r="F18" s="38"/>
      <c r="G18" s="38"/>
      <c r="H18" s="38"/>
      <c r="I18" s="146"/>
      <c r="J18" s="38"/>
      <c r="K18" s="38"/>
      <c r="L18" s="147"/>
      <c r="S18" s="38"/>
      <c r="T18" s="38"/>
      <c r="U18" s="38"/>
      <c r="V18" s="38"/>
      <c r="W18" s="38"/>
      <c r="X18" s="38"/>
      <c r="Y18" s="38"/>
      <c r="Z18" s="38"/>
      <c r="AA18" s="38"/>
      <c r="AB18" s="38"/>
      <c r="AC18" s="38"/>
      <c r="AD18" s="38"/>
      <c r="AE18" s="38"/>
    </row>
    <row r="19" s="2" customFormat="1" ht="12" customHeight="1">
      <c r="A19" s="38"/>
      <c r="B19" s="44"/>
      <c r="C19" s="38"/>
      <c r="D19" s="144" t="s">
        <v>29</v>
      </c>
      <c r="E19" s="38"/>
      <c r="F19" s="38"/>
      <c r="G19" s="38"/>
      <c r="H19" s="38"/>
      <c r="I19" s="149" t="s">
        <v>26</v>
      </c>
      <c r="J19" s="33" t="str">
        <f>'Rekapitulace stavby'!AN13</f>
        <v>Vyplň údaj</v>
      </c>
      <c r="K19" s="38"/>
      <c r="L19" s="147"/>
      <c r="S19" s="38"/>
      <c r="T19" s="38"/>
      <c r="U19" s="38"/>
      <c r="V19" s="38"/>
      <c r="W19" s="38"/>
      <c r="X19" s="38"/>
      <c r="Y19" s="38"/>
      <c r="Z19" s="38"/>
      <c r="AA19" s="38"/>
      <c r="AB19" s="38"/>
      <c r="AC19" s="38"/>
      <c r="AD19" s="38"/>
      <c r="AE19" s="38"/>
    </row>
    <row r="20" s="2" customFormat="1" ht="18" customHeight="1">
      <c r="A20" s="38"/>
      <c r="B20" s="44"/>
      <c r="C20" s="38"/>
      <c r="D20" s="38"/>
      <c r="E20" s="33" t="str">
        <f>'Rekapitulace stavby'!E14</f>
        <v>Vyplň údaj</v>
      </c>
      <c r="F20" s="133"/>
      <c r="G20" s="133"/>
      <c r="H20" s="133"/>
      <c r="I20" s="149" t="s">
        <v>28</v>
      </c>
      <c r="J20" s="33" t="str">
        <f>'Rekapitulace stavby'!AN14</f>
        <v>Vyplň údaj</v>
      </c>
      <c r="K20" s="38"/>
      <c r="L20" s="147"/>
      <c r="S20" s="38"/>
      <c r="T20" s="38"/>
      <c r="U20" s="38"/>
      <c r="V20" s="38"/>
      <c r="W20" s="38"/>
      <c r="X20" s="38"/>
      <c r="Y20" s="38"/>
      <c r="Z20" s="38"/>
      <c r="AA20" s="38"/>
      <c r="AB20" s="38"/>
      <c r="AC20" s="38"/>
      <c r="AD20" s="38"/>
      <c r="AE20" s="38"/>
    </row>
    <row r="21" s="2" customFormat="1" ht="6.96" customHeight="1">
      <c r="A21" s="38"/>
      <c r="B21" s="44"/>
      <c r="C21" s="38"/>
      <c r="D21" s="38"/>
      <c r="E21" s="38"/>
      <c r="F21" s="38"/>
      <c r="G21" s="38"/>
      <c r="H21" s="38"/>
      <c r="I21" s="146"/>
      <c r="J21" s="38"/>
      <c r="K21" s="38"/>
      <c r="L21" s="147"/>
      <c r="S21" s="38"/>
      <c r="T21" s="38"/>
      <c r="U21" s="38"/>
      <c r="V21" s="38"/>
      <c r="W21" s="38"/>
      <c r="X21" s="38"/>
      <c r="Y21" s="38"/>
      <c r="Z21" s="38"/>
      <c r="AA21" s="38"/>
      <c r="AB21" s="38"/>
      <c r="AC21" s="38"/>
      <c r="AD21" s="38"/>
      <c r="AE21" s="38"/>
    </row>
    <row r="22" s="2" customFormat="1" ht="12" customHeight="1">
      <c r="A22" s="38"/>
      <c r="B22" s="44"/>
      <c r="C22" s="38"/>
      <c r="D22" s="144" t="s">
        <v>31</v>
      </c>
      <c r="E22" s="38"/>
      <c r="F22" s="38"/>
      <c r="G22" s="38"/>
      <c r="H22" s="38"/>
      <c r="I22" s="149" t="s">
        <v>26</v>
      </c>
      <c r="J22" s="133" t="s">
        <v>19</v>
      </c>
      <c r="K22" s="38"/>
      <c r="L22" s="147"/>
      <c r="S22" s="38"/>
      <c r="T22" s="38"/>
      <c r="U22" s="38"/>
      <c r="V22" s="38"/>
      <c r="W22" s="38"/>
      <c r="X22" s="38"/>
      <c r="Y22" s="38"/>
      <c r="Z22" s="38"/>
      <c r="AA22" s="38"/>
      <c r="AB22" s="38"/>
      <c r="AC22" s="38"/>
      <c r="AD22" s="38"/>
      <c r="AE22" s="38"/>
    </row>
    <row r="23" s="2" customFormat="1" ht="18" customHeight="1">
      <c r="A23" s="38"/>
      <c r="B23" s="44"/>
      <c r="C23" s="38"/>
      <c r="D23" s="38"/>
      <c r="E23" s="133" t="s">
        <v>32</v>
      </c>
      <c r="F23" s="38"/>
      <c r="G23" s="38"/>
      <c r="H23" s="38"/>
      <c r="I23" s="149" t="s">
        <v>28</v>
      </c>
      <c r="J23" s="133" t="s">
        <v>19</v>
      </c>
      <c r="K23" s="38"/>
      <c r="L23" s="147"/>
      <c r="S23" s="38"/>
      <c r="T23" s="38"/>
      <c r="U23" s="38"/>
      <c r="V23" s="38"/>
      <c r="W23" s="38"/>
      <c r="X23" s="38"/>
      <c r="Y23" s="38"/>
      <c r="Z23" s="38"/>
      <c r="AA23" s="38"/>
      <c r="AB23" s="38"/>
      <c r="AC23" s="38"/>
      <c r="AD23" s="38"/>
      <c r="AE23" s="38"/>
    </row>
    <row r="24" s="2" customFormat="1" ht="6.96" customHeight="1">
      <c r="A24" s="38"/>
      <c r="B24" s="44"/>
      <c r="C24" s="38"/>
      <c r="D24" s="38"/>
      <c r="E24" s="38"/>
      <c r="F24" s="38"/>
      <c r="G24" s="38"/>
      <c r="H24" s="38"/>
      <c r="I24" s="146"/>
      <c r="J24" s="38"/>
      <c r="K24" s="38"/>
      <c r="L24" s="147"/>
      <c r="S24" s="38"/>
      <c r="T24" s="38"/>
      <c r="U24" s="38"/>
      <c r="V24" s="38"/>
      <c r="W24" s="38"/>
      <c r="X24" s="38"/>
      <c r="Y24" s="38"/>
      <c r="Z24" s="38"/>
      <c r="AA24" s="38"/>
      <c r="AB24" s="38"/>
      <c r="AC24" s="38"/>
      <c r="AD24" s="38"/>
      <c r="AE24" s="38"/>
    </row>
    <row r="25" s="2" customFormat="1" ht="12" customHeight="1">
      <c r="A25" s="38"/>
      <c r="B25" s="44"/>
      <c r="C25" s="38"/>
      <c r="D25" s="144" t="s">
        <v>34</v>
      </c>
      <c r="E25" s="38"/>
      <c r="F25" s="38"/>
      <c r="G25" s="38"/>
      <c r="H25" s="38"/>
      <c r="I25" s="149" t="s">
        <v>26</v>
      </c>
      <c r="J25" s="133" t="str">
        <f>IF('Rekapitulace stavby'!AN19="","",'Rekapitulace stavby'!AN19)</f>
        <v/>
      </c>
      <c r="K25" s="38"/>
      <c r="L25" s="147"/>
      <c r="S25" s="38"/>
      <c r="T25" s="38"/>
      <c r="U25" s="38"/>
      <c r="V25" s="38"/>
      <c r="W25" s="38"/>
      <c r="X25" s="38"/>
      <c r="Y25" s="38"/>
      <c r="Z25" s="38"/>
      <c r="AA25" s="38"/>
      <c r="AB25" s="38"/>
      <c r="AC25" s="38"/>
      <c r="AD25" s="38"/>
      <c r="AE25" s="38"/>
    </row>
    <row r="26" s="2" customFormat="1" ht="18" customHeight="1">
      <c r="A26" s="38"/>
      <c r="B26" s="44"/>
      <c r="C26" s="38"/>
      <c r="D26" s="38"/>
      <c r="E26" s="133" t="str">
        <f>IF('Rekapitulace stavby'!E20="","",'Rekapitulace stavby'!E20)</f>
        <v xml:space="preserve"> </v>
      </c>
      <c r="F26" s="38"/>
      <c r="G26" s="38"/>
      <c r="H26" s="38"/>
      <c r="I26" s="149" t="s">
        <v>28</v>
      </c>
      <c r="J26" s="133" t="str">
        <f>IF('Rekapitulace stavby'!AN20="","",'Rekapitulace stavby'!AN20)</f>
        <v/>
      </c>
      <c r="K26" s="38"/>
      <c r="L26" s="147"/>
      <c r="S26" s="38"/>
      <c r="T26" s="38"/>
      <c r="U26" s="38"/>
      <c r="V26" s="38"/>
      <c r="W26" s="38"/>
      <c r="X26" s="38"/>
      <c r="Y26" s="38"/>
      <c r="Z26" s="38"/>
      <c r="AA26" s="38"/>
      <c r="AB26" s="38"/>
      <c r="AC26" s="38"/>
      <c r="AD26" s="38"/>
      <c r="AE26" s="38"/>
    </row>
    <row r="27" s="2" customFormat="1" ht="6.96" customHeight="1">
      <c r="A27" s="38"/>
      <c r="B27" s="44"/>
      <c r="C27" s="38"/>
      <c r="D27" s="38"/>
      <c r="E27" s="38"/>
      <c r="F27" s="38"/>
      <c r="G27" s="38"/>
      <c r="H27" s="38"/>
      <c r="I27" s="146"/>
      <c r="J27" s="38"/>
      <c r="K27" s="38"/>
      <c r="L27" s="147"/>
      <c r="S27" s="38"/>
      <c r="T27" s="38"/>
      <c r="U27" s="38"/>
      <c r="V27" s="38"/>
      <c r="W27" s="38"/>
      <c r="X27" s="38"/>
      <c r="Y27" s="38"/>
      <c r="Z27" s="38"/>
      <c r="AA27" s="38"/>
      <c r="AB27" s="38"/>
      <c r="AC27" s="38"/>
      <c r="AD27" s="38"/>
      <c r="AE27" s="38"/>
    </row>
    <row r="28" s="2" customFormat="1" ht="12" customHeight="1">
      <c r="A28" s="38"/>
      <c r="B28" s="44"/>
      <c r="C28" s="38"/>
      <c r="D28" s="144" t="s">
        <v>36</v>
      </c>
      <c r="E28" s="38"/>
      <c r="F28" s="38"/>
      <c r="G28" s="38"/>
      <c r="H28" s="38"/>
      <c r="I28" s="146"/>
      <c r="J28" s="38"/>
      <c r="K28" s="38"/>
      <c r="L28" s="147"/>
      <c r="S28" s="38"/>
      <c r="T28" s="38"/>
      <c r="U28" s="38"/>
      <c r="V28" s="38"/>
      <c r="W28" s="38"/>
      <c r="X28" s="38"/>
      <c r="Y28" s="38"/>
      <c r="Z28" s="38"/>
      <c r="AA28" s="38"/>
      <c r="AB28" s="38"/>
      <c r="AC28" s="38"/>
      <c r="AD28" s="38"/>
      <c r="AE28" s="38"/>
    </row>
    <row r="29" s="8" customFormat="1" ht="16.5" customHeight="1">
      <c r="A29" s="151"/>
      <c r="B29" s="152"/>
      <c r="C29" s="151"/>
      <c r="D29" s="151"/>
      <c r="E29" s="153" t="s">
        <v>19</v>
      </c>
      <c r="F29" s="153"/>
      <c r="G29" s="153"/>
      <c r="H29" s="153"/>
      <c r="I29" s="154"/>
      <c r="J29" s="151"/>
      <c r="K29" s="151"/>
      <c r="L29" s="155"/>
      <c r="S29" s="151"/>
      <c r="T29" s="151"/>
      <c r="U29" s="151"/>
      <c r="V29" s="151"/>
      <c r="W29" s="151"/>
      <c r="X29" s="151"/>
      <c r="Y29" s="151"/>
      <c r="Z29" s="151"/>
      <c r="AA29" s="151"/>
      <c r="AB29" s="151"/>
      <c r="AC29" s="151"/>
      <c r="AD29" s="151"/>
      <c r="AE29" s="151"/>
    </row>
    <row r="30" s="2" customFormat="1" ht="6.96" customHeight="1">
      <c r="A30" s="38"/>
      <c r="B30" s="44"/>
      <c r="C30" s="38"/>
      <c r="D30" s="38"/>
      <c r="E30" s="38"/>
      <c r="F30" s="38"/>
      <c r="G30" s="38"/>
      <c r="H30" s="38"/>
      <c r="I30" s="146"/>
      <c r="J30" s="38"/>
      <c r="K30" s="38"/>
      <c r="L30" s="147"/>
      <c r="S30" s="38"/>
      <c r="T30" s="38"/>
      <c r="U30" s="38"/>
      <c r="V30" s="38"/>
      <c r="W30" s="38"/>
      <c r="X30" s="38"/>
      <c r="Y30" s="38"/>
      <c r="Z30" s="38"/>
      <c r="AA30" s="38"/>
      <c r="AB30" s="38"/>
      <c r="AC30" s="38"/>
      <c r="AD30" s="38"/>
      <c r="AE30" s="38"/>
    </row>
    <row r="31" s="2" customFormat="1" ht="6.96" customHeight="1">
      <c r="A31" s="38"/>
      <c r="B31" s="44"/>
      <c r="C31" s="38"/>
      <c r="D31" s="156"/>
      <c r="E31" s="156"/>
      <c r="F31" s="156"/>
      <c r="G31" s="156"/>
      <c r="H31" s="156"/>
      <c r="I31" s="157"/>
      <c r="J31" s="156"/>
      <c r="K31" s="156"/>
      <c r="L31" s="147"/>
      <c r="S31" s="38"/>
      <c r="T31" s="38"/>
      <c r="U31" s="38"/>
      <c r="V31" s="38"/>
      <c r="W31" s="38"/>
      <c r="X31" s="38"/>
      <c r="Y31" s="38"/>
      <c r="Z31" s="38"/>
      <c r="AA31" s="38"/>
      <c r="AB31" s="38"/>
      <c r="AC31" s="38"/>
      <c r="AD31" s="38"/>
      <c r="AE31" s="38"/>
    </row>
    <row r="32" s="2" customFormat="1" ht="25.44" customHeight="1">
      <c r="A32" s="38"/>
      <c r="B32" s="44"/>
      <c r="C32" s="38"/>
      <c r="D32" s="158" t="s">
        <v>38</v>
      </c>
      <c r="E32" s="38"/>
      <c r="F32" s="38"/>
      <c r="G32" s="38"/>
      <c r="H32" s="38"/>
      <c r="I32" s="146"/>
      <c r="J32" s="159">
        <f>ROUND(J87, 2)</f>
        <v>0</v>
      </c>
      <c r="K32" s="38"/>
      <c r="L32" s="147"/>
      <c r="S32" s="38"/>
      <c r="T32" s="38"/>
      <c r="U32" s="38"/>
      <c r="V32" s="38"/>
      <c r="W32" s="38"/>
      <c r="X32" s="38"/>
      <c r="Y32" s="38"/>
      <c r="Z32" s="38"/>
      <c r="AA32" s="38"/>
      <c r="AB32" s="38"/>
      <c r="AC32" s="38"/>
      <c r="AD32" s="38"/>
      <c r="AE32" s="38"/>
    </row>
    <row r="33" s="2" customFormat="1" ht="6.96" customHeight="1">
      <c r="A33" s="38"/>
      <c r="B33" s="44"/>
      <c r="C33" s="38"/>
      <c r="D33" s="156"/>
      <c r="E33" s="156"/>
      <c r="F33" s="156"/>
      <c r="G33" s="156"/>
      <c r="H33" s="156"/>
      <c r="I33" s="157"/>
      <c r="J33" s="156"/>
      <c r="K33" s="156"/>
      <c r="L33" s="147"/>
      <c r="S33" s="38"/>
      <c r="T33" s="38"/>
      <c r="U33" s="38"/>
      <c r="V33" s="38"/>
      <c r="W33" s="38"/>
      <c r="X33" s="38"/>
      <c r="Y33" s="38"/>
      <c r="Z33" s="38"/>
      <c r="AA33" s="38"/>
      <c r="AB33" s="38"/>
      <c r="AC33" s="38"/>
      <c r="AD33" s="38"/>
      <c r="AE33" s="38"/>
    </row>
    <row r="34" s="2" customFormat="1" ht="14.4" customHeight="1">
      <c r="A34" s="38"/>
      <c r="B34" s="44"/>
      <c r="C34" s="38"/>
      <c r="D34" s="38"/>
      <c r="E34" s="38"/>
      <c r="F34" s="160" t="s">
        <v>40</v>
      </c>
      <c r="G34" s="38"/>
      <c r="H34" s="38"/>
      <c r="I34" s="161" t="s">
        <v>39</v>
      </c>
      <c r="J34" s="160" t="s">
        <v>41</v>
      </c>
      <c r="K34" s="38"/>
      <c r="L34" s="147"/>
      <c r="S34" s="38"/>
      <c r="T34" s="38"/>
      <c r="U34" s="38"/>
      <c r="V34" s="38"/>
      <c r="W34" s="38"/>
      <c r="X34" s="38"/>
      <c r="Y34" s="38"/>
      <c r="Z34" s="38"/>
      <c r="AA34" s="38"/>
      <c r="AB34" s="38"/>
      <c r="AC34" s="38"/>
      <c r="AD34" s="38"/>
      <c r="AE34" s="38"/>
    </row>
    <row r="35" s="2" customFormat="1" ht="14.4" customHeight="1">
      <c r="A35" s="38"/>
      <c r="B35" s="44"/>
      <c r="C35" s="38"/>
      <c r="D35" s="162" t="s">
        <v>42</v>
      </c>
      <c r="E35" s="144" t="s">
        <v>43</v>
      </c>
      <c r="F35" s="163">
        <f>ROUND((SUM(BE87:BE90)),  2)</f>
        <v>0</v>
      </c>
      <c r="G35" s="38"/>
      <c r="H35" s="38"/>
      <c r="I35" s="164">
        <v>0.20999999999999999</v>
      </c>
      <c r="J35" s="163">
        <f>ROUND(((SUM(BE87:BE90))*I35),  2)</f>
        <v>0</v>
      </c>
      <c r="K35" s="38"/>
      <c r="L35" s="147"/>
      <c r="S35" s="38"/>
      <c r="T35" s="38"/>
      <c r="U35" s="38"/>
      <c r="V35" s="38"/>
      <c r="W35" s="38"/>
      <c r="X35" s="38"/>
      <c r="Y35" s="38"/>
      <c r="Z35" s="38"/>
      <c r="AA35" s="38"/>
      <c r="AB35" s="38"/>
      <c r="AC35" s="38"/>
      <c r="AD35" s="38"/>
      <c r="AE35" s="38"/>
    </row>
    <row r="36" s="2" customFormat="1" ht="14.4" customHeight="1">
      <c r="A36" s="38"/>
      <c r="B36" s="44"/>
      <c r="C36" s="38"/>
      <c r="D36" s="38"/>
      <c r="E36" s="144" t="s">
        <v>44</v>
      </c>
      <c r="F36" s="163">
        <f>ROUND((SUM(BF87:BF90)),  2)</f>
        <v>0</v>
      </c>
      <c r="G36" s="38"/>
      <c r="H36" s="38"/>
      <c r="I36" s="164">
        <v>0.14999999999999999</v>
      </c>
      <c r="J36" s="163">
        <f>ROUND(((SUM(BF87:BF90))*I36),  2)</f>
        <v>0</v>
      </c>
      <c r="K36" s="38"/>
      <c r="L36" s="147"/>
      <c r="S36" s="38"/>
      <c r="T36" s="38"/>
      <c r="U36" s="38"/>
      <c r="V36" s="38"/>
      <c r="W36" s="38"/>
      <c r="X36" s="38"/>
      <c r="Y36" s="38"/>
      <c r="Z36" s="38"/>
      <c r="AA36" s="38"/>
      <c r="AB36" s="38"/>
      <c r="AC36" s="38"/>
      <c r="AD36" s="38"/>
      <c r="AE36" s="38"/>
    </row>
    <row r="37" hidden="1" s="2" customFormat="1" ht="14.4" customHeight="1">
      <c r="A37" s="38"/>
      <c r="B37" s="44"/>
      <c r="C37" s="38"/>
      <c r="D37" s="38"/>
      <c r="E37" s="144" t="s">
        <v>45</v>
      </c>
      <c r="F37" s="163">
        <f>ROUND((SUM(BG87:BG90)),  2)</f>
        <v>0</v>
      </c>
      <c r="G37" s="38"/>
      <c r="H37" s="38"/>
      <c r="I37" s="164">
        <v>0.20999999999999999</v>
      </c>
      <c r="J37" s="163">
        <f>0</f>
        <v>0</v>
      </c>
      <c r="K37" s="38"/>
      <c r="L37" s="147"/>
      <c r="S37" s="38"/>
      <c r="T37" s="38"/>
      <c r="U37" s="38"/>
      <c r="V37" s="38"/>
      <c r="W37" s="38"/>
      <c r="X37" s="38"/>
      <c r="Y37" s="38"/>
      <c r="Z37" s="38"/>
      <c r="AA37" s="38"/>
      <c r="AB37" s="38"/>
      <c r="AC37" s="38"/>
      <c r="AD37" s="38"/>
      <c r="AE37" s="38"/>
    </row>
    <row r="38" hidden="1" s="2" customFormat="1" ht="14.4" customHeight="1">
      <c r="A38" s="38"/>
      <c r="B38" s="44"/>
      <c r="C38" s="38"/>
      <c r="D38" s="38"/>
      <c r="E38" s="144" t="s">
        <v>46</v>
      </c>
      <c r="F38" s="163">
        <f>ROUND((SUM(BH87:BH90)),  2)</f>
        <v>0</v>
      </c>
      <c r="G38" s="38"/>
      <c r="H38" s="38"/>
      <c r="I38" s="164">
        <v>0.14999999999999999</v>
      </c>
      <c r="J38" s="163">
        <f>0</f>
        <v>0</v>
      </c>
      <c r="K38" s="38"/>
      <c r="L38" s="147"/>
      <c r="S38" s="38"/>
      <c r="T38" s="38"/>
      <c r="U38" s="38"/>
      <c r="V38" s="38"/>
      <c r="W38" s="38"/>
      <c r="X38" s="38"/>
      <c r="Y38" s="38"/>
      <c r="Z38" s="38"/>
      <c r="AA38" s="38"/>
      <c r="AB38" s="38"/>
      <c r="AC38" s="38"/>
      <c r="AD38" s="38"/>
      <c r="AE38" s="38"/>
    </row>
    <row r="39" hidden="1" s="2" customFormat="1" ht="14.4" customHeight="1">
      <c r="A39" s="38"/>
      <c r="B39" s="44"/>
      <c r="C39" s="38"/>
      <c r="D39" s="38"/>
      <c r="E39" s="144" t="s">
        <v>47</v>
      </c>
      <c r="F39" s="163">
        <f>ROUND((SUM(BI87:BI90)),  2)</f>
        <v>0</v>
      </c>
      <c r="G39" s="38"/>
      <c r="H39" s="38"/>
      <c r="I39" s="164">
        <v>0</v>
      </c>
      <c r="J39" s="163">
        <f>0</f>
        <v>0</v>
      </c>
      <c r="K39" s="38"/>
      <c r="L39" s="147"/>
      <c r="S39" s="38"/>
      <c r="T39" s="38"/>
      <c r="U39" s="38"/>
      <c r="V39" s="38"/>
      <c r="W39" s="38"/>
      <c r="X39" s="38"/>
      <c r="Y39" s="38"/>
      <c r="Z39" s="38"/>
      <c r="AA39" s="38"/>
      <c r="AB39" s="38"/>
      <c r="AC39" s="38"/>
      <c r="AD39" s="38"/>
      <c r="AE39" s="38"/>
    </row>
    <row r="40" s="2" customFormat="1" ht="6.96" customHeight="1">
      <c r="A40" s="38"/>
      <c r="B40" s="44"/>
      <c r="C40" s="38"/>
      <c r="D40" s="38"/>
      <c r="E40" s="38"/>
      <c r="F40" s="38"/>
      <c r="G40" s="38"/>
      <c r="H40" s="38"/>
      <c r="I40" s="146"/>
      <c r="J40" s="38"/>
      <c r="K40" s="38"/>
      <c r="L40" s="147"/>
      <c r="S40" s="38"/>
      <c r="T40" s="38"/>
      <c r="U40" s="38"/>
      <c r="V40" s="38"/>
      <c r="W40" s="38"/>
      <c r="X40" s="38"/>
      <c r="Y40" s="38"/>
      <c r="Z40" s="38"/>
      <c r="AA40" s="38"/>
      <c r="AB40" s="38"/>
      <c r="AC40" s="38"/>
      <c r="AD40" s="38"/>
      <c r="AE40" s="38"/>
    </row>
    <row r="41" s="2" customFormat="1" ht="25.44" customHeight="1">
      <c r="A41" s="38"/>
      <c r="B41" s="44"/>
      <c r="C41" s="165"/>
      <c r="D41" s="166" t="s">
        <v>48</v>
      </c>
      <c r="E41" s="167"/>
      <c r="F41" s="167"/>
      <c r="G41" s="168" t="s">
        <v>49</v>
      </c>
      <c r="H41" s="169" t="s">
        <v>50</v>
      </c>
      <c r="I41" s="170"/>
      <c r="J41" s="171">
        <f>SUM(J32:J39)</f>
        <v>0</v>
      </c>
      <c r="K41" s="172"/>
      <c r="L41" s="147"/>
      <c r="S41" s="38"/>
      <c r="T41" s="38"/>
      <c r="U41" s="38"/>
      <c r="V41" s="38"/>
      <c r="W41" s="38"/>
      <c r="X41" s="38"/>
      <c r="Y41" s="38"/>
      <c r="Z41" s="38"/>
      <c r="AA41" s="38"/>
      <c r="AB41" s="38"/>
      <c r="AC41" s="38"/>
      <c r="AD41" s="38"/>
      <c r="AE41" s="38"/>
    </row>
    <row r="42" s="2" customFormat="1" ht="14.4" customHeight="1">
      <c r="A42" s="38"/>
      <c r="B42" s="173"/>
      <c r="C42" s="174"/>
      <c r="D42" s="174"/>
      <c r="E42" s="174"/>
      <c r="F42" s="174"/>
      <c r="G42" s="174"/>
      <c r="H42" s="174"/>
      <c r="I42" s="175"/>
      <c r="J42" s="174"/>
      <c r="K42" s="174"/>
      <c r="L42" s="147"/>
      <c r="S42" s="38"/>
      <c r="T42" s="38"/>
      <c r="U42" s="38"/>
      <c r="V42" s="38"/>
      <c r="W42" s="38"/>
      <c r="X42" s="38"/>
      <c r="Y42" s="38"/>
      <c r="Z42" s="38"/>
      <c r="AA42" s="38"/>
      <c r="AB42" s="38"/>
      <c r="AC42" s="38"/>
      <c r="AD42" s="38"/>
      <c r="AE42" s="38"/>
    </row>
    <row r="46" s="2" customFormat="1" ht="6.96" customHeight="1">
      <c r="A46" s="38"/>
      <c r="B46" s="176"/>
      <c r="C46" s="177"/>
      <c r="D46" s="177"/>
      <c r="E46" s="177"/>
      <c r="F46" s="177"/>
      <c r="G46" s="177"/>
      <c r="H46" s="177"/>
      <c r="I46" s="178"/>
      <c r="J46" s="177"/>
      <c r="K46" s="177"/>
      <c r="L46" s="147"/>
      <c r="S46" s="38"/>
      <c r="T46" s="38"/>
      <c r="U46" s="38"/>
      <c r="V46" s="38"/>
      <c r="W46" s="38"/>
      <c r="X46" s="38"/>
      <c r="Y46" s="38"/>
      <c r="Z46" s="38"/>
      <c r="AA46" s="38"/>
      <c r="AB46" s="38"/>
      <c r="AC46" s="38"/>
      <c r="AD46" s="38"/>
      <c r="AE46" s="38"/>
    </row>
    <row r="47" s="2" customFormat="1" ht="24.96" customHeight="1">
      <c r="A47" s="38"/>
      <c r="B47" s="39"/>
      <c r="C47" s="23" t="s">
        <v>113</v>
      </c>
      <c r="D47" s="40"/>
      <c r="E47" s="40"/>
      <c r="F47" s="40"/>
      <c r="G47" s="40"/>
      <c r="H47" s="40"/>
      <c r="I47" s="146"/>
      <c r="J47" s="40"/>
      <c r="K47" s="40"/>
      <c r="L47" s="147"/>
      <c r="S47" s="38"/>
      <c r="T47" s="38"/>
      <c r="U47" s="38"/>
      <c r="V47" s="38"/>
      <c r="W47" s="38"/>
      <c r="X47" s="38"/>
      <c r="Y47" s="38"/>
      <c r="Z47" s="38"/>
      <c r="AA47" s="38"/>
      <c r="AB47" s="38"/>
      <c r="AC47" s="38"/>
      <c r="AD47" s="38"/>
      <c r="AE47" s="38"/>
    </row>
    <row r="48" s="2" customFormat="1" ht="6.96" customHeight="1">
      <c r="A48" s="38"/>
      <c r="B48" s="39"/>
      <c r="C48" s="40"/>
      <c r="D48" s="40"/>
      <c r="E48" s="40"/>
      <c r="F48" s="40"/>
      <c r="G48" s="40"/>
      <c r="H48" s="40"/>
      <c r="I48" s="146"/>
      <c r="J48" s="40"/>
      <c r="K48" s="40"/>
      <c r="L48" s="147"/>
      <c r="S48" s="38"/>
      <c r="T48" s="38"/>
      <c r="U48" s="38"/>
      <c r="V48" s="38"/>
      <c r="W48" s="38"/>
      <c r="X48" s="38"/>
      <c r="Y48" s="38"/>
      <c r="Z48" s="38"/>
      <c r="AA48" s="38"/>
      <c r="AB48" s="38"/>
      <c r="AC48" s="38"/>
      <c r="AD48" s="38"/>
      <c r="AE48" s="38"/>
    </row>
    <row r="49" s="2" customFormat="1" ht="12" customHeight="1">
      <c r="A49" s="38"/>
      <c r="B49" s="39"/>
      <c r="C49" s="32" t="s">
        <v>16</v>
      </c>
      <c r="D49" s="40"/>
      <c r="E49" s="40"/>
      <c r="F49" s="40"/>
      <c r="G49" s="40"/>
      <c r="H49" s="40"/>
      <c r="I49" s="146"/>
      <c r="J49" s="40"/>
      <c r="K49" s="40"/>
      <c r="L49" s="147"/>
      <c r="S49" s="38"/>
      <c r="T49" s="38"/>
      <c r="U49" s="38"/>
      <c r="V49" s="38"/>
      <c r="W49" s="38"/>
      <c r="X49" s="38"/>
      <c r="Y49" s="38"/>
      <c r="Z49" s="38"/>
      <c r="AA49" s="38"/>
      <c r="AB49" s="38"/>
      <c r="AC49" s="38"/>
      <c r="AD49" s="38"/>
      <c r="AE49" s="38"/>
    </row>
    <row r="50" s="2" customFormat="1" ht="16.5" customHeight="1">
      <c r="A50" s="38"/>
      <c r="B50" s="39"/>
      <c r="C50" s="40"/>
      <c r="D50" s="40"/>
      <c r="E50" s="179" t="str">
        <f>E7</f>
        <v>Střední škola chovu koní a jezdectví Kladruby nad Labem</v>
      </c>
      <c r="F50" s="32"/>
      <c r="G50" s="32"/>
      <c r="H50" s="32"/>
      <c r="I50" s="146"/>
      <c r="J50" s="40"/>
      <c r="K50" s="40"/>
      <c r="L50" s="147"/>
      <c r="S50" s="38"/>
      <c r="T50" s="38"/>
      <c r="U50" s="38"/>
      <c r="V50" s="38"/>
      <c r="W50" s="38"/>
      <c r="X50" s="38"/>
      <c r="Y50" s="38"/>
      <c r="Z50" s="38"/>
      <c r="AA50" s="38"/>
      <c r="AB50" s="38"/>
      <c r="AC50" s="38"/>
      <c r="AD50" s="38"/>
      <c r="AE50" s="38"/>
    </row>
    <row r="51" s="1" customFormat="1" ht="12" customHeight="1">
      <c r="B51" s="21"/>
      <c r="C51" s="32" t="s">
        <v>109</v>
      </c>
      <c r="D51" s="22"/>
      <c r="E51" s="22"/>
      <c r="F51" s="22"/>
      <c r="G51" s="22"/>
      <c r="H51" s="22"/>
      <c r="I51" s="138"/>
      <c r="J51" s="22"/>
      <c r="K51" s="22"/>
      <c r="L51" s="20"/>
    </row>
    <row r="52" s="2" customFormat="1" ht="16.5" customHeight="1">
      <c r="A52" s="38"/>
      <c r="B52" s="39"/>
      <c r="C52" s="40"/>
      <c r="D52" s="40"/>
      <c r="E52" s="179" t="s">
        <v>110</v>
      </c>
      <c r="F52" s="40"/>
      <c r="G52" s="40"/>
      <c r="H52" s="40"/>
      <c r="I52" s="146"/>
      <c r="J52" s="40"/>
      <c r="K52" s="40"/>
      <c r="L52" s="147"/>
      <c r="S52" s="38"/>
      <c r="T52" s="38"/>
      <c r="U52" s="38"/>
      <c r="V52" s="38"/>
      <c r="W52" s="38"/>
      <c r="X52" s="38"/>
      <c r="Y52" s="38"/>
      <c r="Z52" s="38"/>
      <c r="AA52" s="38"/>
      <c r="AB52" s="38"/>
      <c r="AC52" s="38"/>
      <c r="AD52" s="38"/>
      <c r="AE52" s="38"/>
    </row>
    <row r="53" s="2" customFormat="1" ht="12" customHeight="1">
      <c r="A53" s="38"/>
      <c r="B53" s="39"/>
      <c r="C53" s="32" t="s">
        <v>111</v>
      </c>
      <c r="D53" s="40"/>
      <c r="E53" s="40"/>
      <c r="F53" s="40"/>
      <c r="G53" s="40"/>
      <c r="H53" s="40"/>
      <c r="I53" s="146"/>
      <c r="J53" s="40"/>
      <c r="K53" s="40"/>
      <c r="L53" s="147"/>
      <c r="S53" s="38"/>
      <c r="T53" s="38"/>
      <c r="U53" s="38"/>
      <c r="V53" s="38"/>
      <c r="W53" s="38"/>
      <c r="X53" s="38"/>
      <c r="Y53" s="38"/>
      <c r="Z53" s="38"/>
      <c r="AA53" s="38"/>
      <c r="AB53" s="38"/>
      <c r="AC53" s="38"/>
      <c r="AD53" s="38"/>
      <c r="AE53" s="38"/>
    </row>
    <row r="54" s="2" customFormat="1" ht="16.5" customHeight="1">
      <c r="A54" s="38"/>
      <c r="B54" s="39"/>
      <c r="C54" s="40"/>
      <c r="D54" s="40"/>
      <c r="E54" s="69" t="str">
        <f>E11</f>
        <v>b - Zdravotně technické instalace</v>
      </c>
      <c r="F54" s="40"/>
      <c r="G54" s="40"/>
      <c r="H54" s="40"/>
      <c r="I54" s="146"/>
      <c r="J54" s="40"/>
      <c r="K54" s="40"/>
      <c r="L54" s="147"/>
      <c r="S54" s="38"/>
      <c r="T54" s="38"/>
      <c r="U54" s="38"/>
      <c r="V54" s="38"/>
      <c r="W54" s="38"/>
      <c r="X54" s="38"/>
      <c r="Y54" s="38"/>
      <c r="Z54" s="38"/>
      <c r="AA54" s="38"/>
      <c r="AB54" s="38"/>
      <c r="AC54" s="38"/>
      <c r="AD54" s="38"/>
      <c r="AE54" s="38"/>
    </row>
    <row r="55" s="2" customFormat="1" ht="6.96" customHeight="1">
      <c r="A55" s="38"/>
      <c r="B55" s="39"/>
      <c r="C55" s="40"/>
      <c r="D55" s="40"/>
      <c r="E55" s="40"/>
      <c r="F55" s="40"/>
      <c r="G55" s="40"/>
      <c r="H55" s="40"/>
      <c r="I55" s="146"/>
      <c r="J55" s="40"/>
      <c r="K55" s="40"/>
      <c r="L55" s="147"/>
      <c r="S55" s="38"/>
      <c r="T55" s="38"/>
      <c r="U55" s="38"/>
      <c r="V55" s="38"/>
      <c r="W55" s="38"/>
      <c r="X55" s="38"/>
      <c r="Y55" s="38"/>
      <c r="Z55" s="38"/>
      <c r="AA55" s="38"/>
      <c r="AB55" s="38"/>
      <c r="AC55" s="38"/>
      <c r="AD55" s="38"/>
      <c r="AE55" s="38"/>
    </row>
    <row r="56" s="2" customFormat="1" ht="12" customHeight="1">
      <c r="A56" s="38"/>
      <c r="B56" s="39"/>
      <c r="C56" s="32" t="s">
        <v>21</v>
      </c>
      <c r="D56" s="40"/>
      <c r="E56" s="40"/>
      <c r="F56" s="27" t="str">
        <f>F14</f>
        <v>Kladruby nad Labem</v>
      </c>
      <c r="G56" s="40"/>
      <c r="H56" s="40"/>
      <c r="I56" s="149" t="s">
        <v>23</v>
      </c>
      <c r="J56" s="72" t="str">
        <f>IF(J14="","",J14)</f>
        <v>13. 12. 2019</v>
      </c>
      <c r="K56" s="40"/>
      <c r="L56" s="147"/>
      <c r="S56" s="38"/>
      <c r="T56" s="38"/>
      <c r="U56" s="38"/>
      <c r="V56" s="38"/>
      <c r="W56" s="38"/>
      <c r="X56" s="38"/>
      <c r="Y56" s="38"/>
      <c r="Z56" s="38"/>
      <c r="AA56" s="38"/>
      <c r="AB56" s="38"/>
      <c r="AC56" s="38"/>
      <c r="AD56" s="38"/>
      <c r="AE56" s="38"/>
    </row>
    <row r="57" s="2" customFormat="1" ht="6.96" customHeight="1">
      <c r="A57" s="38"/>
      <c r="B57" s="39"/>
      <c r="C57" s="40"/>
      <c r="D57" s="40"/>
      <c r="E57" s="40"/>
      <c r="F57" s="40"/>
      <c r="G57" s="40"/>
      <c r="H57" s="40"/>
      <c r="I57" s="146"/>
      <c r="J57" s="40"/>
      <c r="K57" s="40"/>
      <c r="L57" s="147"/>
      <c r="S57" s="38"/>
      <c r="T57" s="38"/>
      <c r="U57" s="38"/>
      <c r="V57" s="38"/>
      <c r="W57" s="38"/>
      <c r="X57" s="38"/>
      <c r="Y57" s="38"/>
      <c r="Z57" s="38"/>
      <c r="AA57" s="38"/>
      <c r="AB57" s="38"/>
      <c r="AC57" s="38"/>
      <c r="AD57" s="38"/>
      <c r="AE57" s="38"/>
    </row>
    <row r="58" s="2" customFormat="1" ht="27.9" customHeight="1">
      <c r="A58" s="38"/>
      <c r="B58" s="39"/>
      <c r="C58" s="32" t="s">
        <v>25</v>
      </c>
      <c r="D58" s="40"/>
      <c r="E58" s="40"/>
      <c r="F58" s="27" t="str">
        <f>E17</f>
        <v>Pardubický kraj</v>
      </c>
      <c r="G58" s="40"/>
      <c r="H58" s="40"/>
      <c r="I58" s="149" t="s">
        <v>31</v>
      </c>
      <c r="J58" s="36" t="str">
        <f>E23</f>
        <v>PPP, spo. s r.o., Pardubice</v>
      </c>
      <c r="K58" s="40"/>
      <c r="L58" s="147"/>
      <c r="S58" s="38"/>
      <c r="T58" s="38"/>
      <c r="U58" s="38"/>
      <c r="V58" s="38"/>
      <c r="W58" s="38"/>
      <c r="X58" s="38"/>
      <c r="Y58" s="38"/>
      <c r="Z58" s="38"/>
      <c r="AA58" s="38"/>
      <c r="AB58" s="38"/>
      <c r="AC58" s="38"/>
      <c r="AD58" s="38"/>
      <c r="AE58" s="38"/>
    </row>
    <row r="59" s="2" customFormat="1" ht="15.15" customHeight="1">
      <c r="A59" s="38"/>
      <c r="B59" s="39"/>
      <c r="C59" s="32" t="s">
        <v>29</v>
      </c>
      <c r="D59" s="40"/>
      <c r="E59" s="40"/>
      <c r="F59" s="27" t="str">
        <f>IF(E20="","",E20)</f>
        <v>Vyplň údaj</v>
      </c>
      <c r="G59" s="40"/>
      <c r="H59" s="40"/>
      <c r="I59" s="149" t="s">
        <v>34</v>
      </c>
      <c r="J59" s="36" t="str">
        <f>E26</f>
        <v xml:space="preserve"> </v>
      </c>
      <c r="K59" s="40"/>
      <c r="L59" s="147"/>
      <c r="S59" s="38"/>
      <c r="T59" s="38"/>
      <c r="U59" s="38"/>
      <c r="V59" s="38"/>
      <c r="W59" s="38"/>
      <c r="X59" s="38"/>
      <c r="Y59" s="38"/>
      <c r="Z59" s="38"/>
      <c r="AA59" s="38"/>
      <c r="AB59" s="38"/>
      <c r="AC59" s="38"/>
      <c r="AD59" s="38"/>
      <c r="AE59" s="38"/>
    </row>
    <row r="60" s="2" customFormat="1" ht="10.32" customHeight="1">
      <c r="A60" s="38"/>
      <c r="B60" s="39"/>
      <c r="C60" s="40"/>
      <c r="D60" s="40"/>
      <c r="E60" s="40"/>
      <c r="F60" s="40"/>
      <c r="G60" s="40"/>
      <c r="H60" s="40"/>
      <c r="I60" s="146"/>
      <c r="J60" s="40"/>
      <c r="K60" s="40"/>
      <c r="L60" s="147"/>
      <c r="S60" s="38"/>
      <c r="T60" s="38"/>
      <c r="U60" s="38"/>
      <c r="V60" s="38"/>
      <c r="W60" s="38"/>
      <c r="X60" s="38"/>
      <c r="Y60" s="38"/>
      <c r="Z60" s="38"/>
      <c r="AA60" s="38"/>
      <c r="AB60" s="38"/>
      <c r="AC60" s="38"/>
      <c r="AD60" s="38"/>
      <c r="AE60" s="38"/>
    </row>
    <row r="61" s="2" customFormat="1" ht="29.28" customHeight="1">
      <c r="A61" s="38"/>
      <c r="B61" s="39"/>
      <c r="C61" s="180" t="s">
        <v>114</v>
      </c>
      <c r="D61" s="181"/>
      <c r="E61" s="181"/>
      <c r="F61" s="181"/>
      <c r="G61" s="181"/>
      <c r="H61" s="181"/>
      <c r="I61" s="182"/>
      <c r="J61" s="183" t="s">
        <v>115</v>
      </c>
      <c r="K61" s="181"/>
      <c r="L61" s="147"/>
      <c r="S61" s="38"/>
      <c r="T61" s="38"/>
      <c r="U61" s="38"/>
      <c r="V61" s="38"/>
      <c r="W61" s="38"/>
      <c r="X61" s="38"/>
      <c r="Y61" s="38"/>
      <c r="Z61" s="38"/>
      <c r="AA61" s="38"/>
      <c r="AB61" s="38"/>
      <c r="AC61" s="38"/>
      <c r="AD61" s="38"/>
      <c r="AE61" s="38"/>
    </row>
    <row r="62" s="2" customFormat="1" ht="10.32" customHeight="1">
      <c r="A62" s="38"/>
      <c r="B62" s="39"/>
      <c r="C62" s="40"/>
      <c r="D62" s="40"/>
      <c r="E62" s="40"/>
      <c r="F62" s="40"/>
      <c r="G62" s="40"/>
      <c r="H62" s="40"/>
      <c r="I62" s="146"/>
      <c r="J62" s="40"/>
      <c r="K62" s="40"/>
      <c r="L62" s="147"/>
      <c r="S62" s="38"/>
      <c r="T62" s="38"/>
      <c r="U62" s="38"/>
      <c r="V62" s="38"/>
      <c r="W62" s="38"/>
      <c r="X62" s="38"/>
      <c r="Y62" s="38"/>
      <c r="Z62" s="38"/>
      <c r="AA62" s="38"/>
      <c r="AB62" s="38"/>
      <c r="AC62" s="38"/>
      <c r="AD62" s="38"/>
      <c r="AE62" s="38"/>
    </row>
    <row r="63" s="2" customFormat="1" ht="22.8" customHeight="1">
      <c r="A63" s="38"/>
      <c r="B63" s="39"/>
      <c r="C63" s="184" t="s">
        <v>70</v>
      </c>
      <c r="D63" s="40"/>
      <c r="E63" s="40"/>
      <c r="F63" s="40"/>
      <c r="G63" s="40"/>
      <c r="H63" s="40"/>
      <c r="I63" s="146"/>
      <c r="J63" s="102">
        <f>J87</f>
        <v>0</v>
      </c>
      <c r="K63" s="40"/>
      <c r="L63" s="147"/>
      <c r="S63" s="38"/>
      <c r="T63" s="38"/>
      <c r="U63" s="38"/>
      <c r="V63" s="38"/>
      <c r="W63" s="38"/>
      <c r="X63" s="38"/>
      <c r="Y63" s="38"/>
      <c r="Z63" s="38"/>
      <c r="AA63" s="38"/>
      <c r="AB63" s="38"/>
      <c r="AC63" s="38"/>
      <c r="AD63" s="38"/>
      <c r="AE63" s="38"/>
      <c r="AU63" s="17" t="s">
        <v>116</v>
      </c>
    </row>
    <row r="64" s="9" customFormat="1" ht="24.96" customHeight="1">
      <c r="A64" s="9"/>
      <c r="B64" s="185"/>
      <c r="C64" s="186"/>
      <c r="D64" s="187" t="s">
        <v>123</v>
      </c>
      <c r="E64" s="188"/>
      <c r="F64" s="188"/>
      <c r="G64" s="188"/>
      <c r="H64" s="188"/>
      <c r="I64" s="189"/>
      <c r="J64" s="190">
        <f>J88</f>
        <v>0</v>
      </c>
      <c r="K64" s="186"/>
      <c r="L64" s="191"/>
      <c r="S64" s="9"/>
      <c r="T64" s="9"/>
      <c r="U64" s="9"/>
      <c r="V64" s="9"/>
      <c r="W64" s="9"/>
      <c r="X64" s="9"/>
      <c r="Y64" s="9"/>
      <c r="Z64" s="9"/>
      <c r="AA64" s="9"/>
      <c r="AB64" s="9"/>
      <c r="AC64" s="9"/>
      <c r="AD64" s="9"/>
      <c r="AE64" s="9"/>
    </row>
    <row r="65" s="10" customFormat="1" ht="19.92" customHeight="1">
      <c r="A65" s="10"/>
      <c r="B65" s="192"/>
      <c r="C65" s="125"/>
      <c r="D65" s="193" t="s">
        <v>281</v>
      </c>
      <c r="E65" s="194"/>
      <c r="F65" s="194"/>
      <c r="G65" s="194"/>
      <c r="H65" s="194"/>
      <c r="I65" s="195"/>
      <c r="J65" s="196">
        <f>J89</f>
        <v>0</v>
      </c>
      <c r="K65" s="125"/>
      <c r="L65" s="197"/>
      <c r="S65" s="10"/>
      <c r="T65" s="10"/>
      <c r="U65" s="10"/>
      <c r="V65" s="10"/>
      <c r="W65" s="10"/>
      <c r="X65" s="10"/>
      <c r="Y65" s="10"/>
      <c r="Z65" s="10"/>
      <c r="AA65" s="10"/>
      <c r="AB65" s="10"/>
      <c r="AC65" s="10"/>
      <c r="AD65" s="10"/>
      <c r="AE65" s="10"/>
    </row>
    <row r="66" s="2" customFormat="1" ht="21.84" customHeight="1">
      <c r="A66" s="38"/>
      <c r="B66" s="39"/>
      <c r="C66" s="40"/>
      <c r="D66" s="40"/>
      <c r="E66" s="40"/>
      <c r="F66" s="40"/>
      <c r="G66" s="40"/>
      <c r="H66" s="40"/>
      <c r="I66" s="146"/>
      <c r="J66" s="40"/>
      <c r="K66" s="40"/>
      <c r="L66" s="147"/>
      <c r="S66" s="38"/>
      <c r="T66" s="38"/>
      <c r="U66" s="38"/>
      <c r="V66" s="38"/>
      <c r="W66" s="38"/>
      <c r="X66" s="38"/>
      <c r="Y66" s="38"/>
      <c r="Z66" s="38"/>
      <c r="AA66" s="38"/>
      <c r="AB66" s="38"/>
      <c r="AC66" s="38"/>
      <c r="AD66" s="38"/>
      <c r="AE66" s="38"/>
    </row>
    <row r="67" s="2" customFormat="1" ht="6.96" customHeight="1">
      <c r="A67" s="38"/>
      <c r="B67" s="59"/>
      <c r="C67" s="60"/>
      <c r="D67" s="60"/>
      <c r="E67" s="60"/>
      <c r="F67" s="60"/>
      <c r="G67" s="60"/>
      <c r="H67" s="60"/>
      <c r="I67" s="175"/>
      <c r="J67" s="60"/>
      <c r="K67" s="60"/>
      <c r="L67" s="147"/>
      <c r="S67" s="38"/>
      <c r="T67" s="38"/>
      <c r="U67" s="38"/>
      <c r="V67" s="38"/>
      <c r="W67" s="38"/>
      <c r="X67" s="38"/>
      <c r="Y67" s="38"/>
      <c r="Z67" s="38"/>
      <c r="AA67" s="38"/>
      <c r="AB67" s="38"/>
      <c r="AC67" s="38"/>
      <c r="AD67" s="38"/>
      <c r="AE67" s="38"/>
    </row>
    <row r="71" s="2" customFormat="1" ht="6.96" customHeight="1">
      <c r="A71" s="38"/>
      <c r="B71" s="61"/>
      <c r="C71" s="62"/>
      <c r="D71" s="62"/>
      <c r="E71" s="62"/>
      <c r="F71" s="62"/>
      <c r="G71" s="62"/>
      <c r="H71" s="62"/>
      <c r="I71" s="178"/>
      <c r="J71" s="62"/>
      <c r="K71" s="62"/>
      <c r="L71" s="147"/>
      <c r="S71" s="38"/>
      <c r="T71" s="38"/>
      <c r="U71" s="38"/>
      <c r="V71" s="38"/>
      <c r="W71" s="38"/>
      <c r="X71" s="38"/>
      <c r="Y71" s="38"/>
      <c r="Z71" s="38"/>
      <c r="AA71" s="38"/>
      <c r="AB71" s="38"/>
      <c r="AC71" s="38"/>
      <c r="AD71" s="38"/>
      <c r="AE71" s="38"/>
    </row>
    <row r="72" s="2" customFormat="1" ht="24.96" customHeight="1">
      <c r="A72" s="38"/>
      <c r="B72" s="39"/>
      <c r="C72" s="23" t="s">
        <v>126</v>
      </c>
      <c r="D72" s="40"/>
      <c r="E72" s="40"/>
      <c r="F72" s="40"/>
      <c r="G72" s="40"/>
      <c r="H72" s="40"/>
      <c r="I72" s="146"/>
      <c r="J72" s="40"/>
      <c r="K72" s="40"/>
      <c r="L72" s="147"/>
      <c r="S72" s="38"/>
      <c r="T72" s="38"/>
      <c r="U72" s="38"/>
      <c r="V72" s="38"/>
      <c r="W72" s="38"/>
      <c r="X72" s="38"/>
      <c r="Y72" s="38"/>
      <c r="Z72" s="38"/>
      <c r="AA72" s="38"/>
      <c r="AB72" s="38"/>
      <c r="AC72" s="38"/>
      <c r="AD72" s="38"/>
      <c r="AE72" s="38"/>
    </row>
    <row r="73" s="2" customFormat="1" ht="6.96" customHeight="1">
      <c r="A73" s="38"/>
      <c r="B73" s="39"/>
      <c r="C73" s="40"/>
      <c r="D73" s="40"/>
      <c r="E73" s="40"/>
      <c r="F73" s="40"/>
      <c r="G73" s="40"/>
      <c r="H73" s="40"/>
      <c r="I73" s="146"/>
      <c r="J73" s="40"/>
      <c r="K73" s="40"/>
      <c r="L73" s="147"/>
      <c r="S73" s="38"/>
      <c r="T73" s="38"/>
      <c r="U73" s="38"/>
      <c r="V73" s="38"/>
      <c r="W73" s="38"/>
      <c r="X73" s="38"/>
      <c r="Y73" s="38"/>
      <c r="Z73" s="38"/>
      <c r="AA73" s="38"/>
      <c r="AB73" s="38"/>
      <c r="AC73" s="38"/>
      <c r="AD73" s="38"/>
      <c r="AE73" s="38"/>
    </row>
    <row r="74" s="2" customFormat="1" ht="12" customHeight="1">
      <c r="A74" s="38"/>
      <c r="B74" s="39"/>
      <c r="C74" s="32" t="s">
        <v>16</v>
      </c>
      <c r="D74" s="40"/>
      <c r="E74" s="40"/>
      <c r="F74" s="40"/>
      <c r="G74" s="40"/>
      <c r="H74" s="40"/>
      <c r="I74" s="146"/>
      <c r="J74" s="40"/>
      <c r="K74" s="40"/>
      <c r="L74" s="147"/>
      <c r="S74" s="38"/>
      <c r="T74" s="38"/>
      <c r="U74" s="38"/>
      <c r="V74" s="38"/>
      <c r="W74" s="38"/>
      <c r="X74" s="38"/>
      <c r="Y74" s="38"/>
      <c r="Z74" s="38"/>
      <c r="AA74" s="38"/>
      <c r="AB74" s="38"/>
      <c r="AC74" s="38"/>
      <c r="AD74" s="38"/>
      <c r="AE74" s="38"/>
    </row>
    <row r="75" s="2" customFormat="1" ht="16.5" customHeight="1">
      <c r="A75" s="38"/>
      <c r="B75" s="39"/>
      <c r="C75" s="40"/>
      <c r="D75" s="40"/>
      <c r="E75" s="179" t="str">
        <f>E7</f>
        <v>Střední škola chovu koní a jezdectví Kladruby nad Labem</v>
      </c>
      <c r="F75" s="32"/>
      <c r="G75" s="32"/>
      <c r="H75" s="32"/>
      <c r="I75" s="146"/>
      <c r="J75" s="40"/>
      <c r="K75" s="40"/>
      <c r="L75" s="147"/>
      <c r="S75" s="38"/>
      <c r="T75" s="38"/>
      <c r="U75" s="38"/>
      <c r="V75" s="38"/>
      <c r="W75" s="38"/>
      <c r="X75" s="38"/>
      <c r="Y75" s="38"/>
      <c r="Z75" s="38"/>
      <c r="AA75" s="38"/>
      <c r="AB75" s="38"/>
      <c r="AC75" s="38"/>
      <c r="AD75" s="38"/>
      <c r="AE75" s="38"/>
    </row>
    <row r="76" s="1" customFormat="1" ht="12" customHeight="1">
      <c r="B76" s="21"/>
      <c r="C76" s="32" t="s">
        <v>109</v>
      </c>
      <c r="D76" s="22"/>
      <c r="E76" s="22"/>
      <c r="F76" s="22"/>
      <c r="G76" s="22"/>
      <c r="H76" s="22"/>
      <c r="I76" s="138"/>
      <c r="J76" s="22"/>
      <c r="K76" s="22"/>
      <c r="L76" s="20"/>
    </row>
    <row r="77" s="2" customFormat="1" ht="16.5" customHeight="1">
      <c r="A77" s="38"/>
      <c r="B77" s="39"/>
      <c r="C77" s="40"/>
      <c r="D77" s="40"/>
      <c r="E77" s="179" t="s">
        <v>110</v>
      </c>
      <c r="F77" s="40"/>
      <c r="G77" s="40"/>
      <c r="H77" s="40"/>
      <c r="I77" s="146"/>
      <c r="J77" s="40"/>
      <c r="K77" s="40"/>
      <c r="L77" s="147"/>
      <c r="S77" s="38"/>
      <c r="T77" s="38"/>
      <c r="U77" s="38"/>
      <c r="V77" s="38"/>
      <c r="W77" s="38"/>
      <c r="X77" s="38"/>
      <c r="Y77" s="38"/>
      <c r="Z77" s="38"/>
      <c r="AA77" s="38"/>
      <c r="AB77" s="38"/>
      <c r="AC77" s="38"/>
      <c r="AD77" s="38"/>
      <c r="AE77" s="38"/>
    </row>
    <row r="78" s="2" customFormat="1" ht="12" customHeight="1">
      <c r="A78" s="38"/>
      <c r="B78" s="39"/>
      <c r="C78" s="32" t="s">
        <v>111</v>
      </c>
      <c r="D78" s="40"/>
      <c r="E78" s="40"/>
      <c r="F78" s="40"/>
      <c r="G78" s="40"/>
      <c r="H78" s="40"/>
      <c r="I78" s="146"/>
      <c r="J78" s="40"/>
      <c r="K78" s="40"/>
      <c r="L78" s="147"/>
      <c r="S78" s="38"/>
      <c r="T78" s="38"/>
      <c r="U78" s="38"/>
      <c r="V78" s="38"/>
      <c r="W78" s="38"/>
      <c r="X78" s="38"/>
      <c r="Y78" s="38"/>
      <c r="Z78" s="38"/>
      <c r="AA78" s="38"/>
      <c r="AB78" s="38"/>
      <c r="AC78" s="38"/>
      <c r="AD78" s="38"/>
      <c r="AE78" s="38"/>
    </row>
    <row r="79" s="2" customFormat="1" ht="16.5" customHeight="1">
      <c r="A79" s="38"/>
      <c r="B79" s="39"/>
      <c r="C79" s="40"/>
      <c r="D79" s="40"/>
      <c r="E79" s="69" t="str">
        <f>E11</f>
        <v>b - Zdravotně technické instalace</v>
      </c>
      <c r="F79" s="40"/>
      <c r="G79" s="40"/>
      <c r="H79" s="40"/>
      <c r="I79" s="146"/>
      <c r="J79" s="40"/>
      <c r="K79" s="40"/>
      <c r="L79" s="147"/>
      <c r="S79" s="38"/>
      <c r="T79" s="38"/>
      <c r="U79" s="38"/>
      <c r="V79" s="38"/>
      <c r="W79" s="38"/>
      <c r="X79" s="38"/>
      <c r="Y79" s="38"/>
      <c r="Z79" s="38"/>
      <c r="AA79" s="38"/>
      <c r="AB79" s="38"/>
      <c r="AC79" s="38"/>
      <c r="AD79" s="38"/>
      <c r="AE79" s="38"/>
    </row>
    <row r="80" s="2" customFormat="1" ht="6.96" customHeight="1">
      <c r="A80" s="38"/>
      <c r="B80" s="39"/>
      <c r="C80" s="40"/>
      <c r="D80" s="40"/>
      <c r="E80" s="40"/>
      <c r="F80" s="40"/>
      <c r="G80" s="40"/>
      <c r="H80" s="40"/>
      <c r="I80" s="146"/>
      <c r="J80" s="40"/>
      <c r="K80" s="40"/>
      <c r="L80" s="147"/>
      <c r="S80" s="38"/>
      <c r="T80" s="38"/>
      <c r="U80" s="38"/>
      <c r="V80" s="38"/>
      <c r="W80" s="38"/>
      <c r="X80" s="38"/>
      <c r="Y80" s="38"/>
      <c r="Z80" s="38"/>
      <c r="AA80" s="38"/>
      <c r="AB80" s="38"/>
      <c r="AC80" s="38"/>
      <c r="AD80" s="38"/>
      <c r="AE80" s="38"/>
    </row>
    <row r="81" s="2" customFormat="1" ht="12" customHeight="1">
      <c r="A81" s="38"/>
      <c r="B81" s="39"/>
      <c r="C81" s="32" t="s">
        <v>21</v>
      </c>
      <c r="D81" s="40"/>
      <c r="E81" s="40"/>
      <c r="F81" s="27" t="str">
        <f>F14</f>
        <v>Kladruby nad Labem</v>
      </c>
      <c r="G81" s="40"/>
      <c r="H81" s="40"/>
      <c r="I81" s="149" t="s">
        <v>23</v>
      </c>
      <c r="J81" s="72" t="str">
        <f>IF(J14="","",J14)</f>
        <v>13. 12. 2019</v>
      </c>
      <c r="K81" s="40"/>
      <c r="L81" s="147"/>
      <c r="S81" s="38"/>
      <c r="T81" s="38"/>
      <c r="U81" s="38"/>
      <c r="V81" s="38"/>
      <c r="W81" s="38"/>
      <c r="X81" s="38"/>
      <c r="Y81" s="38"/>
      <c r="Z81" s="38"/>
      <c r="AA81" s="38"/>
      <c r="AB81" s="38"/>
      <c r="AC81" s="38"/>
      <c r="AD81" s="38"/>
      <c r="AE81" s="38"/>
    </row>
    <row r="82" s="2" customFormat="1" ht="6.96" customHeight="1">
      <c r="A82" s="38"/>
      <c r="B82" s="39"/>
      <c r="C82" s="40"/>
      <c r="D82" s="40"/>
      <c r="E82" s="40"/>
      <c r="F82" s="40"/>
      <c r="G82" s="40"/>
      <c r="H82" s="40"/>
      <c r="I82" s="146"/>
      <c r="J82" s="40"/>
      <c r="K82" s="40"/>
      <c r="L82" s="147"/>
      <c r="S82" s="38"/>
      <c r="T82" s="38"/>
      <c r="U82" s="38"/>
      <c r="V82" s="38"/>
      <c r="W82" s="38"/>
      <c r="X82" s="38"/>
      <c r="Y82" s="38"/>
      <c r="Z82" s="38"/>
      <c r="AA82" s="38"/>
      <c r="AB82" s="38"/>
      <c r="AC82" s="38"/>
      <c r="AD82" s="38"/>
      <c r="AE82" s="38"/>
    </row>
    <row r="83" s="2" customFormat="1" ht="27.9" customHeight="1">
      <c r="A83" s="38"/>
      <c r="B83" s="39"/>
      <c r="C83" s="32" t="s">
        <v>25</v>
      </c>
      <c r="D83" s="40"/>
      <c r="E83" s="40"/>
      <c r="F83" s="27" t="str">
        <f>E17</f>
        <v>Pardubický kraj</v>
      </c>
      <c r="G83" s="40"/>
      <c r="H83" s="40"/>
      <c r="I83" s="149" t="s">
        <v>31</v>
      </c>
      <c r="J83" s="36" t="str">
        <f>E23</f>
        <v>PPP, spo. s r.o., Pardubice</v>
      </c>
      <c r="K83" s="40"/>
      <c r="L83" s="147"/>
      <c r="S83" s="38"/>
      <c r="T83" s="38"/>
      <c r="U83" s="38"/>
      <c r="V83" s="38"/>
      <c r="W83" s="38"/>
      <c r="X83" s="38"/>
      <c r="Y83" s="38"/>
      <c r="Z83" s="38"/>
      <c r="AA83" s="38"/>
      <c r="AB83" s="38"/>
      <c r="AC83" s="38"/>
      <c r="AD83" s="38"/>
      <c r="AE83" s="38"/>
    </row>
    <row r="84" s="2" customFormat="1" ht="15.15" customHeight="1">
      <c r="A84" s="38"/>
      <c r="B84" s="39"/>
      <c r="C84" s="32" t="s">
        <v>29</v>
      </c>
      <c r="D84" s="40"/>
      <c r="E84" s="40"/>
      <c r="F84" s="27" t="str">
        <f>IF(E20="","",E20)</f>
        <v>Vyplň údaj</v>
      </c>
      <c r="G84" s="40"/>
      <c r="H84" s="40"/>
      <c r="I84" s="149" t="s">
        <v>34</v>
      </c>
      <c r="J84" s="36" t="str">
        <f>E26</f>
        <v xml:space="preserve"> </v>
      </c>
      <c r="K84" s="40"/>
      <c r="L84" s="147"/>
      <c r="S84" s="38"/>
      <c r="T84" s="38"/>
      <c r="U84" s="38"/>
      <c r="V84" s="38"/>
      <c r="W84" s="38"/>
      <c r="X84" s="38"/>
      <c r="Y84" s="38"/>
      <c r="Z84" s="38"/>
      <c r="AA84" s="38"/>
      <c r="AB84" s="38"/>
      <c r="AC84" s="38"/>
      <c r="AD84" s="38"/>
      <c r="AE84" s="38"/>
    </row>
    <row r="85" s="2" customFormat="1" ht="10.32" customHeight="1">
      <c r="A85" s="38"/>
      <c r="B85" s="39"/>
      <c r="C85" s="40"/>
      <c r="D85" s="40"/>
      <c r="E85" s="40"/>
      <c r="F85" s="40"/>
      <c r="G85" s="40"/>
      <c r="H85" s="40"/>
      <c r="I85" s="146"/>
      <c r="J85" s="40"/>
      <c r="K85" s="40"/>
      <c r="L85" s="147"/>
      <c r="S85" s="38"/>
      <c r="T85" s="38"/>
      <c r="U85" s="38"/>
      <c r="V85" s="38"/>
      <c r="W85" s="38"/>
      <c r="X85" s="38"/>
      <c r="Y85" s="38"/>
      <c r="Z85" s="38"/>
      <c r="AA85" s="38"/>
      <c r="AB85" s="38"/>
      <c r="AC85" s="38"/>
      <c r="AD85" s="38"/>
      <c r="AE85" s="38"/>
    </row>
    <row r="86" s="11" customFormat="1" ht="29.28" customHeight="1">
      <c r="A86" s="198"/>
      <c r="B86" s="199"/>
      <c r="C86" s="200" t="s">
        <v>127</v>
      </c>
      <c r="D86" s="201" t="s">
        <v>57</v>
      </c>
      <c r="E86" s="201" t="s">
        <v>53</v>
      </c>
      <c r="F86" s="201" t="s">
        <v>54</v>
      </c>
      <c r="G86" s="201" t="s">
        <v>128</v>
      </c>
      <c r="H86" s="201" t="s">
        <v>129</v>
      </c>
      <c r="I86" s="202" t="s">
        <v>130</v>
      </c>
      <c r="J86" s="201" t="s">
        <v>115</v>
      </c>
      <c r="K86" s="203" t="s">
        <v>131</v>
      </c>
      <c r="L86" s="204"/>
      <c r="M86" s="92" t="s">
        <v>19</v>
      </c>
      <c r="N86" s="93" t="s">
        <v>42</v>
      </c>
      <c r="O86" s="93" t="s">
        <v>132</v>
      </c>
      <c r="P86" s="93" t="s">
        <v>133</v>
      </c>
      <c r="Q86" s="93" t="s">
        <v>134</v>
      </c>
      <c r="R86" s="93" t="s">
        <v>135</v>
      </c>
      <c r="S86" s="93" t="s">
        <v>136</v>
      </c>
      <c r="T86" s="94" t="s">
        <v>137</v>
      </c>
      <c r="U86" s="198"/>
      <c r="V86" s="198"/>
      <c r="W86" s="198"/>
      <c r="X86" s="198"/>
      <c r="Y86" s="198"/>
      <c r="Z86" s="198"/>
      <c r="AA86" s="198"/>
      <c r="AB86" s="198"/>
      <c r="AC86" s="198"/>
      <c r="AD86" s="198"/>
      <c r="AE86" s="198"/>
    </row>
    <row r="87" s="2" customFormat="1" ht="22.8" customHeight="1">
      <c r="A87" s="38"/>
      <c r="B87" s="39"/>
      <c r="C87" s="99" t="s">
        <v>138</v>
      </c>
      <c r="D87" s="40"/>
      <c r="E87" s="40"/>
      <c r="F87" s="40"/>
      <c r="G87" s="40"/>
      <c r="H87" s="40"/>
      <c r="I87" s="146"/>
      <c r="J87" s="205">
        <f>BK87</f>
        <v>0</v>
      </c>
      <c r="K87" s="40"/>
      <c r="L87" s="44"/>
      <c r="M87" s="95"/>
      <c r="N87" s="206"/>
      <c r="O87" s="96"/>
      <c r="P87" s="207">
        <f>P88</f>
        <v>0</v>
      </c>
      <c r="Q87" s="96"/>
      <c r="R87" s="207">
        <f>R88</f>
        <v>0</v>
      </c>
      <c r="S87" s="96"/>
      <c r="T87" s="208">
        <f>T88</f>
        <v>0</v>
      </c>
      <c r="U87" s="38"/>
      <c r="V87" s="38"/>
      <c r="W87" s="38"/>
      <c r="X87" s="38"/>
      <c r="Y87" s="38"/>
      <c r="Z87" s="38"/>
      <c r="AA87" s="38"/>
      <c r="AB87" s="38"/>
      <c r="AC87" s="38"/>
      <c r="AD87" s="38"/>
      <c r="AE87" s="38"/>
      <c r="AT87" s="17" t="s">
        <v>71</v>
      </c>
      <c r="AU87" s="17" t="s">
        <v>116</v>
      </c>
      <c r="BK87" s="209">
        <f>BK88</f>
        <v>0</v>
      </c>
    </row>
    <row r="88" s="12" customFormat="1" ht="25.92" customHeight="1">
      <c r="A88" s="12"/>
      <c r="B88" s="210"/>
      <c r="C88" s="211"/>
      <c r="D88" s="212" t="s">
        <v>71</v>
      </c>
      <c r="E88" s="213" t="s">
        <v>247</v>
      </c>
      <c r="F88" s="213" t="s">
        <v>248</v>
      </c>
      <c r="G88" s="211"/>
      <c r="H88" s="211"/>
      <c r="I88" s="214"/>
      <c r="J88" s="215">
        <f>BK88</f>
        <v>0</v>
      </c>
      <c r="K88" s="211"/>
      <c r="L88" s="216"/>
      <c r="M88" s="217"/>
      <c r="N88" s="218"/>
      <c r="O88" s="218"/>
      <c r="P88" s="219">
        <f>P89</f>
        <v>0</v>
      </c>
      <c r="Q88" s="218"/>
      <c r="R88" s="219">
        <f>R89</f>
        <v>0</v>
      </c>
      <c r="S88" s="218"/>
      <c r="T88" s="220">
        <f>T89</f>
        <v>0</v>
      </c>
      <c r="U88" s="12"/>
      <c r="V88" s="12"/>
      <c r="W88" s="12"/>
      <c r="X88" s="12"/>
      <c r="Y88" s="12"/>
      <c r="Z88" s="12"/>
      <c r="AA88" s="12"/>
      <c r="AB88" s="12"/>
      <c r="AC88" s="12"/>
      <c r="AD88" s="12"/>
      <c r="AE88" s="12"/>
      <c r="AR88" s="221" t="s">
        <v>81</v>
      </c>
      <c r="AT88" s="222" t="s">
        <v>71</v>
      </c>
      <c r="AU88" s="222" t="s">
        <v>72</v>
      </c>
      <c r="AY88" s="221" t="s">
        <v>141</v>
      </c>
      <c r="BK88" s="223">
        <f>BK89</f>
        <v>0</v>
      </c>
    </row>
    <row r="89" s="12" customFormat="1" ht="22.8" customHeight="1">
      <c r="A89" s="12"/>
      <c r="B89" s="210"/>
      <c r="C89" s="211"/>
      <c r="D89" s="212" t="s">
        <v>71</v>
      </c>
      <c r="E89" s="224" t="s">
        <v>282</v>
      </c>
      <c r="F89" s="224" t="s">
        <v>283</v>
      </c>
      <c r="G89" s="211"/>
      <c r="H89" s="211"/>
      <c r="I89" s="214"/>
      <c r="J89" s="225">
        <f>BK89</f>
        <v>0</v>
      </c>
      <c r="K89" s="211"/>
      <c r="L89" s="216"/>
      <c r="M89" s="217"/>
      <c r="N89" s="218"/>
      <c r="O89" s="218"/>
      <c r="P89" s="219">
        <f>P90</f>
        <v>0</v>
      </c>
      <c r="Q89" s="218"/>
      <c r="R89" s="219">
        <f>R90</f>
        <v>0</v>
      </c>
      <c r="S89" s="218"/>
      <c r="T89" s="220">
        <f>T90</f>
        <v>0</v>
      </c>
      <c r="U89" s="12"/>
      <c r="V89" s="12"/>
      <c r="W89" s="12"/>
      <c r="X89" s="12"/>
      <c r="Y89" s="12"/>
      <c r="Z89" s="12"/>
      <c r="AA89" s="12"/>
      <c r="AB89" s="12"/>
      <c r="AC89" s="12"/>
      <c r="AD89" s="12"/>
      <c r="AE89" s="12"/>
      <c r="AR89" s="221" t="s">
        <v>81</v>
      </c>
      <c r="AT89" s="222" t="s">
        <v>71</v>
      </c>
      <c r="AU89" s="222" t="s">
        <v>79</v>
      </c>
      <c r="AY89" s="221" t="s">
        <v>141</v>
      </c>
      <c r="BK89" s="223">
        <f>BK90</f>
        <v>0</v>
      </c>
    </row>
    <row r="90" s="2" customFormat="1" ht="16.5" customHeight="1">
      <c r="A90" s="38"/>
      <c r="B90" s="39"/>
      <c r="C90" s="226" t="s">
        <v>79</v>
      </c>
      <c r="D90" s="226" t="s">
        <v>144</v>
      </c>
      <c r="E90" s="227" t="s">
        <v>284</v>
      </c>
      <c r="F90" s="228" t="s">
        <v>285</v>
      </c>
      <c r="G90" s="229" t="s">
        <v>286</v>
      </c>
      <c r="H90" s="230">
        <v>1</v>
      </c>
      <c r="I90" s="231"/>
      <c r="J90" s="232">
        <f>ROUND(I90*H90,2)</f>
        <v>0</v>
      </c>
      <c r="K90" s="228" t="s">
        <v>181</v>
      </c>
      <c r="L90" s="44"/>
      <c r="M90" s="275" t="s">
        <v>19</v>
      </c>
      <c r="N90" s="276" t="s">
        <v>43</v>
      </c>
      <c r="O90" s="277"/>
      <c r="P90" s="278">
        <f>O90*H90</f>
        <v>0</v>
      </c>
      <c r="Q90" s="278">
        <v>0</v>
      </c>
      <c r="R90" s="278">
        <f>Q90*H90</f>
        <v>0</v>
      </c>
      <c r="S90" s="278">
        <v>0</v>
      </c>
      <c r="T90" s="279">
        <f>S90*H90</f>
        <v>0</v>
      </c>
      <c r="U90" s="38"/>
      <c r="V90" s="38"/>
      <c r="W90" s="38"/>
      <c r="X90" s="38"/>
      <c r="Y90" s="38"/>
      <c r="Z90" s="38"/>
      <c r="AA90" s="38"/>
      <c r="AB90" s="38"/>
      <c r="AC90" s="38"/>
      <c r="AD90" s="38"/>
      <c r="AE90" s="38"/>
      <c r="AR90" s="237" t="s">
        <v>242</v>
      </c>
      <c r="AT90" s="237" t="s">
        <v>144</v>
      </c>
      <c r="AU90" s="237" t="s">
        <v>81</v>
      </c>
      <c r="AY90" s="17" t="s">
        <v>141</v>
      </c>
      <c r="BE90" s="238">
        <f>IF(N90="základní",J90,0)</f>
        <v>0</v>
      </c>
      <c r="BF90" s="238">
        <f>IF(N90="snížená",J90,0)</f>
        <v>0</v>
      </c>
      <c r="BG90" s="238">
        <f>IF(N90="zákl. přenesená",J90,0)</f>
        <v>0</v>
      </c>
      <c r="BH90" s="238">
        <f>IF(N90="sníž. přenesená",J90,0)</f>
        <v>0</v>
      </c>
      <c r="BI90" s="238">
        <f>IF(N90="nulová",J90,0)</f>
        <v>0</v>
      </c>
      <c r="BJ90" s="17" t="s">
        <v>79</v>
      </c>
      <c r="BK90" s="238">
        <f>ROUND(I90*H90,2)</f>
        <v>0</v>
      </c>
      <c r="BL90" s="17" t="s">
        <v>242</v>
      </c>
      <c r="BM90" s="237" t="s">
        <v>287</v>
      </c>
    </row>
    <row r="91" s="2" customFormat="1" ht="6.96" customHeight="1">
      <c r="A91" s="38"/>
      <c r="B91" s="59"/>
      <c r="C91" s="60"/>
      <c r="D91" s="60"/>
      <c r="E91" s="60"/>
      <c r="F91" s="60"/>
      <c r="G91" s="60"/>
      <c r="H91" s="60"/>
      <c r="I91" s="175"/>
      <c r="J91" s="60"/>
      <c r="K91" s="60"/>
      <c r="L91" s="44"/>
      <c r="M91" s="38"/>
      <c r="O91" s="38"/>
      <c r="P91" s="38"/>
      <c r="Q91" s="38"/>
      <c r="R91" s="38"/>
      <c r="S91" s="38"/>
      <c r="T91" s="38"/>
      <c r="U91" s="38"/>
      <c r="V91" s="38"/>
      <c r="W91" s="38"/>
      <c r="X91" s="38"/>
      <c r="Y91" s="38"/>
      <c r="Z91" s="38"/>
      <c r="AA91" s="38"/>
      <c r="AB91" s="38"/>
      <c r="AC91" s="38"/>
      <c r="AD91" s="38"/>
      <c r="AE91" s="38"/>
    </row>
  </sheetData>
  <sheetProtection sheet="1" autoFilter="0" formatColumns="0" formatRows="0" objects="1" scenarios="1" spinCount="100000" saltValue="a4PqEgO1oXiXz+fbeKb7HGQwk+63NJ2QuIDF492PG4aYxbr+FGjFunHaU8GunodhQajBRjNrFWj4HJ63ivTFlA==" hashValue="HeJhNEA0m4KU0UoL9OkDz0JrUMTU2hhRAp0CnR9IujRGgqOHeumZohjaQuvgM8R88z9wUylHaGO7xy8uB4yL2w==" algorithmName="SHA-512" password="CC35"/>
  <autoFilter ref="C86:K90"/>
  <mergeCells count="12">
    <mergeCell ref="E7:H7"/>
    <mergeCell ref="E9:H9"/>
    <mergeCell ref="E11:H11"/>
    <mergeCell ref="E20:H20"/>
    <mergeCell ref="E29:H29"/>
    <mergeCell ref="E50:H50"/>
    <mergeCell ref="E52:H52"/>
    <mergeCell ref="E54:H54"/>
    <mergeCell ref="E75:H75"/>
    <mergeCell ref="E77:H77"/>
    <mergeCell ref="E79:H79"/>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 style="1" customWidth="1"/>
    <col min="2" max="2" width="1.67" style="1" customWidth="1"/>
    <col min="3" max="3" width="4.17" style="1" customWidth="1"/>
    <col min="4" max="4" width="4.33" style="1" customWidth="1"/>
    <col min="5" max="5" width="17.17" style="1" customWidth="1"/>
    <col min="6" max="6" width="100.83" style="1" customWidth="1"/>
    <col min="7" max="7" width="7" style="1" customWidth="1"/>
    <col min="8" max="8" width="11.5" style="1" customWidth="1"/>
    <col min="9" max="9" width="20.17" style="138" customWidth="1"/>
    <col min="10" max="10" width="20.17" style="1" customWidth="1"/>
    <col min="11" max="11" width="20.17" style="1" customWidth="1"/>
    <col min="12" max="12" width="9.33" style="1" customWidth="1"/>
    <col min="13" max="13" width="10.83" style="1" hidden="1" customWidth="1"/>
    <col min="14" max="14" width="9.33" style="1" hidden="1"/>
    <col min="15" max="15" width="14.17" style="1" hidden="1" customWidth="1"/>
    <col min="16" max="16" width="14.17" style="1" hidden="1" customWidth="1"/>
    <col min="17" max="17" width="14.17" style="1" hidden="1" customWidth="1"/>
    <col min="18" max="18" width="14.17" style="1" hidden="1" customWidth="1"/>
    <col min="19" max="19" width="14.17" style="1" hidden="1" customWidth="1"/>
    <col min="20" max="20" width="14.17" style="1" hidden="1" customWidth="1"/>
    <col min="21" max="21" width="16.33" style="1" hidden="1" customWidth="1"/>
    <col min="22" max="22" width="12.33" style="1" customWidth="1"/>
    <col min="23" max="23" width="16.33" style="1" customWidth="1"/>
    <col min="24" max="24" width="12.33" style="1" customWidth="1"/>
    <col min="25" max="25" width="15" style="1" customWidth="1"/>
    <col min="26" max="26" width="11" style="1" customWidth="1"/>
    <col min="27" max="27" width="15" style="1" customWidth="1"/>
    <col min="28" max="28" width="16.33" style="1" customWidth="1"/>
    <col min="29" max="29" width="11" style="1" customWidth="1"/>
    <col min="30" max="30" width="15" style="1" customWidth="1"/>
    <col min="31" max="31" width="16.33" style="1" customWidth="1"/>
    <col min="44" max="44" width="9.33" style="1" hidden="1"/>
    <col min="45" max="45" width="9.33" style="1" hidden="1"/>
    <col min="46" max="46" width="9.33" style="1" hidden="1"/>
    <col min="47" max="47" width="9.33" style="1" hidden="1"/>
    <col min="48" max="48" width="9.33" style="1" hidden="1"/>
    <col min="49" max="49" width="9.33" style="1" hidden="1"/>
    <col min="50" max="50" width="9.33" style="1" hidden="1"/>
    <col min="51" max="51" width="9.33" style="1" hidden="1"/>
    <col min="52" max="52" width="9.33" style="1" hidden="1"/>
    <col min="53" max="53" width="9.33" style="1" hidden="1"/>
    <col min="54" max="54" width="9.33" style="1" hidden="1"/>
    <col min="55" max="55" width="9.33" style="1" hidden="1"/>
    <col min="56" max="56" width="9.33" style="1" hidden="1"/>
    <col min="57" max="57" width="9.33" style="1" hidden="1"/>
    <col min="58" max="58" width="9.33" style="1" hidden="1"/>
    <col min="59" max="59" width="9.33" style="1" hidden="1"/>
    <col min="60" max="60" width="9.33" style="1" hidden="1"/>
    <col min="61" max="61" width="9.33" style="1" hidden="1"/>
    <col min="62" max="62" width="9.33" style="1" hidden="1"/>
    <col min="63" max="63" width="9.33" style="1" hidden="1"/>
    <col min="64" max="64" width="9.33" style="1" hidden="1"/>
    <col min="65" max="65" width="9.33" style="1" hidden="1"/>
  </cols>
  <sheetData>
    <row r="2" s="1" customFormat="1" ht="36.96" customHeight="1">
      <c r="I2" s="138"/>
      <c r="L2" s="1"/>
      <c r="M2" s="1"/>
      <c r="N2" s="1"/>
      <c r="O2" s="1"/>
      <c r="P2" s="1"/>
      <c r="Q2" s="1"/>
      <c r="R2" s="1"/>
      <c r="S2" s="1"/>
      <c r="T2" s="1"/>
      <c r="U2" s="1"/>
      <c r="V2" s="1"/>
      <c r="AT2" s="17" t="s">
        <v>92</v>
      </c>
    </row>
    <row r="3" s="1" customFormat="1" ht="6.96" customHeight="1">
      <c r="B3" s="139"/>
      <c r="C3" s="140"/>
      <c r="D3" s="140"/>
      <c r="E3" s="140"/>
      <c r="F3" s="140"/>
      <c r="G3" s="140"/>
      <c r="H3" s="140"/>
      <c r="I3" s="141"/>
      <c r="J3" s="140"/>
      <c r="K3" s="140"/>
      <c r="L3" s="20"/>
      <c r="AT3" s="17" t="s">
        <v>81</v>
      </c>
    </row>
    <row r="4" s="1" customFormat="1" ht="24.96" customHeight="1">
      <c r="B4" s="20"/>
      <c r="D4" s="142" t="s">
        <v>108</v>
      </c>
      <c r="I4" s="138"/>
      <c r="L4" s="20"/>
      <c r="M4" s="143" t="s">
        <v>10</v>
      </c>
      <c r="AT4" s="17" t="s">
        <v>4</v>
      </c>
    </row>
    <row r="5" s="1" customFormat="1" ht="6.96" customHeight="1">
      <c r="B5" s="20"/>
      <c r="I5" s="138"/>
      <c r="L5" s="20"/>
    </row>
    <row r="6" s="1" customFormat="1" ht="12" customHeight="1">
      <c r="B6" s="20"/>
      <c r="D6" s="144" t="s">
        <v>16</v>
      </c>
      <c r="I6" s="138"/>
      <c r="L6" s="20"/>
    </row>
    <row r="7" s="1" customFormat="1" ht="16.5" customHeight="1">
      <c r="B7" s="20"/>
      <c r="E7" s="145" t="str">
        <f>'Rekapitulace stavby'!K6</f>
        <v>Střední škola chovu koní a jezdectví Kladruby nad Labem</v>
      </c>
      <c r="F7" s="144"/>
      <c r="G7" s="144"/>
      <c r="H7" s="144"/>
      <c r="I7" s="138"/>
      <c r="L7" s="20"/>
    </row>
    <row r="8" s="1" customFormat="1" ht="12" customHeight="1">
      <c r="B8" s="20"/>
      <c r="D8" s="144" t="s">
        <v>109</v>
      </c>
      <c r="I8" s="138"/>
      <c r="L8" s="20"/>
    </row>
    <row r="9" s="2" customFormat="1" ht="16.5" customHeight="1">
      <c r="A9" s="38"/>
      <c r="B9" s="44"/>
      <c r="C9" s="38"/>
      <c r="D9" s="38"/>
      <c r="E9" s="145" t="s">
        <v>110</v>
      </c>
      <c r="F9" s="38"/>
      <c r="G9" s="38"/>
      <c r="H9" s="38"/>
      <c r="I9" s="146"/>
      <c r="J9" s="38"/>
      <c r="K9" s="38"/>
      <c r="L9" s="147"/>
      <c r="S9" s="38"/>
      <c r="T9" s="38"/>
      <c r="U9" s="38"/>
      <c r="V9" s="38"/>
      <c r="W9" s="38"/>
      <c r="X9" s="38"/>
      <c r="Y9" s="38"/>
      <c r="Z9" s="38"/>
      <c r="AA9" s="38"/>
      <c r="AB9" s="38"/>
      <c r="AC9" s="38"/>
      <c r="AD9" s="38"/>
      <c r="AE9" s="38"/>
    </row>
    <row r="10" s="2" customFormat="1" ht="12" customHeight="1">
      <c r="A10" s="38"/>
      <c r="B10" s="44"/>
      <c r="C10" s="38"/>
      <c r="D10" s="144" t="s">
        <v>111</v>
      </c>
      <c r="E10" s="38"/>
      <c r="F10" s="38"/>
      <c r="G10" s="38"/>
      <c r="H10" s="38"/>
      <c r="I10" s="146"/>
      <c r="J10" s="38"/>
      <c r="K10" s="38"/>
      <c r="L10" s="147"/>
      <c r="S10" s="38"/>
      <c r="T10" s="38"/>
      <c r="U10" s="38"/>
      <c r="V10" s="38"/>
      <c r="W10" s="38"/>
      <c r="X10" s="38"/>
      <c r="Y10" s="38"/>
      <c r="Z10" s="38"/>
      <c r="AA10" s="38"/>
      <c r="AB10" s="38"/>
      <c r="AC10" s="38"/>
      <c r="AD10" s="38"/>
      <c r="AE10" s="38"/>
    </row>
    <row r="11" s="2" customFormat="1" ht="16.5" customHeight="1">
      <c r="A11" s="38"/>
      <c r="B11" s="44"/>
      <c r="C11" s="38"/>
      <c r="D11" s="38"/>
      <c r="E11" s="148" t="s">
        <v>288</v>
      </c>
      <c r="F11" s="38"/>
      <c r="G11" s="38"/>
      <c r="H11" s="38"/>
      <c r="I11" s="146"/>
      <c r="J11" s="38"/>
      <c r="K11" s="38"/>
      <c r="L11" s="147"/>
      <c r="S11" s="38"/>
      <c r="T11" s="38"/>
      <c r="U11" s="38"/>
      <c r="V11" s="38"/>
      <c r="W11" s="38"/>
      <c r="X11" s="38"/>
      <c r="Y11" s="38"/>
      <c r="Z11" s="38"/>
      <c r="AA11" s="38"/>
      <c r="AB11" s="38"/>
      <c r="AC11" s="38"/>
      <c r="AD11" s="38"/>
      <c r="AE11" s="38"/>
    </row>
    <row r="12" s="2" customFormat="1">
      <c r="A12" s="38"/>
      <c r="B12" s="44"/>
      <c r="C12" s="38"/>
      <c r="D12" s="38"/>
      <c r="E12" s="38"/>
      <c r="F12" s="38"/>
      <c r="G12" s="38"/>
      <c r="H12" s="38"/>
      <c r="I12" s="146"/>
      <c r="J12" s="38"/>
      <c r="K12" s="38"/>
      <c r="L12" s="147"/>
      <c r="S12" s="38"/>
      <c r="T12" s="38"/>
      <c r="U12" s="38"/>
      <c r="V12" s="38"/>
      <c r="W12" s="38"/>
      <c r="X12" s="38"/>
      <c r="Y12" s="38"/>
      <c r="Z12" s="38"/>
      <c r="AA12" s="38"/>
      <c r="AB12" s="38"/>
      <c r="AC12" s="38"/>
      <c r="AD12" s="38"/>
      <c r="AE12" s="38"/>
    </row>
    <row r="13" s="2" customFormat="1" ht="12" customHeight="1">
      <c r="A13" s="38"/>
      <c r="B13" s="44"/>
      <c r="C13" s="38"/>
      <c r="D13" s="144" t="s">
        <v>18</v>
      </c>
      <c r="E13" s="38"/>
      <c r="F13" s="133" t="s">
        <v>19</v>
      </c>
      <c r="G13" s="38"/>
      <c r="H13" s="38"/>
      <c r="I13" s="149" t="s">
        <v>20</v>
      </c>
      <c r="J13" s="133" t="s">
        <v>19</v>
      </c>
      <c r="K13" s="38"/>
      <c r="L13" s="147"/>
      <c r="S13" s="38"/>
      <c r="T13" s="38"/>
      <c r="U13" s="38"/>
      <c r="V13" s="38"/>
      <c r="W13" s="38"/>
      <c r="X13" s="38"/>
      <c r="Y13" s="38"/>
      <c r="Z13" s="38"/>
      <c r="AA13" s="38"/>
      <c r="AB13" s="38"/>
      <c r="AC13" s="38"/>
      <c r="AD13" s="38"/>
      <c r="AE13" s="38"/>
    </row>
    <row r="14" s="2" customFormat="1" ht="12" customHeight="1">
      <c r="A14" s="38"/>
      <c r="B14" s="44"/>
      <c r="C14" s="38"/>
      <c r="D14" s="144" t="s">
        <v>21</v>
      </c>
      <c r="E14" s="38"/>
      <c r="F14" s="133" t="s">
        <v>22</v>
      </c>
      <c r="G14" s="38"/>
      <c r="H14" s="38"/>
      <c r="I14" s="149" t="s">
        <v>23</v>
      </c>
      <c r="J14" s="150" t="str">
        <f>'Rekapitulace stavby'!AN8</f>
        <v>13. 12. 2019</v>
      </c>
      <c r="K14" s="38"/>
      <c r="L14" s="147"/>
      <c r="S14" s="38"/>
      <c r="T14" s="38"/>
      <c r="U14" s="38"/>
      <c r="V14" s="38"/>
      <c r="W14" s="38"/>
      <c r="X14" s="38"/>
      <c r="Y14" s="38"/>
      <c r="Z14" s="38"/>
      <c r="AA14" s="38"/>
      <c r="AB14" s="38"/>
      <c r="AC14" s="38"/>
      <c r="AD14" s="38"/>
      <c r="AE14" s="38"/>
    </row>
    <row r="15" s="2" customFormat="1" ht="10.8" customHeight="1">
      <c r="A15" s="38"/>
      <c r="B15" s="44"/>
      <c r="C15" s="38"/>
      <c r="D15" s="38"/>
      <c r="E15" s="38"/>
      <c r="F15" s="38"/>
      <c r="G15" s="38"/>
      <c r="H15" s="38"/>
      <c r="I15" s="146"/>
      <c r="J15" s="38"/>
      <c r="K15" s="38"/>
      <c r="L15" s="147"/>
      <c r="S15" s="38"/>
      <c r="T15" s="38"/>
      <c r="U15" s="38"/>
      <c r="V15" s="38"/>
      <c r="W15" s="38"/>
      <c r="X15" s="38"/>
      <c r="Y15" s="38"/>
      <c r="Z15" s="38"/>
      <c r="AA15" s="38"/>
      <c r="AB15" s="38"/>
      <c r="AC15" s="38"/>
      <c r="AD15" s="38"/>
      <c r="AE15" s="38"/>
    </row>
    <row r="16" s="2" customFormat="1" ht="12" customHeight="1">
      <c r="A16" s="38"/>
      <c r="B16" s="44"/>
      <c r="C16" s="38"/>
      <c r="D16" s="144" t="s">
        <v>25</v>
      </c>
      <c r="E16" s="38"/>
      <c r="F16" s="38"/>
      <c r="G16" s="38"/>
      <c r="H16" s="38"/>
      <c r="I16" s="149" t="s">
        <v>26</v>
      </c>
      <c r="J16" s="133" t="s">
        <v>19</v>
      </c>
      <c r="K16" s="38"/>
      <c r="L16" s="147"/>
      <c r="S16" s="38"/>
      <c r="T16" s="38"/>
      <c r="U16" s="38"/>
      <c r="V16" s="38"/>
      <c r="W16" s="38"/>
      <c r="X16" s="38"/>
      <c r="Y16" s="38"/>
      <c r="Z16" s="38"/>
      <c r="AA16" s="38"/>
      <c r="AB16" s="38"/>
      <c r="AC16" s="38"/>
      <c r="AD16" s="38"/>
      <c r="AE16" s="38"/>
    </row>
    <row r="17" s="2" customFormat="1" ht="18" customHeight="1">
      <c r="A17" s="38"/>
      <c r="B17" s="44"/>
      <c r="C17" s="38"/>
      <c r="D17" s="38"/>
      <c r="E17" s="133" t="s">
        <v>27</v>
      </c>
      <c r="F17" s="38"/>
      <c r="G17" s="38"/>
      <c r="H17" s="38"/>
      <c r="I17" s="149" t="s">
        <v>28</v>
      </c>
      <c r="J17" s="133" t="s">
        <v>19</v>
      </c>
      <c r="K17" s="38"/>
      <c r="L17" s="147"/>
      <c r="S17" s="38"/>
      <c r="T17" s="38"/>
      <c r="U17" s="38"/>
      <c r="V17" s="38"/>
      <c r="W17" s="38"/>
      <c r="X17" s="38"/>
      <c r="Y17" s="38"/>
      <c r="Z17" s="38"/>
      <c r="AA17" s="38"/>
      <c r="AB17" s="38"/>
      <c r="AC17" s="38"/>
      <c r="AD17" s="38"/>
      <c r="AE17" s="38"/>
    </row>
    <row r="18" s="2" customFormat="1" ht="6.96" customHeight="1">
      <c r="A18" s="38"/>
      <c r="B18" s="44"/>
      <c r="C18" s="38"/>
      <c r="D18" s="38"/>
      <c r="E18" s="38"/>
      <c r="F18" s="38"/>
      <c r="G18" s="38"/>
      <c r="H18" s="38"/>
      <c r="I18" s="146"/>
      <c r="J18" s="38"/>
      <c r="K18" s="38"/>
      <c r="L18" s="147"/>
      <c r="S18" s="38"/>
      <c r="T18" s="38"/>
      <c r="U18" s="38"/>
      <c r="V18" s="38"/>
      <c r="W18" s="38"/>
      <c r="X18" s="38"/>
      <c r="Y18" s="38"/>
      <c r="Z18" s="38"/>
      <c r="AA18" s="38"/>
      <c r="AB18" s="38"/>
      <c r="AC18" s="38"/>
      <c r="AD18" s="38"/>
      <c r="AE18" s="38"/>
    </row>
    <row r="19" s="2" customFormat="1" ht="12" customHeight="1">
      <c r="A19" s="38"/>
      <c r="B19" s="44"/>
      <c r="C19" s="38"/>
      <c r="D19" s="144" t="s">
        <v>29</v>
      </c>
      <c r="E19" s="38"/>
      <c r="F19" s="38"/>
      <c r="G19" s="38"/>
      <c r="H19" s="38"/>
      <c r="I19" s="149" t="s">
        <v>26</v>
      </c>
      <c r="J19" s="33" t="str">
        <f>'Rekapitulace stavby'!AN13</f>
        <v>Vyplň údaj</v>
      </c>
      <c r="K19" s="38"/>
      <c r="L19" s="147"/>
      <c r="S19" s="38"/>
      <c r="T19" s="38"/>
      <c r="U19" s="38"/>
      <c r="V19" s="38"/>
      <c r="W19" s="38"/>
      <c r="X19" s="38"/>
      <c r="Y19" s="38"/>
      <c r="Z19" s="38"/>
      <c r="AA19" s="38"/>
      <c r="AB19" s="38"/>
      <c r="AC19" s="38"/>
      <c r="AD19" s="38"/>
      <c r="AE19" s="38"/>
    </row>
    <row r="20" s="2" customFormat="1" ht="18" customHeight="1">
      <c r="A20" s="38"/>
      <c r="B20" s="44"/>
      <c r="C20" s="38"/>
      <c r="D20" s="38"/>
      <c r="E20" s="33" t="str">
        <f>'Rekapitulace stavby'!E14</f>
        <v>Vyplň údaj</v>
      </c>
      <c r="F20" s="133"/>
      <c r="G20" s="133"/>
      <c r="H20" s="133"/>
      <c r="I20" s="149" t="s">
        <v>28</v>
      </c>
      <c r="J20" s="33" t="str">
        <f>'Rekapitulace stavby'!AN14</f>
        <v>Vyplň údaj</v>
      </c>
      <c r="K20" s="38"/>
      <c r="L20" s="147"/>
      <c r="S20" s="38"/>
      <c r="T20" s="38"/>
      <c r="U20" s="38"/>
      <c r="V20" s="38"/>
      <c r="W20" s="38"/>
      <c r="X20" s="38"/>
      <c r="Y20" s="38"/>
      <c r="Z20" s="38"/>
      <c r="AA20" s="38"/>
      <c r="AB20" s="38"/>
      <c r="AC20" s="38"/>
      <c r="AD20" s="38"/>
      <c r="AE20" s="38"/>
    </row>
    <row r="21" s="2" customFormat="1" ht="6.96" customHeight="1">
      <c r="A21" s="38"/>
      <c r="B21" s="44"/>
      <c r="C21" s="38"/>
      <c r="D21" s="38"/>
      <c r="E21" s="38"/>
      <c r="F21" s="38"/>
      <c r="G21" s="38"/>
      <c r="H21" s="38"/>
      <c r="I21" s="146"/>
      <c r="J21" s="38"/>
      <c r="K21" s="38"/>
      <c r="L21" s="147"/>
      <c r="S21" s="38"/>
      <c r="T21" s="38"/>
      <c r="U21" s="38"/>
      <c r="V21" s="38"/>
      <c r="W21" s="38"/>
      <c r="X21" s="38"/>
      <c r="Y21" s="38"/>
      <c r="Z21" s="38"/>
      <c r="AA21" s="38"/>
      <c r="AB21" s="38"/>
      <c r="AC21" s="38"/>
      <c r="AD21" s="38"/>
      <c r="AE21" s="38"/>
    </row>
    <row r="22" s="2" customFormat="1" ht="12" customHeight="1">
      <c r="A22" s="38"/>
      <c r="B22" s="44"/>
      <c r="C22" s="38"/>
      <c r="D22" s="144" t="s">
        <v>31</v>
      </c>
      <c r="E22" s="38"/>
      <c r="F22" s="38"/>
      <c r="G22" s="38"/>
      <c r="H22" s="38"/>
      <c r="I22" s="149" t="s">
        <v>26</v>
      </c>
      <c r="J22" s="133" t="s">
        <v>19</v>
      </c>
      <c r="K22" s="38"/>
      <c r="L22" s="147"/>
      <c r="S22" s="38"/>
      <c r="T22" s="38"/>
      <c r="U22" s="38"/>
      <c r="V22" s="38"/>
      <c r="W22" s="38"/>
      <c r="X22" s="38"/>
      <c r="Y22" s="38"/>
      <c r="Z22" s="38"/>
      <c r="AA22" s="38"/>
      <c r="AB22" s="38"/>
      <c r="AC22" s="38"/>
      <c r="AD22" s="38"/>
      <c r="AE22" s="38"/>
    </row>
    <row r="23" s="2" customFormat="1" ht="18" customHeight="1">
      <c r="A23" s="38"/>
      <c r="B23" s="44"/>
      <c r="C23" s="38"/>
      <c r="D23" s="38"/>
      <c r="E23" s="133" t="s">
        <v>32</v>
      </c>
      <c r="F23" s="38"/>
      <c r="G23" s="38"/>
      <c r="H23" s="38"/>
      <c r="I23" s="149" t="s">
        <v>28</v>
      </c>
      <c r="J23" s="133" t="s">
        <v>19</v>
      </c>
      <c r="K23" s="38"/>
      <c r="L23" s="147"/>
      <c r="S23" s="38"/>
      <c r="T23" s="38"/>
      <c r="U23" s="38"/>
      <c r="V23" s="38"/>
      <c r="W23" s="38"/>
      <c r="X23" s="38"/>
      <c r="Y23" s="38"/>
      <c r="Z23" s="38"/>
      <c r="AA23" s="38"/>
      <c r="AB23" s="38"/>
      <c r="AC23" s="38"/>
      <c r="AD23" s="38"/>
      <c r="AE23" s="38"/>
    </row>
    <row r="24" s="2" customFormat="1" ht="6.96" customHeight="1">
      <c r="A24" s="38"/>
      <c r="B24" s="44"/>
      <c r="C24" s="38"/>
      <c r="D24" s="38"/>
      <c r="E24" s="38"/>
      <c r="F24" s="38"/>
      <c r="G24" s="38"/>
      <c r="H24" s="38"/>
      <c r="I24" s="146"/>
      <c r="J24" s="38"/>
      <c r="K24" s="38"/>
      <c r="L24" s="147"/>
      <c r="S24" s="38"/>
      <c r="T24" s="38"/>
      <c r="U24" s="38"/>
      <c r="V24" s="38"/>
      <c r="W24" s="38"/>
      <c r="X24" s="38"/>
      <c r="Y24" s="38"/>
      <c r="Z24" s="38"/>
      <c r="AA24" s="38"/>
      <c r="AB24" s="38"/>
      <c r="AC24" s="38"/>
      <c r="AD24" s="38"/>
      <c r="AE24" s="38"/>
    </row>
    <row r="25" s="2" customFormat="1" ht="12" customHeight="1">
      <c r="A25" s="38"/>
      <c r="B25" s="44"/>
      <c r="C25" s="38"/>
      <c r="D25" s="144" t="s">
        <v>34</v>
      </c>
      <c r="E25" s="38"/>
      <c r="F25" s="38"/>
      <c r="G25" s="38"/>
      <c r="H25" s="38"/>
      <c r="I25" s="149" t="s">
        <v>26</v>
      </c>
      <c r="J25" s="133" t="str">
        <f>IF('Rekapitulace stavby'!AN19="","",'Rekapitulace stavby'!AN19)</f>
        <v/>
      </c>
      <c r="K25" s="38"/>
      <c r="L25" s="147"/>
      <c r="S25" s="38"/>
      <c r="T25" s="38"/>
      <c r="U25" s="38"/>
      <c r="V25" s="38"/>
      <c r="W25" s="38"/>
      <c r="X25" s="38"/>
      <c r="Y25" s="38"/>
      <c r="Z25" s="38"/>
      <c r="AA25" s="38"/>
      <c r="AB25" s="38"/>
      <c r="AC25" s="38"/>
      <c r="AD25" s="38"/>
      <c r="AE25" s="38"/>
    </row>
    <row r="26" s="2" customFormat="1" ht="18" customHeight="1">
      <c r="A26" s="38"/>
      <c r="B26" s="44"/>
      <c r="C26" s="38"/>
      <c r="D26" s="38"/>
      <c r="E26" s="133" t="str">
        <f>IF('Rekapitulace stavby'!E20="","",'Rekapitulace stavby'!E20)</f>
        <v xml:space="preserve"> </v>
      </c>
      <c r="F26" s="38"/>
      <c r="G26" s="38"/>
      <c r="H26" s="38"/>
      <c r="I26" s="149" t="s">
        <v>28</v>
      </c>
      <c r="J26" s="133" t="str">
        <f>IF('Rekapitulace stavby'!AN20="","",'Rekapitulace stavby'!AN20)</f>
        <v/>
      </c>
      <c r="K26" s="38"/>
      <c r="L26" s="147"/>
      <c r="S26" s="38"/>
      <c r="T26" s="38"/>
      <c r="U26" s="38"/>
      <c r="V26" s="38"/>
      <c r="W26" s="38"/>
      <c r="X26" s="38"/>
      <c r="Y26" s="38"/>
      <c r="Z26" s="38"/>
      <c r="AA26" s="38"/>
      <c r="AB26" s="38"/>
      <c r="AC26" s="38"/>
      <c r="AD26" s="38"/>
      <c r="AE26" s="38"/>
    </row>
    <row r="27" s="2" customFormat="1" ht="6.96" customHeight="1">
      <c r="A27" s="38"/>
      <c r="B27" s="44"/>
      <c r="C27" s="38"/>
      <c r="D27" s="38"/>
      <c r="E27" s="38"/>
      <c r="F27" s="38"/>
      <c r="G27" s="38"/>
      <c r="H27" s="38"/>
      <c r="I27" s="146"/>
      <c r="J27" s="38"/>
      <c r="K27" s="38"/>
      <c r="L27" s="147"/>
      <c r="S27" s="38"/>
      <c r="T27" s="38"/>
      <c r="U27" s="38"/>
      <c r="V27" s="38"/>
      <c r="W27" s="38"/>
      <c r="X27" s="38"/>
      <c r="Y27" s="38"/>
      <c r="Z27" s="38"/>
      <c r="AA27" s="38"/>
      <c r="AB27" s="38"/>
      <c r="AC27" s="38"/>
      <c r="AD27" s="38"/>
      <c r="AE27" s="38"/>
    </row>
    <row r="28" s="2" customFormat="1" ht="12" customHeight="1">
      <c r="A28" s="38"/>
      <c r="B28" s="44"/>
      <c r="C28" s="38"/>
      <c r="D28" s="144" t="s">
        <v>36</v>
      </c>
      <c r="E28" s="38"/>
      <c r="F28" s="38"/>
      <c r="G28" s="38"/>
      <c r="H28" s="38"/>
      <c r="I28" s="146"/>
      <c r="J28" s="38"/>
      <c r="K28" s="38"/>
      <c r="L28" s="147"/>
      <c r="S28" s="38"/>
      <c r="T28" s="38"/>
      <c r="U28" s="38"/>
      <c r="V28" s="38"/>
      <c r="W28" s="38"/>
      <c r="X28" s="38"/>
      <c r="Y28" s="38"/>
      <c r="Z28" s="38"/>
      <c r="AA28" s="38"/>
      <c r="AB28" s="38"/>
      <c r="AC28" s="38"/>
      <c r="AD28" s="38"/>
      <c r="AE28" s="38"/>
    </row>
    <row r="29" s="8" customFormat="1" ht="16.5" customHeight="1">
      <c r="A29" s="151"/>
      <c r="B29" s="152"/>
      <c r="C29" s="151"/>
      <c r="D29" s="151"/>
      <c r="E29" s="153" t="s">
        <v>19</v>
      </c>
      <c r="F29" s="153"/>
      <c r="G29" s="153"/>
      <c r="H29" s="153"/>
      <c r="I29" s="154"/>
      <c r="J29" s="151"/>
      <c r="K29" s="151"/>
      <c r="L29" s="155"/>
      <c r="S29" s="151"/>
      <c r="T29" s="151"/>
      <c r="U29" s="151"/>
      <c r="V29" s="151"/>
      <c r="W29" s="151"/>
      <c r="X29" s="151"/>
      <c r="Y29" s="151"/>
      <c r="Z29" s="151"/>
      <c r="AA29" s="151"/>
      <c r="AB29" s="151"/>
      <c r="AC29" s="151"/>
      <c r="AD29" s="151"/>
      <c r="AE29" s="151"/>
    </row>
    <row r="30" s="2" customFormat="1" ht="6.96" customHeight="1">
      <c r="A30" s="38"/>
      <c r="B30" s="44"/>
      <c r="C30" s="38"/>
      <c r="D30" s="38"/>
      <c r="E30" s="38"/>
      <c r="F30" s="38"/>
      <c r="G30" s="38"/>
      <c r="H30" s="38"/>
      <c r="I30" s="146"/>
      <c r="J30" s="38"/>
      <c r="K30" s="38"/>
      <c r="L30" s="147"/>
      <c r="S30" s="38"/>
      <c r="T30" s="38"/>
      <c r="U30" s="38"/>
      <c r="V30" s="38"/>
      <c r="W30" s="38"/>
      <c r="X30" s="38"/>
      <c r="Y30" s="38"/>
      <c r="Z30" s="38"/>
      <c r="AA30" s="38"/>
      <c r="AB30" s="38"/>
      <c r="AC30" s="38"/>
      <c r="AD30" s="38"/>
      <c r="AE30" s="38"/>
    </row>
    <row r="31" s="2" customFormat="1" ht="6.96" customHeight="1">
      <c r="A31" s="38"/>
      <c r="B31" s="44"/>
      <c r="C31" s="38"/>
      <c r="D31" s="156"/>
      <c r="E31" s="156"/>
      <c r="F31" s="156"/>
      <c r="G31" s="156"/>
      <c r="H31" s="156"/>
      <c r="I31" s="157"/>
      <c r="J31" s="156"/>
      <c r="K31" s="156"/>
      <c r="L31" s="147"/>
      <c r="S31" s="38"/>
      <c r="T31" s="38"/>
      <c r="U31" s="38"/>
      <c r="V31" s="38"/>
      <c r="W31" s="38"/>
      <c r="X31" s="38"/>
      <c r="Y31" s="38"/>
      <c r="Z31" s="38"/>
      <c r="AA31" s="38"/>
      <c r="AB31" s="38"/>
      <c r="AC31" s="38"/>
      <c r="AD31" s="38"/>
      <c r="AE31" s="38"/>
    </row>
    <row r="32" s="2" customFormat="1" ht="25.44" customHeight="1">
      <c r="A32" s="38"/>
      <c r="B32" s="44"/>
      <c r="C32" s="38"/>
      <c r="D32" s="158" t="s">
        <v>38</v>
      </c>
      <c r="E32" s="38"/>
      <c r="F32" s="38"/>
      <c r="G32" s="38"/>
      <c r="H32" s="38"/>
      <c r="I32" s="146"/>
      <c r="J32" s="159">
        <f>ROUND(J87, 2)</f>
        <v>0</v>
      </c>
      <c r="K32" s="38"/>
      <c r="L32" s="147"/>
      <c r="S32" s="38"/>
      <c r="T32" s="38"/>
      <c r="U32" s="38"/>
      <c r="V32" s="38"/>
      <c r="W32" s="38"/>
      <c r="X32" s="38"/>
      <c r="Y32" s="38"/>
      <c r="Z32" s="38"/>
      <c r="AA32" s="38"/>
      <c r="AB32" s="38"/>
      <c r="AC32" s="38"/>
      <c r="AD32" s="38"/>
      <c r="AE32" s="38"/>
    </row>
    <row r="33" s="2" customFormat="1" ht="6.96" customHeight="1">
      <c r="A33" s="38"/>
      <c r="B33" s="44"/>
      <c r="C33" s="38"/>
      <c r="D33" s="156"/>
      <c r="E33" s="156"/>
      <c r="F33" s="156"/>
      <c r="G33" s="156"/>
      <c r="H33" s="156"/>
      <c r="I33" s="157"/>
      <c r="J33" s="156"/>
      <c r="K33" s="156"/>
      <c r="L33" s="147"/>
      <c r="S33" s="38"/>
      <c r="T33" s="38"/>
      <c r="U33" s="38"/>
      <c r="V33" s="38"/>
      <c r="W33" s="38"/>
      <c r="X33" s="38"/>
      <c r="Y33" s="38"/>
      <c r="Z33" s="38"/>
      <c r="AA33" s="38"/>
      <c r="AB33" s="38"/>
      <c r="AC33" s="38"/>
      <c r="AD33" s="38"/>
      <c r="AE33" s="38"/>
    </row>
    <row r="34" s="2" customFormat="1" ht="14.4" customHeight="1">
      <c r="A34" s="38"/>
      <c r="B34" s="44"/>
      <c r="C34" s="38"/>
      <c r="D34" s="38"/>
      <c r="E34" s="38"/>
      <c r="F34" s="160" t="s">
        <v>40</v>
      </c>
      <c r="G34" s="38"/>
      <c r="H34" s="38"/>
      <c r="I34" s="161" t="s">
        <v>39</v>
      </c>
      <c r="J34" s="160" t="s">
        <v>41</v>
      </c>
      <c r="K34" s="38"/>
      <c r="L34" s="147"/>
      <c r="S34" s="38"/>
      <c r="T34" s="38"/>
      <c r="U34" s="38"/>
      <c r="V34" s="38"/>
      <c r="W34" s="38"/>
      <c r="X34" s="38"/>
      <c r="Y34" s="38"/>
      <c r="Z34" s="38"/>
      <c r="AA34" s="38"/>
      <c r="AB34" s="38"/>
      <c r="AC34" s="38"/>
      <c r="AD34" s="38"/>
      <c r="AE34" s="38"/>
    </row>
    <row r="35" s="2" customFormat="1" ht="14.4" customHeight="1">
      <c r="A35" s="38"/>
      <c r="B35" s="44"/>
      <c r="C35" s="38"/>
      <c r="D35" s="162" t="s">
        <v>42</v>
      </c>
      <c r="E35" s="144" t="s">
        <v>43</v>
      </c>
      <c r="F35" s="163">
        <f>ROUND((SUM(BE87:BE90)),  2)</f>
        <v>0</v>
      </c>
      <c r="G35" s="38"/>
      <c r="H35" s="38"/>
      <c r="I35" s="164">
        <v>0.20999999999999999</v>
      </c>
      <c r="J35" s="163">
        <f>ROUND(((SUM(BE87:BE90))*I35),  2)</f>
        <v>0</v>
      </c>
      <c r="K35" s="38"/>
      <c r="L35" s="147"/>
      <c r="S35" s="38"/>
      <c r="T35" s="38"/>
      <c r="U35" s="38"/>
      <c r="V35" s="38"/>
      <c r="W35" s="38"/>
      <c r="X35" s="38"/>
      <c r="Y35" s="38"/>
      <c r="Z35" s="38"/>
      <c r="AA35" s="38"/>
      <c r="AB35" s="38"/>
      <c r="AC35" s="38"/>
      <c r="AD35" s="38"/>
      <c r="AE35" s="38"/>
    </row>
    <row r="36" s="2" customFormat="1" ht="14.4" customHeight="1">
      <c r="A36" s="38"/>
      <c r="B36" s="44"/>
      <c r="C36" s="38"/>
      <c r="D36" s="38"/>
      <c r="E36" s="144" t="s">
        <v>44</v>
      </c>
      <c r="F36" s="163">
        <f>ROUND((SUM(BF87:BF90)),  2)</f>
        <v>0</v>
      </c>
      <c r="G36" s="38"/>
      <c r="H36" s="38"/>
      <c r="I36" s="164">
        <v>0.14999999999999999</v>
      </c>
      <c r="J36" s="163">
        <f>ROUND(((SUM(BF87:BF90))*I36),  2)</f>
        <v>0</v>
      </c>
      <c r="K36" s="38"/>
      <c r="L36" s="147"/>
      <c r="S36" s="38"/>
      <c r="T36" s="38"/>
      <c r="U36" s="38"/>
      <c r="V36" s="38"/>
      <c r="W36" s="38"/>
      <c r="X36" s="38"/>
      <c r="Y36" s="38"/>
      <c r="Z36" s="38"/>
      <c r="AA36" s="38"/>
      <c r="AB36" s="38"/>
      <c r="AC36" s="38"/>
      <c r="AD36" s="38"/>
      <c r="AE36" s="38"/>
    </row>
    <row r="37" hidden="1" s="2" customFormat="1" ht="14.4" customHeight="1">
      <c r="A37" s="38"/>
      <c r="B37" s="44"/>
      <c r="C37" s="38"/>
      <c r="D37" s="38"/>
      <c r="E37" s="144" t="s">
        <v>45</v>
      </c>
      <c r="F37" s="163">
        <f>ROUND((SUM(BG87:BG90)),  2)</f>
        <v>0</v>
      </c>
      <c r="G37" s="38"/>
      <c r="H37" s="38"/>
      <c r="I37" s="164">
        <v>0.20999999999999999</v>
      </c>
      <c r="J37" s="163">
        <f>0</f>
        <v>0</v>
      </c>
      <c r="K37" s="38"/>
      <c r="L37" s="147"/>
      <c r="S37" s="38"/>
      <c r="T37" s="38"/>
      <c r="U37" s="38"/>
      <c r="V37" s="38"/>
      <c r="W37" s="38"/>
      <c r="X37" s="38"/>
      <c r="Y37" s="38"/>
      <c r="Z37" s="38"/>
      <c r="AA37" s="38"/>
      <c r="AB37" s="38"/>
      <c r="AC37" s="38"/>
      <c r="AD37" s="38"/>
      <c r="AE37" s="38"/>
    </row>
    <row r="38" hidden="1" s="2" customFormat="1" ht="14.4" customHeight="1">
      <c r="A38" s="38"/>
      <c r="B38" s="44"/>
      <c r="C38" s="38"/>
      <c r="D38" s="38"/>
      <c r="E38" s="144" t="s">
        <v>46</v>
      </c>
      <c r="F38" s="163">
        <f>ROUND((SUM(BH87:BH90)),  2)</f>
        <v>0</v>
      </c>
      <c r="G38" s="38"/>
      <c r="H38" s="38"/>
      <c r="I38" s="164">
        <v>0.14999999999999999</v>
      </c>
      <c r="J38" s="163">
        <f>0</f>
        <v>0</v>
      </c>
      <c r="K38" s="38"/>
      <c r="L38" s="147"/>
      <c r="S38" s="38"/>
      <c r="T38" s="38"/>
      <c r="U38" s="38"/>
      <c r="V38" s="38"/>
      <c r="W38" s="38"/>
      <c r="X38" s="38"/>
      <c r="Y38" s="38"/>
      <c r="Z38" s="38"/>
      <c r="AA38" s="38"/>
      <c r="AB38" s="38"/>
      <c r="AC38" s="38"/>
      <c r="AD38" s="38"/>
      <c r="AE38" s="38"/>
    </row>
    <row r="39" hidden="1" s="2" customFormat="1" ht="14.4" customHeight="1">
      <c r="A39" s="38"/>
      <c r="B39" s="44"/>
      <c r="C39" s="38"/>
      <c r="D39" s="38"/>
      <c r="E39" s="144" t="s">
        <v>47</v>
      </c>
      <c r="F39" s="163">
        <f>ROUND((SUM(BI87:BI90)),  2)</f>
        <v>0</v>
      </c>
      <c r="G39" s="38"/>
      <c r="H39" s="38"/>
      <c r="I39" s="164">
        <v>0</v>
      </c>
      <c r="J39" s="163">
        <f>0</f>
        <v>0</v>
      </c>
      <c r="K39" s="38"/>
      <c r="L39" s="147"/>
      <c r="S39" s="38"/>
      <c r="T39" s="38"/>
      <c r="U39" s="38"/>
      <c r="V39" s="38"/>
      <c r="W39" s="38"/>
      <c r="X39" s="38"/>
      <c r="Y39" s="38"/>
      <c r="Z39" s="38"/>
      <c r="AA39" s="38"/>
      <c r="AB39" s="38"/>
      <c r="AC39" s="38"/>
      <c r="AD39" s="38"/>
      <c r="AE39" s="38"/>
    </row>
    <row r="40" s="2" customFormat="1" ht="6.96" customHeight="1">
      <c r="A40" s="38"/>
      <c r="B40" s="44"/>
      <c r="C40" s="38"/>
      <c r="D40" s="38"/>
      <c r="E40" s="38"/>
      <c r="F40" s="38"/>
      <c r="G40" s="38"/>
      <c r="H40" s="38"/>
      <c r="I40" s="146"/>
      <c r="J40" s="38"/>
      <c r="K40" s="38"/>
      <c r="L40" s="147"/>
      <c r="S40" s="38"/>
      <c r="T40" s="38"/>
      <c r="U40" s="38"/>
      <c r="V40" s="38"/>
      <c r="W40" s="38"/>
      <c r="X40" s="38"/>
      <c r="Y40" s="38"/>
      <c r="Z40" s="38"/>
      <c r="AA40" s="38"/>
      <c r="AB40" s="38"/>
      <c r="AC40" s="38"/>
      <c r="AD40" s="38"/>
      <c r="AE40" s="38"/>
    </row>
    <row r="41" s="2" customFormat="1" ht="25.44" customHeight="1">
      <c r="A41" s="38"/>
      <c r="B41" s="44"/>
      <c r="C41" s="165"/>
      <c r="D41" s="166" t="s">
        <v>48</v>
      </c>
      <c r="E41" s="167"/>
      <c r="F41" s="167"/>
      <c r="G41" s="168" t="s">
        <v>49</v>
      </c>
      <c r="H41" s="169" t="s">
        <v>50</v>
      </c>
      <c r="I41" s="170"/>
      <c r="J41" s="171">
        <f>SUM(J32:J39)</f>
        <v>0</v>
      </c>
      <c r="K41" s="172"/>
      <c r="L41" s="147"/>
      <c r="S41" s="38"/>
      <c r="T41" s="38"/>
      <c r="U41" s="38"/>
      <c r="V41" s="38"/>
      <c r="W41" s="38"/>
      <c r="X41" s="38"/>
      <c r="Y41" s="38"/>
      <c r="Z41" s="38"/>
      <c r="AA41" s="38"/>
      <c r="AB41" s="38"/>
      <c r="AC41" s="38"/>
      <c r="AD41" s="38"/>
      <c r="AE41" s="38"/>
    </row>
    <row r="42" s="2" customFormat="1" ht="14.4" customHeight="1">
      <c r="A42" s="38"/>
      <c r="B42" s="173"/>
      <c r="C42" s="174"/>
      <c r="D42" s="174"/>
      <c r="E42" s="174"/>
      <c r="F42" s="174"/>
      <c r="G42" s="174"/>
      <c r="H42" s="174"/>
      <c r="I42" s="175"/>
      <c r="J42" s="174"/>
      <c r="K42" s="174"/>
      <c r="L42" s="147"/>
      <c r="S42" s="38"/>
      <c r="T42" s="38"/>
      <c r="U42" s="38"/>
      <c r="V42" s="38"/>
      <c r="W42" s="38"/>
      <c r="X42" s="38"/>
      <c r="Y42" s="38"/>
      <c r="Z42" s="38"/>
      <c r="AA42" s="38"/>
      <c r="AB42" s="38"/>
      <c r="AC42" s="38"/>
      <c r="AD42" s="38"/>
      <c r="AE42" s="38"/>
    </row>
    <row r="46" s="2" customFormat="1" ht="6.96" customHeight="1">
      <c r="A46" s="38"/>
      <c r="B46" s="176"/>
      <c r="C46" s="177"/>
      <c r="D46" s="177"/>
      <c r="E46" s="177"/>
      <c r="F46" s="177"/>
      <c r="G46" s="177"/>
      <c r="H46" s="177"/>
      <c r="I46" s="178"/>
      <c r="J46" s="177"/>
      <c r="K46" s="177"/>
      <c r="L46" s="147"/>
      <c r="S46" s="38"/>
      <c r="T46" s="38"/>
      <c r="U46" s="38"/>
      <c r="V46" s="38"/>
      <c r="W46" s="38"/>
      <c r="X46" s="38"/>
      <c r="Y46" s="38"/>
      <c r="Z46" s="38"/>
      <c r="AA46" s="38"/>
      <c r="AB46" s="38"/>
      <c r="AC46" s="38"/>
      <c r="AD46" s="38"/>
      <c r="AE46" s="38"/>
    </row>
    <row r="47" s="2" customFormat="1" ht="24.96" customHeight="1">
      <c r="A47" s="38"/>
      <c r="B47" s="39"/>
      <c r="C47" s="23" t="s">
        <v>113</v>
      </c>
      <c r="D47" s="40"/>
      <c r="E47" s="40"/>
      <c r="F47" s="40"/>
      <c r="G47" s="40"/>
      <c r="H47" s="40"/>
      <c r="I47" s="146"/>
      <c r="J47" s="40"/>
      <c r="K47" s="40"/>
      <c r="L47" s="147"/>
      <c r="S47" s="38"/>
      <c r="T47" s="38"/>
      <c r="U47" s="38"/>
      <c r="V47" s="38"/>
      <c r="W47" s="38"/>
      <c r="X47" s="38"/>
      <c r="Y47" s="38"/>
      <c r="Z47" s="38"/>
      <c r="AA47" s="38"/>
      <c r="AB47" s="38"/>
      <c r="AC47" s="38"/>
      <c r="AD47" s="38"/>
      <c r="AE47" s="38"/>
    </row>
    <row r="48" s="2" customFormat="1" ht="6.96" customHeight="1">
      <c r="A48" s="38"/>
      <c r="B48" s="39"/>
      <c r="C48" s="40"/>
      <c r="D48" s="40"/>
      <c r="E48" s="40"/>
      <c r="F48" s="40"/>
      <c r="G48" s="40"/>
      <c r="H48" s="40"/>
      <c r="I48" s="146"/>
      <c r="J48" s="40"/>
      <c r="K48" s="40"/>
      <c r="L48" s="147"/>
      <c r="S48" s="38"/>
      <c r="T48" s="38"/>
      <c r="U48" s="38"/>
      <c r="V48" s="38"/>
      <c r="W48" s="38"/>
      <c r="X48" s="38"/>
      <c r="Y48" s="38"/>
      <c r="Z48" s="38"/>
      <c r="AA48" s="38"/>
      <c r="AB48" s="38"/>
      <c r="AC48" s="38"/>
      <c r="AD48" s="38"/>
      <c r="AE48" s="38"/>
    </row>
    <row r="49" s="2" customFormat="1" ht="12" customHeight="1">
      <c r="A49" s="38"/>
      <c r="B49" s="39"/>
      <c r="C49" s="32" t="s">
        <v>16</v>
      </c>
      <c r="D49" s="40"/>
      <c r="E49" s="40"/>
      <c r="F49" s="40"/>
      <c r="G49" s="40"/>
      <c r="H49" s="40"/>
      <c r="I49" s="146"/>
      <c r="J49" s="40"/>
      <c r="K49" s="40"/>
      <c r="L49" s="147"/>
      <c r="S49" s="38"/>
      <c r="T49" s="38"/>
      <c r="U49" s="38"/>
      <c r="V49" s="38"/>
      <c r="W49" s="38"/>
      <c r="X49" s="38"/>
      <c r="Y49" s="38"/>
      <c r="Z49" s="38"/>
      <c r="AA49" s="38"/>
      <c r="AB49" s="38"/>
      <c r="AC49" s="38"/>
      <c r="AD49" s="38"/>
      <c r="AE49" s="38"/>
    </row>
    <row r="50" s="2" customFormat="1" ht="16.5" customHeight="1">
      <c r="A50" s="38"/>
      <c r="B50" s="39"/>
      <c r="C50" s="40"/>
      <c r="D50" s="40"/>
      <c r="E50" s="179" t="str">
        <f>E7</f>
        <v>Střední škola chovu koní a jezdectví Kladruby nad Labem</v>
      </c>
      <c r="F50" s="32"/>
      <c r="G50" s="32"/>
      <c r="H50" s="32"/>
      <c r="I50" s="146"/>
      <c r="J50" s="40"/>
      <c r="K50" s="40"/>
      <c r="L50" s="147"/>
      <c r="S50" s="38"/>
      <c r="T50" s="38"/>
      <c r="U50" s="38"/>
      <c r="V50" s="38"/>
      <c r="W50" s="38"/>
      <c r="X50" s="38"/>
      <c r="Y50" s="38"/>
      <c r="Z50" s="38"/>
      <c r="AA50" s="38"/>
      <c r="AB50" s="38"/>
      <c r="AC50" s="38"/>
      <c r="AD50" s="38"/>
      <c r="AE50" s="38"/>
    </row>
    <row r="51" s="1" customFormat="1" ht="12" customHeight="1">
      <c r="B51" s="21"/>
      <c r="C51" s="32" t="s">
        <v>109</v>
      </c>
      <c r="D51" s="22"/>
      <c r="E51" s="22"/>
      <c r="F51" s="22"/>
      <c r="G51" s="22"/>
      <c r="H51" s="22"/>
      <c r="I51" s="138"/>
      <c r="J51" s="22"/>
      <c r="K51" s="22"/>
      <c r="L51" s="20"/>
    </row>
    <row r="52" s="2" customFormat="1" ht="16.5" customHeight="1">
      <c r="A52" s="38"/>
      <c r="B52" s="39"/>
      <c r="C52" s="40"/>
      <c r="D52" s="40"/>
      <c r="E52" s="179" t="s">
        <v>110</v>
      </c>
      <c r="F52" s="40"/>
      <c r="G52" s="40"/>
      <c r="H52" s="40"/>
      <c r="I52" s="146"/>
      <c r="J52" s="40"/>
      <c r="K52" s="40"/>
      <c r="L52" s="147"/>
      <c r="S52" s="38"/>
      <c r="T52" s="38"/>
      <c r="U52" s="38"/>
      <c r="V52" s="38"/>
      <c r="W52" s="38"/>
      <c r="X52" s="38"/>
      <c r="Y52" s="38"/>
      <c r="Z52" s="38"/>
      <c r="AA52" s="38"/>
      <c r="AB52" s="38"/>
      <c r="AC52" s="38"/>
      <c r="AD52" s="38"/>
      <c r="AE52" s="38"/>
    </row>
    <row r="53" s="2" customFormat="1" ht="12" customHeight="1">
      <c r="A53" s="38"/>
      <c r="B53" s="39"/>
      <c r="C53" s="32" t="s">
        <v>111</v>
      </c>
      <c r="D53" s="40"/>
      <c r="E53" s="40"/>
      <c r="F53" s="40"/>
      <c r="G53" s="40"/>
      <c r="H53" s="40"/>
      <c r="I53" s="146"/>
      <c r="J53" s="40"/>
      <c r="K53" s="40"/>
      <c r="L53" s="147"/>
      <c r="S53" s="38"/>
      <c r="T53" s="38"/>
      <c r="U53" s="38"/>
      <c r="V53" s="38"/>
      <c r="W53" s="38"/>
      <c r="X53" s="38"/>
      <c r="Y53" s="38"/>
      <c r="Z53" s="38"/>
      <c r="AA53" s="38"/>
      <c r="AB53" s="38"/>
      <c r="AC53" s="38"/>
      <c r="AD53" s="38"/>
      <c r="AE53" s="38"/>
    </row>
    <row r="54" s="2" customFormat="1" ht="16.5" customHeight="1">
      <c r="A54" s="38"/>
      <c r="B54" s="39"/>
      <c r="C54" s="40"/>
      <c r="D54" s="40"/>
      <c r="E54" s="69" t="str">
        <f>E11</f>
        <v>c - Vzduchotechnika</v>
      </c>
      <c r="F54" s="40"/>
      <c r="G54" s="40"/>
      <c r="H54" s="40"/>
      <c r="I54" s="146"/>
      <c r="J54" s="40"/>
      <c r="K54" s="40"/>
      <c r="L54" s="147"/>
      <c r="S54" s="38"/>
      <c r="T54" s="38"/>
      <c r="U54" s="38"/>
      <c r="V54" s="38"/>
      <c r="W54" s="38"/>
      <c r="X54" s="38"/>
      <c r="Y54" s="38"/>
      <c r="Z54" s="38"/>
      <c r="AA54" s="38"/>
      <c r="AB54" s="38"/>
      <c r="AC54" s="38"/>
      <c r="AD54" s="38"/>
      <c r="AE54" s="38"/>
    </row>
    <row r="55" s="2" customFormat="1" ht="6.96" customHeight="1">
      <c r="A55" s="38"/>
      <c r="B55" s="39"/>
      <c r="C55" s="40"/>
      <c r="D55" s="40"/>
      <c r="E55" s="40"/>
      <c r="F55" s="40"/>
      <c r="G55" s="40"/>
      <c r="H55" s="40"/>
      <c r="I55" s="146"/>
      <c r="J55" s="40"/>
      <c r="K55" s="40"/>
      <c r="L55" s="147"/>
      <c r="S55" s="38"/>
      <c r="T55" s="38"/>
      <c r="U55" s="38"/>
      <c r="V55" s="38"/>
      <c r="W55" s="38"/>
      <c r="X55" s="38"/>
      <c r="Y55" s="38"/>
      <c r="Z55" s="38"/>
      <c r="AA55" s="38"/>
      <c r="AB55" s="38"/>
      <c r="AC55" s="38"/>
      <c r="AD55" s="38"/>
      <c r="AE55" s="38"/>
    </row>
    <row r="56" s="2" customFormat="1" ht="12" customHeight="1">
      <c r="A56" s="38"/>
      <c r="B56" s="39"/>
      <c r="C56" s="32" t="s">
        <v>21</v>
      </c>
      <c r="D56" s="40"/>
      <c r="E56" s="40"/>
      <c r="F56" s="27" t="str">
        <f>F14</f>
        <v>Kladruby nad Labem</v>
      </c>
      <c r="G56" s="40"/>
      <c r="H56" s="40"/>
      <c r="I56" s="149" t="s">
        <v>23</v>
      </c>
      <c r="J56" s="72" t="str">
        <f>IF(J14="","",J14)</f>
        <v>13. 12. 2019</v>
      </c>
      <c r="K56" s="40"/>
      <c r="L56" s="147"/>
      <c r="S56" s="38"/>
      <c r="T56" s="38"/>
      <c r="U56" s="38"/>
      <c r="V56" s="38"/>
      <c r="W56" s="38"/>
      <c r="X56" s="38"/>
      <c r="Y56" s="38"/>
      <c r="Z56" s="38"/>
      <c r="AA56" s="38"/>
      <c r="AB56" s="38"/>
      <c r="AC56" s="38"/>
      <c r="AD56" s="38"/>
      <c r="AE56" s="38"/>
    </row>
    <row r="57" s="2" customFormat="1" ht="6.96" customHeight="1">
      <c r="A57" s="38"/>
      <c r="B57" s="39"/>
      <c r="C57" s="40"/>
      <c r="D57" s="40"/>
      <c r="E57" s="40"/>
      <c r="F57" s="40"/>
      <c r="G57" s="40"/>
      <c r="H57" s="40"/>
      <c r="I57" s="146"/>
      <c r="J57" s="40"/>
      <c r="K57" s="40"/>
      <c r="L57" s="147"/>
      <c r="S57" s="38"/>
      <c r="T57" s="38"/>
      <c r="U57" s="38"/>
      <c r="V57" s="38"/>
      <c r="W57" s="38"/>
      <c r="X57" s="38"/>
      <c r="Y57" s="38"/>
      <c r="Z57" s="38"/>
      <c r="AA57" s="38"/>
      <c r="AB57" s="38"/>
      <c r="AC57" s="38"/>
      <c r="AD57" s="38"/>
      <c r="AE57" s="38"/>
    </row>
    <row r="58" s="2" customFormat="1" ht="27.9" customHeight="1">
      <c r="A58" s="38"/>
      <c r="B58" s="39"/>
      <c r="C58" s="32" t="s">
        <v>25</v>
      </c>
      <c r="D58" s="40"/>
      <c r="E58" s="40"/>
      <c r="F58" s="27" t="str">
        <f>E17</f>
        <v>Pardubický kraj</v>
      </c>
      <c r="G58" s="40"/>
      <c r="H58" s="40"/>
      <c r="I58" s="149" t="s">
        <v>31</v>
      </c>
      <c r="J58" s="36" t="str">
        <f>E23</f>
        <v>PPP, spo. s r.o., Pardubice</v>
      </c>
      <c r="K58" s="40"/>
      <c r="L58" s="147"/>
      <c r="S58" s="38"/>
      <c r="T58" s="38"/>
      <c r="U58" s="38"/>
      <c r="V58" s="38"/>
      <c r="W58" s="38"/>
      <c r="X58" s="38"/>
      <c r="Y58" s="38"/>
      <c r="Z58" s="38"/>
      <c r="AA58" s="38"/>
      <c r="AB58" s="38"/>
      <c r="AC58" s="38"/>
      <c r="AD58" s="38"/>
      <c r="AE58" s="38"/>
    </row>
    <row r="59" s="2" customFormat="1" ht="15.15" customHeight="1">
      <c r="A59" s="38"/>
      <c r="B59" s="39"/>
      <c r="C59" s="32" t="s">
        <v>29</v>
      </c>
      <c r="D59" s="40"/>
      <c r="E59" s="40"/>
      <c r="F59" s="27" t="str">
        <f>IF(E20="","",E20)</f>
        <v>Vyplň údaj</v>
      </c>
      <c r="G59" s="40"/>
      <c r="H59" s="40"/>
      <c r="I59" s="149" t="s">
        <v>34</v>
      </c>
      <c r="J59" s="36" t="str">
        <f>E26</f>
        <v xml:space="preserve"> </v>
      </c>
      <c r="K59" s="40"/>
      <c r="L59" s="147"/>
      <c r="S59" s="38"/>
      <c r="T59" s="38"/>
      <c r="U59" s="38"/>
      <c r="V59" s="38"/>
      <c r="W59" s="38"/>
      <c r="X59" s="38"/>
      <c r="Y59" s="38"/>
      <c r="Z59" s="38"/>
      <c r="AA59" s="38"/>
      <c r="AB59" s="38"/>
      <c r="AC59" s="38"/>
      <c r="AD59" s="38"/>
      <c r="AE59" s="38"/>
    </row>
    <row r="60" s="2" customFormat="1" ht="10.32" customHeight="1">
      <c r="A60" s="38"/>
      <c r="B60" s="39"/>
      <c r="C60" s="40"/>
      <c r="D60" s="40"/>
      <c r="E60" s="40"/>
      <c r="F60" s="40"/>
      <c r="G60" s="40"/>
      <c r="H60" s="40"/>
      <c r="I60" s="146"/>
      <c r="J60" s="40"/>
      <c r="K60" s="40"/>
      <c r="L60" s="147"/>
      <c r="S60" s="38"/>
      <c r="T60" s="38"/>
      <c r="U60" s="38"/>
      <c r="V60" s="38"/>
      <c r="W60" s="38"/>
      <c r="X60" s="38"/>
      <c r="Y60" s="38"/>
      <c r="Z60" s="38"/>
      <c r="AA60" s="38"/>
      <c r="AB60" s="38"/>
      <c r="AC60" s="38"/>
      <c r="AD60" s="38"/>
      <c r="AE60" s="38"/>
    </row>
    <row r="61" s="2" customFormat="1" ht="29.28" customHeight="1">
      <c r="A61" s="38"/>
      <c r="B61" s="39"/>
      <c r="C61" s="180" t="s">
        <v>114</v>
      </c>
      <c r="D61" s="181"/>
      <c r="E61" s="181"/>
      <c r="F61" s="181"/>
      <c r="G61" s="181"/>
      <c r="H61" s="181"/>
      <c r="I61" s="182"/>
      <c r="J61" s="183" t="s">
        <v>115</v>
      </c>
      <c r="K61" s="181"/>
      <c r="L61" s="147"/>
      <c r="S61" s="38"/>
      <c r="T61" s="38"/>
      <c r="U61" s="38"/>
      <c r="V61" s="38"/>
      <c r="W61" s="38"/>
      <c r="X61" s="38"/>
      <c r="Y61" s="38"/>
      <c r="Z61" s="38"/>
      <c r="AA61" s="38"/>
      <c r="AB61" s="38"/>
      <c r="AC61" s="38"/>
      <c r="AD61" s="38"/>
      <c r="AE61" s="38"/>
    </row>
    <row r="62" s="2" customFormat="1" ht="10.32" customHeight="1">
      <c r="A62" s="38"/>
      <c r="B62" s="39"/>
      <c r="C62" s="40"/>
      <c r="D62" s="40"/>
      <c r="E62" s="40"/>
      <c r="F62" s="40"/>
      <c r="G62" s="40"/>
      <c r="H62" s="40"/>
      <c r="I62" s="146"/>
      <c r="J62" s="40"/>
      <c r="K62" s="40"/>
      <c r="L62" s="147"/>
      <c r="S62" s="38"/>
      <c r="T62" s="38"/>
      <c r="U62" s="38"/>
      <c r="V62" s="38"/>
      <c r="W62" s="38"/>
      <c r="X62" s="38"/>
      <c r="Y62" s="38"/>
      <c r="Z62" s="38"/>
      <c r="AA62" s="38"/>
      <c r="AB62" s="38"/>
      <c r="AC62" s="38"/>
      <c r="AD62" s="38"/>
      <c r="AE62" s="38"/>
    </row>
    <row r="63" s="2" customFormat="1" ht="22.8" customHeight="1">
      <c r="A63" s="38"/>
      <c r="B63" s="39"/>
      <c r="C63" s="184" t="s">
        <v>70</v>
      </c>
      <c r="D63" s="40"/>
      <c r="E63" s="40"/>
      <c r="F63" s="40"/>
      <c r="G63" s="40"/>
      <c r="H63" s="40"/>
      <c r="I63" s="146"/>
      <c r="J63" s="102">
        <f>J87</f>
        <v>0</v>
      </c>
      <c r="K63" s="40"/>
      <c r="L63" s="147"/>
      <c r="S63" s="38"/>
      <c r="T63" s="38"/>
      <c r="U63" s="38"/>
      <c r="V63" s="38"/>
      <c r="W63" s="38"/>
      <c r="X63" s="38"/>
      <c r="Y63" s="38"/>
      <c r="Z63" s="38"/>
      <c r="AA63" s="38"/>
      <c r="AB63" s="38"/>
      <c r="AC63" s="38"/>
      <c r="AD63" s="38"/>
      <c r="AE63" s="38"/>
      <c r="AU63" s="17" t="s">
        <v>116</v>
      </c>
    </row>
    <row r="64" s="9" customFormat="1" ht="24.96" customHeight="1">
      <c r="A64" s="9"/>
      <c r="B64" s="185"/>
      <c r="C64" s="186"/>
      <c r="D64" s="187" t="s">
        <v>123</v>
      </c>
      <c r="E64" s="188"/>
      <c r="F64" s="188"/>
      <c r="G64" s="188"/>
      <c r="H64" s="188"/>
      <c r="I64" s="189"/>
      <c r="J64" s="190">
        <f>J88</f>
        <v>0</v>
      </c>
      <c r="K64" s="186"/>
      <c r="L64" s="191"/>
      <c r="S64" s="9"/>
      <c r="T64" s="9"/>
      <c r="U64" s="9"/>
      <c r="V64" s="9"/>
      <c r="W64" s="9"/>
      <c r="X64" s="9"/>
      <c r="Y64" s="9"/>
      <c r="Z64" s="9"/>
      <c r="AA64" s="9"/>
      <c r="AB64" s="9"/>
      <c r="AC64" s="9"/>
      <c r="AD64" s="9"/>
      <c r="AE64" s="9"/>
    </row>
    <row r="65" s="10" customFormat="1" ht="19.92" customHeight="1">
      <c r="A65" s="10"/>
      <c r="B65" s="192"/>
      <c r="C65" s="125"/>
      <c r="D65" s="193" t="s">
        <v>289</v>
      </c>
      <c r="E65" s="194"/>
      <c r="F65" s="194"/>
      <c r="G65" s="194"/>
      <c r="H65" s="194"/>
      <c r="I65" s="195"/>
      <c r="J65" s="196">
        <f>J89</f>
        <v>0</v>
      </c>
      <c r="K65" s="125"/>
      <c r="L65" s="197"/>
      <c r="S65" s="10"/>
      <c r="T65" s="10"/>
      <c r="U65" s="10"/>
      <c r="V65" s="10"/>
      <c r="W65" s="10"/>
      <c r="X65" s="10"/>
      <c r="Y65" s="10"/>
      <c r="Z65" s="10"/>
      <c r="AA65" s="10"/>
      <c r="AB65" s="10"/>
      <c r="AC65" s="10"/>
      <c r="AD65" s="10"/>
      <c r="AE65" s="10"/>
    </row>
    <row r="66" s="2" customFormat="1" ht="21.84" customHeight="1">
      <c r="A66" s="38"/>
      <c r="B66" s="39"/>
      <c r="C66" s="40"/>
      <c r="D66" s="40"/>
      <c r="E66" s="40"/>
      <c r="F66" s="40"/>
      <c r="G66" s="40"/>
      <c r="H66" s="40"/>
      <c r="I66" s="146"/>
      <c r="J66" s="40"/>
      <c r="K66" s="40"/>
      <c r="L66" s="147"/>
      <c r="S66" s="38"/>
      <c r="T66" s="38"/>
      <c r="U66" s="38"/>
      <c r="V66" s="38"/>
      <c r="W66" s="38"/>
      <c r="X66" s="38"/>
      <c r="Y66" s="38"/>
      <c r="Z66" s="38"/>
      <c r="AA66" s="38"/>
      <c r="AB66" s="38"/>
      <c r="AC66" s="38"/>
      <c r="AD66" s="38"/>
      <c r="AE66" s="38"/>
    </row>
    <row r="67" s="2" customFormat="1" ht="6.96" customHeight="1">
      <c r="A67" s="38"/>
      <c r="B67" s="59"/>
      <c r="C67" s="60"/>
      <c r="D67" s="60"/>
      <c r="E67" s="60"/>
      <c r="F67" s="60"/>
      <c r="G67" s="60"/>
      <c r="H67" s="60"/>
      <c r="I67" s="175"/>
      <c r="J67" s="60"/>
      <c r="K67" s="60"/>
      <c r="L67" s="147"/>
      <c r="S67" s="38"/>
      <c r="T67" s="38"/>
      <c r="U67" s="38"/>
      <c r="V67" s="38"/>
      <c r="W67" s="38"/>
      <c r="X67" s="38"/>
      <c r="Y67" s="38"/>
      <c r="Z67" s="38"/>
      <c r="AA67" s="38"/>
      <c r="AB67" s="38"/>
      <c r="AC67" s="38"/>
      <c r="AD67" s="38"/>
      <c r="AE67" s="38"/>
    </row>
    <row r="71" s="2" customFormat="1" ht="6.96" customHeight="1">
      <c r="A71" s="38"/>
      <c r="B71" s="61"/>
      <c r="C71" s="62"/>
      <c r="D71" s="62"/>
      <c r="E71" s="62"/>
      <c r="F71" s="62"/>
      <c r="G71" s="62"/>
      <c r="H71" s="62"/>
      <c r="I71" s="178"/>
      <c r="J71" s="62"/>
      <c r="K71" s="62"/>
      <c r="L71" s="147"/>
      <c r="S71" s="38"/>
      <c r="T71" s="38"/>
      <c r="U71" s="38"/>
      <c r="V71" s="38"/>
      <c r="W71" s="38"/>
      <c r="X71" s="38"/>
      <c r="Y71" s="38"/>
      <c r="Z71" s="38"/>
      <c r="AA71" s="38"/>
      <c r="AB71" s="38"/>
      <c r="AC71" s="38"/>
      <c r="AD71" s="38"/>
      <c r="AE71" s="38"/>
    </row>
    <row r="72" s="2" customFormat="1" ht="24.96" customHeight="1">
      <c r="A72" s="38"/>
      <c r="B72" s="39"/>
      <c r="C72" s="23" t="s">
        <v>126</v>
      </c>
      <c r="D72" s="40"/>
      <c r="E72" s="40"/>
      <c r="F72" s="40"/>
      <c r="G72" s="40"/>
      <c r="H72" s="40"/>
      <c r="I72" s="146"/>
      <c r="J72" s="40"/>
      <c r="K72" s="40"/>
      <c r="L72" s="147"/>
      <c r="S72" s="38"/>
      <c r="T72" s="38"/>
      <c r="U72" s="38"/>
      <c r="V72" s="38"/>
      <c r="W72" s="38"/>
      <c r="X72" s="38"/>
      <c r="Y72" s="38"/>
      <c r="Z72" s="38"/>
      <c r="AA72" s="38"/>
      <c r="AB72" s="38"/>
      <c r="AC72" s="38"/>
      <c r="AD72" s="38"/>
      <c r="AE72" s="38"/>
    </row>
    <row r="73" s="2" customFormat="1" ht="6.96" customHeight="1">
      <c r="A73" s="38"/>
      <c r="B73" s="39"/>
      <c r="C73" s="40"/>
      <c r="D73" s="40"/>
      <c r="E73" s="40"/>
      <c r="F73" s="40"/>
      <c r="G73" s="40"/>
      <c r="H73" s="40"/>
      <c r="I73" s="146"/>
      <c r="J73" s="40"/>
      <c r="K73" s="40"/>
      <c r="L73" s="147"/>
      <c r="S73" s="38"/>
      <c r="T73" s="38"/>
      <c r="U73" s="38"/>
      <c r="V73" s="38"/>
      <c r="W73" s="38"/>
      <c r="X73" s="38"/>
      <c r="Y73" s="38"/>
      <c r="Z73" s="38"/>
      <c r="AA73" s="38"/>
      <c r="AB73" s="38"/>
      <c r="AC73" s="38"/>
      <c r="AD73" s="38"/>
      <c r="AE73" s="38"/>
    </row>
    <row r="74" s="2" customFormat="1" ht="12" customHeight="1">
      <c r="A74" s="38"/>
      <c r="B74" s="39"/>
      <c r="C74" s="32" t="s">
        <v>16</v>
      </c>
      <c r="D74" s="40"/>
      <c r="E74" s="40"/>
      <c r="F74" s="40"/>
      <c r="G74" s="40"/>
      <c r="H74" s="40"/>
      <c r="I74" s="146"/>
      <c r="J74" s="40"/>
      <c r="K74" s="40"/>
      <c r="L74" s="147"/>
      <c r="S74" s="38"/>
      <c r="T74" s="38"/>
      <c r="U74" s="38"/>
      <c r="V74" s="38"/>
      <c r="W74" s="38"/>
      <c r="X74" s="38"/>
      <c r="Y74" s="38"/>
      <c r="Z74" s="38"/>
      <c r="AA74" s="38"/>
      <c r="AB74" s="38"/>
      <c r="AC74" s="38"/>
      <c r="AD74" s="38"/>
      <c r="AE74" s="38"/>
    </row>
    <row r="75" s="2" customFormat="1" ht="16.5" customHeight="1">
      <c r="A75" s="38"/>
      <c r="B75" s="39"/>
      <c r="C75" s="40"/>
      <c r="D75" s="40"/>
      <c r="E75" s="179" t="str">
        <f>E7</f>
        <v>Střední škola chovu koní a jezdectví Kladruby nad Labem</v>
      </c>
      <c r="F75" s="32"/>
      <c r="G75" s="32"/>
      <c r="H75" s="32"/>
      <c r="I75" s="146"/>
      <c r="J75" s="40"/>
      <c r="K75" s="40"/>
      <c r="L75" s="147"/>
      <c r="S75" s="38"/>
      <c r="T75" s="38"/>
      <c r="U75" s="38"/>
      <c r="V75" s="38"/>
      <c r="W75" s="38"/>
      <c r="X75" s="38"/>
      <c r="Y75" s="38"/>
      <c r="Z75" s="38"/>
      <c r="AA75" s="38"/>
      <c r="AB75" s="38"/>
      <c r="AC75" s="38"/>
      <c r="AD75" s="38"/>
      <c r="AE75" s="38"/>
    </row>
    <row r="76" s="1" customFormat="1" ht="12" customHeight="1">
      <c r="B76" s="21"/>
      <c r="C76" s="32" t="s">
        <v>109</v>
      </c>
      <c r="D76" s="22"/>
      <c r="E76" s="22"/>
      <c r="F76" s="22"/>
      <c r="G76" s="22"/>
      <c r="H76" s="22"/>
      <c r="I76" s="138"/>
      <c r="J76" s="22"/>
      <c r="K76" s="22"/>
      <c r="L76" s="20"/>
    </row>
    <row r="77" s="2" customFormat="1" ht="16.5" customHeight="1">
      <c r="A77" s="38"/>
      <c r="B77" s="39"/>
      <c r="C77" s="40"/>
      <c r="D77" s="40"/>
      <c r="E77" s="179" t="s">
        <v>110</v>
      </c>
      <c r="F77" s="40"/>
      <c r="G77" s="40"/>
      <c r="H77" s="40"/>
      <c r="I77" s="146"/>
      <c r="J77" s="40"/>
      <c r="K77" s="40"/>
      <c r="L77" s="147"/>
      <c r="S77" s="38"/>
      <c r="T77" s="38"/>
      <c r="U77" s="38"/>
      <c r="V77" s="38"/>
      <c r="W77" s="38"/>
      <c r="X77" s="38"/>
      <c r="Y77" s="38"/>
      <c r="Z77" s="38"/>
      <c r="AA77" s="38"/>
      <c r="AB77" s="38"/>
      <c r="AC77" s="38"/>
      <c r="AD77" s="38"/>
      <c r="AE77" s="38"/>
    </row>
    <row r="78" s="2" customFormat="1" ht="12" customHeight="1">
      <c r="A78" s="38"/>
      <c r="B78" s="39"/>
      <c r="C78" s="32" t="s">
        <v>111</v>
      </c>
      <c r="D78" s="40"/>
      <c r="E78" s="40"/>
      <c r="F78" s="40"/>
      <c r="G78" s="40"/>
      <c r="H78" s="40"/>
      <c r="I78" s="146"/>
      <c r="J78" s="40"/>
      <c r="K78" s="40"/>
      <c r="L78" s="147"/>
      <c r="S78" s="38"/>
      <c r="T78" s="38"/>
      <c r="U78" s="38"/>
      <c r="V78" s="38"/>
      <c r="W78" s="38"/>
      <c r="X78" s="38"/>
      <c r="Y78" s="38"/>
      <c r="Z78" s="38"/>
      <c r="AA78" s="38"/>
      <c r="AB78" s="38"/>
      <c r="AC78" s="38"/>
      <c r="AD78" s="38"/>
      <c r="AE78" s="38"/>
    </row>
    <row r="79" s="2" customFormat="1" ht="16.5" customHeight="1">
      <c r="A79" s="38"/>
      <c r="B79" s="39"/>
      <c r="C79" s="40"/>
      <c r="D79" s="40"/>
      <c r="E79" s="69" t="str">
        <f>E11</f>
        <v>c - Vzduchotechnika</v>
      </c>
      <c r="F79" s="40"/>
      <c r="G79" s="40"/>
      <c r="H79" s="40"/>
      <c r="I79" s="146"/>
      <c r="J79" s="40"/>
      <c r="K79" s="40"/>
      <c r="L79" s="147"/>
      <c r="S79" s="38"/>
      <c r="T79" s="38"/>
      <c r="U79" s="38"/>
      <c r="V79" s="38"/>
      <c r="W79" s="38"/>
      <c r="X79" s="38"/>
      <c r="Y79" s="38"/>
      <c r="Z79" s="38"/>
      <c r="AA79" s="38"/>
      <c r="AB79" s="38"/>
      <c r="AC79" s="38"/>
      <c r="AD79" s="38"/>
      <c r="AE79" s="38"/>
    </row>
    <row r="80" s="2" customFormat="1" ht="6.96" customHeight="1">
      <c r="A80" s="38"/>
      <c r="B80" s="39"/>
      <c r="C80" s="40"/>
      <c r="D80" s="40"/>
      <c r="E80" s="40"/>
      <c r="F80" s="40"/>
      <c r="G80" s="40"/>
      <c r="H80" s="40"/>
      <c r="I80" s="146"/>
      <c r="J80" s="40"/>
      <c r="K80" s="40"/>
      <c r="L80" s="147"/>
      <c r="S80" s="38"/>
      <c r="T80" s="38"/>
      <c r="U80" s="38"/>
      <c r="V80" s="38"/>
      <c r="W80" s="38"/>
      <c r="X80" s="38"/>
      <c r="Y80" s="38"/>
      <c r="Z80" s="38"/>
      <c r="AA80" s="38"/>
      <c r="AB80" s="38"/>
      <c r="AC80" s="38"/>
      <c r="AD80" s="38"/>
      <c r="AE80" s="38"/>
    </row>
    <row r="81" s="2" customFormat="1" ht="12" customHeight="1">
      <c r="A81" s="38"/>
      <c r="B81" s="39"/>
      <c r="C81" s="32" t="s">
        <v>21</v>
      </c>
      <c r="D81" s="40"/>
      <c r="E81" s="40"/>
      <c r="F81" s="27" t="str">
        <f>F14</f>
        <v>Kladruby nad Labem</v>
      </c>
      <c r="G81" s="40"/>
      <c r="H81" s="40"/>
      <c r="I81" s="149" t="s">
        <v>23</v>
      </c>
      <c r="J81" s="72" t="str">
        <f>IF(J14="","",J14)</f>
        <v>13. 12. 2019</v>
      </c>
      <c r="K81" s="40"/>
      <c r="L81" s="147"/>
      <c r="S81" s="38"/>
      <c r="T81" s="38"/>
      <c r="U81" s="38"/>
      <c r="V81" s="38"/>
      <c r="W81" s="38"/>
      <c r="X81" s="38"/>
      <c r="Y81" s="38"/>
      <c r="Z81" s="38"/>
      <c r="AA81" s="38"/>
      <c r="AB81" s="38"/>
      <c r="AC81" s="38"/>
      <c r="AD81" s="38"/>
      <c r="AE81" s="38"/>
    </row>
    <row r="82" s="2" customFormat="1" ht="6.96" customHeight="1">
      <c r="A82" s="38"/>
      <c r="B82" s="39"/>
      <c r="C82" s="40"/>
      <c r="D82" s="40"/>
      <c r="E82" s="40"/>
      <c r="F82" s="40"/>
      <c r="G82" s="40"/>
      <c r="H82" s="40"/>
      <c r="I82" s="146"/>
      <c r="J82" s="40"/>
      <c r="K82" s="40"/>
      <c r="L82" s="147"/>
      <c r="S82" s="38"/>
      <c r="T82" s="38"/>
      <c r="U82" s="38"/>
      <c r="V82" s="38"/>
      <c r="W82" s="38"/>
      <c r="X82" s="38"/>
      <c r="Y82" s="38"/>
      <c r="Z82" s="38"/>
      <c r="AA82" s="38"/>
      <c r="AB82" s="38"/>
      <c r="AC82" s="38"/>
      <c r="AD82" s="38"/>
      <c r="AE82" s="38"/>
    </row>
    <row r="83" s="2" customFormat="1" ht="27.9" customHeight="1">
      <c r="A83" s="38"/>
      <c r="B83" s="39"/>
      <c r="C83" s="32" t="s">
        <v>25</v>
      </c>
      <c r="D83" s="40"/>
      <c r="E83" s="40"/>
      <c r="F83" s="27" t="str">
        <f>E17</f>
        <v>Pardubický kraj</v>
      </c>
      <c r="G83" s="40"/>
      <c r="H83" s="40"/>
      <c r="I83" s="149" t="s">
        <v>31</v>
      </c>
      <c r="J83" s="36" t="str">
        <f>E23</f>
        <v>PPP, spo. s r.o., Pardubice</v>
      </c>
      <c r="K83" s="40"/>
      <c r="L83" s="147"/>
      <c r="S83" s="38"/>
      <c r="T83" s="38"/>
      <c r="U83" s="38"/>
      <c r="V83" s="38"/>
      <c r="W83" s="38"/>
      <c r="X83" s="38"/>
      <c r="Y83" s="38"/>
      <c r="Z83" s="38"/>
      <c r="AA83" s="38"/>
      <c r="AB83" s="38"/>
      <c r="AC83" s="38"/>
      <c r="AD83" s="38"/>
      <c r="AE83" s="38"/>
    </row>
    <row r="84" s="2" customFormat="1" ht="15.15" customHeight="1">
      <c r="A84" s="38"/>
      <c r="B84" s="39"/>
      <c r="C84" s="32" t="s">
        <v>29</v>
      </c>
      <c r="D84" s="40"/>
      <c r="E84" s="40"/>
      <c r="F84" s="27" t="str">
        <f>IF(E20="","",E20)</f>
        <v>Vyplň údaj</v>
      </c>
      <c r="G84" s="40"/>
      <c r="H84" s="40"/>
      <c r="I84" s="149" t="s">
        <v>34</v>
      </c>
      <c r="J84" s="36" t="str">
        <f>E26</f>
        <v xml:space="preserve"> </v>
      </c>
      <c r="K84" s="40"/>
      <c r="L84" s="147"/>
      <c r="S84" s="38"/>
      <c r="T84" s="38"/>
      <c r="U84" s="38"/>
      <c r="V84" s="38"/>
      <c r="W84" s="38"/>
      <c r="X84" s="38"/>
      <c r="Y84" s="38"/>
      <c r="Z84" s="38"/>
      <c r="AA84" s="38"/>
      <c r="AB84" s="38"/>
      <c r="AC84" s="38"/>
      <c r="AD84" s="38"/>
      <c r="AE84" s="38"/>
    </row>
    <row r="85" s="2" customFormat="1" ht="10.32" customHeight="1">
      <c r="A85" s="38"/>
      <c r="B85" s="39"/>
      <c r="C85" s="40"/>
      <c r="D85" s="40"/>
      <c r="E85" s="40"/>
      <c r="F85" s="40"/>
      <c r="G85" s="40"/>
      <c r="H85" s="40"/>
      <c r="I85" s="146"/>
      <c r="J85" s="40"/>
      <c r="K85" s="40"/>
      <c r="L85" s="147"/>
      <c r="S85" s="38"/>
      <c r="T85" s="38"/>
      <c r="U85" s="38"/>
      <c r="V85" s="38"/>
      <c r="W85" s="38"/>
      <c r="X85" s="38"/>
      <c r="Y85" s="38"/>
      <c r="Z85" s="38"/>
      <c r="AA85" s="38"/>
      <c r="AB85" s="38"/>
      <c r="AC85" s="38"/>
      <c r="AD85" s="38"/>
      <c r="AE85" s="38"/>
    </row>
    <row r="86" s="11" customFormat="1" ht="29.28" customHeight="1">
      <c r="A86" s="198"/>
      <c r="B86" s="199"/>
      <c r="C86" s="200" t="s">
        <v>127</v>
      </c>
      <c r="D86" s="201" t="s">
        <v>57</v>
      </c>
      <c r="E86" s="201" t="s">
        <v>53</v>
      </c>
      <c r="F86" s="201" t="s">
        <v>54</v>
      </c>
      <c r="G86" s="201" t="s">
        <v>128</v>
      </c>
      <c r="H86" s="201" t="s">
        <v>129</v>
      </c>
      <c r="I86" s="202" t="s">
        <v>130</v>
      </c>
      <c r="J86" s="201" t="s">
        <v>115</v>
      </c>
      <c r="K86" s="203" t="s">
        <v>131</v>
      </c>
      <c r="L86" s="204"/>
      <c r="M86" s="92" t="s">
        <v>19</v>
      </c>
      <c r="N86" s="93" t="s">
        <v>42</v>
      </c>
      <c r="O86" s="93" t="s">
        <v>132</v>
      </c>
      <c r="P86" s="93" t="s">
        <v>133</v>
      </c>
      <c r="Q86" s="93" t="s">
        <v>134</v>
      </c>
      <c r="R86" s="93" t="s">
        <v>135</v>
      </c>
      <c r="S86" s="93" t="s">
        <v>136</v>
      </c>
      <c r="T86" s="94" t="s">
        <v>137</v>
      </c>
      <c r="U86" s="198"/>
      <c r="V86" s="198"/>
      <c r="W86" s="198"/>
      <c r="X86" s="198"/>
      <c r="Y86" s="198"/>
      <c r="Z86" s="198"/>
      <c r="AA86" s="198"/>
      <c r="AB86" s="198"/>
      <c r="AC86" s="198"/>
      <c r="AD86" s="198"/>
      <c r="AE86" s="198"/>
    </row>
    <row r="87" s="2" customFormat="1" ht="22.8" customHeight="1">
      <c r="A87" s="38"/>
      <c r="B87" s="39"/>
      <c r="C87" s="99" t="s">
        <v>138</v>
      </c>
      <c r="D87" s="40"/>
      <c r="E87" s="40"/>
      <c r="F87" s="40"/>
      <c r="G87" s="40"/>
      <c r="H87" s="40"/>
      <c r="I87" s="146"/>
      <c r="J87" s="205">
        <f>BK87</f>
        <v>0</v>
      </c>
      <c r="K87" s="40"/>
      <c r="L87" s="44"/>
      <c r="M87" s="95"/>
      <c r="N87" s="206"/>
      <c r="O87" s="96"/>
      <c r="P87" s="207">
        <f>P88</f>
        <v>0</v>
      </c>
      <c r="Q87" s="96"/>
      <c r="R87" s="207">
        <f>R88</f>
        <v>0</v>
      </c>
      <c r="S87" s="96"/>
      <c r="T87" s="208">
        <f>T88</f>
        <v>0</v>
      </c>
      <c r="U87" s="38"/>
      <c r="V87" s="38"/>
      <c r="W87" s="38"/>
      <c r="X87" s="38"/>
      <c r="Y87" s="38"/>
      <c r="Z87" s="38"/>
      <c r="AA87" s="38"/>
      <c r="AB87" s="38"/>
      <c r="AC87" s="38"/>
      <c r="AD87" s="38"/>
      <c r="AE87" s="38"/>
      <c r="AT87" s="17" t="s">
        <v>71</v>
      </c>
      <c r="AU87" s="17" t="s">
        <v>116</v>
      </c>
      <c r="BK87" s="209">
        <f>BK88</f>
        <v>0</v>
      </c>
    </row>
    <row r="88" s="12" customFormat="1" ht="25.92" customHeight="1">
      <c r="A88" s="12"/>
      <c r="B88" s="210"/>
      <c r="C88" s="211"/>
      <c r="D88" s="212" t="s">
        <v>71</v>
      </c>
      <c r="E88" s="213" t="s">
        <v>247</v>
      </c>
      <c r="F88" s="213" t="s">
        <v>248</v>
      </c>
      <c r="G88" s="211"/>
      <c r="H88" s="211"/>
      <c r="I88" s="214"/>
      <c r="J88" s="215">
        <f>BK88</f>
        <v>0</v>
      </c>
      <c r="K88" s="211"/>
      <c r="L88" s="216"/>
      <c r="M88" s="217"/>
      <c r="N88" s="218"/>
      <c r="O88" s="218"/>
      <c r="P88" s="219">
        <f>P89</f>
        <v>0</v>
      </c>
      <c r="Q88" s="218"/>
      <c r="R88" s="219">
        <f>R89</f>
        <v>0</v>
      </c>
      <c r="S88" s="218"/>
      <c r="T88" s="220">
        <f>T89</f>
        <v>0</v>
      </c>
      <c r="U88" s="12"/>
      <c r="V88" s="12"/>
      <c r="W88" s="12"/>
      <c r="X88" s="12"/>
      <c r="Y88" s="12"/>
      <c r="Z88" s="12"/>
      <c r="AA88" s="12"/>
      <c r="AB88" s="12"/>
      <c r="AC88" s="12"/>
      <c r="AD88" s="12"/>
      <c r="AE88" s="12"/>
      <c r="AR88" s="221" t="s">
        <v>81</v>
      </c>
      <c r="AT88" s="222" t="s">
        <v>71</v>
      </c>
      <c r="AU88" s="222" t="s">
        <v>72</v>
      </c>
      <c r="AY88" s="221" t="s">
        <v>141</v>
      </c>
      <c r="BK88" s="223">
        <f>BK89</f>
        <v>0</v>
      </c>
    </row>
    <row r="89" s="12" customFormat="1" ht="22.8" customHeight="1">
      <c r="A89" s="12"/>
      <c r="B89" s="210"/>
      <c r="C89" s="211"/>
      <c r="D89" s="212" t="s">
        <v>71</v>
      </c>
      <c r="E89" s="224" t="s">
        <v>290</v>
      </c>
      <c r="F89" s="224" t="s">
        <v>91</v>
      </c>
      <c r="G89" s="211"/>
      <c r="H89" s="211"/>
      <c r="I89" s="214"/>
      <c r="J89" s="225">
        <f>BK89</f>
        <v>0</v>
      </c>
      <c r="K89" s="211"/>
      <c r="L89" s="216"/>
      <c r="M89" s="217"/>
      <c r="N89" s="218"/>
      <c r="O89" s="218"/>
      <c r="P89" s="219">
        <f>P90</f>
        <v>0</v>
      </c>
      <c r="Q89" s="218"/>
      <c r="R89" s="219">
        <f>R90</f>
        <v>0</v>
      </c>
      <c r="S89" s="218"/>
      <c r="T89" s="220">
        <f>T90</f>
        <v>0</v>
      </c>
      <c r="U89" s="12"/>
      <c r="V89" s="12"/>
      <c r="W89" s="12"/>
      <c r="X89" s="12"/>
      <c r="Y89" s="12"/>
      <c r="Z89" s="12"/>
      <c r="AA89" s="12"/>
      <c r="AB89" s="12"/>
      <c r="AC89" s="12"/>
      <c r="AD89" s="12"/>
      <c r="AE89" s="12"/>
      <c r="AR89" s="221" t="s">
        <v>81</v>
      </c>
      <c r="AT89" s="222" t="s">
        <v>71</v>
      </c>
      <c r="AU89" s="222" t="s">
        <v>79</v>
      </c>
      <c r="AY89" s="221" t="s">
        <v>141</v>
      </c>
      <c r="BK89" s="223">
        <f>BK90</f>
        <v>0</v>
      </c>
    </row>
    <row r="90" s="2" customFormat="1" ht="16.5" customHeight="1">
      <c r="A90" s="38"/>
      <c r="B90" s="39"/>
      <c r="C90" s="226" t="s">
        <v>79</v>
      </c>
      <c r="D90" s="226" t="s">
        <v>144</v>
      </c>
      <c r="E90" s="227" t="s">
        <v>284</v>
      </c>
      <c r="F90" s="228" t="s">
        <v>291</v>
      </c>
      <c r="G90" s="229" t="s">
        <v>286</v>
      </c>
      <c r="H90" s="230">
        <v>1</v>
      </c>
      <c r="I90" s="231"/>
      <c r="J90" s="232">
        <f>ROUND(I90*H90,2)</f>
        <v>0</v>
      </c>
      <c r="K90" s="228" t="s">
        <v>181</v>
      </c>
      <c r="L90" s="44"/>
      <c r="M90" s="275" t="s">
        <v>19</v>
      </c>
      <c r="N90" s="276" t="s">
        <v>43</v>
      </c>
      <c r="O90" s="277"/>
      <c r="P90" s="278">
        <f>O90*H90</f>
        <v>0</v>
      </c>
      <c r="Q90" s="278">
        <v>0</v>
      </c>
      <c r="R90" s="278">
        <f>Q90*H90</f>
        <v>0</v>
      </c>
      <c r="S90" s="278">
        <v>0</v>
      </c>
      <c r="T90" s="279">
        <f>S90*H90</f>
        <v>0</v>
      </c>
      <c r="U90" s="38"/>
      <c r="V90" s="38"/>
      <c r="W90" s="38"/>
      <c r="X90" s="38"/>
      <c r="Y90" s="38"/>
      <c r="Z90" s="38"/>
      <c r="AA90" s="38"/>
      <c r="AB90" s="38"/>
      <c r="AC90" s="38"/>
      <c r="AD90" s="38"/>
      <c r="AE90" s="38"/>
      <c r="AR90" s="237" t="s">
        <v>242</v>
      </c>
      <c r="AT90" s="237" t="s">
        <v>144</v>
      </c>
      <c r="AU90" s="237" t="s">
        <v>81</v>
      </c>
      <c r="AY90" s="17" t="s">
        <v>141</v>
      </c>
      <c r="BE90" s="238">
        <f>IF(N90="základní",J90,0)</f>
        <v>0</v>
      </c>
      <c r="BF90" s="238">
        <f>IF(N90="snížená",J90,0)</f>
        <v>0</v>
      </c>
      <c r="BG90" s="238">
        <f>IF(N90="zákl. přenesená",J90,0)</f>
        <v>0</v>
      </c>
      <c r="BH90" s="238">
        <f>IF(N90="sníž. přenesená",J90,0)</f>
        <v>0</v>
      </c>
      <c r="BI90" s="238">
        <f>IF(N90="nulová",J90,0)</f>
        <v>0</v>
      </c>
      <c r="BJ90" s="17" t="s">
        <v>79</v>
      </c>
      <c r="BK90" s="238">
        <f>ROUND(I90*H90,2)</f>
        <v>0</v>
      </c>
      <c r="BL90" s="17" t="s">
        <v>242</v>
      </c>
      <c r="BM90" s="237" t="s">
        <v>292</v>
      </c>
    </row>
    <row r="91" s="2" customFormat="1" ht="6.96" customHeight="1">
      <c r="A91" s="38"/>
      <c r="B91" s="59"/>
      <c r="C91" s="60"/>
      <c r="D91" s="60"/>
      <c r="E91" s="60"/>
      <c r="F91" s="60"/>
      <c r="G91" s="60"/>
      <c r="H91" s="60"/>
      <c r="I91" s="175"/>
      <c r="J91" s="60"/>
      <c r="K91" s="60"/>
      <c r="L91" s="44"/>
      <c r="M91" s="38"/>
      <c r="O91" s="38"/>
      <c r="P91" s="38"/>
      <c r="Q91" s="38"/>
      <c r="R91" s="38"/>
      <c r="S91" s="38"/>
      <c r="T91" s="38"/>
      <c r="U91" s="38"/>
      <c r="V91" s="38"/>
      <c r="W91" s="38"/>
      <c r="X91" s="38"/>
      <c r="Y91" s="38"/>
      <c r="Z91" s="38"/>
      <c r="AA91" s="38"/>
      <c r="AB91" s="38"/>
      <c r="AC91" s="38"/>
      <c r="AD91" s="38"/>
      <c r="AE91" s="38"/>
    </row>
  </sheetData>
  <sheetProtection sheet="1" autoFilter="0" formatColumns="0" formatRows="0" objects="1" scenarios="1" spinCount="100000" saltValue="z8atfiogod2NHn3xVh076yaKbPE9C7BaRUK1i58zrkuNfDDsMYk7z7f26qEivznkd9bPLLPd1rlUUh5LbjpCow==" hashValue="1aAzup7jjkvdzW2GQQukFdIGEj2HCSux03zRkygZb3gXaLyggtL9WSLfIckVavcEfZLbnIceAeMa6dhMwaQTsw==" algorithmName="SHA-512" password="CC35"/>
  <autoFilter ref="C86:K90"/>
  <mergeCells count="12">
    <mergeCell ref="E7:H7"/>
    <mergeCell ref="E9:H9"/>
    <mergeCell ref="E11:H11"/>
    <mergeCell ref="E20:H20"/>
    <mergeCell ref="E29:H29"/>
    <mergeCell ref="E50:H50"/>
    <mergeCell ref="E52:H52"/>
    <mergeCell ref="E54:H54"/>
    <mergeCell ref="E75:H75"/>
    <mergeCell ref="E77:H77"/>
    <mergeCell ref="E79:H79"/>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5.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 style="1" customWidth="1"/>
    <col min="2" max="2" width="1.67" style="1" customWidth="1"/>
    <col min="3" max="3" width="4.17" style="1" customWidth="1"/>
    <col min="4" max="4" width="4.33" style="1" customWidth="1"/>
    <col min="5" max="5" width="17.17" style="1" customWidth="1"/>
    <col min="6" max="6" width="100.83" style="1" customWidth="1"/>
    <col min="7" max="7" width="7" style="1" customWidth="1"/>
    <col min="8" max="8" width="11.5" style="1" customWidth="1"/>
    <col min="9" max="9" width="20.17" style="138" customWidth="1"/>
    <col min="10" max="10" width="20.17" style="1" customWidth="1"/>
    <col min="11" max="11" width="20.17" style="1" customWidth="1"/>
    <col min="12" max="12" width="9.33" style="1" customWidth="1"/>
    <col min="13" max="13" width="10.83" style="1" hidden="1" customWidth="1"/>
    <col min="14" max="14" width="9.33" style="1" hidden="1"/>
    <col min="15" max="15" width="14.17" style="1" hidden="1" customWidth="1"/>
    <col min="16" max="16" width="14.17" style="1" hidden="1" customWidth="1"/>
    <col min="17" max="17" width="14.17" style="1" hidden="1" customWidth="1"/>
    <col min="18" max="18" width="14.17" style="1" hidden="1" customWidth="1"/>
    <col min="19" max="19" width="14.17" style="1" hidden="1" customWidth="1"/>
    <col min="20" max="20" width="14.17" style="1" hidden="1" customWidth="1"/>
    <col min="21" max="21" width="16.33" style="1" hidden="1" customWidth="1"/>
    <col min="22" max="22" width="12.33" style="1" customWidth="1"/>
    <col min="23" max="23" width="16.33" style="1" customWidth="1"/>
    <col min="24" max="24" width="12.33" style="1" customWidth="1"/>
    <col min="25" max="25" width="15" style="1" customWidth="1"/>
    <col min="26" max="26" width="11" style="1" customWidth="1"/>
    <col min="27" max="27" width="15" style="1" customWidth="1"/>
    <col min="28" max="28" width="16.33" style="1" customWidth="1"/>
    <col min="29" max="29" width="11" style="1" customWidth="1"/>
    <col min="30" max="30" width="15" style="1" customWidth="1"/>
    <col min="31" max="31" width="16.33" style="1" customWidth="1"/>
    <col min="44" max="44" width="9.33" style="1" hidden="1"/>
    <col min="45" max="45" width="9.33" style="1" hidden="1"/>
    <col min="46" max="46" width="9.33" style="1" hidden="1"/>
    <col min="47" max="47" width="9.33" style="1" hidden="1"/>
    <col min="48" max="48" width="9.33" style="1" hidden="1"/>
    <col min="49" max="49" width="9.33" style="1" hidden="1"/>
    <col min="50" max="50" width="9.33" style="1" hidden="1"/>
    <col min="51" max="51" width="9.33" style="1" hidden="1"/>
    <col min="52" max="52" width="9.33" style="1" hidden="1"/>
    <col min="53" max="53" width="9.33" style="1" hidden="1"/>
    <col min="54" max="54" width="9.33" style="1" hidden="1"/>
    <col min="55" max="55" width="9.33" style="1" hidden="1"/>
    <col min="56" max="56" width="9.33" style="1" hidden="1"/>
    <col min="57" max="57" width="9.33" style="1" hidden="1"/>
    <col min="58" max="58" width="9.33" style="1" hidden="1"/>
    <col min="59" max="59" width="9.33" style="1" hidden="1"/>
    <col min="60" max="60" width="9.33" style="1" hidden="1"/>
    <col min="61" max="61" width="9.33" style="1" hidden="1"/>
    <col min="62" max="62" width="9.33" style="1" hidden="1"/>
    <col min="63" max="63" width="9.33" style="1" hidden="1"/>
    <col min="64" max="64" width="9.33" style="1" hidden="1"/>
    <col min="65" max="65" width="9.33" style="1" hidden="1"/>
  </cols>
  <sheetData>
    <row r="2" s="1" customFormat="1" ht="36.96" customHeight="1">
      <c r="I2" s="138"/>
      <c r="L2" s="1"/>
      <c r="M2" s="1"/>
      <c r="N2" s="1"/>
      <c r="O2" s="1"/>
      <c r="P2" s="1"/>
      <c r="Q2" s="1"/>
      <c r="R2" s="1"/>
      <c r="S2" s="1"/>
      <c r="T2" s="1"/>
      <c r="U2" s="1"/>
      <c r="V2" s="1"/>
      <c r="AT2" s="17" t="s">
        <v>95</v>
      </c>
    </row>
    <row r="3" s="1" customFormat="1" ht="6.96" customHeight="1">
      <c r="B3" s="139"/>
      <c r="C3" s="140"/>
      <c r="D3" s="140"/>
      <c r="E3" s="140"/>
      <c r="F3" s="140"/>
      <c r="G3" s="140"/>
      <c r="H3" s="140"/>
      <c r="I3" s="141"/>
      <c r="J3" s="140"/>
      <c r="K3" s="140"/>
      <c r="L3" s="20"/>
      <c r="AT3" s="17" t="s">
        <v>81</v>
      </c>
    </row>
    <row r="4" s="1" customFormat="1" ht="24.96" customHeight="1">
      <c r="B4" s="20"/>
      <c r="D4" s="142" t="s">
        <v>108</v>
      </c>
      <c r="I4" s="138"/>
      <c r="L4" s="20"/>
      <c r="M4" s="143" t="s">
        <v>10</v>
      </c>
      <c r="AT4" s="17" t="s">
        <v>4</v>
      </c>
    </row>
    <row r="5" s="1" customFormat="1" ht="6.96" customHeight="1">
      <c r="B5" s="20"/>
      <c r="I5" s="138"/>
      <c r="L5" s="20"/>
    </row>
    <row r="6" s="1" customFormat="1" ht="12" customHeight="1">
      <c r="B6" s="20"/>
      <c r="D6" s="144" t="s">
        <v>16</v>
      </c>
      <c r="I6" s="138"/>
      <c r="L6" s="20"/>
    </row>
    <row r="7" s="1" customFormat="1" ht="16.5" customHeight="1">
      <c r="B7" s="20"/>
      <c r="E7" s="145" t="str">
        <f>'Rekapitulace stavby'!K6</f>
        <v>Střední škola chovu koní a jezdectví Kladruby nad Labem</v>
      </c>
      <c r="F7" s="144"/>
      <c r="G7" s="144"/>
      <c r="H7" s="144"/>
      <c r="I7" s="138"/>
      <c r="L7" s="20"/>
    </row>
    <row r="8" s="1" customFormat="1" ht="12" customHeight="1">
      <c r="B8" s="20"/>
      <c r="D8" s="144" t="s">
        <v>109</v>
      </c>
      <c r="I8" s="138"/>
      <c r="L8" s="20"/>
    </row>
    <row r="9" s="2" customFormat="1" ht="16.5" customHeight="1">
      <c r="A9" s="38"/>
      <c r="B9" s="44"/>
      <c r="C9" s="38"/>
      <c r="D9" s="38"/>
      <c r="E9" s="145" t="s">
        <v>110</v>
      </c>
      <c r="F9" s="38"/>
      <c r="G9" s="38"/>
      <c r="H9" s="38"/>
      <c r="I9" s="146"/>
      <c r="J9" s="38"/>
      <c r="K9" s="38"/>
      <c r="L9" s="147"/>
      <c r="S9" s="38"/>
      <c r="T9" s="38"/>
      <c r="U9" s="38"/>
      <c r="V9" s="38"/>
      <c r="W9" s="38"/>
      <c r="X9" s="38"/>
      <c r="Y9" s="38"/>
      <c r="Z9" s="38"/>
      <c r="AA9" s="38"/>
      <c r="AB9" s="38"/>
      <c r="AC9" s="38"/>
      <c r="AD9" s="38"/>
      <c r="AE9" s="38"/>
    </row>
    <row r="10" s="2" customFormat="1" ht="12" customHeight="1">
      <c r="A10" s="38"/>
      <c r="B10" s="44"/>
      <c r="C10" s="38"/>
      <c r="D10" s="144" t="s">
        <v>111</v>
      </c>
      <c r="E10" s="38"/>
      <c r="F10" s="38"/>
      <c r="G10" s="38"/>
      <c r="H10" s="38"/>
      <c r="I10" s="146"/>
      <c r="J10" s="38"/>
      <c r="K10" s="38"/>
      <c r="L10" s="147"/>
      <c r="S10" s="38"/>
      <c r="T10" s="38"/>
      <c r="U10" s="38"/>
      <c r="V10" s="38"/>
      <c r="W10" s="38"/>
      <c r="X10" s="38"/>
      <c r="Y10" s="38"/>
      <c r="Z10" s="38"/>
      <c r="AA10" s="38"/>
      <c r="AB10" s="38"/>
      <c r="AC10" s="38"/>
      <c r="AD10" s="38"/>
      <c r="AE10" s="38"/>
    </row>
    <row r="11" s="2" customFormat="1" ht="16.5" customHeight="1">
      <c r="A11" s="38"/>
      <c r="B11" s="44"/>
      <c r="C11" s="38"/>
      <c r="D11" s="38"/>
      <c r="E11" s="148" t="s">
        <v>293</v>
      </c>
      <c r="F11" s="38"/>
      <c r="G11" s="38"/>
      <c r="H11" s="38"/>
      <c r="I11" s="146"/>
      <c r="J11" s="38"/>
      <c r="K11" s="38"/>
      <c r="L11" s="147"/>
      <c r="S11" s="38"/>
      <c r="T11" s="38"/>
      <c r="U11" s="38"/>
      <c r="V11" s="38"/>
      <c r="W11" s="38"/>
      <c r="X11" s="38"/>
      <c r="Y11" s="38"/>
      <c r="Z11" s="38"/>
      <c r="AA11" s="38"/>
      <c r="AB11" s="38"/>
      <c r="AC11" s="38"/>
      <c r="AD11" s="38"/>
      <c r="AE11" s="38"/>
    </row>
    <row r="12" s="2" customFormat="1">
      <c r="A12" s="38"/>
      <c r="B12" s="44"/>
      <c r="C12" s="38"/>
      <c r="D12" s="38"/>
      <c r="E12" s="38"/>
      <c r="F12" s="38"/>
      <c r="G12" s="38"/>
      <c r="H12" s="38"/>
      <c r="I12" s="146"/>
      <c r="J12" s="38"/>
      <c r="K12" s="38"/>
      <c r="L12" s="147"/>
      <c r="S12" s="38"/>
      <c r="T12" s="38"/>
      <c r="U12" s="38"/>
      <c r="V12" s="38"/>
      <c r="W12" s="38"/>
      <c r="X12" s="38"/>
      <c r="Y12" s="38"/>
      <c r="Z12" s="38"/>
      <c r="AA12" s="38"/>
      <c r="AB12" s="38"/>
      <c r="AC12" s="38"/>
      <c r="AD12" s="38"/>
      <c r="AE12" s="38"/>
    </row>
    <row r="13" s="2" customFormat="1" ht="12" customHeight="1">
      <c r="A13" s="38"/>
      <c r="B13" s="44"/>
      <c r="C13" s="38"/>
      <c r="D13" s="144" t="s">
        <v>18</v>
      </c>
      <c r="E13" s="38"/>
      <c r="F13" s="133" t="s">
        <v>19</v>
      </c>
      <c r="G13" s="38"/>
      <c r="H13" s="38"/>
      <c r="I13" s="149" t="s">
        <v>20</v>
      </c>
      <c r="J13" s="133" t="s">
        <v>19</v>
      </c>
      <c r="K13" s="38"/>
      <c r="L13" s="147"/>
      <c r="S13" s="38"/>
      <c r="T13" s="38"/>
      <c r="U13" s="38"/>
      <c r="V13" s="38"/>
      <c r="W13" s="38"/>
      <c r="X13" s="38"/>
      <c r="Y13" s="38"/>
      <c r="Z13" s="38"/>
      <c r="AA13" s="38"/>
      <c r="AB13" s="38"/>
      <c r="AC13" s="38"/>
      <c r="AD13" s="38"/>
      <c r="AE13" s="38"/>
    </row>
    <row r="14" s="2" customFormat="1" ht="12" customHeight="1">
      <c r="A14" s="38"/>
      <c r="B14" s="44"/>
      <c r="C14" s="38"/>
      <c r="D14" s="144" t="s">
        <v>21</v>
      </c>
      <c r="E14" s="38"/>
      <c r="F14" s="133" t="s">
        <v>22</v>
      </c>
      <c r="G14" s="38"/>
      <c r="H14" s="38"/>
      <c r="I14" s="149" t="s">
        <v>23</v>
      </c>
      <c r="J14" s="150" t="str">
        <f>'Rekapitulace stavby'!AN8</f>
        <v>13. 12. 2019</v>
      </c>
      <c r="K14" s="38"/>
      <c r="L14" s="147"/>
      <c r="S14" s="38"/>
      <c r="T14" s="38"/>
      <c r="U14" s="38"/>
      <c r="V14" s="38"/>
      <c r="W14" s="38"/>
      <c r="X14" s="38"/>
      <c r="Y14" s="38"/>
      <c r="Z14" s="38"/>
      <c r="AA14" s="38"/>
      <c r="AB14" s="38"/>
      <c r="AC14" s="38"/>
      <c r="AD14" s="38"/>
      <c r="AE14" s="38"/>
    </row>
    <row r="15" s="2" customFormat="1" ht="10.8" customHeight="1">
      <c r="A15" s="38"/>
      <c r="B15" s="44"/>
      <c r="C15" s="38"/>
      <c r="D15" s="38"/>
      <c r="E15" s="38"/>
      <c r="F15" s="38"/>
      <c r="G15" s="38"/>
      <c r="H15" s="38"/>
      <c r="I15" s="146"/>
      <c r="J15" s="38"/>
      <c r="K15" s="38"/>
      <c r="L15" s="147"/>
      <c r="S15" s="38"/>
      <c r="T15" s="38"/>
      <c r="U15" s="38"/>
      <c r="V15" s="38"/>
      <c r="W15" s="38"/>
      <c r="X15" s="38"/>
      <c r="Y15" s="38"/>
      <c r="Z15" s="38"/>
      <c r="AA15" s="38"/>
      <c r="AB15" s="38"/>
      <c r="AC15" s="38"/>
      <c r="AD15" s="38"/>
      <c r="AE15" s="38"/>
    </row>
    <row r="16" s="2" customFormat="1" ht="12" customHeight="1">
      <c r="A16" s="38"/>
      <c r="B16" s="44"/>
      <c r="C16" s="38"/>
      <c r="D16" s="144" t="s">
        <v>25</v>
      </c>
      <c r="E16" s="38"/>
      <c r="F16" s="38"/>
      <c r="G16" s="38"/>
      <c r="H16" s="38"/>
      <c r="I16" s="149" t="s">
        <v>26</v>
      </c>
      <c r="J16" s="133" t="s">
        <v>19</v>
      </c>
      <c r="K16" s="38"/>
      <c r="L16" s="147"/>
      <c r="S16" s="38"/>
      <c r="T16" s="38"/>
      <c r="U16" s="38"/>
      <c r="V16" s="38"/>
      <c r="W16" s="38"/>
      <c r="X16" s="38"/>
      <c r="Y16" s="38"/>
      <c r="Z16" s="38"/>
      <c r="AA16" s="38"/>
      <c r="AB16" s="38"/>
      <c r="AC16" s="38"/>
      <c r="AD16" s="38"/>
      <c r="AE16" s="38"/>
    </row>
    <row r="17" s="2" customFormat="1" ht="18" customHeight="1">
      <c r="A17" s="38"/>
      <c r="B17" s="44"/>
      <c r="C17" s="38"/>
      <c r="D17" s="38"/>
      <c r="E17" s="133" t="s">
        <v>27</v>
      </c>
      <c r="F17" s="38"/>
      <c r="G17" s="38"/>
      <c r="H17" s="38"/>
      <c r="I17" s="149" t="s">
        <v>28</v>
      </c>
      <c r="J17" s="133" t="s">
        <v>19</v>
      </c>
      <c r="K17" s="38"/>
      <c r="L17" s="147"/>
      <c r="S17" s="38"/>
      <c r="T17" s="38"/>
      <c r="U17" s="38"/>
      <c r="V17" s="38"/>
      <c r="W17" s="38"/>
      <c r="X17" s="38"/>
      <c r="Y17" s="38"/>
      <c r="Z17" s="38"/>
      <c r="AA17" s="38"/>
      <c r="AB17" s="38"/>
      <c r="AC17" s="38"/>
      <c r="AD17" s="38"/>
      <c r="AE17" s="38"/>
    </row>
    <row r="18" s="2" customFormat="1" ht="6.96" customHeight="1">
      <c r="A18" s="38"/>
      <c r="B18" s="44"/>
      <c r="C18" s="38"/>
      <c r="D18" s="38"/>
      <c r="E18" s="38"/>
      <c r="F18" s="38"/>
      <c r="G18" s="38"/>
      <c r="H18" s="38"/>
      <c r="I18" s="146"/>
      <c r="J18" s="38"/>
      <c r="K18" s="38"/>
      <c r="L18" s="147"/>
      <c r="S18" s="38"/>
      <c r="T18" s="38"/>
      <c r="U18" s="38"/>
      <c r="V18" s="38"/>
      <c r="W18" s="38"/>
      <c r="X18" s="38"/>
      <c r="Y18" s="38"/>
      <c r="Z18" s="38"/>
      <c r="AA18" s="38"/>
      <c r="AB18" s="38"/>
      <c r="AC18" s="38"/>
      <c r="AD18" s="38"/>
      <c r="AE18" s="38"/>
    </row>
    <row r="19" s="2" customFormat="1" ht="12" customHeight="1">
      <c r="A19" s="38"/>
      <c r="B19" s="44"/>
      <c r="C19" s="38"/>
      <c r="D19" s="144" t="s">
        <v>29</v>
      </c>
      <c r="E19" s="38"/>
      <c r="F19" s="38"/>
      <c r="G19" s="38"/>
      <c r="H19" s="38"/>
      <c r="I19" s="149" t="s">
        <v>26</v>
      </c>
      <c r="J19" s="33" t="str">
        <f>'Rekapitulace stavby'!AN13</f>
        <v>Vyplň údaj</v>
      </c>
      <c r="K19" s="38"/>
      <c r="L19" s="147"/>
      <c r="S19" s="38"/>
      <c r="T19" s="38"/>
      <c r="U19" s="38"/>
      <c r="V19" s="38"/>
      <c r="W19" s="38"/>
      <c r="X19" s="38"/>
      <c r="Y19" s="38"/>
      <c r="Z19" s="38"/>
      <c r="AA19" s="38"/>
      <c r="AB19" s="38"/>
      <c r="AC19" s="38"/>
      <c r="AD19" s="38"/>
      <c r="AE19" s="38"/>
    </row>
    <row r="20" s="2" customFormat="1" ht="18" customHeight="1">
      <c r="A20" s="38"/>
      <c r="B20" s="44"/>
      <c r="C20" s="38"/>
      <c r="D20" s="38"/>
      <c r="E20" s="33" t="str">
        <f>'Rekapitulace stavby'!E14</f>
        <v>Vyplň údaj</v>
      </c>
      <c r="F20" s="133"/>
      <c r="G20" s="133"/>
      <c r="H20" s="133"/>
      <c r="I20" s="149" t="s">
        <v>28</v>
      </c>
      <c r="J20" s="33" t="str">
        <f>'Rekapitulace stavby'!AN14</f>
        <v>Vyplň údaj</v>
      </c>
      <c r="K20" s="38"/>
      <c r="L20" s="147"/>
      <c r="S20" s="38"/>
      <c r="T20" s="38"/>
      <c r="U20" s="38"/>
      <c r="V20" s="38"/>
      <c r="W20" s="38"/>
      <c r="X20" s="38"/>
      <c r="Y20" s="38"/>
      <c r="Z20" s="38"/>
      <c r="AA20" s="38"/>
      <c r="AB20" s="38"/>
      <c r="AC20" s="38"/>
      <c r="AD20" s="38"/>
      <c r="AE20" s="38"/>
    </row>
    <row r="21" s="2" customFormat="1" ht="6.96" customHeight="1">
      <c r="A21" s="38"/>
      <c r="B21" s="44"/>
      <c r="C21" s="38"/>
      <c r="D21" s="38"/>
      <c r="E21" s="38"/>
      <c r="F21" s="38"/>
      <c r="G21" s="38"/>
      <c r="H21" s="38"/>
      <c r="I21" s="146"/>
      <c r="J21" s="38"/>
      <c r="K21" s="38"/>
      <c r="L21" s="147"/>
      <c r="S21" s="38"/>
      <c r="T21" s="38"/>
      <c r="U21" s="38"/>
      <c r="V21" s="38"/>
      <c r="W21" s="38"/>
      <c r="X21" s="38"/>
      <c r="Y21" s="38"/>
      <c r="Z21" s="38"/>
      <c r="AA21" s="38"/>
      <c r="AB21" s="38"/>
      <c r="AC21" s="38"/>
      <c r="AD21" s="38"/>
      <c r="AE21" s="38"/>
    </row>
    <row r="22" s="2" customFormat="1" ht="12" customHeight="1">
      <c r="A22" s="38"/>
      <c r="B22" s="44"/>
      <c r="C22" s="38"/>
      <c r="D22" s="144" t="s">
        <v>31</v>
      </c>
      <c r="E22" s="38"/>
      <c r="F22" s="38"/>
      <c r="G22" s="38"/>
      <c r="H22" s="38"/>
      <c r="I22" s="149" t="s">
        <v>26</v>
      </c>
      <c r="J22" s="133" t="s">
        <v>19</v>
      </c>
      <c r="K22" s="38"/>
      <c r="L22" s="147"/>
      <c r="S22" s="38"/>
      <c r="T22" s="38"/>
      <c r="U22" s="38"/>
      <c r="V22" s="38"/>
      <c r="W22" s="38"/>
      <c r="X22" s="38"/>
      <c r="Y22" s="38"/>
      <c r="Z22" s="38"/>
      <c r="AA22" s="38"/>
      <c r="AB22" s="38"/>
      <c r="AC22" s="38"/>
      <c r="AD22" s="38"/>
      <c r="AE22" s="38"/>
    </row>
    <row r="23" s="2" customFormat="1" ht="18" customHeight="1">
      <c r="A23" s="38"/>
      <c r="B23" s="44"/>
      <c r="C23" s="38"/>
      <c r="D23" s="38"/>
      <c r="E23" s="133" t="s">
        <v>32</v>
      </c>
      <c r="F23" s="38"/>
      <c r="G23" s="38"/>
      <c r="H23" s="38"/>
      <c r="I23" s="149" t="s">
        <v>28</v>
      </c>
      <c r="J23" s="133" t="s">
        <v>19</v>
      </c>
      <c r="K23" s="38"/>
      <c r="L23" s="147"/>
      <c r="S23" s="38"/>
      <c r="T23" s="38"/>
      <c r="U23" s="38"/>
      <c r="V23" s="38"/>
      <c r="W23" s="38"/>
      <c r="X23" s="38"/>
      <c r="Y23" s="38"/>
      <c r="Z23" s="38"/>
      <c r="AA23" s="38"/>
      <c r="AB23" s="38"/>
      <c r="AC23" s="38"/>
      <c r="AD23" s="38"/>
      <c r="AE23" s="38"/>
    </row>
    <row r="24" s="2" customFormat="1" ht="6.96" customHeight="1">
      <c r="A24" s="38"/>
      <c r="B24" s="44"/>
      <c r="C24" s="38"/>
      <c r="D24" s="38"/>
      <c r="E24" s="38"/>
      <c r="F24" s="38"/>
      <c r="G24" s="38"/>
      <c r="H24" s="38"/>
      <c r="I24" s="146"/>
      <c r="J24" s="38"/>
      <c r="K24" s="38"/>
      <c r="L24" s="147"/>
      <c r="S24" s="38"/>
      <c r="T24" s="38"/>
      <c r="U24" s="38"/>
      <c r="V24" s="38"/>
      <c r="W24" s="38"/>
      <c r="X24" s="38"/>
      <c r="Y24" s="38"/>
      <c r="Z24" s="38"/>
      <c r="AA24" s="38"/>
      <c r="AB24" s="38"/>
      <c r="AC24" s="38"/>
      <c r="AD24" s="38"/>
      <c r="AE24" s="38"/>
    </row>
    <row r="25" s="2" customFormat="1" ht="12" customHeight="1">
      <c r="A25" s="38"/>
      <c r="B25" s="44"/>
      <c r="C25" s="38"/>
      <c r="D25" s="144" t="s">
        <v>34</v>
      </c>
      <c r="E25" s="38"/>
      <c r="F25" s="38"/>
      <c r="G25" s="38"/>
      <c r="H25" s="38"/>
      <c r="I25" s="149" t="s">
        <v>26</v>
      </c>
      <c r="J25" s="133" t="str">
        <f>IF('Rekapitulace stavby'!AN19="","",'Rekapitulace stavby'!AN19)</f>
        <v/>
      </c>
      <c r="K25" s="38"/>
      <c r="L25" s="147"/>
      <c r="S25" s="38"/>
      <c r="T25" s="38"/>
      <c r="U25" s="38"/>
      <c r="V25" s="38"/>
      <c r="W25" s="38"/>
      <c r="X25" s="38"/>
      <c r="Y25" s="38"/>
      <c r="Z25" s="38"/>
      <c r="AA25" s="38"/>
      <c r="AB25" s="38"/>
      <c r="AC25" s="38"/>
      <c r="AD25" s="38"/>
      <c r="AE25" s="38"/>
    </row>
    <row r="26" s="2" customFormat="1" ht="18" customHeight="1">
      <c r="A26" s="38"/>
      <c r="B26" s="44"/>
      <c r="C26" s="38"/>
      <c r="D26" s="38"/>
      <c r="E26" s="133" t="str">
        <f>IF('Rekapitulace stavby'!E20="","",'Rekapitulace stavby'!E20)</f>
        <v xml:space="preserve"> </v>
      </c>
      <c r="F26" s="38"/>
      <c r="G26" s="38"/>
      <c r="H26" s="38"/>
      <c r="I26" s="149" t="s">
        <v>28</v>
      </c>
      <c r="J26" s="133" t="str">
        <f>IF('Rekapitulace stavby'!AN20="","",'Rekapitulace stavby'!AN20)</f>
        <v/>
      </c>
      <c r="K26" s="38"/>
      <c r="L26" s="147"/>
      <c r="S26" s="38"/>
      <c r="T26" s="38"/>
      <c r="U26" s="38"/>
      <c r="V26" s="38"/>
      <c r="W26" s="38"/>
      <c r="X26" s="38"/>
      <c r="Y26" s="38"/>
      <c r="Z26" s="38"/>
      <c r="AA26" s="38"/>
      <c r="AB26" s="38"/>
      <c r="AC26" s="38"/>
      <c r="AD26" s="38"/>
      <c r="AE26" s="38"/>
    </row>
    <row r="27" s="2" customFormat="1" ht="6.96" customHeight="1">
      <c r="A27" s="38"/>
      <c r="B27" s="44"/>
      <c r="C27" s="38"/>
      <c r="D27" s="38"/>
      <c r="E27" s="38"/>
      <c r="F27" s="38"/>
      <c r="G27" s="38"/>
      <c r="H27" s="38"/>
      <c r="I27" s="146"/>
      <c r="J27" s="38"/>
      <c r="K27" s="38"/>
      <c r="L27" s="147"/>
      <c r="S27" s="38"/>
      <c r="T27" s="38"/>
      <c r="U27" s="38"/>
      <c r="V27" s="38"/>
      <c r="W27" s="38"/>
      <c r="X27" s="38"/>
      <c r="Y27" s="38"/>
      <c r="Z27" s="38"/>
      <c r="AA27" s="38"/>
      <c r="AB27" s="38"/>
      <c r="AC27" s="38"/>
      <c r="AD27" s="38"/>
      <c r="AE27" s="38"/>
    </row>
    <row r="28" s="2" customFormat="1" ht="12" customHeight="1">
      <c r="A28" s="38"/>
      <c r="B28" s="44"/>
      <c r="C28" s="38"/>
      <c r="D28" s="144" t="s">
        <v>36</v>
      </c>
      <c r="E28" s="38"/>
      <c r="F28" s="38"/>
      <c r="G28" s="38"/>
      <c r="H28" s="38"/>
      <c r="I28" s="146"/>
      <c r="J28" s="38"/>
      <c r="K28" s="38"/>
      <c r="L28" s="147"/>
      <c r="S28" s="38"/>
      <c r="T28" s="38"/>
      <c r="U28" s="38"/>
      <c r="V28" s="38"/>
      <c r="W28" s="38"/>
      <c r="X28" s="38"/>
      <c r="Y28" s="38"/>
      <c r="Z28" s="38"/>
      <c r="AA28" s="38"/>
      <c r="AB28" s="38"/>
      <c r="AC28" s="38"/>
      <c r="AD28" s="38"/>
      <c r="AE28" s="38"/>
    </row>
    <row r="29" s="8" customFormat="1" ht="16.5" customHeight="1">
      <c r="A29" s="151"/>
      <c r="B29" s="152"/>
      <c r="C29" s="151"/>
      <c r="D29" s="151"/>
      <c r="E29" s="153" t="s">
        <v>19</v>
      </c>
      <c r="F29" s="153"/>
      <c r="G29" s="153"/>
      <c r="H29" s="153"/>
      <c r="I29" s="154"/>
      <c r="J29" s="151"/>
      <c r="K29" s="151"/>
      <c r="L29" s="155"/>
      <c r="S29" s="151"/>
      <c r="T29" s="151"/>
      <c r="U29" s="151"/>
      <c r="V29" s="151"/>
      <c r="W29" s="151"/>
      <c r="X29" s="151"/>
      <c r="Y29" s="151"/>
      <c r="Z29" s="151"/>
      <c r="AA29" s="151"/>
      <c r="AB29" s="151"/>
      <c r="AC29" s="151"/>
      <c r="AD29" s="151"/>
      <c r="AE29" s="151"/>
    </row>
    <row r="30" s="2" customFormat="1" ht="6.96" customHeight="1">
      <c r="A30" s="38"/>
      <c r="B30" s="44"/>
      <c r="C30" s="38"/>
      <c r="D30" s="38"/>
      <c r="E30" s="38"/>
      <c r="F30" s="38"/>
      <c r="G30" s="38"/>
      <c r="H30" s="38"/>
      <c r="I30" s="146"/>
      <c r="J30" s="38"/>
      <c r="K30" s="38"/>
      <c r="L30" s="147"/>
      <c r="S30" s="38"/>
      <c r="T30" s="38"/>
      <c r="U30" s="38"/>
      <c r="V30" s="38"/>
      <c r="W30" s="38"/>
      <c r="X30" s="38"/>
      <c r="Y30" s="38"/>
      <c r="Z30" s="38"/>
      <c r="AA30" s="38"/>
      <c r="AB30" s="38"/>
      <c r="AC30" s="38"/>
      <c r="AD30" s="38"/>
      <c r="AE30" s="38"/>
    </row>
    <row r="31" s="2" customFormat="1" ht="6.96" customHeight="1">
      <c r="A31" s="38"/>
      <c r="B31" s="44"/>
      <c r="C31" s="38"/>
      <c r="D31" s="156"/>
      <c r="E31" s="156"/>
      <c r="F31" s="156"/>
      <c r="G31" s="156"/>
      <c r="H31" s="156"/>
      <c r="I31" s="157"/>
      <c r="J31" s="156"/>
      <c r="K31" s="156"/>
      <c r="L31" s="147"/>
      <c r="S31" s="38"/>
      <c r="T31" s="38"/>
      <c r="U31" s="38"/>
      <c r="V31" s="38"/>
      <c r="W31" s="38"/>
      <c r="X31" s="38"/>
      <c r="Y31" s="38"/>
      <c r="Z31" s="38"/>
      <c r="AA31" s="38"/>
      <c r="AB31" s="38"/>
      <c r="AC31" s="38"/>
      <c r="AD31" s="38"/>
      <c r="AE31" s="38"/>
    </row>
    <row r="32" s="2" customFormat="1" ht="25.44" customHeight="1">
      <c r="A32" s="38"/>
      <c r="B32" s="44"/>
      <c r="C32" s="38"/>
      <c r="D32" s="158" t="s">
        <v>38</v>
      </c>
      <c r="E32" s="38"/>
      <c r="F32" s="38"/>
      <c r="G32" s="38"/>
      <c r="H32" s="38"/>
      <c r="I32" s="146"/>
      <c r="J32" s="159">
        <f>ROUND(J87, 2)</f>
        <v>0</v>
      </c>
      <c r="K32" s="38"/>
      <c r="L32" s="147"/>
      <c r="S32" s="38"/>
      <c r="T32" s="38"/>
      <c r="U32" s="38"/>
      <c r="V32" s="38"/>
      <c r="W32" s="38"/>
      <c r="X32" s="38"/>
      <c r="Y32" s="38"/>
      <c r="Z32" s="38"/>
      <c r="AA32" s="38"/>
      <c r="AB32" s="38"/>
      <c r="AC32" s="38"/>
      <c r="AD32" s="38"/>
      <c r="AE32" s="38"/>
    </row>
    <row r="33" s="2" customFormat="1" ht="6.96" customHeight="1">
      <c r="A33" s="38"/>
      <c r="B33" s="44"/>
      <c r="C33" s="38"/>
      <c r="D33" s="156"/>
      <c r="E33" s="156"/>
      <c r="F33" s="156"/>
      <c r="G33" s="156"/>
      <c r="H33" s="156"/>
      <c r="I33" s="157"/>
      <c r="J33" s="156"/>
      <c r="K33" s="156"/>
      <c r="L33" s="147"/>
      <c r="S33" s="38"/>
      <c r="T33" s="38"/>
      <c r="U33" s="38"/>
      <c r="V33" s="38"/>
      <c r="W33" s="38"/>
      <c r="X33" s="38"/>
      <c r="Y33" s="38"/>
      <c r="Z33" s="38"/>
      <c r="AA33" s="38"/>
      <c r="AB33" s="38"/>
      <c r="AC33" s="38"/>
      <c r="AD33" s="38"/>
      <c r="AE33" s="38"/>
    </row>
    <row r="34" s="2" customFormat="1" ht="14.4" customHeight="1">
      <c r="A34" s="38"/>
      <c r="B34" s="44"/>
      <c r="C34" s="38"/>
      <c r="D34" s="38"/>
      <c r="E34" s="38"/>
      <c r="F34" s="160" t="s">
        <v>40</v>
      </c>
      <c r="G34" s="38"/>
      <c r="H34" s="38"/>
      <c r="I34" s="161" t="s">
        <v>39</v>
      </c>
      <c r="J34" s="160" t="s">
        <v>41</v>
      </c>
      <c r="K34" s="38"/>
      <c r="L34" s="147"/>
      <c r="S34" s="38"/>
      <c r="T34" s="38"/>
      <c r="U34" s="38"/>
      <c r="V34" s="38"/>
      <c r="W34" s="38"/>
      <c r="X34" s="38"/>
      <c r="Y34" s="38"/>
      <c r="Z34" s="38"/>
      <c r="AA34" s="38"/>
      <c r="AB34" s="38"/>
      <c r="AC34" s="38"/>
      <c r="AD34" s="38"/>
      <c r="AE34" s="38"/>
    </row>
    <row r="35" s="2" customFormat="1" ht="14.4" customHeight="1">
      <c r="A35" s="38"/>
      <c r="B35" s="44"/>
      <c r="C35" s="38"/>
      <c r="D35" s="162" t="s">
        <v>42</v>
      </c>
      <c r="E35" s="144" t="s">
        <v>43</v>
      </c>
      <c r="F35" s="163">
        <f>ROUND((SUM(BE87:BE90)),  2)</f>
        <v>0</v>
      </c>
      <c r="G35" s="38"/>
      <c r="H35" s="38"/>
      <c r="I35" s="164">
        <v>0.20999999999999999</v>
      </c>
      <c r="J35" s="163">
        <f>ROUND(((SUM(BE87:BE90))*I35),  2)</f>
        <v>0</v>
      </c>
      <c r="K35" s="38"/>
      <c r="L35" s="147"/>
      <c r="S35" s="38"/>
      <c r="T35" s="38"/>
      <c r="U35" s="38"/>
      <c r="V35" s="38"/>
      <c r="W35" s="38"/>
      <c r="X35" s="38"/>
      <c r="Y35" s="38"/>
      <c r="Z35" s="38"/>
      <c r="AA35" s="38"/>
      <c r="AB35" s="38"/>
      <c r="AC35" s="38"/>
      <c r="AD35" s="38"/>
      <c r="AE35" s="38"/>
    </row>
    <row r="36" s="2" customFormat="1" ht="14.4" customHeight="1">
      <c r="A36" s="38"/>
      <c r="B36" s="44"/>
      <c r="C36" s="38"/>
      <c r="D36" s="38"/>
      <c r="E36" s="144" t="s">
        <v>44</v>
      </c>
      <c r="F36" s="163">
        <f>ROUND((SUM(BF87:BF90)),  2)</f>
        <v>0</v>
      </c>
      <c r="G36" s="38"/>
      <c r="H36" s="38"/>
      <c r="I36" s="164">
        <v>0.14999999999999999</v>
      </c>
      <c r="J36" s="163">
        <f>ROUND(((SUM(BF87:BF90))*I36),  2)</f>
        <v>0</v>
      </c>
      <c r="K36" s="38"/>
      <c r="L36" s="147"/>
      <c r="S36" s="38"/>
      <c r="T36" s="38"/>
      <c r="U36" s="38"/>
      <c r="V36" s="38"/>
      <c r="W36" s="38"/>
      <c r="X36" s="38"/>
      <c r="Y36" s="38"/>
      <c r="Z36" s="38"/>
      <c r="AA36" s="38"/>
      <c r="AB36" s="38"/>
      <c r="AC36" s="38"/>
      <c r="AD36" s="38"/>
      <c r="AE36" s="38"/>
    </row>
    <row r="37" hidden="1" s="2" customFormat="1" ht="14.4" customHeight="1">
      <c r="A37" s="38"/>
      <c r="B37" s="44"/>
      <c r="C37" s="38"/>
      <c r="D37" s="38"/>
      <c r="E37" s="144" t="s">
        <v>45</v>
      </c>
      <c r="F37" s="163">
        <f>ROUND((SUM(BG87:BG90)),  2)</f>
        <v>0</v>
      </c>
      <c r="G37" s="38"/>
      <c r="H37" s="38"/>
      <c r="I37" s="164">
        <v>0.20999999999999999</v>
      </c>
      <c r="J37" s="163">
        <f>0</f>
        <v>0</v>
      </c>
      <c r="K37" s="38"/>
      <c r="L37" s="147"/>
      <c r="S37" s="38"/>
      <c r="T37" s="38"/>
      <c r="U37" s="38"/>
      <c r="V37" s="38"/>
      <c r="W37" s="38"/>
      <c r="X37" s="38"/>
      <c r="Y37" s="38"/>
      <c r="Z37" s="38"/>
      <c r="AA37" s="38"/>
      <c r="AB37" s="38"/>
      <c r="AC37" s="38"/>
      <c r="AD37" s="38"/>
      <c r="AE37" s="38"/>
    </row>
    <row r="38" hidden="1" s="2" customFormat="1" ht="14.4" customHeight="1">
      <c r="A38" s="38"/>
      <c r="B38" s="44"/>
      <c r="C38" s="38"/>
      <c r="D38" s="38"/>
      <c r="E38" s="144" t="s">
        <v>46</v>
      </c>
      <c r="F38" s="163">
        <f>ROUND((SUM(BH87:BH90)),  2)</f>
        <v>0</v>
      </c>
      <c r="G38" s="38"/>
      <c r="H38" s="38"/>
      <c r="I38" s="164">
        <v>0.14999999999999999</v>
      </c>
      <c r="J38" s="163">
        <f>0</f>
        <v>0</v>
      </c>
      <c r="K38" s="38"/>
      <c r="L38" s="147"/>
      <c r="S38" s="38"/>
      <c r="T38" s="38"/>
      <c r="U38" s="38"/>
      <c r="V38" s="38"/>
      <c r="W38" s="38"/>
      <c r="X38" s="38"/>
      <c r="Y38" s="38"/>
      <c r="Z38" s="38"/>
      <c r="AA38" s="38"/>
      <c r="AB38" s="38"/>
      <c r="AC38" s="38"/>
      <c r="AD38" s="38"/>
      <c r="AE38" s="38"/>
    </row>
    <row r="39" hidden="1" s="2" customFormat="1" ht="14.4" customHeight="1">
      <c r="A39" s="38"/>
      <c r="B39" s="44"/>
      <c r="C39" s="38"/>
      <c r="D39" s="38"/>
      <c r="E39" s="144" t="s">
        <v>47</v>
      </c>
      <c r="F39" s="163">
        <f>ROUND((SUM(BI87:BI90)),  2)</f>
        <v>0</v>
      </c>
      <c r="G39" s="38"/>
      <c r="H39" s="38"/>
      <c r="I39" s="164">
        <v>0</v>
      </c>
      <c r="J39" s="163">
        <f>0</f>
        <v>0</v>
      </c>
      <c r="K39" s="38"/>
      <c r="L39" s="147"/>
      <c r="S39" s="38"/>
      <c r="T39" s="38"/>
      <c r="U39" s="38"/>
      <c r="V39" s="38"/>
      <c r="W39" s="38"/>
      <c r="X39" s="38"/>
      <c r="Y39" s="38"/>
      <c r="Z39" s="38"/>
      <c r="AA39" s="38"/>
      <c r="AB39" s="38"/>
      <c r="AC39" s="38"/>
      <c r="AD39" s="38"/>
      <c r="AE39" s="38"/>
    </row>
    <row r="40" s="2" customFormat="1" ht="6.96" customHeight="1">
      <c r="A40" s="38"/>
      <c r="B40" s="44"/>
      <c r="C40" s="38"/>
      <c r="D40" s="38"/>
      <c r="E40" s="38"/>
      <c r="F40" s="38"/>
      <c r="G40" s="38"/>
      <c r="H40" s="38"/>
      <c r="I40" s="146"/>
      <c r="J40" s="38"/>
      <c r="K40" s="38"/>
      <c r="L40" s="147"/>
      <c r="S40" s="38"/>
      <c r="T40" s="38"/>
      <c r="U40" s="38"/>
      <c r="V40" s="38"/>
      <c r="W40" s="38"/>
      <c r="X40" s="38"/>
      <c r="Y40" s="38"/>
      <c r="Z40" s="38"/>
      <c r="AA40" s="38"/>
      <c r="AB40" s="38"/>
      <c r="AC40" s="38"/>
      <c r="AD40" s="38"/>
      <c r="AE40" s="38"/>
    </row>
    <row r="41" s="2" customFormat="1" ht="25.44" customHeight="1">
      <c r="A41" s="38"/>
      <c r="B41" s="44"/>
      <c r="C41" s="165"/>
      <c r="D41" s="166" t="s">
        <v>48</v>
      </c>
      <c r="E41" s="167"/>
      <c r="F41" s="167"/>
      <c r="G41" s="168" t="s">
        <v>49</v>
      </c>
      <c r="H41" s="169" t="s">
        <v>50</v>
      </c>
      <c r="I41" s="170"/>
      <c r="J41" s="171">
        <f>SUM(J32:J39)</f>
        <v>0</v>
      </c>
      <c r="K41" s="172"/>
      <c r="L41" s="147"/>
      <c r="S41" s="38"/>
      <c r="T41" s="38"/>
      <c r="U41" s="38"/>
      <c r="V41" s="38"/>
      <c r="W41" s="38"/>
      <c r="X41" s="38"/>
      <c r="Y41" s="38"/>
      <c r="Z41" s="38"/>
      <c r="AA41" s="38"/>
      <c r="AB41" s="38"/>
      <c r="AC41" s="38"/>
      <c r="AD41" s="38"/>
      <c r="AE41" s="38"/>
    </row>
    <row r="42" s="2" customFormat="1" ht="14.4" customHeight="1">
      <c r="A42" s="38"/>
      <c r="B42" s="173"/>
      <c r="C42" s="174"/>
      <c r="D42" s="174"/>
      <c r="E42" s="174"/>
      <c r="F42" s="174"/>
      <c r="G42" s="174"/>
      <c r="H42" s="174"/>
      <c r="I42" s="175"/>
      <c r="J42" s="174"/>
      <c r="K42" s="174"/>
      <c r="L42" s="147"/>
      <c r="S42" s="38"/>
      <c r="T42" s="38"/>
      <c r="U42" s="38"/>
      <c r="V42" s="38"/>
      <c r="W42" s="38"/>
      <c r="X42" s="38"/>
      <c r="Y42" s="38"/>
      <c r="Z42" s="38"/>
      <c r="AA42" s="38"/>
      <c r="AB42" s="38"/>
      <c r="AC42" s="38"/>
      <c r="AD42" s="38"/>
      <c r="AE42" s="38"/>
    </row>
    <row r="46" s="2" customFormat="1" ht="6.96" customHeight="1">
      <c r="A46" s="38"/>
      <c r="B46" s="176"/>
      <c r="C46" s="177"/>
      <c r="D46" s="177"/>
      <c r="E46" s="177"/>
      <c r="F46" s="177"/>
      <c r="G46" s="177"/>
      <c r="H46" s="177"/>
      <c r="I46" s="178"/>
      <c r="J46" s="177"/>
      <c r="K46" s="177"/>
      <c r="L46" s="147"/>
      <c r="S46" s="38"/>
      <c r="T46" s="38"/>
      <c r="U46" s="38"/>
      <c r="V46" s="38"/>
      <c r="W46" s="38"/>
      <c r="X46" s="38"/>
      <c r="Y46" s="38"/>
      <c r="Z46" s="38"/>
      <c r="AA46" s="38"/>
      <c r="AB46" s="38"/>
      <c r="AC46" s="38"/>
      <c r="AD46" s="38"/>
      <c r="AE46" s="38"/>
    </row>
    <row r="47" s="2" customFormat="1" ht="24.96" customHeight="1">
      <c r="A47" s="38"/>
      <c r="B47" s="39"/>
      <c r="C47" s="23" t="s">
        <v>113</v>
      </c>
      <c r="D47" s="40"/>
      <c r="E47" s="40"/>
      <c r="F47" s="40"/>
      <c r="G47" s="40"/>
      <c r="H47" s="40"/>
      <c r="I47" s="146"/>
      <c r="J47" s="40"/>
      <c r="K47" s="40"/>
      <c r="L47" s="147"/>
      <c r="S47" s="38"/>
      <c r="T47" s="38"/>
      <c r="U47" s="38"/>
      <c r="V47" s="38"/>
      <c r="W47" s="38"/>
      <c r="X47" s="38"/>
      <c r="Y47" s="38"/>
      <c r="Z47" s="38"/>
      <c r="AA47" s="38"/>
      <c r="AB47" s="38"/>
      <c r="AC47" s="38"/>
      <c r="AD47" s="38"/>
      <c r="AE47" s="38"/>
    </row>
    <row r="48" s="2" customFormat="1" ht="6.96" customHeight="1">
      <c r="A48" s="38"/>
      <c r="B48" s="39"/>
      <c r="C48" s="40"/>
      <c r="D48" s="40"/>
      <c r="E48" s="40"/>
      <c r="F48" s="40"/>
      <c r="G48" s="40"/>
      <c r="H48" s="40"/>
      <c r="I48" s="146"/>
      <c r="J48" s="40"/>
      <c r="K48" s="40"/>
      <c r="L48" s="147"/>
      <c r="S48" s="38"/>
      <c r="T48" s="38"/>
      <c r="U48" s="38"/>
      <c r="V48" s="38"/>
      <c r="W48" s="38"/>
      <c r="X48" s="38"/>
      <c r="Y48" s="38"/>
      <c r="Z48" s="38"/>
      <c r="AA48" s="38"/>
      <c r="AB48" s="38"/>
      <c r="AC48" s="38"/>
      <c r="AD48" s="38"/>
      <c r="AE48" s="38"/>
    </row>
    <row r="49" s="2" customFormat="1" ht="12" customHeight="1">
      <c r="A49" s="38"/>
      <c r="B49" s="39"/>
      <c r="C49" s="32" t="s">
        <v>16</v>
      </c>
      <c r="D49" s="40"/>
      <c r="E49" s="40"/>
      <c r="F49" s="40"/>
      <c r="G49" s="40"/>
      <c r="H49" s="40"/>
      <c r="I49" s="146"/>
      <c r="J49" s="40"/>
      <c r="K49" s="40"/>
      <c r="L49" s="147"/>
      <c r="S49" s="38"/>
      <c r="T49" s="38"/>
      <c r="U49" s="38"/>
      <c r="V49" s="38"/>
      <c r="W49" s="38"/>
      <c r="X49" s="38"/>
      <c r="Y49" s="38"/>
      <c r="Z49" s="38"/>
      <c r="AA49" s="38"/>
      <c r="AB49" s="38"/>
      <c r="AC49" s="38"/>
      <c r="AD49" s="38"/>
      <c r="AE49" s="38"/>
    </row>
    <row r="50" s="2" customFormat="1" ht="16.5" customHeight="1">
      <c r="A50" s="38"/>
      <c r="B50" s="39"/>
      <c r="C50" s="40"/>
      <c r="D50" s="40"/>
      <c r="E50" s="179" t="str">
        <f>E7</f>
        <v>Střední škola chovu koní a jezdectví Kladruby nad Labem</v>
      </c>
      <c r="F50" s="32"/>
      <c r="G50" s="32"/>
      <c r="H50" s="32"/>
      <c r="I50" s="146"/>
      <c r="J50" s="40"/>
      <c r="K50" s="40"/>
      <c r="L50" s="147"/>
      <c r="S50" s="38"/>
      <c r="T50" s="38"/>
      <c r="U50" s="38"/>
      <c r="V50" s="38"/>
      <c r="W50" s="38"/>
      <c r="X50" s="38"/>
      <c r="Y50" s="38"/>
      <c r="Z50" s="38"/>
      <c r="AA50" s="38"/>
      <c r="AB50" s="38"/>
      <c r="AC50" s="38"/>
      <c r="AD50" s="38"/>
      <c r="AE50" s="38"/>
    </row>
    <row r="51" s="1" customFormat="1" ht="12" customHeight="1">
      <c r="B51" s="21"/>
      <c r="C51" s="32" t="s">
        <v>109</v>
      </c>
      <c r="D51" s="22"/>
      <c r="E51" s="22"/>
      <c r="F51" s="22"/>
      <c r="G51" s="22"/>
      <c r="H51" s="22"/>
      <c r="I51" s="138"/>
      <c r="J51" s="22"/>
      <c r="K51" s="22"/>
      <c r="L51" s="20"/>
    </row>
    <row r="52" s="2" customFormat="1" ht="16.5" customHeight="1">
      <c r="A52" s="38"/>
      <c r="B52" s="39"/>
      <c r="C52" s="40"/>
      <c r="D52" s="40"/>
      <c r="E52" s="179" t="s">
        <v>110</v>
      </c>
      <c r="F52" s="40"/>
      <c r="G52" s="40"/>
      <c r="H52" s="40"/>
      <c r="I52" s="146"/>
      <c r="J52" s="40"/>
      <c r="K52" s="40"/>
      <c r="L52" s="147"/>
      <c r="S52" s="38"/>
      <c r="T52" s="38"/>
      <c r="U52" s="38"/>
      <c r="V52" s="38"/>
      <c r="W52" s="38"/>
      <c r="X52" s="38"/>
      <c r="Y52" s="38"/>
      <c r="Z52" s="38"/>
      <c r="AA52" s="38"/>
      <c r="AB52" s="38"/>
      <c r="AC52" s="38"/>
      <c r="AD52" s="38"/>
      <c r="AE52" s="38"/>
    </row>
    <row r="53" s="2" customFormat="1" ht="12" customHeight="1">
      <c r="A53" s="38"/>
      <c r="B53" s="39"/>
      <c r="C53" s="32" t="s">
        <v>111</v>
      </c>
      <c r="D53" s="40"/>
      <c r="E53" s="40"/>
      <c r="F53" s="40"/>
      <c r="G53" s="40"/>
      <c r="H53" s="40"/>
      <c r="I53" s="146"/>
      <c r="J53" s="40"/>
      <c r="K53" s="40"/>
      <c r="L53" s="147"/>
      <c r="S53" s="38"/>
      <c r="T53" s="38"/>
      <c r="U53" s="38"/>
      <c r="V53" s="38"/>
      <c r="W53" s="38"/>
      <c r="X53" s="38"/>
      <c r="Y53" s="38"/>
      <c r="Z53" s="38"/>
      <c r="AA53" s="38"/>
      <c r="AB53" s="38"/>
      <c r="AC53" s="38"/>
      <c r="AD53" s="38"/>
      <c r="AE53" s="38"/>
    </row>
    <row r="54" s="2" customFormat="1" ht="16.5" customHeight="1">
      <c r="A54" s="38"/>
      <c r="B54" s="39"/>
      <c r="C54" s="40"/>
      <c r="D54" s="40"/>
      <c r="E54" s="69" t="str">
        <f>E11</f>
        <v>d - Vytápění</v>
      </c>
      <c r="F54" s="40"/>
      <c r="G54" s="40"/>
      <c r="H54" s="40"/>
      <c r="I54" s="146"/>
      <c r="J54" s="40"/>
      <c r="K54" s="40"/>
      <c r="L54" s="147"/>
      <c r="S54" s="38"/>
      <c r="T54" s="38"/>
      <c r="U54" s="38"/>
      <c r="V54" s="38"/>
      <c r="W54" s="38"/>
      <c r="X54" s="38"/>
      <c r="Y54" s="38"/>
      <c r="Z54" s="38"/>
      <c r="AA54" s="38"/>
      <c r="AB54" s="38"/>
      <c r="AC54" s="38"/>
      <c r="AD54" s="38"/>
      <c r="AE54" s="38"/>
    </row>
    <row r="55" s="2" customFormat="1" ht="6.96" customHeight="1">
      <c r="A55" s="38"/>
      <c r="B55" s="39"/>
      <c r="C55" s="40"/>
      <c r="D55" s="40"/>
      <c r="E55" s="40"/>
      <c r="F55" s="40"/>
      <c r="G55" s="40"/>
      <c r="H55" s="40"/>
      <c r="I55" s="146"/>
      <c r="J55" s="40"/>
      <c r="K55" s="40"/>
      <c r="L55" s="147"/>
      <c r="S55" s="38"/>
      <c r="T55" s="38"/>
      <c r="U55" s="38"/>
      <c r="V55" s="38"/>
      <c r="W55" s="38"/>
      <c r="X55" s="38"/>
      <c r="Y55" s="38"/>
      <c r="Z55" s="38"/>
      <c r="AA55" s="38"/>
      <c r="AB55" s="38"/>
      <c r="AC55" s="38"/>
      <c r="AD55" s="38"/>
      <c r="AE55" s="38"/>
    </row>
    <row r="56" s="2" customFormat="1" ht="12" customHeight="1">
      <c r="A56" s="38"/>
      <c r="B56" s="39"/>
      <c r="C56" s="32" t="s">
        <v>21</v>
      </c>
      <c r="D56" s="40"/>
      <c r="E56" s="40"/>
      <c r="F56" s="27" t="str">
        <f>F14</f>
        <v>Kladruby nad Labem</v>
      </c>
      <c r="G56" s="40"/>
      <c r="H56" s="40"/>
      <c r="I56" s="149" t="s">
        <v>23</v>
      </c>
      <c r="J56" s="72" t="str">
        <f>IF(J14="","",J14)</f>
        <v>13. 12. 2019</v>
      </c>
      <c r="K56" s="40"/>
      <c r="L56" s="147"/>
      <c r="S56" s="38"/>
      <c r="T56" s="38"/>
      <c r="U56" s="38"/>
      <c r="V56" s="38"/>
      <c r="W56" s="38"/>
      <c r="X56" s="38"/>
      <c r="Y56" s="38"/>
      <c r="Z56" s="38"/>
      <c r="AA56" s="38"/>
      <c r="AB56" s="38"/>
      <c r="AC56" s="38"/>
      <c r="AD56" s="38"/>
      <c r="AE56" s="38"/>
    </row>
    <row r="57" s="2" customFormat="1" ht="6.96" customHeight="1">
      <c r="A57" s="38"/>
      <c r="B57" s="39"/>
      <c r="C57" s="40"/>
      <c r="D57" s="40"/>
      <c r="E57" s="40"/>
      <c r="F57" s="40"/>
      <c r="G57" s="40"/>
      <c r="H57" s="40"/>
      <c r="I57" s="146"/>
      <c r="J57" s="40"/>
      <c r="K57" s="40"/>
      <c r="L57" s="147"/>
      <c r="S57" s="38"/>
      <c r="T57" s="38"/>
      <c r="U57" s="38"/>
      <c r="V57" s="38"/>
      <c r="W57" s="38"/>
      <c r="X57" s="38"/>
      <c r="Y57" s="38"/>
      <c r="Z57" s="38"/>
      <c r="AA57" s="38"/>
      <c r="AB57" s="38"/>
      <c r="AC57" s="38"/>
      <c r="AD57" s="38"/>
      <c r="AE57" s="38"/>
    </row>
    <row r="58" s="2" customFormat="1" ht="27.9" customHeight="1">
      <c r="A58" s="38"/>
      <c r="B58" s="39"/>
      <c r="C58" s="32" t="s">
        <v>25</v>
      </c>
      <c r="D58" s="40"/>
      <c r="E58" s="40"/>
      <c r="F58" s="27" t="str">
        <f>E17</f>
        <v>Pardubický kraj</v>
      </c>
      <c r="G58" s="40"/>
      <c r="H58" s="40"/>
      <c r="I58" s="149" t="s">
        <v>31</v>
      </c>
      <c r="J58" s="36" t="str">
        <f>E23</f>
        <v>PPP, spo. s r.o., Pardubice</v>
      </c>
      <c r="K58" s="40"/>
      <c r="L58" s="147"/>
      <c r="S58" s="38"/>
      <c r="T58" s="38"/>
      <c r="U58" s="38"/>
      <c r="V58" s="38"/>
      <c r="W58" s="38"/>
      <c r="X58" s="38"/>
      <c r="Y58" s="38"/>
      <c r="Z58" s="38"/>
      <c r="AA58" s="38"/>
      <c r="AB58" s="38"/>
      <c r="AC58" s="38"/>
      <c r="AD58" s="38"/>
      <c r="AE58" s="38"/>
    </row>
    <row r="59" s="2" customFormat="1" ht="15.15" customHeight="1">
      <c r="A59" s="38"/>
      <c r="B59" s="39"/>
      <c r="C59" s="32" t="s">
        <v>29</v>
      </c>
      <c r="D59" s="40"/>
      <c r="E59" s="40"/>
      <c r="F59" s="27" t="str">
        <f>IF(E20="","",E20)</f>
        <v>Vyplň údaj</v>
      </c>
      <c r="G59" s="40"/>
      <c r="H59" s="40"/>
      <c r="I59" s="149" t="s">
        <v>34</v>
      </c>
      <c r="J59" s="36" t="str">
        <f>E26</f>
        <v xml:space="preserve"> </v>
      </c>
      <c r="K59" s="40"/>
      <c r="L59" s="147"/>
      <c r="S59" s="38"/>
      <c r="T59" s="38"/>
      <c r="U59" s="38"/>
      <c r="V59" s="38"/>
      <c r="W59" s="38"/>
      <c r="X59" s="38"/>
      <c r="Y59" s="38"/>
      <c r="Z59" s="38"/>
      <c r="AA59" s="38"/>
      <c r="AB59" s="38"/>
      <c r="AC59" s="38"/>
      <c r="AD59" s="38"/>
      <c r="AE59" s="38"/>
    </row>
    <row r="60" s="2" customFormat="1" ht="10.32" customHeight="1">
      <c r="A60" s="38"/>
      <c r="B60" s="39"/>
      <c r="C60" s="40"/>
      <c r="D60" s="40"/>
      <c r="E60" s="40"/>
      <c r="F60" s="40"/>
      <c r="G60" s="40"/>
      <c r="H60" s="40"/>
      <c r="I60" s="146"/>
      <c r="J60" s="40"/>
      <c r="K60" s="40"/>
      <c r="L60" s="147"/>
      <c r="S60" s="38"/>
      <c r="T60" s="38"/>
      <c r="U60" s="38"/>
      <c r="V60" s="38"/>
      <c r="W60" s="38"/>
      <c r="X60" s="38"/>
      <c r="Y60" s="38"/>
      <c r="Z60" s="38"/>
      <c r="AA60" s="38"/>
      <c r="AB60" s="38"/>
      <c r="AC60" s="38"/>
      <c r="AD60" s="38"/>
      <c r="AE60" s="38"/>
    </row>
    <row r="61" s="2" customFormat="1" ht="29.28" customHeight="1">
      <c r="A61" s="38"/>
      <c r="B61" s="39"/>
      <c r="C61" s="180" t="s">
        <v>114</v>
      </c>
      <c r="D61" s="181"/>
      <c r="E61" s="181"/>
      <c r="F61" s="181"/>
      <c r="G61" s="181"/>
      <c r="H61" s="181"/>
      <c r="I61" s="182"/>
      <c r="J61" s="183" t="s">
        <v>115</v>
      </c>
      <c r="K61" s="181"/>
      <c r="L61" s="147"/>
      <c r="S61" s="38"/>
      <c r="T61" s="38"/>
      <c r="U61" s="38"/>
      <c r="V61" s="38"/>
      <c r="W61" s="38"/>
      <c r="X61" s="38"/>
      <c r="Y61" s="38"/>
      <c r="Z61" s="38"/>
      <c r="AA61" s="38"/>
      <c r="AB61" s="38"/>
      <c r="AC61" s="38"/>
      <c r="AD61" s="38"/>
      <c r="AE61" s="38"/>
    </row>
    <row r="62" s="2" customFormat="1" ht="10.32" customHeight="1">
      <c r="A62" s="38"/>
      <c r="B62" s="39"/>
      <c r="C62" s="40"/>
      <c r="D62" s="40"/>
      <c r="E62" s="40"/>
      <c r="F62" s="40"/>
      <c r="G62" s="40"/>
      <c r="H62" s="40"/>
      <c r="I62" s="146"/>
      <c r="J62" s="40"/>
      <c r="K62" s="40"/>
      <c r="L62" s="147"/>
      <c r="S62" s="38"/>
      <c r="T62" s="38"/>
      <c r="U62" s="38"/>
      <c r="V62" s="38"/>
      <c r="W62" s="38"/>
      <c r="X62" s="38"/>
      <c r="Y62" s="38"/>
      <c r="Z62" s="38"/>
      <c r="AA62" s="38"/>
      <c r="AB62" s="38"/>
      <c r="AC62" s="38"/>
      <c r="AD62" s="38"/>
      <c r="AE62" s="38"/>
    </row>
    <row r="63" s="2" customFormat="1" ht="22.8" customHeight="1">
      <c r="A63" s="38"/>
      <c r="B63" s="39"/>
      <c r="C63" s="184" t="s">
        <v>70</v>
      </c>
      <c r="D63" s="40"/>
      <c r="E63" s="40"/>
      <c r="F63" s="40"/>
      <c r="G63" s="40"/>
      <c r="H63" s="40"/>
      <c r="I63" s="146"/>
      <c r="J63" s="102">
        <f>J87</f>
        <v>0</v>
      </c>
      <c r="K63" s="40"/>
      <c r="L63" s="147"/>
      <c r="S63" s="38"/>
      <c r="T63" s="38"/>
      <c r="U63" s="38"/>
      <c r="V63" s="38"/>
      <c r="W63" s="38"/>
      <c r="X63" s="38"/>
      <c r="Y63" s="38"/>
      <c r="Z63" s="38"/>
      <c r="AA63" s="38"/>
      <c r="AB63" s="38"/>
      <c r="AC63" s="38"/>
      <c r="AD63" s="38"/>
      <c r="AE63" s="38"/>
      <c r="AU63" s="17" t="s">
        <v>116</v>
      </c>
    </row>
    <row r="64" s="9" customFormat="1" ht="24.96" customHeight="1">
      <c r="A64" s="9"/>
      <c r="B64" s="185"/>
      <c r="C64" s="186"/>
      <c r="D64" s="187" t="s">
        <v>123</v>
      </c>
      <c r="E64" s="188"/>
      <c r="F64" s="188"/>
      <c r="G64" s="188"/>
      <c r="H64" s="188"/>
      <c r="I64" s="189"/>
      <c r="J64" s="190">
        <f>J88</f>
        <v>0</v>
      </c>
      <c r="K64" s="186"/>
      <c r="L64" s="191"/>
      <c r="S64" s="9"/>
      <c r="T64" s="9"/>
      <c r="U64" s="9"/>
      <c r="V64" s="9"/>
      <c r="W64" s="9"/>
      <c r="X64" s="9"/>
      <c r="Y64" s="9"/>
      <c r="Z64" s="9"/>
      <c r="AA64" s="9"/>
      <c r="AB64" s="9"/>
      <c r="AC64" s="9"/>
      <c r="AD64" s="9"/>
      <c r="AE64" s="9"/>
    </row>
    <row r="65" s="10" customFormat="1" ht="19.92" customHeight="1">
      <c r="A65" s="10"/>
      <c r="B65" s="192"/>
      <c r="C65" s="125"/>
      <c r="D65" s="193" t="s">
        <v>294</v>
      </c>
      <c r="E65" s="194"/>
      <c r="F65" s="194"/>
      <c r="G65" s="194"/>
      <c r="H65" s="194"/>
      <c r="I65" s="195"/>
      <c r="J65" s="196">
        <f>J89</f>
        <v>0</v>
      </c>
      <c r="K65" s="125"/>
      <c r="L65" s="197"/>
      <c r="S65" s="10"/>
      <c r="T65" s="10"/>
      <c r="U65" s="10"/>
      <c r="V65" s="10"/>
      <c r="W65" s="10"/>
      <c r="X65" s="10"/>
      <c r="Y65" s="10"/>
      <c r="Z65" s="10"/>
      <c r="AA65" s="10"/>
      <c r="AB65" s="10"/>
      <c r="AC65" s="10"/>
      <c r="AD65" s="10"/>
      <c r="AE65" s="10"/>
    </row>
    <row r="66" s="2" customFormat="1" ht="21.84" customHeight="1">
      <c r="A66" s="38"/>
      <c r="B66" s="39"/>
      <c r="C66" s="40"/>
      <c r="D66" s="40"/>
      <c r="E66" s="40"/>
      <c r="F66" s="40"/>
      <c r="G66" s="40"/>
      <c r="H66" s="40"/>
      <c r="I66" s="146"/>
      <c r="J66" s="40"/>
      <c r="K66" s="40"/>
      <c r="L66" s="147"/>
      <c r="S66" s="38"/>
      <c r="T66" s="38"/>
      <c r="U66" s="38"/>
      <c r="V66" s="38"/>
      <c r="W66" s="38"/>
      <c r="X66" s="38"/>
      <c r="Y66" s="38"/>
      <c r="Z66" s="38"/>
      <c r="AA66" s="38"/>
      <c r="AB66" s="38"/>
      <c r="AC66" s="38"/>
      <c r="AD66" s="38"/>
      <c r="AE66" s="38"/>
    </row>
    <row r="67" s="2" customFormat="1" ht="6.96" customHeight="1">
      <c r="A67" s="38"/>
      <c r="B67" s="59"/>
      <c r="C67" s="60"/>
      <c r="D67" s="60"/>
      <c r="E67" s="60"/>
      <c r="F67" s="60"/>
      <c r="G67" s="60"/>
      <c r="H67" s="60"/>
      <c r="I67" s="175"/>
      <c r="J67" s="60"/>
      <c r="K67" s="60"/>
      <c r="L67" s="147"/>
      <c r="S67" s="38"/>
      <c r="T67" s="38"/>
      <c r="U67" s="38"/>
      <c r="V67" s="38"/>
      <c r="W67" s="38"/>
      <c r="X67" s="38"/>
      <c r="Y67" s="38"/>
      <c r="Z67" s="38"/>
      <c r="AA67" s="38"/>
      <c r="AB67" s="38"/>
      <c r="AC67" s="38"/>
      <c r="AD67" s="38"/>
      <c r="AE67" s="38"/>
    </row>
    <row r="71" s="2" customFormat="1" ht="6.96" customHeight="1">
      <c r="A71" s="38"/>
      <c r="B71" s="61"/>
      <c r="C71" s="62"/>
      <c r="D71" s="62"/>
      <c r="E71" s="62"/>
      <c r="F71" s="62"/>
      <c r="G71" s="62"/>
      <c r="H71" s="62"/>
      <c r="I71" s="178"/>
      <c r="J71" s="62"/>
      <c r="K71" s="62"/>
      <c r="L71" s="147"/>
      <c r="S71" s="38"/>
      <c r="T71" s="38"/>
      <c r="U71" s="38"/>
      <c r="V71" s="38"/>
      <c r="W71" s="38"/>
      <c r="X71" s="38"/>
      <c r="Y71" s="38"/>
      <c r="Z71" s="38"/>
      <c r="AA71" s="38"/>
      <c r="AB71" s="38"/>
      <c r="AC71" s="38"/>
      <c r="AD71" s="38"/>
      <c r="AE71" s="38"/>
    </row>
    <row r="72" s="2" customFormat="1" ht="24.96" customHeight="1">
      <c r="A72" s="38"/>
      <c r="B72" s="39"/>
      <c r="C72" s="23" t="s">
        <v>126</v>
      </c>
      <c r="D72" s="40"/>
      <c r="E72" s="40"/>
      <c r="F72" s="40"/>
      <c r="G72" s="40"/>
      <c r="H72" s="40"/>
      <c r="I72" s="146"/>
      <c r="J72" s="40"/>
      <c r="K72" s="40"/>
      <c r="L72" s="147"/>
      <c r="S72" s="38"/>
      <c r="T72" s="38"/>
      <c r="U72" s="38"/>
      <c r="V72" s="38"/>
      <c r="W72" s="38"/>
      <c r="X72" s="38"/>
      <c r="Y72" s="38"/>
      <c r="Z72" s="38"/>
      <c r="AA72" s="38"/>
      <c r="AB72" s="38"/>
      <c r="AC72" s="38"/>
      <c r="AD72" s="38"/>
      <c r="AE72" s="38"/>
    </row>
    <row r="73" s="2" customFormat="1" ht="6.96" customHeight="1">
      <c r="A73" s="38"/>
      <c r="B73" s="39"/>
      <c r="C73" s="40"/>
      <c r="D73" s="40"/>
      <c r="E73" s="40"/>
      <c r="F73" s="40"/>
      <c r="G73" s="40"/>
      <c r="H73" s="40"/>
      <c r="I73" s="146"/>
      <c r="J73" s="40"/>
      <c r="K73" s="40"/>
      <c r="L73" s="147"/>
      <c r="S73" s="38"/>
      <c r="T73" s="38"/>
      <c r="U73" s="38"/>
      <c r="V73" s="38"/>
      <c r="W73" s="38"/>
      <c r="X73" s="38"/>
      <c r="Y73" s="38"/>
      <c r="Z73" s="38"/>
      <c r="AA73" s="38"/>
      <c r="AB73" s="38"/>
      <c r="AC73" s="38"/>
      <c r="AD73" s="38"/>
      <c r="AE73" s="38"/>
    </row>
    <row r="74" s="2" customFormat="1" ht="12" customHeight="1">
      <c r="A74" s="38"/>
      <c r="B74" s="39"/>
      <c r="C74" s="32" t="s">
        <v>16</v>
      </c>
      <c r="D74" s="40"/>
      <c r="E74" s="40"/>
      <c r="F74" s="40"/>
      <c r="G74" s="40"/>
      <c r="H74" s="40"/>
      <c r="I74" s="146"/>
      <c r="J74" s="40"/>
      <c r="K74" s="40"/>
      <c r="L74" s="147"/>
      <c r="S74" s="38"/>
      <c r="T74" s="38"/>
      <c r="U74" s="38"/>
      <c r="V74" s="38"/>
      <c r="W74" s="38"/>
      <c r="X74" s="38"/>
      <c r="Y74" s="38"/>
      <c r="Z74" s="38"/>
      <c r="AA74" s="38"/>
      <c r="AB74" s="38"/>
      <c r="AC74" s="38"/>
      <c r="AD74" s="38"/>
      <c r="AE74" s="38"/>
    </row>
    <row r="75" s="2" customFormat="1" ht="16.5" customHeight="1">
      <c r="A75" s="38"/>
      <c r="B75" s="39"/>
      <c r="C75" s="40"/>
      <c r="D75" s="40"/>
      <c r="E75" s="179" t="str">
        <f>E7</f>
        <v>Střední škola chovu koní a jezdectví Kladruby nad Labem</v>
      </c>
      <c r="F75" s="32"/>
      <c r="G75" s="32"/>
      <c r="H75" s="32"/>
      <c r="I75" s="146"/>
      <c r="J75" s="40"/>
      <c r="K75" s="40"/>
      <c r="L75" s="147"/>
      <c r="S75" s="38"/>
      <c r="T75" s="38"/>
      <c r="U75" s="38"/>
      <c r="V75" s="38"/>
      <c r="W75" s="38"/>
      <c r="X75" s="38"/>
      <c r="Y75" s="38"/>
      <c r="Z75" s="38"/>
      <c r="AA75" s="38"/>
      <c r="AB75" s="38"/>
      <c r="AC75" s="38"/>
      <c r="AD75" s="38"/>
      <c r="AE75" s="38"/>
    </row>
    <row r="76" s="1" customFormat="1" ht="12" customHeight="1">
      <c r="B76" s="21"/>
      <c r="C76" s="32" t="s">
        <v>109</v>
      </c>
      <c r="D76" s="22"/>
      <c r="E76" s="22"/>
      <c r="F76" s="22"/>
      <c r="G76" s="22"/>
      <c r="H76" s="22"/>
      <c r="I76" s="138"/>
      <c r="J76" s="22"/>
      <c r="K76" s="22"/>
      <c r="L76" s="20"/>
    </row>
    <row r="77" s="2" customFormat="1" ht="16.5" customHeight="1">
      <c r="A77" s="38"/>
      <c r="B77" s="39"/>
      <c r="C77" s="40"/>
      <c r="D77" s="40"/>
      <c r="E77" s="179" t="s">
        <v>110</v>
      </c>
      <c r="F77" s="40"/>
      <c r="G77" s="40"/>
      <c r="H77" s="40"/>
      <c r="I77" s="146"/>
      <c r="J77" s="40"/>
      <c r="K77" s="40"/>
      <c r="L77" s="147"/>
      <c r="S77" s="38"/>
      <c r="T77" s="38"/>
      <c r="U77" s="38"/>
      <c r="V77" s="38"/>
      <c r="W77" s="38"/>
      <c r="X77" s="38"/>
      <c r="Y77" s="38"/>
      <c r="Z77" s="38"/>
      <c r="AA77" s="38"/>
      <c r="AB77" s="38"/>
      <c r="AC77" s="38"/>
      <c r="AD77" s="38"/>
      <c r="AE77" s="38"/>
    </row>
    <row r="78" s="2" customFormat="1" ht="12" customHeight="1">
      <c r="A78" s="38"/>
      <c r="B78" s="39"/>
      <c r="C78" s="32" t="s">
        <v>111</v>
      </c>
      <c r="D78" s="40"/>
      <c r="E78" s="40"/>
      <c r="F78" s="40"/>
      <c r="G78" s="40"/>
      <c r="H78" s="40"/>
      <c r="I78" s="146"/>
      <c r="J78" s="40"/>
      <c r="K78" s="40"/>
      <c r="L78" s="147"/>
      <c r="S78" s="38"/>
      <c r="T78" s="38"/>
      <c r="U78" s="38"/>
      <c r="V78" s="38"/>
      <c r="W78" s="38"/>
      <c r="X78" s="38"/>
      <c r="Y78" s="38"/>
      <c r="Z78" s="38"/>
      <c r="AA78" s="38"/>
      <c r="AB78" s="38"/>
      <c r="AC78" s="38"/>
      <c r="AD78" s="38"/>
      <c r="AE78" s="38"/>
    </row>
    <row r="79" s="2" customFormat="1" ht="16.5" customHeight="1">
      <c r="A79" s="38"/>
      <c r="B79" s="39"/>
      <c r="C79" s="40"/>
      <c r="D79" s="40"/>
      <c r="E79" s="69" t="str">
        <f>E11</f>
        <v>d - Vytápění</v>
      </c>
      <c r="F79" s="40"/>
      <c r="G79" s="40"/>
      <c r="H79" s="40"/>
      <c r="I79" s="146"/>
      <c r="J79" s="40"/>
      <c r="K79" s="40"/>
      <c r="L79" s="147"/>
      <c r="S79" s="38"/>
      <c r="T79" s="38"/>
      <c r="U79" s="38"/>
      <c r="V79" s="38"/>
      <c r="W79" s="38"/>
      <c r="X79" s="38"/>
      <c r="Y79" s="38"/>
      <c r="Z79" s="38"/>
      <c r="AA79" s="38"/>
      <c r="AB79" s="38"/>
      <c r="AC79" s="38"/>
      <c r="AD79" s="38"/>
      <c r="AE79" s="38"/>
    </row>
    <row r="80" s="2" customFormat="1" ht="6.96" customHeight="1">
      <c r="A80" s="38"/>
      <c r="B80" s="39"/>
      <c r="C80" s="40"/>
      <c r="D80" s="40"/>
      <c r="E80" s="40"/>
      <c r="F80" s="40"/>
      <c r="G80" s="40"/>
      <c r="H80" s="40"/>
      <c r="I80" s="146"/>
      <c r="J80" s="40"/>
      <c r="K80" s="40"/>
      <c r="L80" s="147"/>
      <c r="S80" s="38"/>
      <c r="T80" s="38"/>
      <c r="U80" s="38"/>
      <c r="V80" s="38"/>
      <c r="W80" s="38"/>
      <c r="X80" s="38"/>
      <c r="Y80" s="38"/>
      <c r="Z80" s="38"/>
      <c r="AA80" s="38"/>
      <c r="AB80" s="38"/>
      <c r="AC80" s="38"/>
      <c r="AD80" s="38"/>
      <c r="AE80" s="38"/>
    </row>
    <row r="81" s="2" customFormat="1" ht="12" customHeight="1">
      <c r="A81" s="38"/>
      <c r="B81" s="39"/>
      <c r="C81" s="32" t="s">
        <v>21</v>
      </c>
      <c r="D81" s="40"/>
      <c r="E81" s="40"/>
      <c r="F81" s="27" t="str">
        <f>F14</f>
        <v>Kladruby nad Labem</v>
      </c>
      <c r="G81" s="40"/>
      <c r="H81" s="40"/>
      <c r="I81" s="149" t="s">
        <v>23</v>
      </c>
      <c r="J81" s="72" t="str">
        <f>IF(J14="","",J14)</f>
        <v>13. 12. 2019</v>
      </c>
      <c r="K81" s="40"/>
      <c r="L81" s="147"/>
      <c r="S81" s="38"/>
      <c r="T81" s="38"/>
      <c r="U81" s="38"/>
      <c r="V81" s="38"/>
      <c r="W81" s="38"/>
      <c r="X81" s="38"/>
      <c r="Y81" s="38"/>
      <c r="Z81" s="38"/>
      <c r="AA81" s="38"/>
      <c r="AB81" s="38"/>
      <c r="AC81" s="38"/>
      <c r="AD81" s="38"/>
      <c r="AE81" s="38"/>
    </row>
    <row r="82" s="2" customFormat="1" ht="6.96" customHeight="1">
      <c r="A82" s="38"/>
      <c r="B82" s="39"/>
      <c r="C82" s="40"/>
      <c r="D82" s="40"/>
      <c r="E82" s="40"/>
      <c r="F82" s="40"/>
      <c r="G82" s="40"/>
      <c r="H82" s="40"/>
      <c r="I82" s="146"/>
      <c r="J82" s="40"/>
      <c r="K82" s="40"/>
      <c r="L82" s="147"/>
      <c r="S82" s="38"/>
      <c r="T82" s="38"/>
      <c r="U82" s="38"/>
      <c r="V82" s="38"/>
      <c r="W82" s="38"/>
      <c r="X82" s="38"/>
      <c r="Y82" s="38"/>
      <c r="Z82" s="38"/>
      <c r="AA82" s="38"/>
      <c r="AB82" s="38"/>
      <c r="AC82" s="38"/>
      <c r="AD82" s="38"/>
      <c r="AE82" s="38"/>
    </row>
    <row r="83" s="2" customFormat="1" ht="27.9" customHeight="1">
      <c r="A83" s="38"/>
      <c r="B83" s="39"/>
      <c r="C83" s="32" t="s">
        <v>25</v>
      </c>
      <c r="D83" s="40"/>
      <c r="E83" s="40"/>
      <c r="F83" s="27" t="str">
        <f>E17</f>
        <v>Pardubický kraj</v>
      </c>
      <c r="G83" s="40"/>
      <c r="H83" s="40"/>
      <c r="I83" s="149" t="s">
        <v>31</v>
      </c>
      <c r="J83" s="36" t="str">
        <f>E23</f>
        <v>PPP, spo. s r.o., Pardubice</v>
      </c>
      <c r="K83" s="40"/>
      <c r="L83" s="147"/>
      <c r="S83" s="38"/>
      <c r="T83" s="38"/>
      <c r="U83" s="38"/>
      <c r="V83" s="38"/>
      <c r="W83" s="38"/>
      <c r="X83" s="38"/>
      <c r="Y83" s="38"/>
      <c r="Z83" s="38"/>
      <c r="AA83" s="38"/>
      <c r="AB83" s="38"/>
      <c r="AC83" s="38"/>
      <c r="AD83" s="38"/>
      <c r="AE83" s="38"/>
    </row>
    <row r="84" s="2" customFormat="1" ht="15.15" customHeight="1">
      <c r="A84" s="38"/>
      <c r="B84" s="39"/>
      <c r="C84" s="32" t="s">
        <v>29</v>
      </c>
      <c r="D84" s="40"/>
      <c r="E84" s="40"/>
      <c r="F84" s="27" t="str">
        <f>IF(E20="","",E20)</f>
        <v>Vyplň údaj</v>
      </c>
      <c r="G84" s="40"/>
      <c r="H84" s="40"/>
      <c r="I84" s="149" t="s">
        <v>34</v>
      </c>
      <c r="J84" s="36" t="str">
        <f>E26</f>
        <v xml:space="preserve"> </v>
      </c>
      <c r="K84" s="40"/>
      <c r="L84" s="147"/>
      <c r="S84" s="38"/>
      <c r="T84" s="38"/>
      <c r="U84" s="38"/>
      <c r="V84" s="38"/>
      <c r="W84" s="38"/>
      <c r="X84" s="38"/>
      <c r="Y84" s="38"/>
      <c r="Z84" s="38"/>
      <c r="AA84" s="38"/>
      <c r="AB84" s="38"/>
      <c r="AC84" s="38"/>
      <c r="AD84" s="38"/>
      <c r="AE84" s="38"/>
    </row>
    <row r="85" s="2" customFormat="1" ht="10.32" customHeight="1">
      <c r="A85" s="38"/>
      <c r="B85" s="39"/>
      <c r="C85" s="40"/>
      <c r="D85" s="40"/>
      <c r="E85" s="40"/>
      <c r="F85" s="40"/>
      <c r="G85" s="40"/>
      <c r="H85" s="40"/>
      <c r="I85" s="146"/>
      <c r="J85" s="40"/>
      <c r="K85" s="40"/>
      <c r="L85" s="147"/>
      <c r="S85" s="38"/>
      <c r="T85" s="38"/>
      <c r="U85" s="38"/>
      <c r="V85" s="38"/>
      <c r="W85" s="38"/>
      <c r="X85" s="38"/>
      <c r="Y85" s="38"/>
      <c r="Z85" s="38"/>
      <c r="AA85" s="38"/>
      <c r="AB85" s="38"/>
      <c r="AC85" s="38"/>
      <c r="AD85" s="38"/>
      <c r="AE85" s="38"/>
    </row>
    <row r="86" s="11" customFormat="1" ht="29.28" customHeight="1">
      <c r="A86" s="198"/>
      <c r="B86" s="199"/>
      <c r="C86" s="200" t="s">
        <v>127</v>
      </c>
      <c r="D86" s="201" t="s">
        <v>57</v>
      </c>
      <c r="E86" s="201" t="s">
        <v>53</v>
      </c>
      <c r="F86" s="201" t="s">
        <v>54</v>
      </c>
      <c r="G86" s="201" t="s">
        <v>128</v>
      </c>
      <c r="H86" s="201" t="s">
        <v>129</v>
      </c>
      <c r="I86" s="202" t="s">
        <v>130</v>
      </c>
      <c r="J86" s="201" t="s">
        <v>115</v>
      </c>
      <c r="K86" s="203" t="s">
        <v>131</v>
      </c>
      <c r="L86" s="204"/>
      <c r="M86" s="92" t="s">
        <v>19</v>
      </c>
      <c r="N86" s="93" t="s">
        <v>42</v>
      </c>
      <c r="O86" s="93" t="s">
        <v>132</v>
      </c>
      <c r="P86" s="93" t="s">
        <v>133</v>
      </c>
      <c r="Q86" s="93" t="s">
        <v>134</v>
      </c>
      <c r="R86" s="93" t="s">
        <v>135</v>
      </c>
      <c r="S86" s="93" t="s">
        <v>136</v>
      </c>
      <c r="T86" s="94" t="s">
        <v>137</v>
      </c>
      <c r="U86" s="198"/>
      <c r="V86" s="198"/>
      <c r="W86" s="198"/>
      <c r="X86" s="198"/>
      <c r="Y86" s="198"/>
      <c r="Z86" s="198"/>
      <c r="AA86" s="198"/>
      <c r="AB86" s="198"/>
      <c r="AC86" s="198"/>
      <c r="AD86" s="198"/>
      <c r="AE86" s="198"/>
    </row>
    <row r="87" s="2" customFormat="1" ht="22.8" customHeight="1">
      <c r="A87" s="38"/>
      <c r="B87" s="39"/>
      <c r="C87" s="99" t="s">
        <v>138</v>
      </c>
      <c r="D87" s="40"/>
      <c r="E87" s="40"/>
      <c r="F87" s="40"/>
      <c r="G87" s="40"/>
      <c r="H87" s="40"/>
      <c r="I87" s="146"/>
      <c r="J87" s="205">
        <f>BK87</f>
        <v>0</v>
      </c>
      <c r="K87" s="40"/>
      <c r="L87" s="44"/>
      <c r="M87" s="95"/>
      <c r="N87" s="206"/>
      <c r="O87" s="96"/>
      <c r="P87" s="207">
        <f>P88</f>
        <v>0</v>
      </c>
      <c r="Q87" s="96"/>
      <c r="R87" s="207">
        <f>R88</f>
        <v>0</v>
      </c>
      <c r="S87" s="96"/>
      <c r="T87" s="208">
        <f>T88</f>
        <v>0</v>
      </c>
      <c r="U87" s="38"/>
      <c r="V87" s="38"/>
      <c r="W87" s="38"/>
      <c r="X87" s="38"/>
      <c r="Y87" s="38"/>
      <c r="Z87" s="38"/>
      <c r="AA87" s="38"/>
      <c r="AB87" s="38"/>
      <c r="AC87" s="38"/>
      <c r="AD87" s="38"/>
      <c r="AE87" s="38"/>
      <c r="AT87" s="17" t="s">
        <v>71</v>
      </c>
      <c r="AU87" s="17" t="s">
        <v>116</v>
      </c>
      <c r="BK87" s="209">
        <f>BK88</f>
        <v>0</v>
      </c>
    </row>
    <row r="88" s="12" customFormat="1" ht="25.92" customHeight="1">
      <c r="A88" s="12"/>
      <c r="B88" s="210"/>
      <c r="C88" s="211"/>
      <c r="D88" s="212" t="s">
        <v>71</v>
      </c>
      <c r="E88" s="213" t="s">
        <v>247</v>
      </c>
      <c r="F88" s="213" t="s">
        <v>248</v>
      </c>
      <c r="G88" s="211"/>
      <c r="H88" s="211"/>
      <c r="I88" s="214"/>
      <c r="J88" s="215">
        <f>BK88</f>
        <v>0</v>
      </c>
      <c r="K88" s="211"/>
      <c r="L88" s="216"/>
      <c r="M88" s="217"/>
      <c r="N88" s="218"/>
      <c r="O88" s="218"/>
      <c r="P88" s="219">
        <f>P89</f>
        <v>0</v>
      </c>
      <c r="Q88" s="218"/>
      <c r="R88" s="219">
        <f>R89</f>
        <v>0</v>
      </c>
      <c r="S88" s="218"/>
      <c r="T88" s="220">
        <f>T89</f>
        <v>0</v>
      </c>
      <c r="U88" s="12"/>
      <c r="V88" s="12"/>
      <c r="W88" s="12"/>
      <c r="X88" s="12"/>
      <c r="Y88" s="12"/>
      <c r="Z88" s="12"/>
      <c r="AA88" s="12"/>
      <c r="AB88" s="12"/>
      <c r="AC88" s="12"/>
      <c r="AD88" s="12"/>
      <c r="AE88" s="12"/>
      <c r="AR88" s="221" t="s">
        <v>81</v>
      </c>
      <c r="AT88" s="222" t="s">
        <v>71</v>
      </c>
      <c r="AU88" s="222" t="s">
        <v>72</v>
      </c>
      <c r="AY88" s="221" t="s">
        <v>141</v>
      </c>
      <c r="BK88" s="223">
        <f>BK89</f>
        <v>0</v>
      </c>
    </row>
    <row r="89" s="12" customFormat="1" ht="22.8" customHeight="1">
      <c r="A89" s="12"/>
      <c r="B89" s="210"/>
      <c r="C89" s="211"/>
      <c r="D89" s="212" t="s">
        <v>71</v>
      </c>
      <c r="E89" s="224" t="s">
        <v>295</v>
      </c>
      <c r="F89" s="224" t="s">
        <v>296</v>
      </c>
      <c r="G89" s="211"/>
      <c r="H89" s="211"/>
      <c r="I89" s="214"/>
      <c r="J89" s="225">
        <f>BK89</f>
        <v>0</v>
      </c>
      <c r="K89" s="211"/>
      <c r="L89" s="216"/>
      <c r="M89" s="217"/>
      <c r="N89" s="218"/>
      <c r="O89" s="218"/>
      <c r="P89" s="219">
        <f>P90</f>
        <v>0</v>
      </c>
      <c r="Q89" s="218"/>
      <c r="R89" s="219">
        <f>R90</f>
        <v>0</v>
      </c>
      <c r="S89" s="218"/>
      <c r="T89" s="220">
        <f>T90</f>
        <v>0</v>
      </c>
      <c r="U89" s="12"/>
      <c r="V89" s="12"/>
      <c r="W89" s="12"/>
      <c r="X89" s="12"/>
      <c r="Y89" s="12"/>
      <c r="Z89" s="12"/>
      <c r="AA89" s="12"/>
      <c r="AB89" s="12"/>
      <c r="AC89" s="12"/>
      <c r="AD89" s="12"/>
      <c r="AE89" s="12"/>
      <c r="AR89" s="221" t="s">
        <v>81</v>
      </c>
      <c r="AT89" s="222" t="s">
        <v>71</v>
      </c>
      <c r="AU89" s="222" t="s">
        <v>79</v>
      </c>
      <c r="AY89" s="221" t="s">
        <v>141</v>
      </c>
      <c r="BK89" s="223">
        <f>BK90</f>
        <v>0</v>
      </c>
    </row>
    <row r="90" s="2" customFormat="1" ht="16.5" customHeight="1">
      <c r="A90" s="38"/>
      <c r="B90" s="39"/>
      <c r="C90" s="226" t="s">
        <v>79</v>
      </c>
      <c r="D90" s="226" t="s">
        <v>144</v>
      </c>
      <c r="E90" s="227" t="s">
        <v>284</v>
      </c>
      <c r="F90" s="228" t="s">
        <v>297</v>
      </c>
      <c r="G90" s="229" t="s">
        <v>286</v>
      </c>
      <c r="H90" s="230">
        <v>1</v>
      </c>
      <c r="I90" s="231"/>
      <c r="J90" s="232">
        <f>ROUND(I90*H90,2)</f>
        <v>0</v>
      </c>
      <c r="K90" s="228" t="s">
        <v>181</v>
      </c>
      <c r="L90" s="44"/>
      <c r="M90" s="275" t="s">
        <v>19</v>
      </c>
      <c r="N90" s="276" t="s">
        <v>43</v>
      </c>
      <c r="O90" s="277"/>
      <c r="P90" s="278">
        <f>O90*H90</f>
        <v>0</v>
      </c>
      <c r="Q90" s="278">
        <v>0</v>
      </c>
      <c r="R90" s="278">
        <f>Q90*H90</f>
        <v>0</v>
      </c>
      <c r="S90" s="278">
        <v>0</v>
      </c>
      <c r="T90" s="279">
        <f>S90*H90</f>
        <v>0</v>
      </c>
      <c r="U90" s="38"/>
      <c r="V90" s="38"/>
      <c r="W90" s="38"/>
      <c r="X90" s="38"/>
      <c r="Y90" s="38"/>
      <c r="Z90" s="38"/>
      <c r="AA90" s="38"/>
      <c r="AB90" s="38"/>
      <c r="AC90" s="38"/>
      <c r="AD90" s="38"/>
      <c r="AE90" s="38"/>
      <c r="AR90" s="237" t="s">
        <v>242</v>
      </c>
      <c r="AT90" s="237" t="s">
        <v>144</v>
      </c>
      <c r="AU90" s="237" t="s">
        <v>81</v>
      </c>
      <c r="AY90" s="17" t="s">
        <v>141</v>
      </c>
      <c r="BE90" s="238">
        <f>IF(N90="základní",J90,0)</f>
        <v>0</v>
      </c>
      <c r="BF90" s="238">
        <f>IF(N90="snížená",J90,0)</f>
        <v>0</v>
      </c>
      <c r="BG90" s="238">
        <f>IF(N90="zákl. přenesená",J90,0)</f>
        <v>0</v>
      </c>
      <c r="BH90" s="238">
        <f>IF(N90="sníž. přenesená",J90,0)</f>
        <v>0</v>
      </c>
      <c r="BI90" s="238">
        <f>IF(N90="nulová",J90,0)</f>
        <v>0</v>
      </c>
      <c r="BJ90" s="17" t="s">
        <v>79</v>
      </c>
      <c r="BK90" s="238">
        <f>ROUND(I90*H90,2)</f>
        <v>0</v>
      </c>
      <c r="BL90" s="17" t="s">
        <v>242</v>
      </c>
      <c r="BM90" s="237" t="s">
        <v>298</v>
      </c>
    </row>
    <row r="91" s="2" customFormat="1" ht="6.96" customHeight="1">
      <c r="A91" s="38"/>
      <c r="B91" s="59"/>
      <c r="C91" s="60"/>
      <c r="D91" s="60"/>
      <c r="E91" s="60"/>
      <c r="F91" s="60"/>
      <c r="G91" s="60"/>
      <c r="H91" s="60"/>
      <c r="I91" s="175"/>
      <c r="J91" s="60"/>
      <c r="K91" s="60"/>
      <c r="L91" s="44"/>
      <c r="M91" s="38"/>
      <c r="O91" s="38"/>
      <c r="P91" s="38"/>
      <c r="Q91" s="38"/>
      <c r="R91" s="38"/>
      <c r="S91" s="38"/>
      <c r="T91" s="38"/>
      <c r="U91" s="38"/>
      <c r="V91" s="38"/>
      <c r="W91" s="38"/>
      <c r="X91" s="38"/>
      <c r="Y91" s="38"/>
      <c r="Z91" s="38"/>
      <c r="AA91" s="38"/>
      <c r="AB91" s="38"/>
      <c r="AC91" s="38"/>
      <c r="AD91" s="38"/>
      <c r="AE91" s="38"/>
    </row>
  </sheetData>
  <sheetProtection sheet="1" autoFilter="0" formatColumns="0" formatRows="0" objects="1" scenarios="1" spinCount="100000" saltValue="urYzP9Jk8It/ve3Op7YJbvQ3Qd7WBXp1LNAvVzi6SDBgph/DrbEH9LbhMcYeTIe4BFquVBVB7G2QpOqOz6zOvw==" hashValue="aVEqbT88hpWNiyV0FOCjpw95CnMkvY5Ut2dt0OTd1Sy62SNwTFIRyxl0E1EsnNhtDDL/wPTHQn8Ofvg1+ibGlQ==" algorithmName="SHA-512" password="CC35"/>
  <autoFilter ref="C86:K90"/>
  <mergeCells count="12">
    <mergeCell ref="E7:H7"/>
    <mergeCell ref="E9:H9"/>
    <mergeCell ref="E11:H11"/>
    <mergeCell ref="E20:H20"/>
    <mergeCell ref="E29:H29"/>
    <mergeCell ref="E50:H50"/>
    <mergeCell ref="E52:H52"/>
    <mergeCell ref="E54:H54"/>
    <mergeCell ref="E75:H75"/>
    <mergeCell ref="E77:H77"/>
    <mergeCell ref="E79:H79"/>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6.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 style="1" customWidth="1"/>
    <col min="2" max="2" width="1.67" style="1" customWidth="1"/>
    <col min="3" max="3" width="4.17" style="1" customWidth="1"/>
    <col min="4" max="4" width="4.33" style="1" customWidth="1"/>
    <col min="5" max="5" width="17.17" style="1" customWidth="1"/>
    <col min="6" max="6" width="100.83" style="1" customWidth="1"/>
    <col min="7" max="7" width="7" style="1" customWidth="1"/>
    <col min="8" max="8" width="11.5" style="1" customWidth="1"/>
    <col min="9" max="9" width="20.17" style="138" customWidth="1"/>
    <col min="10" max="10" width="20.17" style="1" customWidth="1"/>
    <col min="11" max="11" width="20.17" style="1" customWidth="1"/>
    <col min="12" max="12" width="9.33" style="1" customWidth="1"/>
    <col min="13" max="13" width="10.83" style="1" hidden="1" customWidth="1"/>
    <col min="14" max="14" width="9.33" style="1" hidden="1"/>
    <col min="15" max="15" width="14.17" style="1" hidden="1" customWidth="1"/>
    <col min="16" max="16" width="14.17" style="1" hidden="1" customWidth="1"/>
    <col min="17" max="17" width="14.17" style="1" hidden="1" customWidth="1"/>
    <col min="18" max="18" width="14.17" style="1" hidden="1" customWidth="1"/>
    <col min="19" max="19" width="14.17" style="1" hidden="1" customWidth="1"/>
    <col min="20" max="20" width="14.17" style="1" hidden="1" customWidth="1"/>
    <col min="21" max="21" width="16.33" style="1" hidden="1" customWidth="1"/>
    <col min="22" max="22" width="12.33" style="1" customWidth="1"/>
    <col min="23" max="23" width="16.33" style="1" customWidth="1"/>
    <col min="24" max="24" width="12.33" style="1" customWidth="1"/>
    <col min="25" max="25" width="15" style="1" customWidth="1"/>
    <col min="26" max="26" width="11" style="1" customWidth="1"/>
    <col min="27" max="27" width="15" style="1" customWidth="1"/>
    <col min="28" max="28" width="16.33" style="1" customWidth="1"/>
    <col min="29" max="29" width="11" style="1" customWidth="1"/>
    <col min="30" max="30" width="15" style="1" customWidth="1"/>
    <col min="31" max="31" width="16.33" style="1" customWidth="1"/>
    <col min="44" max="44" width="9.33" style="1" hidden="1"/>
    <col min="45" max="45" width="9.33" style="1" hidden="1"/>
    <col min="46" max="46" width="9.33" style="1" hidden="1"/>
    <col min="47" max="47" width="9.33" style="1" hidden="1"/>
    <col min="48" max="48" width="9.33" style="1" hidden="1"/>
    <col min="49" max="49" width="9.33" style="1" hidden="1"/>
    <col min="50" max="50" width="9.33" style="1" hidden="1"/>
    <col min="51" max="51" width="9.33" style="1" hidden="1"/>
    <col min="52" max="52" width="9.33" style="1" hidden="1"/>
    <col min="53" max="53" width="9.33" style="1" hidden="1"/>
    <col min="54" max="54" width="9.33" style="1" hidden="1"/>
    <col min="55" max="55" width="9.33" style="1" hidden="1"/>
    <col min="56" max="56" width="9.33" style="1" hidden="1"/>
    <col min="57" max="57" width="9.33" style="1" hidden="1"/>
    <col min="58" max="58" width="9.33" style="1" hidden="1"/>
    <col min="59" max="59" width="9.33" style="1" hidden="1"/>
    <col min="60" max="60" width="9.33" style="1" hidden="1"/>
    <col min="61" max="61" width="9.33" style="1" hidden="1"/>
    <col min="62" max="62" width="9.33" style="1" hidden="1"/>
    <col min="63" max="63" width="9.33" style="1" hidden="1"/>
    <col min="64" max="64" width="9.33" style="1" hidden="1"/>
    <col min="65" max="65" width="9.33" style="1" hidden="1"/>
  </cols>
  <sheetData>
    <row r="2" s="1" customFormat="1" ht="36.96" customHeight="1">
      <c r="I2" s="138"/>
      <c r="L2" s="1"/>
      <c r="M2" s="1"/>
      <c r="N2" s="1"/>
      <c r="O2" s="1"/>
      <c r="P2" s="1"/>
      <c r="Q2" s="1"/>
      <c r="R2" s="1"/>
      <c r="S2" s="1"/>
      <c r="T2" s="1"/>
      <c r="U2" s="1"/>
      <c r="V2" s="1"/>
      <c r="AT2" s="17" t="s">
        <v>98</v>
      </c>
    </row>
    <row r="3" s="1" customFormat="1" ht="6.96" customHeight="1">
      <c r="B3" s="139"/>
      <c r="C3" s="140"/>
      <c r="D3" s="140"/>
      <c r="E3" s="140"/>
      <c r="F3" s="140"/>
      <c r="G3" s="140"/>
      <c r="H3" s="140"/>
      <c r="I3" s="141"/>
      <c r="J3" s="140"/>
      <c r="K3" s="140"/>
      <c r="L3" s="20"/>
      <c r="AT3" s="17" t="s">
        <v>81</v>
      </c>
    </row>
    <row r="4" s="1" customFormat="1" ht="24.96" customHeight="1">
      <c r="B4" s="20"/>
      <c r="D4" s="142" t="s">
        <v>108</v>
      </c>
      <c r="I4" s="138"/>
      <c r="L4" s="20"/>
      <c r="M4" s="143" t="s">
        <v>10</v>
      </c>
      <c r="AT4" s="17" t="s">
        <v>4</v>
      </c>
    </row>
    <row r="5" s="1" customFormat="1" ht="6.96" customHeight="1">
      <c r="B5" s="20"/>
      <c r="I5" s="138"/>
      <c r="L5" s="20"/>
    </row>
    <row r="6" s="1" customFormat="1" ht="12" customHeight="1">
      <c r="B6" s="20"/>
      <c r="D6" s="144" t="s">
        <v>16</v>
      </c>
      <c r="I6" s="138"/>
      <c r="L6" s="20"/>
    </row>
    <row r="7" s="1" customFormat="1" ht="16.5" customHeight="1">
      <c r="B7" s="20"/>
      <c r="E7" s="145" t="str">
        <f>'Rekapitulace stavby'!K6</f>
        <v>Střední škola chovu koní a jezdectví Kladruby nad Labem</v>
      </c>
      <c r="F7" s="144"/>
      <c r="G7" s="144"/>
      <c r="H7" s="144"/>
      <c r="I7" s="138"/>
      <c r="L7" s="20"/>
    </row>
    <row r="8" s="1" customFormat="1" ht="12" customHeight="1">
      <c r="B8" s="20"/>
      <c r="D8" s="144" t="s">
        <v>109</v>
      </c>
      <c r="I8" s="138"/>
      <c r="L8" s="20"/>
    </row>
    <row r="9" s="2" customFormat="1" ht="16.5" customHeight="1">
      <c r="A9" s="38"/>
      <c r="B9" s="44"/>
      <c r="C9" s="38"/>
      <c r="D9" s="38"/>
      <c r="E9" s="145" t="s">
        <v>110</v>
      </c>
      <c r="F9" s="38"/>
      <c r="G9" s="38"/>
      <c r="H9" s="38"/>
      <c r="I9" s="146"/>
      <c r="J9" s="38"/>
      <c r="K9" s="38"/>
      <c r="L9" s="147"/>
      <c r="S9" s="38"/>
      <c r="T9" s="38"/>
      <c r="U9" s="38"/>
      <c r="V9" s="38"/>
      <c r="W9" s="38"/>
      <c r="X9" s="38"/>
      <c r="Y9" s="38"/>
      <c r="Z9" s="38"/>
      <c r="AA9" s="38"/>
      <c r="AB9" s="38"/>
      <c r="AC9" s="38"/>
      <c r="AD9" s="38"/>
      <c r="AE9" s="38"/>
    </row>
    <row r="10" s="2" customFormat="1" ht="12" customHeight="1">
      <c r="A10" s="38"/>
      <c r="B10" s="44"/>
      <c r="C10" s="38"/>
      <c r="D10" s="144" t="s">
        <v>111</v>
      </c>
      <c r="E10" s="38"/>
      <c r="F10" s="38"/>
      <c r="G10" s="38"/>
      <c r="H10" s="38"/>
      <c r="I10" s="146"/>
      <c r="J10" s="38"/>
      <c r="K10" s="38"/>
      <c r="L10" s="147"/>
      <c r="S10" s="38"/>
      <c r="T10" s="38"/>
      <c r="U10" s="38"/>
      <c r="V10" s="38"/>
      <c r="W10" s="38"/>
      <c r="X10" s="38"/>
      <c r="Y10" s="38"/>
      <c r="Z10" s="38"/>
      <c r="AA10" s="38"/>
      <c r="AB10" s="38"/>
      <c r="AC10" s="38"/>
      <c r="AD10" s="38"/>
      <c r="AE10" s="38"/>
    </row>
    <row r="11" s="2" customFormat="1" ht="16.5" customHeight="1">
      <c r="A11" s="38"/>
      <c r="B11" s="44"/>
      <c r="C11" s="38"/>
      <c r="D11" s="38"/>
      <c r="E11" s="148" t="s">
        <v>299</v>
      </c>
      <c r="F11" s="38"/>
      <c r="G11" s="38"/>
      <c r="H11" s="38"/>
      <c r="I11" s="146"/>
      <c r="J11" s="38"/>
      <c r="K11" s="38"/>
      <c r="L11" s="147"/>
      <c r="S11" s="38"/>
      <c r="T11" s="38"/>
      <c r="U11" s="38"/>
      <c r="V11" s="38"/>
      <c r="W11" s="38"/>
      <c r="X11" s="38"/>
      <c r="Y11" s="38"/>
      <c r="Z11" s="38"/>
      <c r="AA11" s="38"/>
      <c r="AB11" s="38"/>
      <c r="AC11" s="38"/>
      <c r="AD11" s="38"/>
      <c r="AE11" s="38"/>
    </row>
    <row r="12" s="2" customFormat="1">
      <c r="A12" s="38"/>
      <c r="B12" s="44"/>
      <c r="C12" s="38"/>
      <c r="D12" s="38"/>
      <c r="E12" s="38"/>
      <c r="F12" s="38"/>
      <c r="G12" s="38"/>
      <c r="H12" s="38"/>
      <c r="I12" s="146"/>
      <c r="J12" s="38"/>
      <c r="K12" s="38"/>
      <c r="L12" s="147"/>
      <c r="S12" s="38"/>
      <c r="T12" s="38"/>
      <c r="U12" s="38"/>
      <c r="V12" s="38"/>
      <c r="W12" s="38"/>
      <c r="X12" s="38"/>
      <c r="Y12" s="38"/>
      <c r="Z12" s="38"/>
      <c r="AA12" s="38"/>
      <c r="AB12" s="38"/>
      <c r="AC12" s="38"/>
      <c r="AD12" s="38"/>
      <c r="AE12" s="38"/>
    </row>
    <row r="13" s="2" customFormat="1" ht="12" customHeight="1">
      <c r="A13" s="38"/>
      <c r="B13" s="44"/>
      <c r="C13" s="38"/>
      <c r="D13" s="144" t="s">
        <v>18</v>
      </c>
      <c r="E13" s="38"/>
      <c r="F13" s="133" t="s">
        <v>19</v>
      </c>
      <c r="G13" s="38"/>
      <c r="H13" s="38"/>
      <c r="I13" s="149" t="s">
        <v>20</v>
      </c>
      <c r="J13" s="133" t="s">
        <v>19</v>
      </c>
      <c r="K13" s="38"/>
      <c r="L13" s="147"/>
      <c r="S13" s="38"/>
      <c r="T13" s="38"/>
      <c r="U13" s="38"/>
      <c r="V13" s="38"/>
      <c r="W13" s="38"/>
      <c r="X13" s="38"/>
      <c r="Y13" s="38"/>
      <c r="Z13" s="38"/>
      <c r="AA13" s="38"/>
      <c r="AB13" s="38"/>
      <c r="AC13" s="38"/>
      <c r="AD13" s="38"/>
      <c r="AE13" s="38"/>
    </row>
    <row r="14" s="2" customFormat="1" ht="12" customHeight="1">
      <c r="A14" s="38"/>
      <c r="B14" s="44"/>
      <c r="C14" s="38"/>
      <c r="D14" s="144" t="s">
        <v>21</v>
      </c>
      <c r="E14" s="38"/>
      <c r="F14" s="133" t="s">
        <v>22</v>
      </c>
      <c r="G14" s="38"/>
      <c r="H14" s="38"/>
      <c r="I14" s="149" t="s">
        <v>23</v>
      </c>
      <c r="J14" s="150" t="str">
        <f>'Rekapitulace stavby'!AN8</f>
        <v>13. 12. 2019</v>
      </c>
      <c r="K14" s="38"/>
      <c r="L14" s="147"/>
      <c r="S14" s="38"/>
      <c r="T14" s="38"/>
      <c r="U14" s="38"/>
      <c r="V14" s="38"/>
      <c r="W14" s="38"/>
      <c r="X14" s="38"/>
      <c r="Y14" s="38"/>
      <c r="Z14" s="38"/>
      <c r="AA14" s="38"/>
      <c r="AB14" s="38"/>
      <c r="AC14" s="38"/>
      <c r="AD14" s="38"/>
      <c r="AE14" s="38"/>
    </row>
    <row r="15" s="2" customFormat="1" ht="10.8" customHeight="1">
      <c r="A15" s="38"/>
      <c r="B15" s="44"/>
      <c r="C15" s="38"/>
      <c r="D15" s="38"/>
      <c r="E15" s="38"/>
      <c r="F15" s="38"/>
      <c r="G15" s="38"/>
      <c r="H15" s="38"/>
      <c r="I15" s="146"/>
      <c r="J15" s="38"/>
      <c r="K15" s="38"/>
      <c r="L15" s="147"/>
      <c r="S15" s="38"/>
      <c r="T15" s="38"/>
      <c r="U15" s="38"/>
      <c r="V15" s="38"/>
      <c r="W15" s="38"/>
      <c r="X15" s="38"/>
      <c r="Y15" s="38"/>
      <c r="Z15" s="38"/>
      <c r="AA15" s="38"/>
      <c r="AB15" s="38"/>
      <c r="AC15" s="38"/>
      <c r="AD15" s="38"/>
      <c r="AE15" s="38"/>
    </row>
    <row r="16" s="2" customFormat="1" ht="12" customHeight="1">
      <c r="A16" s="38"/>
      <c r="B16" s="44"/>
      <c r="C16" s="38"/>
      <c r="D16" s="144" t="s">
        <v>25</v>
      </c>
      <c r="E16" s="38"/>
      <c r="F16" s="38"/>
      <c r="G16" s="38"/>
      <c r="H16" s="38"/>
      <c r="I16" s="149" t="s">
        <v>26</v>
      </c>
      <c r="J16" s="133" t="s">
        <v>19</v>
      </c>
      <c r="K16" s="38"/>
      <c r="L16" s="147"/>
      <c r="S16" s="38"/>
      <c r="T16" s="38"/>
      <c r="U16" s="38"/>
      <c r="V16" s="38"/>
      <c r="W16" s="38"/>
      <c r="X16" s="38"/>
      <c r="Y16" s="38"/>
      <c r="Z16" s="38"/>
      <c r="AA16" s="38"/>
      <c r="AB16" s="38"/>
      <c r="AC16" s="38"/>
      <c r="AD16" s="38"/>
      <c r="AE16" s="38"/>
    </row>
    <row r="17" s="2" customFormat="1" ht="18" customHeight="1">
      <c r="A17" s="38"/>
      <c r="B17" s="44"/>
      <c r="C17" s="38"/>
      <c r="D17" s="38"/>
      <c r="E17" s="133" t="s">
        <v>27</v>
      </c>
      <c r="F17" s="38"/>
      <c r="G17" s="38"/>
      <c r="H17" s="38"/>
      <c r="I17" s="149" t="s">
        <v>28</v>
      </c>
      <c r="J17" s="133" t="s">
        <v>19</v>
      </c>
      <c r="K17" s="38"/>
      <c r="L17" s="147"/>
      <c r="S17" s="38"/>
      <c r="T17" s="38"/>
      <c r="U17" s="38"/>
      <c r="V17" s="38"/>
      <c r="W17" s="38"/>
      <c r="X17" s="38"/>
      <c r="Y17" s="38"/>
      <c r="Z17" s="38"/>
      <c r="AA17" s="38"/>
      <c r="AB17" s="38"/>
      <c r="AC17" s="38"/>
      <c r="AD17" s="38"/>
      <c r="AE17" s="38"/>
    </row>
    <row r="18" s="2" customFormat="1" ht="6.96" customHeight="1">
      <c r="A18" s="38"/>
      <c r="B18" s="44"/>
      <c r="C18" s="38"/>
      <c r="D18" s="38"/>
      <c r="E18" s="38"/>
      <c r="F18" s="38"/>
      <c r="G18" s="38"/>
      <c r="H18" s="38"/>
      <c r="I18" s="146"/>
      <c r="J18" s="38"/>
      <c r="K18" s="38"/>
      <c r="L18" s="147"/>
      <c r="S18" s="38"/>
      <c r="T18" s="38"/>
      <c r="U18" s="38"/>
      <c r="V18" s="38"/>
      <c r="W18" s="38"/>
      <c r="X18" s="38"/>
      <c r="Y18" s="38"/>
      <c r="Z18" s="38"/>
      <c r="AA18" s="38"/>
      <c r="AB18" s="38"/>
      <c r="AC18" s="38"/>
      <c r="AD18" s="38"/>
      <c r="AE18" s="38"/>
    </row>
    <row r="19" s="2" customFormat="1" ht="12" customHeight="1">
      <c r="A19" s="38"/>
      <c r="B19" s="44"/>
      <c r="C19" s="38"/>
      <c r="D19" s="144" t="s">
        <v>29</v>
      </c>
      <c r="E19" s="38"/>
      <c r="F19" s="38"/>
      <c r="G19" s="38"/>
      <c r="H19" s="38"/>
      <c r="I19" s="149" t="s">
        <v>26</v>
      </c>
      <c r="J19" s="33" t="str">
        <f>'Rekapitulace stavby'!AN13</f>
        <v>Vyplň údaj</v>
      </c>
      <c r="K19" s="38"/>
      <c r="L19" s="147"/>
      <c r="S19" s="38"/>
      <c r="T19" s="38"/>
      <c r="U19" s="38"/>
      <c r="V19" s="38"/>
      <c r="W19" s="38"/>
      <c r="X19" s="38"/>
      <c r="Y19" s="38"/>
      <c r="Z19" s="38"/>
      <c r="AA19" s="38"/>
      <c r="AB19" s="38"/>
      <c r="AC19" s="38"/>
      <c r="AD19" s="38"/>
      <c r="AE19" s="38"/>
    </row>
    <row r="20" s="2" customFormat="1" ht="18" customHeight="1">
      <c r="A20" s="38"/>
      <c r="B20" s="44"/>
      <c r="C20" s="38"/>
      <c r="D20" s="38"/>
      <c r="E20" s="33" t="str">
        <f>'Rekapitulace stavby'!E14</f>
        <v>Vyplň údaj</v>
      </c>
      <c r="F20" s="133"/>
      <c r="G20" s="133"/>
      <c r="H20" s="133"/>
      <c r="I20" s="149" t="s">
        <v>28</v>
      </c>
      <c r="J20" s="33" t="str">
        <f>'Rekapitulace stavby'!AN14</f>
        <v>Vyplň údaj</v>
      </c>
      <c r="K20" s="38"/>
      <c r="L20" s="147"/>
      <c r="S20" s="38"/>
      <c r="T20" s="38"/>
      <c r="U20" s="38"/>
      <c r="V20" s="38"/>
      <c r="W20" s="38"/>
      <c r="X20" s="38"/>
      <c r="Y20" s="38"/>
      <c r="Z20" s="38"/>
      <c r="AA20" s="38"/>
      <c r="AB20" s="38"/>
      <c r="AC20" s="38"/>
      <c r="AD20" s="38"/>
      <c r="AE20" s="38"/>
    </row>
    <row r="21" s="2" customFormat="1" ht="6.96" customHeight="1">
      <c r="A21" s="38"/>
      <c r="B21" s="44"/>
      <c r="C21" s="38"/>
      <c r="D21" s="38"/>
      <c r="E21" s="38"/>
      <c r="F21" s="38"/>
      <c r="G21" s="38"/>
      <c r="H21" s="38"/>
      <c r="I21" s="146"/>
      <c r="J21" s="38"/>
      <c r="K21" s="38"/>
      <c r="L21" s="147"/>
      <c r="S21" s="38"/>
      <c r="T21" s="38"/>
      <c r="U21" s="38"/>
      <c r="V21" s="38"/>
      <c r="W21" s="38"/>
      <c r="X21" s="38"/>
      <c r="Y21" s="38"/>
      <c r="Z21" s="38"/>
      <c r="AA21" s="38"/>
      <c r="AB21" s="38"/>
      <c r="AC21" s="38"/>
      <c r="AD21" s="38"/>
      <c r="AE21" s="38"/>
    </row>
    <row r="22" s="2" customFormat="1" ht="12" customHeight="1">
      <c r="A22" s="38"/>
      <c r="B22" s="44"/>
      <c r="C22" s="38"/>
      <c r="D22" s="144" t="s">
        <v>31</v>
      </c>
      <c r="E22" s="38"/>
      <c r="F22" s="38"/>
      <c r="G22" s="38"/>
      <c r="H22" s="38"/>
      <c r="I22" s="149" t="s">
        <v>26</v>
      </c>
      <c r="J22" s="133" t="s">
        <v>19</v>
      </c>
      <c r="K22" s="38"/>
      <c r="L22" s="147"/>
      <c r="S22" s="38"/>
      <c r="T22" s="38"/>
      <c r="U22" s="38"/>
      <c r="V22" s="38"/>
      <c r="W22" s="38"/>
      <c r="X22" s="38"/>
      <c r="Y22" s="38"/>
      <c r="Z22" s="38"/>
      <c r="AA22" s="38"/>
      <c r="AB22" s="38"/>
      <c r="AC22" s="38"/>
      <c r="AD22" s="38"/>
      <c r="AE22" s="38"/>
    </row>
    <row r="23" s="2" customFormat="1" ht="18" customHeight="1">
      <c r="A23" s="38"/>
      <c r="B23" s="44"/>
      <c r="C23" s="38"/>
      <c r="D23" s="38"/>
      <c r="E23" s="133" t="s">
        <v>32</v>
      </c>
      <c r="F23" s="38"/>
      <c r="G23" s="38"/>
      <c r="H23" s="38"/>
      <c r="I23" s="149" t="s">
        <v>28</v>
      </c>
      <c r="J23" s="133" t="s">
        <v>19</v>
      </c>
      <c r="K23" s="38"/>
      <c r="L23" s="147"/>
      <c r="S23" s="38"/>
      <c r="T23" s="38"/>
      <c r="U23" s="38"/>
      <c r="V23" s="38"/>
      <c r="W23" s="38"/>
      <c r="X23" s="38"/>
      <c r="Y23" s="38"/>
      <c r="Z23" s="38"/>
      <c r="AA23" s="38"/>
      <c r="AB23" s="38"/>
      <c r="AC23" s="38"/>
      <c r="AD23" s="38"/>
      <c r="AE23" s="38"/>
    </row>
    <row r="24" s="2" customFormat="1" ht="6.96" customHeight="1">
      <c r="A24" s="38"/>
      <c r="B24" s="44"/>
      <c r="C24" s="38"/>
      <c r="D24" s="38"/>
      <c r="E24" s="38"/>
      <c r="F24" s="38"/>
      <c r="G24" s="38"/>
      <c r="H24" s="38"/>
      <c r="I24" s="146"/>
      <c r="J24" s="38"/>
      <c r="K24" s="38"/>
      <c r="L24" s="147"/>
      <c r="S24" s="38"/>
      <c r="T24" s="38"/>
      <c r="U24" s="38"/>
      <c r="V24" s="38"/>
      <c r="W24" s="38"/>
      <c r="X24" s="38"/>
      <c r="Y24" s="38"/>
      <c r="Z24" s="38"/>
      <c r="AA24" s="38"/>
      <c r="AB24" s="38"/>
      <c r="AC24" s="38"/>
      <c r="AD24" s="38"/>
      <c r="AE24" s="38"/>
    </row>
    <row r="25" s="2" customFormat="1" ht="12" customHeight="1">
      <c r="A25" s="38"/>
      <c r="B25" s="44"/>
      <c r="C25" s="38"/>
      <c r="D25" s="144" t="s">
        <v>34</v>
      </c>
      <c r="E25" s="38"/>
      <c r="F25" s="38"/>
      <c r="G25" s="38"/>
      <c r="H25" s="38"/>
      <c r="I25" s="149" t="s">
        <v>26</v>
      </c>
      <c r="J25" s="133" t="str">
        <f>IF('Rekapitulace stavby'!AN19="","",'Rekapitulace stavby'!AN19)</f>
        <v/>
      </c>
      <c r="K25" s="38"/>
      <c r="L25" s="147"/>
      <c r="S25" s="38"/>
      <c r="T25" s="38"/>
      <c r="U25" s="38"/>
      <c r="V25" s="38"/>
      <c r="W25" s="38"/>
      <c r="X25" s="38"/>
      <c r="Y25" s="38"/>
      <c r="Z25" s="38"/>
      <c r="AA25" s="38"/>
      <c r="AB25" s="38"/>
      <c r="AC25" s="38"/>
      <c r="AD25" s="38"/>
      <c r="AE25" s="38"/>
    </row>
    <row r="26" s="2" customFormat="1" ht="18" customHeight="1">
      <c r="A26" s="38"/>
      <c r="B26" s="44"/>
      <c r="C26" s="38"/>
      <c r="D26" s="38"/>
      <c r="E26" s="133" t="str">
        <f>IF('Rekapitulace stavby'!E20="","",'Rekapitulace stavby'!E20)</f>
        <v xml:space="preserve"> </v>
      </c>
      <c r="F26" s="38"/>
      <c r="G26" s="38"/>
      <c r="H26" s="38"/>
      <c r="I26" s="149" t="s">
        <v>28</v>
      </c>
      <c r="J26" s="133" t="str">
        <f>IF('Rekapitulace stavby'!AN20="","",'Rekapitulace stavby'!AN20)</f>
        <v/>
      </c>
      <c r="K26" s="38"/>
      <c r="L26" s="147"/>
      <c r="S26" s="38"/>
      <c r="T26" s="38"/>
      <c r="U26" s="38"/>
      <c r="V26" s="38"/>
      <c r="W26" s="38"/>
      <c r="X26" s="38"/>
      <c r="Y26" s="38"/>
      <c r="Z26" s="38"/>
      <c r="AA26" s="38"/>
      <c r="AB26" s="38"/>
      <c r="AC26" s="38"/>
      <c r="AD26" s="38"/>
      <c r="AE26" s="38"/>
    </row>
    <row r="27" s="2" customFormat="1" ht="6.96" customHeight="1">
      <c r="A27" s="38"/>
      <c r="B27" s="44"/>
      <c r="C27" s="38"/>
      <c r="D27" s="38"/>
      <c r="E27" s="38"/>
      <c r="F27" s="38"/>
      <c r="G27" s="38"/>
      <c r="H27" s="38"/>
      <c r="I27" s="146"/>
      <c r="J27" s="38"/>
      <c r="K27" s="38"/>
      <c r="L27" s="147"/>
      <c r="S27" s="38"/>
      <c r="T27" s="38"/>
      <c r="U27" s="38"/>
      <c r="V27" s="38"/>
      <c r="W27" s="38"/>
      <c r="X27" s="38"/>
      <c r="Y27" s="38"/>
      <c r="Z27" s="38"/>
      <c r="AA27" s="38"/>
      <c r="AB27" s="38"/>
      <c r="AC27" s="38"/>
      <c r="AD27" s="38"/>
      <c r="AE27" s="38"/>
    </row>
    <row r="28" s="2" customFormat="1" ht="12" customHeight="1">
      <c r="A28" s="38"/>
      <c r="B28" s="44"/>
      <c r="C28" s="38"/>
      <c r="D28" s="144" t="s">
        <v>36</v>
      </c>
      <c r="E28" s="38"/>
      <c r="F28" s="38"/>
      <c r="G28" s="38"/>
      <c r="H28" s="38"/>
      <c r="I28" s="146"/>
      <c r="J28" s="38"/>
      <c r="K28" s="38"/>
      <c r="L28" s="147"/>
      <c r="S28" s="38"/>
      <c r="T28" s="38"/>
      <c r="U28" s="38"/>
      <c r="V28" s="38"/>
      <c r="W28" s="38"/>
      <c r="X28" s="38"/>
      <c r="Y28" s="38"/>
      <c r="Z28" s="38"/>
      <c r="AA28" s="38"/>
      <c r="AB28" s="38"/>
      <c r="AC28" s="38"/>
      <c r="AD28" s="38"/>
      <c r="AE28" s="38"/>
    </row>
    <row r="29" s="8" customFormat="1" ht="16.5" customHeight="1">
      <c r="A29" s="151"/>
      <c r="B29" s="152"/>
      <c r="C29" s="151"/>
      <c r="D29" s="151"/>
      <c r="E29" s="153" t="s">
        <v>19</v>
      </c>
      <c r="F29" s="153"/>
      <c r="G29" s="153"/>
      <c r="H29" s="153"/>
      <c r="I29" s="154"/>
      <c r="J29" s="151"/>
      <c r="K29" s="151"/>
      <c r="L29" s="155"/>
      <c r="S29" s="151"/>
      <c r="T29" s="151"/>
      <c r="U29" s="151"/>
      <c r="V29" s="151"/>
      <c r="W29" s="151"/>
      <c r="X29" s="151"/>
      <c r="Y29" s="151"/>
      <c r="Z29" s="151"/>
      <c r="AA29" s="151"/>
      <c r="AB29" s="151"/>
      <c r="AC29" s="151"/>
      <c r="AD29" s="151"/>
      <c r="AE29" s="151"/>
    </row>
    <row r="30" s="2" customFormat="1" ht="6.96" customHeight="1">
      <c r="A30" s="38"/>
      <c r="B30" s="44"/>
      <c r="C30" s="38"/>
      <c r="D30" s="38"/>
      <c r="E30" s="38"/>
      <c r="F30" s="38"/>
      <c r="G30" s="38"/>
      <c r="H30" s="38"/>
      <c r="I30" s="146"/>
      <c r="J30" s="38"/>
      <c r="K30" s="38"/>
      <c r="L30" s="147"/>
      <c r="S30" s="38"/>
      <c r="T30" s="38"/>
      <c r="U30" s="38"/>
      <c r="V30" s="38"/>
      <c r="W30" s="38"/>
      <c r="X30" s="38"/>
      <c r="Y30" s="38"/>
      <c r="Z30" s="38"/>
      <c r="AA30" s="38"/>
      <c r="AB30" s="38"/>
      <c r="AC30" s="38"/>
      <c r="AD30" s="38"/>
      <c r="AE30" s="38"/>
    </row>
    <row r="31" s="2" customFormat="1" ht="6.96" customHeight="1">
      <c r="A31" s="38"/>
      <c r="B31" s="44"/>
      <c r="C31" s="38"/>
      <c r="D31" s="156"/>
      <c r="E31" s="156"/>
      <c r="F31" s="156"/>
      <c r="G31" s="156"/>
      <c r="H31" s="156"/>
      <c r="I31" s="157"/>
      <c r="J31" s="156"/>
      <c r="K31" s="156"/>
      <c r="L31" s="147"/>
      <c r="S31" s="38"/>
      <c r="T31" s="38"/>
      <c r="U31" s="38"/>
      <c r="V31" s="38"/>
      <c r="W31" s="38"/>
      <c r="X31" s="38"/>
      <c r="Y31" s="38"/>
      <c r="Z31" s="38"/>
      <c r="AA31" s="38"/>
      <c r="AB31" s="38"/>
      <c r="AC31" s="38"/>
      <c r="AD31" s="38"/>
      <c r="AE31" s="38"/>
    </row>
    <row r="32" s="2" customFormat="1" ht="25.44" customHeight="1">
      <c r="A32" s="38"/>
      <c r="B32" s="44"/>
      <c r="C32" s="38"/>
      <c r="D32" s="158" t="s">
        <v>38</v>
      </c>
      <c r="E32" s="38"/>
      <c r="F32" s="38"/>
      <c r="G32" s="38"/>
      <c r="H32" s="38"/>
      <c r="I32" s="146"/>
      <c r="J32" s="159">
        <f>ROUND(J87, 2)</f>
        <v>0</v>
      </c>
      <c r="K32" s="38"/>
      <c r="L32" s="147"/>
      <c r="S32" s="38"/>
      <c r="T32" s="38"/>
      <c r="U32" s="38"/>
      <c r="V32" s="38"/>
      <c r="W32" s="38"/>
      <c r="X32" s="38"/>
      <c r="Y32" s="38"/>
      <c r="Z32" s="38"/>
      <c r="AA32" s="38"/>
      <c r="AB32" s="38"/>
      <c r="AC32" s="38"/>
      <c r="AD32" s="38"/>
      <c r="AE32" s="38"/>
    </row>
    <row r="33" s="2" customFormat="1" ht="6.96" customHeight="1">
      <c r="A33" s="38"/>
      <c r="B33" s="44"/>
      <c r="C33" s="38"/>
      <c r="D33" s="156"/>
      <c r="E33" s="156"/>
      <c r="F33" s="156"/>
      <c r="G33" s="156"/>
      <c r="H33" s="156"/>
      <c r="I33" s="157"/>
      <c r="J33" s="156"/>
      <c r="K33" s="156"/>
      <c r="L33" s="147"/>
      <c r="S33" s="38"/>
      <c r="T33" s="38"/>
      <c r="U33" s="38"/>
      <c r="V33" s="38"/>
      <c r="W33" s="38"/>
      <c r="X33" s="38"/>
      <c r="Y33" s="38"/>
      <c r="Z33" s="38"/>
      <c r="AA33" s="38"/>
      <c r="AB33" s="38"/>
      <c r="AC33" s="38"/>
      <c r="AD33" s="38"/>
      <c r="AE33" s="38"/>
    </row>
    <row r="34" s="2" customFormat="1" ht="14.4" customHeight="1">
      <c r="A34" s="38"/>
      <c r="B34" s="44"/>
      <c r="C34" s="38"/>
      <c r="D34" s="38"/>
      <c r="E34" s="38"/>
      <c r="F34" s="160" t="s">
        <v>40</v>
      </c>
      <c r="G34" s="38"/>
      <c r="H34" s="38"/>
      <c r="I34" s="161" t="s">
        <v>39</v>
      </c>
      <c r="J34" s="160" t="s">
        <v>41</v>
      </c>
      <c r="K34" s="38"/>
      <c r="L34" s="147"/>
      <c r="S34" s="38"/>
      <c r="T34" s="38"/>
      <c r="U34" s="38"/>
      <c r="V34" s="38"/>
      <c r="W34" s="38"/>
      <c r="X34" s="38"/>
      <c r="Y34" s="38"/>
      <c r="Z34" s="38"/>
      <c r="AA34" s="38"/>
      <c r="AB34" s="38"/>
      <c r="AC34" s="38"/>
      <c r="AD34" s="38"/>
      <c r="AE34" s="38"/>
    </row>
    <row r="35" s="2" customFormat="1" ht="14.4" customHeight="1">
      <c r="A35" s="38"/>
      <c r="B35" s="44"/>
      <c r="C35" s="38"/>
      <c r="D35" s="162" t="s">
        <v>42</v>
      </c>
      <c r="E35" s="144" t="s">
        <v>43</v>
      </c>
      <c r="F35" s="163">
        <f>ROUND((SUM(BE87:BE90)),  2)</f>
        <v>0</v>
      </c>
      <c r="G35" s="38"/>
      <c r="H35" s="38"/>
      <c r="I35" s="164">
        <v>0.20999999999999999</v>
      </c>
      <c r="J35" s="163">
        <f>ROUND(((SUM(BE87:BE90))*I35),  2)</f>
        <v>0</v>
      </c>
      <c r="K35" s="38"/>
      <c r="L35" s="147"/>
      <c r="S35" s="38"/>
      <c r="T35" s="38"/>
      <c r="U35" s="38"/>
      <c r="V35" s="38"/>
      <c r="W35" s="38"/>
      <c r="X35" s="38"/>
      <c r="Y35" s="38"/>
      <c r="Z35" s="38"/>
      <c r="AA35" s="38"/>
      <c r="AB35" s="38"/>
      <c r="AC35" s="38"/>
      <c r="AD35" s="38"/>
      <c r="AE35" s="38"/>
    </row>
    <row r="36" s="2" customFormat="1" ht="14.4" customHeight="1">
      <c r="A36" s="38"/>
      <c r="B36" s="44"/>
      <c r="C36" s="38"/>
      <c r="D36" s="38"/>
      <c r="E36" s="144" t="s">
        <v>44</v>
      </c>
      <c r="F36" s="163">
        <f>ROUND((SUM(BF87:BF90)),  2)</f>
        <v>0</v>
      </c>
      <c r="G36" s="38"/>
      <c r="H36" s="38"/>
      <c r="I36" s="164">
        <v>0.14999999999999999</v>
      </c>
      <c r="J36" s="163">
        <f>ROUND(((SUM(BF87:BF90))*I36),  2)</f>
        <v>0</v>
      </c>
      <c r="K36" s="38"/>
      <c r="L36" s="147"/>
      <c r="S36" s="38"/>
      <c r="T36" s="38"/>
      <c r="U36" s="38"/>
      <c r="V36" s="38"/>
      <c r="W36" s="38"/>
      <c r="X36" s="38"/>
      <c r="Y36" s="38"/>
      <c r="Z36" s="38"/>
      <c r="AA36" s="38"/>
      <c r="AB36" s="38"/>
      <c r="AC36" s="38"/>
      <c r="AD36" s="38"/>
      <c r="AE36" s="38"/>
    </row>
    <row r="37" hidden="1" s="2" customFormat="1" ht="14.4" customHeight="1">
      <c r="A37" s="38"/>
      <c r="B37" s="44"/>
      <c r="C37" s="38"/>
      <c r="D37" s="38"/>
      <c r="E37" s="144" t="s">
        <v>45</v>
      </c>
      <c r="F37" s="163">
        <f>ROUND((SUM(BG87:BG90)),  2)</f>
        <v>0</v>
      </c>
      <c r="G37" s="38"/>
      <c r="H37" s="38"/>
      <c r="I37" s="164">
        <v>0.20999999999999999</v>
      </c>
      <c r="J37" s="163">
        <f>0</f>
        <v>0</v>
      </c>
      <c r="K37" s="38"/>
      <c r="L37" s="147"/>
      <c r="S37" s="38"/>
      <c r="T37" s="38"/>
      <c r="U37" s="38"/>
      <c r="V37" s="38"/>
      <c r="W37" s="38"/>
      <c r="X37" s="38"/>
      <c r="Y37" s="38"/>
      <c r="Z37" s="38"/>
      <c r="AA37" s="38"/>
      <c r="AB37" s="38"/>
      <c r="AC37" s="38"/>
      <c r="AD37" s="38"/>
      <c r="AE37" s="38"/>
    </row>
    <row r="38" hidden="1" s="2" customFormat="1" ht="14.4" customHeight="1">
      <c r="A38" s="38"/>
      <c r="B38" s="44"/>
      <c r="C38" s="38"/>
      <c r="D38" s="38"/>
      <c r="E38" s="144" t="s">
        <v>46</v>
      </c>
      <c r="F38" s="163">
        <f>ROUND((SUM(BH87:BH90)),  2)</f>
        <v>0</v>
      </c>
      <c r="G38" s="38"/>
      <c r="H38" s="38"/>
      <c r="I38" s="164">
        <v>0.14999999999999999</v>
      </c>
      <c r="J38" s="163">
        <f>0</f>
        <v>0</v>
      </c>
      <c r="K38" s="38"/>
      <c r="L38" s="147"/>
      <c r="S38" s="38"/>
      <c r="T38" s="38"/>
      <c r="U38" s="38"/>
      <c r="V38" s="38"/>
      <c r="W38" s="38"/>
      <c r="X38" s="38"/>
      <c r="Y38" s="38"/>
      <c r="Z38" s="38"/>
      <c r="AA38" s="38"/>
      <c r="AB38" s="38"/>
      <c r="AC38" s="38"/>
      <c r="AD38" s="38"/>
      <c r="AE38" s="38"/>
    </row>
    <row r="39" hidden="1" s="2" customFormat="1" ht="14.4" customHeight="1">
      <c r="A39" s="38"/>
      <c r="B39" s="44"/>
      <c r="C39" s="38"/>
      <c r="D39" s="38"/>
      <c r="E39" s="144" t="s">
        <v>47</v>
      </c>
      <c r="F39" s="163">
        <f>ROUND((SUM(BI87:BI90)),  2)</f>
        <v>0</v>
      </c>
      <c r="G39" s="38"/>
      <c r="H39" s="38"/>
      <c r="I39" s="164">
        <v>0</v>
      </c>
      <c r="J39" s="163">
        <f>0</f>
        <v>0</v>
      </c>
      <c r="K39" s="38"/>
      <c r="L39" s="147"/>
      <c r="S39" s="38"/>
      <c r="T39" s="38"/>
      <c r="U39" s="38"/>
      <c r="V39" s="38"/>
      <c r="W39" s="38"/>
      <c r="X39" s="38"/>
      <c r="Y39" s="38"/>
      <c r="Z39" s="38"/>
      <c r="AA39" s="38"/>
      <c r="AB39" s="38"/>
      <c r="AC39" s="38"/>
      <c r="AD39" s="38"/>
      <c r="AE39" s="38"/>
    </row>
    <row r="40" s="2" customFormat="1" ht="6.96" customHeight="1">
      <c r="A40" s="38"/>
      <c r="B40" s="44"/>
      <c r="C40" s="38"/>
      <c r="D40" s="38"/>
      <c r="E40" s="38"/>
      <c r="F40" s="38"/>
      <c r="G40" s="38"/>
      <c r="H40" s="38"/>
      <c r="I40" s="146"/>
      <c r="J40" s="38"/>
      <c r="K40" s="38"/>
      <c r="L40" s="147"/>
      <c r="S40" s="38"/>
      <c r="T40" s="38"/>
      <c r="U40" s="38"/>
      <c r="V40" s="38"/>
      <c r="W40" s="38"/>
      <c r="X40" s="38"/>
      <c r="Y40" s="38"/>
      <c r="Z40" s="38"/>
      <c r="AA40" s="38"/>
      <c r="AB40" s="38"/>
      <c r="AC40" s="38"/>
      <c r="AD40" s="38"/>
      <c r="AE40" s="38"/>
    </row>
    <row r="41" s="2" customFormat="1" ht="25.44" customHeight="1">
      <c r="A41" s="38"/>
      <c r="B41" s="44"/>
      <c r="C41" s="165"/>
      <c r="D41" s="166" t="s">
        <v>48</v>
      </c>
      <c r="E41" s="167"/>
      <c r="F41" s="167"/>
      <c r="G41" s="168" t="s">
        <v>49</v>
      </c>
      <c r="H41" s="169" t="s">
        <v>50</v>
      </c>
      <c r="I41" s="170"/>
      <c r="J41" s="171">
        <f>SUM(J32:J39)</f>
        <v>0</v>
      </c>
      <c r="K41" s="172"/>
      <c r="L41" s="147"/>
      <c r="S41" s="38"/>
      <c r="T41" s="38"/>
      <c r="U41" s="38"/>
      <c r="V41" s="38"/>
      <c r="W41" s="38"/>
      <c r="X41" s="38"/>
      <c r="Y41" s="38"/>
      <c r="Z41" s="38"/>
      <c r="AA41" s="38"/>
      <c r="AB41" s="38"/>
      <c r="AC41" s="38"/>
      <c r="AD41" s="38"/>
      <c r="AE41" s="38"/>
    </row>
    <row r="42" s="2" customFormat="1" ht="14.4" customHeight="1">
      <c r="A42" s="38"/>
      <c r="B42" s="173"/>
      <c r="C42" s="174"/>
      <c r="D42" s="174"/>
      <c r="E42" s="174"/>
      <c r="F42" s="174"/>
      <c r="G42" s="174"/>
      <c r="H42" s="174"/>
      <c r="I42" s="175"/>
      <c r="J42" s="174"/>
      <c r="K42" s="174"/>
      <c r="L42" s="147"/>
      <c r="S42" s="38"/>
      <c r="T42" s="38"/>
      <c r="U42" s="38"/>
      <c r="V42" s="38"/>
      <c r="W42" s="38"/>
      <c r="X42" s="38"/>
      <c r="Y42" s="38"/>
      <c r="Z42" s="38"/>
      <c r="AA42" s="38"/>
      <c r="AB42" s="38"/>
      <c r="AC42" s="38"/>
      <c r="AD42" s="38"/>
      <c r="AE42" s="38"/>
    </row>
    <row r="46" s="2" customFormat="1" ht="6.96" customHeight="1">
      <c r="A46" s="38"/>
      <c r="B46" s="176"/>
      <c r="C46" s="177"/>
      <c r="D46" s="177"/>
      <c r="E46" s="177"/>
      <c r="F46" s="177"/>
      <c r="G46" s="177"/>
      <c r="H46" s="177"/>
      <c r="I46" s="178"/>
      <c r="J46" s="177"/>
      <c r="K46" s="177"/>
      <c r="L46" s="147"/>
      <c r="S46" s="38"/>
      <c r="T46" s="38"/>
      <c r="U46" s="38"/>
      <c r="V46" s="38"/>
      <c r="W46" s="38"/>
      <c r="X46" s="38"/>
      <c r="Y46" s="38"/>
      <c r="Z46" s="38"/>
      <c r="AA46" s="38"/>
      <c r="AB46" s="38"/>
      <c r="AC46" s="38"/>
      <c r="AD46" s="38"/>
      <c r="AE46" s="38"/>
    </row>
    <row r="47" s="2" customFormat="1" ht="24.96" customHeight="1">
      <c r="A47" s="38"/>
      <c r="B47" s="39"/>
      <c r="C47" s="23" t="s">
        <v>113</v>
      </c>
      <c r="D47" s="40"/>
      <c r="E47" s="40"/>
      <c r="F47" s="40"/>
      <c r="G47" s="40"/>
      <c r="H47" s="40"/>
      <c r="I47" s="146"/>
      <c r="J47" s="40"/>
      <c r="K47" s="40"/>
      <c r="L47" s="147"/>
      <c r="S47" s="38"/>
      <c r="T47" s="38"/>
      <c r="U47" s="38"/>
      <c r="V47" s="38"/>
      <c r="W47" s="38"/>
      <c r="X47" s="38"/>
      <c r="Y47" s="38"/>
      <c r="Z47" s="38"/>
      <c r="AA47" s="38"/>
      <c r="AB47" s="38"/>
      <c r="AC47" s="38"/>
      <c r="AD47" s="38"/>
      <c r="AE47" s="38"/>
    </row>
    <row r="48" s="2" customFormat="1" ht="6.96" customHeight="1">
      <c r="A48" s="38"/>
      <c r="B48" s="39"/>
      <c r="C48" s="40"/>
      <c r="D48" s="40"/>
      <c r="E48" s="40"/>
      <c r="F48" s="40"/>
      <c r="G48" s="40"/>
      <c r="H48" s="40"/>
      <c r="I48" s="146"/>
      <c r="J48" s="40"/>
      <c r="K48" s="40"/>
      <c r="L48" s="147"/>
      <c r="S48" s="38"/>
      <c r="T48" s="38"/>
      <c r="U48" s="38"/>
      <c r="V48" s="38"/>
      <c r="W48" s="38"/>
      <c r="X48" s="38"/>
      <c r="Y48" s="38"/>
      <c r="Z48" s="38"/>
      <c r="AA48" s="38"/>
      <c r="AB48" s="38"/>
      <c r="AC48" s="38"/>
      <c r="AD48" s="38"/>
      <c r="AE48" s="38"/>
    </row>
    <row r="49" s="2" customFormat="1" ht="12" customHeight="1">
      <c r="A49" s="38"/>
      <c r="B49" s="39"/>
      <c r="C49" s="32" t="s">
        <v>16</v>
      </c>
      <c r="D49" s="40"/>
      <c r="E49" s="40"/>
      <c r="F49" s="40"/>
      <c r="G49" s="40"/>
      <c r="H49" s="40"/>
      <c r="I49" s="146"/>
      <c r="J49" s="40"/>
      <c r="K49" s="40"/>
      <c r="L49" s="147"/>
      <c r="S49" s="38"/>
      <c r="T49" s="38"/>
      <c r="U49" s="38"/>
      <c r="V49" s="38"/>
      <c r="W49" s="38"/>
      <c r="X49" s="38"/>
      <c r="Y49" s="38"/>
      <c r="Z49" s="38"/>
      <c r="AA49" s="38"/>
      <c r="AB49" s="38"/>
      <c r="AC49" s="38"/>
      <c r="AD49" s="38"/>
      <c r="AE49" s="38"/>
    </row>
    <row r="50" s="2" customFormat="1" ht="16.5" customHeight="1">
      <c r="A50" s="38"/>
      <c r="B50" s="39"/>
      <c r="C50" s="40"/>
      <c r="D50" s="40"/>
      <c r="E50" s="179" t="str">
        <f>E7</f>
        <v>Střední škola chovu koní a jezdectví Kladruby nad Labem</v>
      </c>
      <c r="F50" s="32"/>
      <c r="G50" s="32"/>
      <c r="H50" s="32"/>
      <c r="I50" s="146"/>
      <c r="J50" s="40"/>
      <c r="K50" s="40"/>
      <c r="L50" s="147"/>
      <c r="S50" s="38"/>
      <c r="T50" s="38"/>
      <c r="U50" s="38"/>
      <c r="V50" s="38"/>
      <c r="W50" s="38"/>
      <c r="X50" s="38"/>
      <c r="Y50" s="38"/>
      <c r="Z50" s="38"/>
      <c r="AA50" s="38"/>
      <c r="AB50" s="38"/>
      <c r="AC50" s="38"/>
      <c r="AD50" s="38"/>
      <c r="AE50" s="38"/>
    </row>
    <row r="51" s="1" customFormat="1" ht="12" customHeight="1">
      <c r="B51" s="21"/>
      <c r="C51" s="32" t="s">
        <v>109</v>
      </c>
      <c r="D51" s="22"/>
      <c r="E51" s="22"/>
      <c r="F51" s="22"/>
      <c r="G51" s="22"/>
      <c r="H51" s="22"/>
      <c r="I51" s="138"/>
      <c r="J51" s="22"/>
      <c r="K51" s="22"/>
      <c r="L51" s="20"/>
    </row>
    <row r="52" s="2" customFormat="1" ht="16.5" customHeight="1">
      <c r="A52" s="38"/>
      <c r="B52" s="39"/>
      <c r="C52" s="40"/>
      <c r="D52" s="40"/>
      <c r="E52" s="179" t="s">
        <v>110</v>
      </c>
      <c r="F52" s="40"/>
      <c r="G52" s="40"/>
      <c r="H52" s="40"/>
      <c r="I52" s="146"/>
      <c r="J52" s="40"/>
      <c r="K52" s="40"/>
      <c r="L52" s="147"/>
      <c r="S52" s="38"/>
      <c r="T52" s="38"/>
      <c r="U52" s="38"/>
      <c r="V52" s="38"/>
      <c r="W52" s="38"/>
      <c r="X52" s="38"/>
      <c r="Y52" s="38"/>
      <c r="Z52" s="38"/>
      <c r="AA52" s="38"/>
      <c r="AB52" s="38"/>
      <c r="AC52" s="38"/>
      <c r="AD52" s="38"/>
      <c r="AE52" s="38"/>
    </row>
    <row r="53" s="2" customFormat="1" ht="12" customHeight="1">
      <c r="A53" s="38"/>
      <c r="B53" s="39"/>
      <c r="C53" s="32" t="s">
        <v>111</v>
      </c>
      <c r="D53" s="40"/>
      <c r="E53" s="40"/>
      <c r="F53" s="40"/>
      <c r="G53" s="40"/>
      <c r="H53" s="40"/>
      <c r="I53" s="146"/>
      <c r="J53" s="40"/>
      <c r="K53" s="40"/>
      <c r="L53" s="147"/>
      <c r="S53" s="38"/>
      <c r="T53" s="38"/>
      <c r="U53" s="38"/>
      <c r="V53" s="38"/>
      <c r="W53" s="38"/>
      <c r="X53" s="38"/>
      <c r="Y53" s="38"/>
      <c r="Z53" s="38"/>
      <c r="AA53" s="38"/>
      <c r="AB53" s="38"/>
      <c r="AC53" s="38"/>
      <c r="AD53" s="38"/>
      <c r="AE53" s="38"/>
    </row>
    <row r="54" s="2" customFormat="1" ht="16.5" customHeight="1">
      <c r="A54" s="38"/>
      <c r="B54" s="39"/>
      <c r="C54" s="40"/>
      <c r="D54" s="40"/>
      <c r="E54" s="69" t="str">
        <f>E11</f>
        <v>e - Měření a regulace</v>
      </c>
      <c r="F54" s="40"/>
      <c r="G54" s="40"/>
      <c r="H54" s="40"/>
      <c r="I54" s="146"/>
      <c r="J54" s="40"/>
      <c r="K54" s="40"/>
      <c r="L54" s="147"/>
      <c r="S54" s="38"/>
      <c r="T54" s="38"/>
      <c r="U54" s="38"/>
      <c r="V54" s="38"/>
      <c r="W54" s="38"/>
      <c r="X54" s="38"/>
      <c r="Y54" s="38"/>
      <c r="Z54" s="38"/>
      <c r="AA54" s="38"/>
      <c r="AB54" s="38"/>
      <c r="AC54" s="38"/>
      <c r="AD54" s="38"/>
      <c r="AE54" s="38"/>
    </row>
    <row r="55" s="2" customFormat="1" ht="6.96" customHeight="1">
      <c r="A55" s="38"/>
      <c r="B55" s="39"/>
      <c r="C55" s="40"/>
      <c r="D55" s="40"/>
      <c r="E55" s="40"/>
      <c r="F55" s="40"/>
      <c r="G55" s="40"/>
      <c r="H55" s="40"/>
      <c r="I55" s="146"/>
      <c r="J55" s="40"/>
      <c r="K55" s="40"/>
      <c r="L55" s="147"/>
      <c r="S55" s="38"/>
      <c r="T55" s="38"/>
      <c r="U55" s="38"/>
      <c r="V55" s="38"/>
      <c r="W55" s="38"/>
      <c r="X55" s="38"/>
      <c r="Y55" s="38"/>
      <c r="Z55" s="38"/>
      <c r="AA55" s="38"/>
      <c r="AB55" s="38"/>
      <c r="AC55" s="38"/>
      <c r="AD55" s="38"/>
      <c r="AE55" s="38"/>
    </row>
    <row r="56" s="2" customFormat="1" ht="12" customHeight="1">
      <c r="A56" s="38"/>
      <c r="B56" s="39"/>
      <c r="C56" s="32" t="s">
        <v>21</v>
      </c>
      <c r="D56" s="40"/>
      <c r="E56" s="40"/>
      <c r="F56" s="27" t="str">
        <f>F14</f>
        <v>Kladruby nad Labem</v>
      </c>
      <c r="G56" s="40"/>
      <c r="H56" s="40"/>
      <c r="I56" s="149" t="s">
        <v>23</v>
      </c>
      <c r="J56" s="72" t="str">
        <f>IF(J14="","",J14)</f>
        <v>13. 12. 2019</v>
      </c>
      <c r="K56" s="40"/>
      <c r="L56" s="147"/>
      <c r="S56" s="38"/>
      <c r="T56" s="38"/>
      <c r="U56" s="38"/>
      <c r="V56" s="38"/>
      <c r="W56" s="38"/>
      <c r="X56" s="38"/>
      <c r="Y56" s="38"/>
      <c r="Z56" s="38"/>
      <c r="AA56" s="38"/>
      <c r="AB56" s="38"/>
      <c r="AC56" s="38"/>
      <c r="AD56" s="38"/>
      <c r="AE56" s="38"/>
    </row>
    <row r="57" s="2" customFormat="1" ht="6.96" customHeight="1">
      <c r="A57" s="38"/>
      <c r="B57" s="39"/>
      <c r="C57" s="40"/>
      <c r="D57" s="40"/>
      <c r="E57" s="40"/>
      <c r="F57" s="40"/>
      <c r="G57" s="40"/>
      <c r="H57" s="40"/>
      <c r="I57" s="146"/>
      <c r="J57" s="40"/>
      <c r="K57" s="40"/>
      <c r="L57" s="147"/>
      <c r="S57" s="38"/>
      <c r="T57" s="38"/>
      <c r="U57" s="38"/>
      <c r="V57" s="38"/>
      <c r="W57" s="38"/>
      <c r="X57" s="38"/>
      <c r="Y57" s="38"/>
      <c r="Z57" s="38"/>
      <c r="AA57" s="38"/>
      <c r="AB57" s="38"/>
      <c r="AC57" s="38"/>
      <c r="AD57" s="38"/>
      <c r="AE57" s="38"/>
    </row>
    <row r="58" s="2" customFormat="1" ht="27.9" customHeight="1">
      <c r="A58" s="38"/>
      <c r="B58" s="39"/>
      <c r="C58" s="32" t="s">
        <v>25</v>
      </c>
      <c r="D58" s="40"/>
      <c r="E58" s="40"/>
      <c r="F58" s="27" t="str">
        <f>E17</f>
        <v>Pardubický kraj</v>
      </c>
      <c r="G58" s="40"/>
      <c r="H58" s="40"/>
      <c r="I58" s="149" t="s">
        <v>31</v>
      </c>
      <c r="J58" s="36" t="str">
        <f>E23</f>
        <v>PPP, spo. s r.o., Pardubice</v>
      </c>
      <c r="K58" s="40"/>
      <c r="L58" s="147"/>
      <c r="S58" s="38"/>
      <c r="T58" s="38"/>
      <c r="U58" s="38"/>
      <c r="V58" s="38"/>
      <c r="W58" s="38"/>
      <c r="X58" s="38"/>
      <c r="Y58" s="38"/>
      <c r="Z58" s="38"/>
      <c r="AA58" s="38"/>
      <c r="AB58" s="38"/>
      <c r="AC58" s="38"/>
      <c r="AD58" s="38"/>
      <c r="AE58" s="38"/>
    </row>
    <row r="59" s="2" customFormat="1" ht="15.15" customHeight="1">
      <c r="A59" s="38"/>
      <c r="B59" s="39"/>
      <c r="C59" s="32" t="s">
        <v>29</v>
      </c>
      <c r="D59" s="40"/>
      <c r="E59" s="40"/>
      <c r="F59" s="27" t="str">
        <f>IF(E20="","",E20)</f>
        <v>Vyplň údaj</v>
      </c>
      <c r="G59" s="40"/>
      <c r="H59" s="40"/>
      <c r="I59" s="149" t="s">
        <v>34</v>
      </c>
      <c r="J59" s="36" t="str">
        <f>E26</f>
        <v xml:space="preserve"> </v>
      </c>
      <c r="K59" s="40"/>
      <c r="L59" s="147"/>
      <c r="S59" s="38"/>
      <c r="T59" s="38"/>
      <c r="U59" s="38"/>
      <c r="V59" s="38"/>
      <c r="W59" s="38"/>
      <c r="X59" s="38"/>
      <c r="Y59" s="38"/>
      <c r="Z59" s="38"/>
      <c r="AA59" s="38"/>
      <c r="AB59" s="38"/>
      <c r="AC59" s="38"/>
      <c r="AD59" s="38"/>
      <c r="AE59" s="38"/>
    </row>
    <row r="60" s="2" customFormat="1" ht="10.32" customHeight="1">
      <c r="A60" s="38"/>
      <c r="B60" s="39"/>
      <c r="C60" s="40"/>
      <c r="D60" s="40"/>
      <c r="E60" s="40"/>
      <c r="F60" s="40"/>
      <c r="G60" s="40"/>
      <c r="H60" s="40"/>
      <c r="I60" s="146"/>
      <c r="J60" s="40"/>
      <c r="K60" s="40"/>
      <c r="L60" s="147"/>
      <c r="S60" s="38"/>
      <c r="T60" s="38"/>
      <c r="U60" s="38"/>
      <c r="V60" s="38"/>
      <c r="W60" s="38"/>
      <c r="X60" s="38"/>
      <c r="Y60" s="38"/>
      <c r="Z60" s="38"/>
      <c r="AA60" s="38"/>
      <c r="AB60" s="38"/>
      <c r="AC60" s="38"/>
      <c r="AD60" s="38"/>
      <c r="AE60" s="38"/>
    </row>
    <row r="61" s="2" customFormat="1" ht="29.28" customHeight="1">
      <c r="A61" s="38"/>
      <c r="B61" s="39"/>
      <c r="C61" s="180" t="s">
        <v>114</v>
      </c>
      <c r="D61" s="181"/>
      <c r="E61" s="181"/>
      <c r="F61" s="181"/>
      <c r="G61" s="181"/>
      <c r="H61" s="181"/>
      <c r="I61" s="182"/>
      <c r="J61" s="183" t="s">
        <v>115</v>
      </c>
      <c r="K61" s="181"/>
      <c r="L61" s="147"/>
      <c r="S61" s="38"/>
      <c r="T61" s="38"/>
      <c r="U61" s="38"/>
      <c r="V61" s="38"/>
      <c r="W61" s="38"/>
      <c r="X61" s="38"/>
      <c r="Y61" s="38"/>
      <c r="Z61" s="38"/>
      <c r="AA61" s="38"/>
      <c r="AB61" s="38"/>
      <c r="AC61" s="38"/>
      <c r="AD61" s="38"/>
      <c r="AE61" s="38"/>
    </row>
    <row r="62" s="2" customFormat="1" ht="10.32" customHeight="1">
      <c r="A62" s="38"/>
      <c r="B62" s="39"/>
      <c r="C62" s="40"/>
      <c r="D62" s="40"/>
      <c r="E62" s="40"/>
      <c r="F62" s="40"/>
      <c r="G62" s="40"/>
      <c r="H62" s="40"/>
      <c r="I62" s="146"/>
      <c r="J62" s="40"/>
      <c r="K62" s="40"/>
      <c r="L62" s="147"/>
      <c r="S62" s="38"/>
      <c r="T62" s="38"/>
      <c r="U62" s="38"/>
      <c r="V62" s="38"/>
      <c r="W62" s="38"/>
      <c r="X62" s="38"/>
      <c r="Y62" s="38"/>
      <c r="Z62" s="38"/>
      <c r="AA62" s="38"/>
      <c r="AB62" s="38"/>
      <c r="AC62" s="38"/>
      <c r="AD62" s="38"/>
      <c r="AE62" s="38"/>
    </row>
    <row r="63" s="2" customFormat="1" ht="22.8" customHeight="1">
      <c r="A63" s="38"/>
      <c r="B63" s="39"/>
      <c r="C63" s="184" t="s">
        <v>70</v>
      </c>
      <c r="D63" s="40"/>
      <c r="E63" s="40"/>
      <c r="F63" s="40"/>
      <c r="G63" s="40"/>
      <c r="H63" s="40"/>
      <c r="I63" s="146"/>
      <c r="J63" s="102">
        <f>J87</f>
        <v>0</v>
      </c>
      <c r="K63" s="40"/>
      <c r="L63" s="147"/>
      <c r="S63" s="38"/>
      <c r="T63" s="38"/>
      <c r="U63" s="38"/>
      <c r="V63" s="38"/>
      <c r="W63" s="38"/>
      <c r="X63" s="38"/>
      <c r="Y63" s="38"/>
      <c r="Z63" s="38"/>
      <c r="AA63" s="38"/>
      <c r="AB63" s="38"/>
      <c r="AC63" s="38"/>
      <c r="AD63" s="38"/>
      <c r="AE63" s="38"/>
      <c r="AU63" s="17" t="s">
        <v>116</v>
      </c>
    </row>
    <row r="64" s="9" customFormat="1" ht="24.96" customHeight="1">
      <c r="A64" s="9"/>
      <c r="B64" s="185"/>
      <c r="C64" s="186"/>
      <c r="D64" s="187" t="s">
        <v>300</v>
      </c>
      <c r="E64" s="188"/>
      <c r="F64" s="188"/>
      <c r="G64" s="188"/>
      <c r="H64" s="188"/>
      <c r="I64" s="189"/>
      <c r="J64" s="190">
        <f>J88</f>
        <v>0</v>
      </c>
      <c r="K64" s="186"/>
      <c r="L64" s="191"/>
      <c r="S64" s="9"/>
      <c r="T64" s="9"/>
      <c r="U64" s="9"/>
      <c r="V64" s="9"/>
      <c r="W64" s="9"/>
      <c r="X64" s="9"/>
      <c r="Y64" s="9"/>
      <c r="Z64" s="9"/>
      <c r="AA64" s="9"/>
      <c r="AB64" s="9"/>
      <c r="AC64" s="9"/>
      <c r="AD64" s="9"/>
      <c r="AE64" s="9"/>
    </row>
    <row r="65" s="10" customFormat="1" ht="19.92" customHeight="1">
      <c r="A65" s="10"/>
      <c r="B65" s="192"/>
      <c r="C65" s="125"/>
      <c r="D65" s="193" t="s">
        <v>301</v>
      </c>
      <c r="E65" s="194"/>
      <c r="F65" s="194"/>
      <c r="G65" s="194"/>
      <c r="H65" s="194"/>
      <c r="I65" s="195"/>
      <c r="J65" s="196">
        <f>J89</f>
        <v>0</v>
      </c>
      <c r="K65" s="125"/>
      <c r="L65" s="197"/>
      <c r="S65" s="10"/>
      <c r="T65" s="10"/>
      <c r="U65" s="10"/>
      <c r="V65" s="10"/>
      <c r="W65" s="10"/>
      <c r="X65" s="10"/>
      <c r="Y65" s="10"/>
      <c r="Z65" s="10"/>
      <c r="AA65" s="10"/>
      <c r="AB65" s="10"/>
      <c r="AC65" s="10"/>
      <c r="AD65" s="10"/>
      <c r="AE65" s="10"/>
    </row>
    <row r="66" s="2" customFormat="1" ht="21.84" customHeight="1">
      <c r="A66" s="38"/>
      <c r="B66" s="39"/>
      <c r="C66" s="40"/>
      <c r="D66" s="40"/>
      <c r="E66" s="40"/>
      <c r="F66" s="40"/>
      <c r="G66" s="40"/>
      <c r="H66" s="40"/>
      <c r="I66" s="146"/>
      <c r="J66" s="40"/>
      <c r="K66" s="40"/>
      <c r="L66" s="147"/>
      <c r="S66" s="38"/>
      <c r="T66" s="38"/>
      <c r="U66" s="38"/>
      <c r="V66" s="38"/>
      <c r="W66" s="38"/>
      <c r="X66" s="38"/>
      <c r="Y66" s="38"/>
      <c r="Z66" s="38"/>
      <c r="AA66" s="38"/>
      <c r="AB66" s="38"/>
      <c r="AC66" s="38"/>
      <c r="AD66" s="38"/>
      <c r="AE66" s="38"/>
    </row>
    <row r="67" s="2" customFormat="1" ht="6.96" customHeight="1">
      <c r="A67" s="38"/>
      <c r="B67" s="59"/>
      <c r="C67" s="60"/>
      <c r="D67" s="60"/>
      <c r="E67" s="60"/>
      <c r="F67" s="60"/>
      <c r="G67" s="60"/>
      <c r="H67" s="60"/>
      <c r="I67" s="175"/>
      <c r="J67" s="60"/>
      <c r="K67" s="60"/>
      <c r="L67" s="147"/>
      <c r="S67" s="38"/>
      <c r="T67" s="38"/>
      <c r="U67" s="38"/>
      <c r="V67" s="38"/>
      <c r="W67" s="38"/>
      <c r="X67" s="38"/>
      <c r="Y67" s="38"/>
      <c r="Z67" s="38"/>
      <c r="AA67" s="38"/>
      <c r="AB67" s="38"/>
      <c r="AC67" s="38"/>
      <c r="AD67" s="38"/>
      <c r="AE67" s="38"/>
    </row>
    <row r="71" s="2" customFormat="1" ht="6.96" customHeight="1">
      <c r="A71" s="38"/>
      <c r="B71" s="61"/>
      <c r="C71" s="62"/>
      <c r="D71" s="62"/>
      <c r="E71" s="62"/>
      <c r="F71" s="62"/>
      <c r="G71" s="62"/>
      <c r="H71" s="62"/>
      <c r="I71" s="178"/>
      <c r="J71" s="62"/>
      <c r="K71" s="62"/>
      <c r="L71" s="147"/>
      <c r="S71" s="38"/>
      <c r="T71" s="38"/>
      <c r="U71" s="38"/>
      <c r="V71" s="38"/>
      <c r="W71" s="38"/>
      <c r="X71" s="38"/>
      <c r="Y71" s="38"/>
      <c r="Z71" s="38"/>
      <c r="AA71" s="38"/>
      <c r="AB71" s="38"/>
      <c r="AC71" s="38"/>
      <c r="AD71" s="38"/>
      <c r="AE71" s="38"/>
    </row>
    <row r="72" s="2" customFormat="1" ht="24.96" customHeight="1">
      <c r="A72" s="38"/>
      <c r="B72" s="39"/>
      <c r="C72" s="23" t="s">
        <v>126</v>
      </c>
      <c r="D72" s="40"/>
      <c r="E72" s="40"/>
      <c r="F72" s="40"/>
      <c r="G72" s="40"/>
      <c r="H72" s="40"/>
      <c r="I72" s="146"/>
      <c r="J72" s="40"/>
      <c r="K72" s="40"/>
      <c r="L72" s="147"/>
      <c r="S72" s="38"/>
      <c r="T72" s="38"/>
      <c r="U72" s="38"/>
      <c r="V72" s="38"/>
      <c r="W72" s="38"/>
      <c r="X72" s="38"/>
      <c r="Y72" s="38"/>
      <c r="Z72" s="38"/>
      <c r="AA72" s="38"/>
      <c r="AB72" s="38"/>
      <c r="AC72" s="38"/>
      <c r="AD72" s="38"/>
      <c r="AE72" s="38"/>
    </row>
    <row r="73" s="2" customFormat="1" ht="6.96" customHeight="1">
      <c r="A73" s="38"/>
      <c r="B73" s="39"/>
      <c r="C73" s="40"/>
      <c r="D73" s="40"/>
      <c r="E73" s="40"/>
      <c r="F73" s="40"/>
      <c r="G73" s="40"/>
      <c r="H73" s="40"/>
      <c r="I73" s="146"/>
      <c r="J73" s="40"/>
      <c r="K73" s="40"/>
      <c r="L73" s="147"/>
      <c r="S73" s="38"/>
      <c r="T73" s="38"/>
      <c r="U73" s="38"/>
      <c r="V73" s="38"/>
      <c r="W73" s="38"/>
      <c r="X73" s="38"/>
      <c r="Y73" s="38"/>
      <c r="Z73" s="38"/>
      <c r="AA73" s="38"/>
      <c r="AB73" s="38"/>
      <c r="AC73" s="38"/>
      <c r="AD73" s="38"/>
      <c r="AE73" s="38"/>
    </row>
    <row r="74" s="2" customFormat="1" ht="12" customHeight="1">
      <c r="A74" s="38"/>
      <c r="B74" s="39"/>
      <c r="C74" s="32" t="s">
        <v>16</v>
      </c>
      <c r="D74" s="40"/>
      <c r="E74" s="40"/>
      <c r="F74" s="40"/>
      <c r="G74" s="40"/>
      <c r="H74" s="40"/>
      <c r="I74" s="146"/>
      <c r="J74" s="40"/>
      <c r="K74" s="40"/>
      <c r="L74" s="147"/>
      <c r="S74" s="38"/>
      <c r="T74" s="38"/>
      <c r="U74" s="38"/>
      <c r="V74" s="38"/>
      <c r="W74" s="38"/>
      <c r="X74" s="38"/>
      <c r="Y74" s="38"/>
      <c r="Z74" s="38"/>
      <c r="AA74" s="38"/>
      <c r="AB74" s="38"/>
      <c r="AC74" s="38"/>
      <c r="AD74" s="38"/>
      <c r="AE74" s="38"/>
    </row>
    <row r="75" s="2" customFormat="1" ht="16.5" customHeight="1">
      <c r="A75" s="38"/>
      <c r="B75" s="39"/>
      <c r="C75" s="40"/>
      <c r="D75" s="40"/>
      <c r="E75" s="179" t="str">
        <f>E7</f>
        <v>Střední škola chovu koní a jezdectví Kladruby nad Labem</v>
      </c>
      <c r="F75" s="32"/>
      <c r="G75" s="32"/>
      <c r="H75" s="32"/>
      <c r="I75" s="146"/>
      <c r="J75" s="40"/>
      <c r="K75" s="40"/>
      <c r="L75" s="147"/>
      <c r="S75" s="38"/>
      <c r="T75" s="38"/>
      <c r="U75" s="38"/>
      <c r="V75" s="38"/>
      <c r="W75" s="38"/>
      <c r="X75" s="38"/>
      <c r="Y75" s="38"/>
      <c r="Z75" s="38"/>
      <c r="AA75" s="38"/>
      <c r="AB75" s="38"/>
      <c r="AC75" s="38"/>
      <c r="AD75" s="38"/>
      <c r="AE75" s="38"/>
    </row>
    <row r="76" s="1" customFormat="1" ht="12" customHeight="1">
      <c r="B76" s="21"/>
      <c r="C76" s="32" t="s">
        <v>109</v>
      </c>
      <c r="D76" s="22"/>
      <c r="E76" s="22"/>
      <c r="F76" s="22"/>
      <c r="G76" s="22"/>
      <c r="H76" s="22"/>
      <c r="I76" s="138"/>
      <c r="J76" s="22"/>
      <c r="K76" s="22"/>
      <c r="L76" s="20"/>
    </row>
    <row r="77" s="2" customFormat="1" ht="16.5" customHeight="1">
      <c r="A77" s="38"/>
      <c r="B77" s="39"/>
      <c r="C77" s="40"/>
      <c r="D77" s="40"/>
      <c r="E77" s="179" t="s">
        <v>110</v>
      </c>
      <c r="F77" s="40"/>
      <c r="G77" s="40"/>
      <c r="H77" s="40"/>
      <c r="I77" s="146"/>
      <c r="J77" s="40"/>
      <c r="K77" s="40"/>
      <c r="L77" s="147"/>
      <c r="S77" s="38"/>
      <c r="T77" s="38"/>
      <c r="U77" s="38"/>
      <c r="V77" s="38"/>
      <c r="W77" s="38"/>
      <c r="X77" s="38"/>
      <c r="Y77" s="38"/>
      <c r="Z77" s="38"/>
      <c r="AA77" s="38"/>
      <c r="AB77" s="38"/>
      <c r="AC77" s="38"/>
      <c r="AD77" s="38"/>
      <c r="AE77" s="38"/>
    </row>
    <row r="78" s="2" customFormat="1" ht="12" customHeight="1">
      <c r="A78" s="38"/>
      <c r="B78" s="39"/>
      <c r="C78" s="32" t="s">
        <v>111</v>
      </c>
      <c r="D78" s="40"/>
      <c r="E78" s="40"/>
      <c r="F78" s="40"/>
      <c r="G78" s="40"/>
      <c r="H78" s="40"/>
      <c r="I78" s="146"/>
      <c r="J78" s="40"/>
      <c r="K78" s="40"/>
      <c r="L78" s="147"/>
      <c r="S78" s="38"/>
      <c r="T78" s="38"/>
      <c r="U78" s="38"/>
      <c r="V78" s="38"/>
      <c r="W78" s="38"/>
      <c r="X78" s="38"/>
      <c r="Y78" s="38"/>
      <c r="Z78" s="38"/>
      <c r="AA78" s="38"/>
      <c r="AB78" s="38"/>
      <c r="AC78" s="38"/>
      <c r="AD78" s="38"/>
      <c r="AE78" s="38"/>
    </row>
    <row r="79" s="2" customFormat="1" ht="16.5" customHeight="1">
      <c r="A79" s="38"/>
      <c r="B79" s="39"/>
      <c r="C79" s="40"/>
      <c r="D79" s="40"/>
      <c r="E79" s="69" t="str">
        <f>E11</f>
        <v>e - Měření a regulace</v>
      </c>
      <c r="F79" s="40"/>
      <c r="G79" s="40"/>
      <c r="H79" s="40"/>
      <c r="I79" s="146"/>
      <c r="J79" s="40"/>
      <c r="K79" s="40"/>
      <c r="L79" s="147"/>
      <c r="S79" s="38"/>
      <c r="T79" s="38"/>
      <c r="U79" s="38"/>
      <c r="V79" s="38"/>
      <c r="W79" s="38"/>
      <c r="X79" s="38"/>
      <c r="Y79" s="38"/>
      <c r="Z79" s="38"/>
      <c r="AA79" s="38"/>
      <c r="AB79" s="38"/>
      <c r="AC79" s="38"/>
      <c r="AD79" s="38"/>
      <c r="AE79" s="38"/>
    </row>
    <row r="80" s="2" customFormat="1" ht="6.96" customHeight="1">
      <c r="A80" s="38"/>
      <c r="B80" s="39"/>
      <c r="C80" s="40"/>
      <c r="D80" s="40"/>
      <c r="E80" s="40"/>
      <c r="F80" s="40"/>
      <c r="G80" s="40"/>
      <c r="H80" s="40"/>
      <c r="I80" s="146"/>
      <c r="J80" s="40"/>
      <c r="K80" s="40"/>
      <c r="L80" s="147"/>
      <c r="S80" s="38"/>
      <c r="T80" s="38"/>
      <c r="U80" s="38"/>
      <c r="V80" s="38"/>
      <c r="W80" s="38"/>
      <c r="X80" s="38"/>
      <c r="Y80" s="38"/>
      <c r="Z80" s="38"/>
      <c r="AA80" s="38"/>
      <c r="AB80" s="38"/>
      <c r="AC80" s="38"/>
      <c r="AD80" s="38"/>
      <c r="AE80" s="38"/>
    </row>
    <row r="81" s="2" customFormat="1" ht="12" customHeight="1">
      <c r="A81" s="38"/>
      <c r="B81" s="39"/>
      <c r="C81" s="32" t="s">
        <v>21</v>
      </c>
      <c r="D81" s="40"/>
      <c r="E81" s="40"/>
      <c r="F81" s="27" t="str">
        <f>F14</f>
        <v>Kladruby nad Labem</v>
      </c>
      <c r="G81" s="40"/>
      <c r="H81" s="40"/>
      <c r="I81" s="149" t="s">
        <v>23</v>
      </c>
      <c r="J81" s="72" t="str">
        <f>IF(J14="","",J14)</f>
        <v>13. 12. 2019</v>
      </c>
      <c r="K81" s="40"/>
      <c r="L81" s="147"/>
      <c r="S81" s="38"/>
      <c r="T81" s="38"/>
      <c r="U81" s="38"/>
      <c r="V81" s="38"/>
      <c r="W81" s="38"/>
      <c r="X81" s="38"/>
      <c r="Y81" s="38"/>
      <c r="Z81" s="38"/>
      <c r="AA81" s="38"/>
      <c r="AB81" s="38"/>
      <c r="AC81" s="38"/>
      <c r="AD81" s="38"/>
      <c r="AE81" s="38"/>
    </row>
    <row r="82" s="2" customFormat="1" ht="6.96" customHeight="1">
      <c r="A82" s="38"/>
      <c r="B82" s="39"/>
      <c r="C82" s="40"/>
      <c r="D82" s="40"/>
      <c r="E82" s="40"/>
      <c r="F82" s="40"/>
      <c r="G82" s="40"/>
      <c r="H82" s="40"/>
      <c r="I82" s="146"/>
      <c r="J82" s="40"/>
      <c r="K82" s="40"/>
      <c r="L82" s="147"/>
      <c r="S82" s="38"/>
      <c r="T82" s="38"/>
      <c r="U82" s="38"/>
      <c r="V82" s="38"/>
      <c r="W82" s="38"/>
      <c r="X82" s="38"/>
      <c r="Y82" s="38"/>
      <c r="Z82" s="38"/>
      <c r="AA82" s="38"/>
      <c r="AB82" s="38"/>
      <c r="AC82" s="38"/>
      <c r="AD82" s="38"/>
      <c r="AE82" s="38"/>
    </row>
    <row r="83" s="2" customFormat="1" ht="27.9" customHeight="1">
      <c r="A83" s="38"/>
      <c r="B83" s="39"/>
      <c r="C83" s="32" t="s">
        <v>25</v>
      </c>
      <c r="D83" s="40"/>
      <c r="E83" s="40"/>
      <c r="F83" s="27" t="str">
        <f>E17</f>
        <v>Pardubický kraj</v>
      </c>
      <c r="G83" s="40"/>
      <c r="H83" s="40"/>
      <c r="I83" s="149" t="s">
        <v>31</v>
      </c>
      <c r="J83" s="36" t="str">
        <f>E23</f>
        <v>PPP, spo. s r.o., Pardubice</v>
      </c>
      <c r="K83" s="40"/>
      <c r="L83" s="147"/>
      <c r="S83" s="38"/>
      <c r="T83" s="38"/>
      <c r="U83" s="38"/>
      <c r="V83" s="38"/>
      <c r="W83" s="38"/>
      <c r="X83" s="38"/>
      <c r="Y83" s="38"/>
      <c r="Z83" s="38"/>
      <c r="AA83" s="38"/>
      <c r="AB83" s="38"/>
      <c r="AC83" s="38"/>
      <c r="AD83" s="38"/>
      <c r="AE83" s="38"/>
    </row>
    <row r="84" s="2" customFormat="1" ht="15.15" customHeight="1">
      <c r="A84" s="38"/>
      <c r="B84" s="39"/>
      <c r="C84" s="32" t="s">
        <v>29</v>
      </c>
      <c r="D84" s="40"/>
      <c r="E84" s="40"/>
      <c r="F84" s="27" t="str">
        <f>IF(E20="","",E20)</f>
        <v>Vyplň údaj</v>
      </c>
      <c r="G84" s="40"/>
      <c r="H84" s="40"/>
      <c r="I84" s="149" t="s">
        <v>34</v>
      </c>
      <c r="J84" s="36" t="str">
        <f>E26</f>
        <v xml:space="preserve"> </v>
      </c>
      <c r="K84" s="40"/>
      <c r="L84" s="147"/>
      <c r="S84" s="38"/>
      <c r="T84" s="38"/>
      <c r="U84" s="38"/>
      <c r="V84" s="38"/>
      <c r="W84" s="38"/>
      <c r="X84" s="38"/>
      <c r="Y84" s="38"/>
      <c r="Z84" s="38"/>
      <c r="AA84" s="38"/>
      <c r="AB84" s="38"/>
      <c r="AC84" s="38"/>
      <c r="AD84" s="38"/>
      <c r="AE84" s="38"/>
    </row>
    <row r="85" s="2" customFormat="1" ht="10.32" customHeight="1">
      <c r="A85" s="38"/>
      <c r="B85" s="39"/>
      <c r="C85" s="40"/>
      <c r="D85" s="40"/>
      <c r="E85" s="40"/>
      <c r="F85" s="40"/>
      <c r="G85" s="40"/>
      <c r="H85" s="40"/>
      <c r="I85" s="146"/>
      <c r="J85" s="40"/>
      <c r="K85" s="40"/>
      <c r="L85" s="147"/>
      <c r="S85" s="38"/>
      <c r="T85" s="38"/>
      <c r="U85" s="38"/>
      <c r="V85" s="38"/>
      <c r="W85" s="38"/>
      <c r="X85" s="38"/>
      <c r="Y85" s="38"/>
      <c r="Z85" s="38"/>
      <c r="AA85" s="38"/>
      <c r="AB85" s="38"/>
      <c r="AC85" s="38"/>
      <c r="AD85" s="38"/>
      <c r="AE85" s="38"/>
    </row>
    <row r="86" s="11" customFormat="1" ht="29.28" customHeight="1">
      <c r="A86" s="198"/>
      <c r="B86" s="199"/>
      <c r="C86" s="200" t="s">
        <v>127</v>
      </c>
      <c r="D86" s="201" t="s">
        <v>57</v>
      </c>
      <c r="E86" s="201" t="s">
        <v>53</v>
      </c>
      <c r="F86" s="201" t="s">
        <v>54</v>
      </c>
      <c r="G86" s="201" t="s">
        <v>128</v>
      </c>
      <c r="H86" s="201" t="s">
        <v>129</v>
      </c>
      <c r="I86" s="202" t="s">
        <v>130</v>
      </c>
      <c r="J86" s="201" t="s">
        <v>115</v>
      </c>
      <c r="K86" s="203" t="s">
        <v>131</v>
      </c>
      <c r="L86" s="204"/>
      <c r="M86" s="92" t="s">
        <v>19</v>
      </c>
      <c r="N86" s="93" t="s">
        <v>42</v>
      </c>
      <c r="O86" s="93" t="s">
        <v>132</v>
      </c>
      <c r="P86" s="93" t="s">
        <v>133</v>
      </c>
      <c r="Q86" s="93" t="s">
        <v>134</v>
      </c>
      <c r="R86" s="93" t="s">
        <v>135</v>
      </c>
      <c r="S86" s="93" t="s">
        <v>136</v>
      </c>
      <c r="T86" s="94" t="s">
        <v>137</v>
      </c>
      <c r="U86" s="198"/>
      <c r="V86" s="198"/>
      <c r="W86" s="198"/>
      <c r="X86" s="198"/>
      <c r="Y86" s="198"/>
      <c r="Z86" s="198"/>
      <c r="AA86" s="198"/>
      <c r="AB86" s="198"/>
      <c r="AC86" s="198"/>
      <c r="AD86" s="198"/>
      <c r="AE86" s="198"/>
    </row>
    <row r="87" s="2" customFormat="1" ht="22.8" customHeight="1">
      <c r="A87" s="38"/>
      <c r="B87" s="39"/>
      <c r="C87" s="99" t="s">
        <v>138</v>
      </c>
      <c r="D87" s="40"/>
      <c r="E87" s="40"/>
      <c r="F87" s="40"/>
      <c r="G87" s="40"/>
      <c r="H87" s="40"/>
      <c r="I87" s="146"/>
      <c r="J87" s="205">
        <f>BK87</f>
        <v>0</v>
      </c>
      <c r="K87" s="40"/>
      <c r="L87" s="44"/>
      <c r="M87" s="95"/>
      <c r="N87" s="206"/>
      <c r="O87" s="96"/>
      <c r="P87" s="207">
        <f>P88</f>
        <v>0</v>
      </c>
      <c r="Q87" s="96"/>
      <c r="R87" s="207">
        <f>R88</f>
        <v>0</v>
      </c>
      <c r="S87" s="96"/>
      <c r="T87" s="208">
        <f>T88</f>
        <v>0</v>
      </c>
      <c r="U87" s="38"/>
      <c r="V87" s="38"/>
      <c r="W87" s="38"/>
      <c r="X87" s="38"/>
      <c r="Y87" s="38"/>
      <c r="Z87" s="38"/>
      <c r="AA87" s="38"/>
      <c r="AB87" s="38"/>
      <c r="AC87" s="38"/>
      <c r="AD87" s="38"/>
      <c r="AE87" s="38"/>
      <c r="AT87" s="17" t="s">
        <v>71</v>
      </c>
      <c r="AU87" s="17" t="s">
        <v>116</v>
      </c>
      <c r="BK87" s="209">
        <f>BK88</f>
        <v>0</v>
      </c>
    </row>
    <row r="88" s="12" customFormat="1" ht="25.92" customHeight="1">
      <c r="A88" s="12"/>
      <c r="B88" s="210"/>
      <c r="C88" s="211"/>
      <c r="D88" s="212" t="s">
        <v>71</v>
      </c>
      <c r="E88" s="213" t="s">
        <v>162</v>
      </c>
      <c r="F88" s="213" t="s">
        <v>302</v>
      </c>
      <c r="G88" s="211"/>
      <c r="H88" s="211"/>
      <c r="I88" s="214"/>
      <c r="J88" s="215">
        <f>BK88</f>
        <v>0</v>
      </c>
      <c r="K88" s="211"/>
      <c r="L88" s="216"/>
      <c r="M88" s="217"/>
      <c r="N88" s="218"/>
      <c r="O88" s="218"/>
      <c r="P88" s="219">
        <f>P89</f>
        <v>0</v>
      </c>
      <c r="Q88" s="218"/>
      <c r="R88" s="219">
        <f>R89</f>
        <v>0</v>
      </c>
      <c r="S88" s="218"/>
      <c r="T88" s="220">
        <f>T89</f>
        <v>0</v>
      </c>
      <c r="U88" s="12"/>
      <c r="V88" s="12"/>
      <c r="W88" s="12"/>
      <c r="X88" s="12"/>
      <c r="Y88" s="12"/>
      <c r="Z88" s="12"/>
      <c r="AA88" s="12"/>
      <c r="AB88" s="12"/>
      <c r="AC88" s="12"/>
      <c r="AD88" s="12"/>
      <c r="AE88" s="12"/>
      <c r="AR88" s="221" t="s">
        <v>142</v>
      </c>
      <c r="AT88" s="222" t="s">
        <v>71</v>
      </c>
      <c r="AU88" s="222" t="s">
        <v>72</v>
      </c>
      <c r="AY88" s="221" t="s">
        <v>141</v>
      </c>
      <c r="BK88" s="223">
        <f>BK89</f>
        <v>0</v>
      </c>
    </row>
    <row r="89" s="12" customFormat="1" ht="22.8" customHeight="1">
      <c r="A89" s="12"/>
      <c r="B89" s="210"/>
      <c r="C89" s="211"/>
      <c r="D89" s="212" t="s">
        <v>71</v>
      </c>
      <c r="E89" s="224" t="s">
        <v>303</v>
      </c>
      <c r="F89" s="224" t="s">
        <v>304</v>
      </c>
      <c r="G89" s="211"/>
      <c r="H89" s="211"/>
      <c r="I89" s="214"/>
      <c r="J89" s="225">
        <f>BK89</f>
        <v>0</v>
      </c>
      <c r="K89" s="211"/>
      <c r="L89" s="216"/>
      <c r="M89" s="217"/>
      <c r="N89" s="218"/>
      <c r="O89" s="218"/>
      <c r="P89" s="219">
        <f>P90</f>
        <v>0</v>
      </c>
      <c r="Q89" s="218"/>
      <c r="R89" s="219">
        <f>R90</f>
        <v>0</v>
      </c>
      <c r="S89" s="218"/>
      <c r="T89" s="220">
        <f>T90</f>
        <v>0</v>
      </c>
      <c r="U89" s="12"/>
      <c r="V89" s="12"/>
      <c r="W89" s="12"/>
      <c r="X89" s="12"/>
      <c r="Y89" s="12"/>
      <c r="Z89" s="12"/>
      <c r="AA89" s="12"/>
      <c r="AB89" s="12"/>
      <c r="AC89" s="12"/>
      <c r="AD89" s="12"/>
      <c r="AE89" s="12"/>
      <c r="AR89" s="221" t="s">
        <v>142</v>
      </c>
      <c r="AT89" s="222" t="s">
        <v>71</v>
      </c>
      <c r="AU89" s="222" t="s">
        <v>79</v>
      </c>
      <c r="AY89" s="221" t="s">
        <v>141</v>
      </c>
      <c r="BK89" s="223">
        <f>BK90</f>
        <v>0</v>
      </c>
    </row>
    <row r="90" s="2" customFormat="1" ht="16.5" customHeight="1">
      <c r="A90" s="38"/>
      <c r="B90" s="39"/>
      <c r="C90" s="226" t="s">
        <v>79</v>
      </c>
      <c r="D90" s="226" t="s">
        <v>144</v>
      </c>
      <c r="E90" s="227" t="s">
        <v>284</v>
      </c>
      <c r="F90" s="228" t="s">
        <v>305</v>
      </c>
      <c r="G90" s="229" t="s">
        <v>286</v>
      </c>
      <c r="H90" s="230">
        <v>1</v>
      </c>
      <c r="I90" s="231"/>
      <c r="J90" s="232">
        <f>ROUND(I90*H90,2)</f>
        <v>0</v>
      </c>
      <c r="K90" s="228" t="s">
        <v>181</v>
      </c>
      <c r="L90" s="44"/>
      <c r="M90" s="275" t="s">
        <v>19</v>
      </c>
      <c r="N90" s="276" t="s">
        <v>43</v>
      </c>
      <c r="O90" s="277"/>
      <c r="P90" s="278">
        <f>O90*H90</f>
        <v>0</v>
      </c>
      <c r="Q90" s="278">
        <v>0</v>
      </c>
      <c r="R90" s="278">
        <f>Q90*H90</f>
        <v>0</v>
      </c>
      <c r="S90" s="278">
        <v>0</v>
      </c>
      <c r="T90" s="279">
        <f>S90*H90</f>
        <v>0</v>
      </c>
      <c r="U90" s="38"/>
      <c r="V90" s="38"/>
      <c r="W90" s="38"/>
      <c r="X90" s="38"/>
      <c r="Y90" s="38"/>
      <c r="Z90" s="38"/>
      <c r="AA90" s="38"/>
      <c r="AB90" s="38"/>
      <c r="AC90" s="38"/>
      <c r="AD90" s="38"/>
      <c r="AE90" s="38"/>
      <c r="AR90" s="237" t="s">
        <v>306</v>
      </c>
      <c r="AT90" s="237" t="s">
        <v>144</v>
      </c>
      <c r="AU90" s="237" t="s">
        <v>81</v>
      </c>
      <c r="AY90" s="17" t="s">
        <v>141</v>
      </c>
      <c r="BE90" s="238">
        <f>IF(N90="základní",J90,0)</f>
        <v>0</v>
      </c>
      <c r="BF90" s="238">
        <f>IF(N90="snížená",J90,0)</f>
        <v>0</v>
      </c>
      <c r="BG90" s="238">
        <f>IF(N90="zákl. přenesená",J90,0)</f>
        <v>0</v>
      </c>
      <c r="BH90" s="238">
        <f>IF(N90="sníž. přenesená",J90,0)</f>
        <v>0</v>
      </c>
      <c r="BI90" s="238">
        <f>IF(N90="nulová",J90,0)</f>
        <v>0</v>
      </c>
      <c r="BJ90" s="17" t="s">
        <v>79</v>
      </c>
      <c r="BK90" s="238">
        <f>ROUND(I90*H90,2)</f>
        <v>0</v>
      </c>
      <c r="BL90" s="17" t="s">
        <v>306</v>
      </c>
      <c r="BM90" s="237" t="s">
        <v>307</v>
      </c>
    </row>
    <row r="91" s="2" customFormat="1" ht="6.96" customHeight="1">
      <c r="A91" s="38"/>
      <c r="B91" s="59"/>
      <c r="C91" s="60"/>
      <c r="D91" s="60"/>
      <c r="E91" s="60"/>
      <c r="F91" s="60"/>
      <c r="G91" s="60"/>
      <c r="H91" s="60"/>
      <c r="I91" s="175"/>
      <c r="J91" s="60"/>
      <c r="K91" s="60"/>
      <c r="L91" s="44"/>
      <c r="M91" s="38"/>
      <c r="O91" s="38"/>
      <c r="P91" s="38"/>
      <c r="Q91" s="38"/>
      <c r="R91" s="38"/>
      <c r="S91" s="38"/>
      <c r="T91" s="38"/>
      <c r="U91" s="38"/>
      <c r="V91" s="38"/>
      <c r="W91" s="38"/>
      <c r="X91" s="38"/>
      <c r="Y91" s="38"/>
      <c r="Z91" s="38"/>
      <c r="AA91" s="38"/>
      <c r="AB91" s="38"/>
      <c r="AC91" s="38"/>
      <c r="AD91" s="38"/>
      <c r="AE91" s="38"/>
    </row>
  </sheetData>
  <sheetProtection sheet="1" autoFilter="0" formatColumns="0" formatRows="0" objects="1" scenarios="1" spinCount="100000" saltValue="uKpuN+5ZKEbY1FhSqy8402Y3cDuQS1l5/9jSy+rFD4RvTjLh2dGueq46wrmdcqVU7nE73g35/xGy393zzKsYhw==" hashValue="WjaW3UkW5I6Nh8SRioQ21duNg+NmSLqaBkrTV4nI2zKwRGmr11BnaIbl12+nG6YyA6HEURYM99uvU8YzMasbuQ==" algorithmName="SHA-512" password="CC35"/>
  <autoFilter ref="C86:K90"/>
  <mergeCells count="12">
    <mergeCell ref="E7:H7"/>
    <mergeCell ref="E9:H9"/>
    <mergeCell ref="E11:H11"/>
    <mergeCell ref="E20:H20"/>
    <mergeCell ref="E29:H29"/>
    <mergeCell ref="E50:H50"/>
    <mergeCell ref="E52:H52"/>
    <mergeCell ref="E54:H54"/>
    <mergeCell ref="E75:H75"/>
    <mergeCell ref="E77:H77"/>
    <mergeCell ref="E79:H79"/>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7.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 style="1" customWidth="1"/>
    <col min="2" max="2" width="1.67" style="1" customWidth="1"/>
    <col min="3" max="3" width="4.17" style="1" customWidth="1"/>
    <col min="4" max="4" width="4.33" style="1" customWidth="1"/>
    <col min="5" max="5" width="17.17" style="1" customWidth="1"/>
    <col min="6" max="6" width="100.83" style="1" customWidth="1"/>
    <col min="7" max="7" width="7" style="1" customWidth="1"/>
    <col min="8" max="8" width="11.5" style="1" customWidth="1"/>
    <col min="9" max="9" width="20.17" style="138" customWidth="1"/>
    <col min="10" max="10" width="20.17" style="1" customWidth="1"/>
    <col min="11" max="11" width="20.17" style="1" customWidth="1"/>
    <col min="12" max="12" width="9.33" style="1" customWidth="1"/>
    <col min="13" max="13" width="10.83" style="1" hidden="1" customWidth="1"/>
    <col min="14" max="14" width="9.33" style="1" hidden="1"/>
    <col min="15" max="15" width="14.17" style="1" hidden="1" customWidth="1"/>
    <col min="16" max="16" width="14.17" style="1" hidden="1" customWidth="1"/>
    <col min="17" max="17" width="14.17" style="1" hidden="1" customWidth="1"/>
    <col min="18" max="18" width="14.17" style="1" hidden="1" customWidth="1"/>
    <col min="19" max="19" width="14.17" style="1" hidden="1" customWidth="1"/>
    <col min="20" max="20" width="14.17" style="1" hidden="1" customWidth="1"/>
    <col min="21" max="21" width="16.33" style="1" hidden="1" customWidth="1"/>
    <col min="22" max="22" width="12.33" style="1" customWidth="1"/>
    <col min="23" max="23" width="16.33" style="1" customWidth="1"/>
    <col min="24" max="24" width="12.33" style="1" customWidth="1"/>
    <col min="25" max="25" width="15" style="1" customWidth="1"/>
    <col min="26" max="26" width="11" style="1" customWidth="1"/>
    <col min="27" max="27" width="15" style="1" customWidth="1"/>
    <col min="28" max="28" width="16.33" style="1" customWidth="1"/>
    <col min="29" max="29" width="11" style="1" customWidth="1"/>
    <col min="30" max="30" width="15" style="1" customWidth="1"/>
    <col min="31" max="31" width="16.33" style="1" customWidth="1"/>
    <col min="44" max="44" width="9.33" style="1" hidden="1"/>
    <col min="45" max="45" width="9.33" style="1" hidden="1"/>
    <col min="46" max="46" width="9.33" style="1" hidden="1"/>
    <col min="47" max="47" width="9.33" style="1" hidden="1"/>
    <col min="48" max="48" width="9.33" style="1" hidden="1"/>
    <col min="49" max="49" width="9.33" style="1" hidden="1"/>
    <col min="50" max="50" width="9.33" style="1" hidden="1"/>
    <col min="51" max="51" width="9.33" style="1" hidden="1"/>
    <col min="52" max="52" width="9.33" style="1" hidden="1"/>
    <col min="53" max="53" width="9.33" style="1" hidden="1"/>
    <col min="54" max="54" width="9.33" style="1" hidden="1"/>
    <col min="55" max="55" width="9.33" style="1" hidden="1"/>
    <col min="56" max="56" width="9.33" style="1" hidden="1"/>
    <col min="57" max="57" width="9.33" style="1" hidden="1"/>
    <col min="58" max="58" width="9.33" style="1" hidden="1"/>
    <col min="59" max="59" width="9.33" style="1" hidden="1"/>
    <col min="60" max="60" width="9.33" style="1" hidden="1"/>
    <col min="61" max="61" width="9.33" style="1" hidden="1"/>
    <col min="62" max="62" width="9.33" style="1" hidden="1"/>
    <col min="63" max="63" width="9.33" style="1" hidden="1"/>
    <col min="64" max="64" width="9.33" style="1" hidden="1"/>
    <col min="65" max="65" width="9.33" style="1" hidden="1"/>
  </cols>
  <sheetData>
    <row r="2" s="1" customFormat="1" ht="36.96" customHeight="1">
      <c r="I2" s="138"/>
      <c r="L2" s="1"/>
      <c r="M2" s="1"/>
      <c r="N2" s="1"/>
      <c r="O2" s="1"/>
      <c r="P2" s="1"/>
      <c r="Q2" s="1"/>
      <c r="R2" s="1"/>
      <c r="S2" s="1"/>
      <c r="T2" s="1"/>
      <c r="U2" s="1"/>
      <c r="V2" s="1"/>
      <c r="AT2" s="17" t="s">
        <v>101</v>
      </c>
    </row>
    <row r="3" s="1" customFormat="1" ht="6.96" customHeight="1">
      <c r="B3" s="139"/>
      <c r="C3" s="140"/>
      <c r="D3" s="140"/>
      <c r="E3" s="140"/>
      <c r="F3" s="140"/>
      <c r="G3" s="140"/>
      <c r="H3" s="140"/>
      <c r="I3" s="141"/>
      <c r="J3" s="140"/>
      <c r="K3" s="140"/>
      <c r="L3" s="20"/>
      <c r="AT3" s="17" t="s">
        <v>81</v>
      </c>
    </row>
    <row r="4" s="1" customFormat="1" ht="24.96" customHeight="1">
      <c r="B4" s="20"/>
      <c r="D4" s="142" t="s">
        <v>108</v>
      </c>
      <c r="I4" s="138"/>
      <c r="L4" s="20"/>
      <c r="M4" s="143" t="s">
        <v>10</v>
      </c>
      <c r="AT4" s="17" t="s">
        <v>4</v>
      </c>
    </row>
    <row r="5" s="1" customFormat="1" ht="6.96" customHeight="1">
      <c r="B5" s="20"/>
      <c r="I5" s="138"/>
      <c r="L5" s="20"/>
    </row>
    <row r="6" s="1" customFormat="1" ht="12" customHeight="1">
      <c r="B6" s="20"/>
      <c r="D6" s="144" t="s">
        <v>16</v>
      </c>
      <c r="I6" s="138"/>
      <c r="L6" s="20"/>
    </row>
    <row r="7" s="1" customFormat="1" ht="16.5" customHeight="1">
      <c r="B7" s="20"/>
      <c r="E7" s="145" t="str">
        <f>'Rekapitulace stavby'!K6</f>
        <v>Střední škola chovu koní a jezdectví Kladruby nad Labem</v>
      </c>
      <c r="F7" s="144"/>
      <c r="G7" s="144"/>
      <c r="H7" s="144"/>
      <c r="I7" s="138"/>
      <c r="L7" s="20"/>
    </row>
    <row r="8" s="1" customFormat="1" ht="12" customHeight="1">
      <c r="B8" s="20"/>
      <c r="D8" s="144" t="s">
        <v>109</v>
      </c>
      <c r="I8" s="138"/>
      <c r="L8" s="20"/>
    </row>
    <row r="9" s="2" customFormat="1" ht="16.5" customHeight="1">
      <c r="A9" s="38"/>
      <c r="B9" s="44"/>
      <c r="C9" s="38"/>
      <c r="D9" s="38"/>
      <c r="E9" s="145" t="s">
        <v>110</v>
      </c>
      <c r="F9" s="38"/>
      <c r="G9" s="38"/>
      <c r="H9" s="38"/>
      <c r="I9" s="146"/>
      <c r="J9" s="38"/>
      <c r="K9" s="38"/>
      <c r="L9" s="147"/>
      <c r="S9" s="38"/>
      <c r="T9" s="38"/>
      <c r="U9" s="38"/>
      <c r="V9" s="38"/>
      <c r="W9" s="38"/>
      <c r="X9" s="38"/>
      <c r="Y9" s="38"/>
      <c r="Z9" s="38"/>
      <c r="AA9" s="38"/>
      <c r="AB9" s="38"/>
      <c r="AC9" s="38"/>
      <c r="AD9" s="38"/>
      <c r="AE9" s="38"/>
    </row>
    <row r="10" s="2" customFormat="1" ht="12" customHeight="1">
      <c r="A10" s="38"/>
      <c r="B10" s="44"/>
      <c r="C10" s="38"/>
      <c r="D10" s="144" t="s">
        <v>111</v>
      </c>
      <c r="E10" s="38"/>
      <c r="F10" s="38"/>
      <c r="G10" s="38"/>
      <c r="H10" s="38"/>
      <c r="I10" s="146"/>
      <c r="J10" s="38"/>
      <c r="K10" s="38"/>
      <c r="L10" s="147"/>
      <c r="S10" s="38"/>
      <c r="T10" s="38"/>
      <c r="U10" s="38"/>
      <c r="V10" s="38"/>
      <c r="W10" s="38"/>
      <c r="X10" s="38"/>
      <c r="Y10" s="38"/>
      <c r="Z10" s="38"/>
      <c r="AA10" s="38"/>
      <c r="AB10" s="38"/>
      <c r="AC10" s="38"/>
      <c r="AD10" s="38"/>
      <c r="AE10" s="38"/>
    </row>
    <row r="11" s="2" customFormat="1" ht="16.5" customHeight="1">
      <c r="A11" s="38"/>
      <c r="B11" s="44"/>
      <c r="C11" s="38"/>
      <c r="D11" s="38"/>
      <c r="E11" s="148" t="s">
        <v>308</v>
      </c>
      <c r="F11" s="38"/>
      <c r="G11" s="38"/>
      <c r="H11" s="38"/>
      <c r="I11" s="146"/>
      <c r="J11" s="38"/>
      <c r="K11" s="38"/>
      <c r="L11" s="147"/>
      <c r="S11" s="38"/>
      <c r="T11" s="38"/>
      <c r="U11" s="38"/>
      <c r="V11" s="38"/>
      <c r="W11" s="38"/>
      <c r="X11" s="38"/>
      <c r="Y11" s="38"/>
      <c r="Z11" s="38"/>
      <c r="AA11" s="38"/>
      <c r="AB11" s="38"/>
      <c r="AC11" s="38"/>
      <c r="AD11" s="38"/>
      <c r="AE11" s="38"/>
    </row>
    <row r="12" s="2" customFormat="1">
      <c r="A12" s="38"/>
      <c r="B12" s="44"/>
      <c r="C12" s="38"/>
      <c r="D12" s="38"/>
      <c r="E12" s="38"/>
      <c r="F12" s="38"/>
      <c r="G12" s="38"/>
      <c r="H12" s="38"/>
      <c r="I12" s="146"/>
      <c r="J12" s="38"/>
      <c r="K12" s="38"/>
      <c r="L12" s="147"/>
      <c r="S12" s="38"/>
      <c r="T12" s="38"/>
      <c r="U12" s="38"/>
      <c r="V12" s="38"/>
      <c r="W12" s="38"/>
      <c r="X12" s="38"/>
      <c r="Y12" s="38"/>
      <c r="Z12" s="38"/>
      <c r="AA12" s="38"/>
      <c r="AB12" s="38"/>
      <c r="AC12" s="38"/>
      <c r="AD12" s="38"/>
      <c r="AE12" s="38"/>
    </row>
    <row r="13" s="2" customFormat="1" ht="12" customHeight="1">
      <c r="A13" s="38"/>
      <c r="B13" s="44"/>
      <c r="C13" s="38"/>
      <c r="D13" s="144" t="s">
        <v>18</v>
      </c>
      <c r="E13" s="38"/>
      <c r="F13" s="133" t="s">
        <v>19</v>
      </c>
      <c r="G13" s="38"/>
      <c r="H13" s="38"/>
      <c r="I13" s="149" t="s">
        <v>20</v>
      </c>
      <c r="J13" s="133" t="s">
        <v>19</v>
      </c>
      <c r="K13" s="38"/>
      <c r="L13" s="147"/>
      <c r="S13" s="38"/>
      <c r="T13" s="38"/>
      <c r="U13" s="38"/>
      <c r="V13" s="38"/>
      <c r="W13" s="38"/>
      <c r="X13" s="38"/>
      <c r="Y13" s="38"/>
      <c r="Z13" s="38"/>
      <c r="AA13" s="38"/>
      <c r="AB13" s="38"/>
      <c r="AC13" s="38"/>
      <c r="AD13" s="38"/>
      <c r="AE13" s="38"/>
    </row>
    <row r="14" s="2" customFormat="1" ht="12" customHeight="1">
      <c r="A14" s="38"/>
      <c r="B14" s="44"/>
      <c r="C14" s="38"/>
      <c r="D14" s="144" t="s">
        <v>21</v>
      </c>
      <c r="E14" s="38"/>
      <c r="F14" s="133" t="s">
        <v>22</v>
      </c>
      <c r="G14" s="38"/>
      <c r="H14" s="38"/>
      <c r="I14" s="149" t="s">
        <v>23</v>
      </c>
      <c r="J14" s="150" t="str">
        <f>'Rekapitulace stavby'!AN8</f>
        <v>13. 12. 2019</v>
      </c>
      <c r="K14" s="38"/>
      <c r="L14" s="147"/>
      <c r="S14" s="38"/>
      <c r="T14" s="38"/>
      <c r="U14" s="38"/>
      <c r="V14" s="38"/>
      <c r="W14" s="38"/>
      <c r="X14" s="38"/>
      <c r="Y14" s="38"/>
      <c r="Z14" s="38"/>
      <c r="AA14" s="38"/>
      <c r="AB14" s="38"/>
      <c r="AC14" s="38"/>
      <c r="AD14" s="38"/>
      <c r="AE14" s="38"/>
    </row>
    <row r="15" s="2" customFormat="1" ht="10.8" customHeight="1">
      <c r="A15" s="38"/>
      <c r="B15" s="44"/>
      <c r="C15" s="38"/>
      <c r="D15" s="38"/>
      <c r="E15" s="38"/>
      <c r="F15" s="38"/>
      <c r="G15" s="38"/>
      <c r="H15" s="38"/>
      <c r="I15" s="146"/>
      <c r="J15" s="38"/>
      <c r="K15" s="38"/>
      <c r="L15" s="147"/>
      <c r="S15" s="38"/>
      <c r="T15" s="38"/>
      <c r="U15" s="38"/>
      <c r="V15" s="38"/>
      <c r="W15" s="38"/>
      <c r="X15" s="38"/>
      <c r="Y15" s="38"/>
      <c r="Z15" s="38"/>
      <c r="AA15" s="38"/>
      <c r="AB15" s="38"/>
      <c r="AC15" s="38"/>
      <c r="AD15" s="38"/>
      <c r="AE15" s="38"/>
    </row>
    <row r="16" s="2" customFormat="1" ht="12" customHeight="1">
      <c r="A16" s="38"/>
      <c r="B16" s="44"/>
      <c r="C16" s="38"/>
      <c r="D16" s="144" t="s">
        <v>25</v>
      </c>
      <c r="E16" s="38"/>
      <c r="F16" s="38"/>
      <c r="G16" s="38"/>
      <c r="H16" s="38"/>
      <c r="I16" s="149" t="s">
        <v>26</v>
      </c>
      <c r="J16" s="133" t="s">
        <v>19</v>
      </c>
      <c r="K16" s="38"/>
      <c r="L16" s="147"/>
      <c r="S16" s="38"/>
      <c r="T16" s="38"/>
      <c r="U16" s="38"/>
      <c r="V16" s="38"/>
      <c r="W16" s="38"/>
      <c r="X16" s="38"/>
      <c r="Y16" s="38"/>
      <c r="Z16" s="38"/>
      <c r="AA16" s="38"/>
      <c r="AB16" s="38"/>
      <c r="AC16" s="38"/>
      <c r="AD16" s="38"/>
      <c r="AE16" s="38"/>
    </row>
    <row r="17" s="2" customFormat="1" ht="18" customHeight="1">
      <c r="A17" s="38"/>
      <c r="B17" s="44"/>
      <c r="C17" s="38"/>
      <c r="D17" s="38"/>
      <c r="E17" s="133" t="s">
        <v>27</v>
      </c>
      <c r="F17" s="38"/>
      <c r="G17" s="38"/>
      <c r="H17" s="38"/>
      <c r="I17" s="149" t="s">
        <v>28</v>
      </c>
      <c r="J17" s="133" t="s">
        <v>19</v>
      </c>
      <c r="K17" s="38"/>
      <c r="L17" s="147"/>
      <c r="S17" s="38"/>
      <c r="T17" s="38"/>
      <c r="U17" s="38"/>
      <c r="V17" s="38"/>
      <c r="W17" s="38"/>
      <c r="X17" s="38"/>
      <c r="Y17" s="38"/>
      <c r="Z17" s="38"/>
      <c r="AA17" s="38"/>
      <c r="AB17" s="38"/>
      <c r="AC17" s="38"/>
      <c r="AD17" s="38"/>
      <c r="AE17" s="38"/>
    </row>
    <row r="18" s="2" customFormat="1" ht="6.96" customHeight="1">
      <c r="A18" s="38"/>
      <c r="B18" s="44"/>
      <c r="C18" s="38"/>
      <c r="D18" s="38"/>
      <c r="E18" s="38"/>
      <c r="F18" s="38"/>
      <c r="G18" s="38"/>
      <c r="H18" s="38"/>
      <c r="I18" s="146"/>
      <c r="J18" s="38"/>
      <c r="K18" s="38"/>
      <c r="L18" s="147"/>
      <c r="S18" s="38"/>
      <c r="T18" s="38"/>
      <c r="U18" s="38"/>
      <c r="V18" s="38"/>
      <c r="W18" s="38"/>
      <c r="X18" s="38"/>
      <c r="Y18" s="38"/>
      <c r="Z18" s="38"/>
      <c r="AA18" s="38"/>
      <c r="AB18" s="38"/>
      <c r="AC18" s="38"/>
      <c r="AD18" s="38"/>
      <c r="AE18" s="38"/>
    </row>
    <row r="19" s="2" customFormat="1" ht="12" customHeight="1">
      <c r="A19" s="38"/>
      <c r="B19" s="44"/>
      <c r="C19" s="38"/>
      <c r="D19" s="144" t="s">
        <v>29</v>
      </c>
      <c r="E19" s="38"/>
      <c r="F19" s="38"/>
      <c r="G19" s="38"/>
      <c r="H19" s="38"/>
      <c r="I19" s="149" t="s">
        <v>26</v>
      </c>
      <c r="J19" s="33" t="str">
        <f>'Rekapitulace stavby'!AN13</f>
        <v>Vyplň údaj</v>
      </c>
      <c r="K19" s="38"/>
      <c r="L19" s="147"/>
      <c r="S19" s="38"/>
      <c r="T19" s="38"/>
      <c r="U19" s="38"/>
      <c r="V19" s="38"/>
      <c r="W19" s="38"/>
      <c r="X19" s="38"/>
      <c r="Y19" s="38"/>
      <c r="Z19" s="38"/>
      <c r="AA19" s="38"/>
      <c r="AB19" s="38"/>
      <c r="AC19" s="38"/>
      <c r="AD19" s="38"/>
      <c r="AE19" s="38"/>
    </row>
    <row r="20" s="2" customFormat="1" ht="18" customHeight="1">
      <c r="A20" s="38"/>
      <c r="B20" s="44"/>
      <c r="C20" s="38"/>
      <c r="D20" s="38"/>
      <c r="E20" s="33" t="str">
        <f>'Rekapitulace stavby'!E14</f>
        <v>Vyplň údaj</v>
      </c>
      <c r="F20" s="133"/>
      <c r="G20" s="133"/>
      <c r="H20" s="133"/>
      <c r="I20" s="149" t="s">
        <v>28</v>
      </c>
      <c r="J20" s="33" t="str">
        <f>'Rekapitulace stavby'!AN14</f>
        <v>Vyplň údaj</v>
      </c>
      <c r="K20" s="38"/>
      <c r="L20" s="147"/>
      <c r="S20" s="38"/>
      <c r="T20" s="38"/>
      <c r="U20" s="38"/>
      <c r="V20" s="38"/>
      <c r="W20" s="38"/>
      <c r="X20" s="38"/>
      <c r="Y20" s="38"/>
      <c r="Z20" s="38"/>
      <c r="AA20" s="38"/>
      <c r="AB20" s="38"/>
      <c r="AC20" s="38"/>
      <c r="AD20" s="38"/>
      <c r="AE20" s="38"/>
    </row>
    <row r="21" s="2" customFormat="1" ht="6.96" customHeight="1">
      <c r="A21" s="38"/>
      <c r="B21" s="44"/>
      <c r="C21" s="38"/>
      <c r="D21" s="38"/>
      <c r="E21" s="38"/>
      <c r="F21" s="38"/>
      <c r="G21" s="38"/>
      <c r="H21" s="38"/>
      <c r="I21" s="146"/>
      <c r="J21" s="38"/>
      <c r="K21" s="38"/>
      <c r="L21" s="147"/>
      <c r="S21" s="38"/>
      <c r="T21" s="38"/>
      <c r="U21" s="38"/>
      <c r="V21" s="38"/>
      <c r="W21" s="38"/>
      <c r="X21" s="38"/>
      <c r="Y21" s="38"/>
      <c r="Z21" s="38"/>
      <c r="AA21" s="38"/>
      <c r="AB21" s="38"/>
      <c r="AC21" s="38"/>
      <c r="AD21" s="38"/>
      <c r="AE21" s="38"/>
    </row>
    <row r="22" s="2" customFormat="1" ht="12" customHeight="1">
      <c r="A22" s="38"/>
      <c r="B22" s="44"/>
      <c r="C22" s="38"/>
      <c r="D22" s="144" t="s">
        <v>31</v>
      </c>
      <c r="E22" s="38"/>
      <c r="F22" s="38"/>
      <c r="G22" s="38"/>
      <c r="H22" s="38"/>
      <c r="I22" s="149" t="s">
        <v>26</v>
      </c>
      <c r="J22" s="133" t="s">
        <v>19</v>
      </c>
      <c r="K22" s="38"/>
      <c r="L22" s="147"/>
      <c r="S22" s="38"/>
      <c r="T22" s="38"/>
      <c r="U22" s="38"/>
      <c r="V22" s="38"/>
      <c r="W22" s="38"/>
      <c r="X22" s="38"/>
      <c r="Y22" s="38"/>
      <c r="Z22" s="38"/>
      <c r="AA22" s="38"/>
      <c r="AB22" s="38"/>
      <c r="AC22" s="38"/>
      <c r="AD22" s="38"/>
      <c r="AE22" s="38"/>
    </row>
    <row r="23" s="2" customFormat="1" ht="18" customHeight="1">
      <c r="A23" s="38"/>
      <c r="B23" s="44"/>
      <c r="C23" s="38"/>
      <c r="D23" s="38"/>
      <c r="E23" s="133" t="s">
        <v>32</v>
      </c>
      <c r="F23" s="38"/>
      <c r="G23" s="38"/>
      <c r="H23" s="38"/>
      <c r="I23" s="149" t="s">
        <v>28</v>
      </c>
      <c r="J23" s="133" t="s">
        <v>19</v>
      </c>
      <c r="K23" s="38"/>
      <c r="L23" s="147"/>
      <c r="S23" s="38"/>
      <c r="T23" s="38"/>
      <c r="U23" s="38"/>
      <c r="V23" s="38"/>
      <c r="W23" s="38"/>
      <c r="X23" s="38"/>
      <c r="Y23" s="38"/>
      <c r="Z23" s="38"/>
      <c r="AA23" s="38"/>
      <c r="AB23" s="38"/>
      <c r="AC23" s="38"/>
      <c r="AD23" s="38"/>
      <c r="AE23" s="38"/>
    </row>
    <row r="24" s="2" customFormat="1" ht="6.96" customHeight="1">
      <c r="A24" s="38"/>
      <c r="B24" s="44"/>
      <c r="C24" s="38"/>
      <c r="D24" s="38"/>
      <c r="E24" s="38"/>
      <c r="F24" s="38"/>
      <c r="G24" s="38"/>
      <c r="H24" s="38"/>
      <c r="I24" s="146"/>
      <c r="J24" s="38"/>
      <c r="K24" s="38"/>
      <c r="L24" s="147"/>
      <c r="S24" s="38"/>
      <c r="T24" s="38"/>
      <c r="U24" s="38"/>
      <c r="V24" s="38"/>
      <c r="W24" s="38"/>
      <c r="X24" s="38"/>
      <c r="Y24" s="38"/>
      <c r="Z24" s="38"/>
      <c r="AA24" s="38"/>
      <c r="AB24" s="38"/>
      <c r="AC24" s="38"/>
      <c r="AD24" s="38"/>
      <c r="AE24" s="38"/>
    </row>
    <row r="25" s="2" customFormat="1" ht="12" customHeight="1">
      <c r="A25" s="38"/>
      <c r="B25" s="44"/>
      <c r="C25" s="38"/>
      <c r="D25" s="144" t="s">
        <v>34</v>
      </c>
      <c r="E25" s="38"/>
      <c r="F25" s="38"/>
      <c r="G25" s="38"/>
      <c r="H25" s="38"/>
      <c r="I25" s="149" t="s">
        <v>26</v>
      </c>
      <c r="J25" s="133" t="str">
        <f>IF('Rekapitulace stavby'!AN19="","",'Rekapitulace stavby'!AN19)</f>
        <v/>
      </c>
      <c r="K25" s="38"/>
      <c r="L25" s="147"/>
      <c r="S25" s="38"/>
      <c r="T25" s="38"/>
      <c r="U25" s="38"/>
      <c r="V25" s="38"/>
      <c r="W25" s="38"/>
      <c r="X25" s="38"/>
      <c r="Y25" s="38"/>
      <c r="Z25" s="38"/>
      <c r="AA25" s="38"/>
      <c r="AB25" s="38"/>
      <c r="AC25" s="38"/>
      <c r="AD25" s="38"/>
      <c r="AE25" s="38"/>
    </row>
    <row r="26" s="2" customFormat="1" ht="18" customHeight="1">
      <c r="A26" s="38"/>
      <c r="B26" s="44"/>
      <c r="C26" s="38"/>
      <c r="D26" s="38"/>
      <c r="E26" s="133" t="str">
        <f>IF('Rekapitulace stavby'!E20="","",'Rekapitulace stavby'!E20)</f>
        <v xml:space="preserve"> </v>
      </c>
      <c r="F26" s="38"/>
      <c r="G26" s="38"/>
      <c r="H26" s="38"/>
      <c r="I26" s="149" t="s">
        <v>28</v>
      </c>
      <c r="J26" s="133" t="str">
        <f>IF('Rekapitulace stavby'!AN20="","",'Rekapitulace stavby'!AN20)</f>
        <v/>
      </c>
      <c r="K26" s="38"/>
      <c r="L26" s="147"/>
      <c r="S26" s="38"/>
      <c r="T26" s="38"/>
      <c r="U26" s="38"/>
      <c r="V26" s="38"/>
      <c r="W26" s="38"/>
      <c r="X26" s="38"/>
      <c r="Y26" s="38"/>
      <c r="Z26" s="38"/>
      <c r="AA26" s="38"/>
      <c r="AB26" s="38"/>
      <c r="AC26" s="38"/>
      <c r="AD26" s="38"/>
      <c r="AE26" s="38"/>
    </row>
    <row r="27" s="2" customFormat="1" ht="6.96" customHeight="1">
      <c r="A27" s="38"/>
      <c r="B27" s="44"/>
      <c r="C27" s="38"/>
      <c r="D27" s="38"/>
      <c r="E27" s="38"/>
      <c r="F27" s="38"/>
      <c r="G27" s="38"/>
      <c r="H27" s="38"/>
      <c r="I27" s="146"/>
      <c r="J27" s="38"/>
      <c r="K27" s="38"/>
      <c r="L27" s="147"/>
      <c r="S27" s="38"/>
      <c r="T27" s="38"/>
      <c r="U27" s="38"/>
      <c r="V27" s="38"/>
      <c r="W27" s="38"/>
      <c r="X27" s="38"/>
      <c r="Y27" s="38"/>
      <c r="Z27" s="38"/>
      <c r="AA27" s="38"/>
      <c r="AB27" s="38"/>
      <c r="AC27" s="38"/>
      <c r="AD27" s="38"/>
      <c r="AE27" s="38"/>
    </row>
    <row r="28" s="2" customFormat="1" ht="12" customHeight="1">
      <c r="A28" s="38"/>
      <c r="B28" s="44"/>
      <c r="C28" s="38"/>
      <c r="D28" s="144" t="s">
        <v>36</v>
      </c>
      <c r="E28" s="38"/>
      <c r="F28" s="38"/>
      <c r="G28" s="38"/>
      <c r="H28" s="38"/>
      <c r="I28" s="146"/>
      <c r="J28" s="38"/>
      <c r="K28" s="38"/>
      <c r="L28" s="147"/>
      <c r="S28" s="38"/>
      <c r="T28" s="38"/>
      <c r="U28" s="38"/>
      <c r="V28" s="38"/>
      <c r="W28" s="38"/>
      <c r="X28" s="38"/>
      <c r="Y28" s="38"/>
      <c r="Z28" s="38"/>
      <c r="AA28" s="38"/>
      <c r="AB28" s="38"/>
      <c r="AC28" s="38"/>
      <c r="AD28" s="38"/>
      <c r="AE28" s="38"/>
    </row>
    <row r="29" s="8" customFormat="1" ht="16.5" customHeight="1">
      <c r="A29" s="151"/>
      <c r="B29" s="152"/>
      <c r="C29" s="151"/>
      <c r="D29" s="151"/>
      <c r="E29" s="153" t="s">
        <v>19</v>
      </c>
      <c r="F29" s="153"/>
      <c r="G29" s="153"/>
      <c r="H29" s="153"/>
      <c r="I29" s="154"/>
      <c r="J29" s="151"/>
      <c r="K29" s="151"/>
      <c r="L29" s="155"/>
      <c r="S29" s="151"/>
      <c r="T29" s="151"/>
      <c r="U29" s="151"/>
      <c r="V29" s="151"/>
      <c r="W29" s="151"/>
      <c r="X29" s="151"/>
      <c r="Y29" s="151"/>
      <c r="Z29" s="151"/>
      <c r="AA29" s="151"/>
      <c r="AB29" s="151"/>
      <c r="AC29" s="151"/>
      <c r="AD29" s="151"/>
      <c r="AE29" s="151"/>
    </row>
    <row r="30" s="2" customFormat="1" ht="6.96" customHeight="1">
      <c r="A30" s="38"/>
      <c r="B30" s="44"/>
      <c r="C30" s="38"/>
      <c r="D30" s="38"/>
      <c r="E30" s="38"/>
      <c r="F30" s="38"/>
      <c r="G30" s="38"/>
      <c r="H30" s="38"/>
      <c r="I30" s="146"/>
      <c r="J30" s="38"/>
      <c r="K30" s="38"/>
      <c r="L30" s="147"/>
      <c r="S30" s="38"/>
      <c r="T30" s="38"/>
      <c r="U30" s="38"/>
      <c r="V30" s="38"/>
      <c r="W30" s="38"/>
      <c r="X30" s="38"/>
      <c r="Y30" s="38"/>
      <c r="Z30" s="38"/>
      <c r="AA30" s="38"/>
      <c r="AB30" s="38"/>
      <c r="AC30" s="38"/>
      <c r="AD30" s="38"/>
      <c r="AE30" s="38"/>
    </row>
    <row r="31" s="2" customFormat="1" ht="6.96" customHeight="1">
      <c r="A31" s="38"/>
      <c r="B31" s="44"/>
      <c r="C31" s="38"/>
      <c r="D31" s="156"/>
      <c r="E31" s="156"/>
      <c r="F31" s="156"/>
      <c r="G31" s="156"/>
      <c r="H31" s="156"/>
      <c r="I31" s="157"/>
      <c r="J31" s="156"/>
      <c r="K31" s="156"/>
      <c r="L31" s="147"/>
      <c r="S31" s="38"/>
      <c r="T31" s="38"/>
      <c r="U31" s="38"/>
      <c r="V31" s="38"/>
      <c r="W31" s="38"/>
      <c r="X31" s="38"/>
      <c r="Y31" s="38"/>
      <c r="Z31" s="38"/>
      <c r="AA31" s="38"/>
      <c r="AB31" s="38"/>
      <c r="AC31" s="38"/>
      <c r="AD31" s="38"/>
      <c r="AE31" s="38"/>
    </row>
    <row r="32" s="2" customFormat="1" ht="25.44" customHeight="1">
      <c r="A32" s="38"/>
      <c r="B32" s="44"/>
      <c r="C32" s="38"/>
      <c r="D32" s="158" t="s">
        <v>38</v>
      </c>
      <c r="E32" s="38"/>
      <c r="F32" s="38"/>
      <c r="G32" s="38"/>
      <c r="H32" s="38"/>
      <c r="I32" s="146"/>
      <c r="J32" s="159">
        <f>ROUND(J89, 2)</f>
        <v>0</v>
      </c>
      <c r="K32" s="38"/>
      <c r="L32" s="147"/>
      <c r="S32" s="38"/>
      <c r="T32" s="38"/>
      <c r="U32" s="38"/>
      <c r="V32" s="38"/>
      <c r="W32" s="38"/>
      <c r="X32" s="38"/>
      <c r="Y32" s="38"/>
      <c r="Z32" s="38"/>
      <c r="AA32" s="38"/>
      <c r="AB32" s="38"/>
      <c r="AC32" s="38"/>
      <c r="AD32" s="38"/>
      <c r="AE32" s="38"/>
    </row>
    <row r="33" s="2" customFormat="1" ht="6.96" customHeight="1">
      <c r="A33" s="38"/>
      <c r="B33" s="44"/>
      <c r="C33" s="38"/>
      <c r="D33" s="156"/>
      <c r="E33" s="156"/>
      <c r="F33" s="156"/>
      <c r="G33" s="156"/>
      <c r="H33" s="156"/>
      <c r="I33" s="157"/>
      <c r="J33" s="156"/>
      <c r="K33" s="156"/>
      <c r="L33" s="147"/>
      <c r="S33" s="38"/>
      <c r="T33" s="38"/>
      <c r="U33" s="38"/>
      <c r="V33" s="38"/>
      <c r="W33" s="38"/>
      <c r="X33" s="38"/>
      <c r="Y33" s="38"/>
      <c r="Z33" s="38"/>
      <c r="AA33" s="38"/>
      <c r="AB33" s="38"/>
      <c r="AC33" s="38"/>
      <c r="AD33" s="38"/>
      <c r="AE33" s="38"/>
    </row>
    <row r="34" s="2" customFormat="1" ht="14.4" customHeight="1">
      <c r="A34" s="38"/>
      <c r="B34" s="44"/>
      <c r="C34" s="38"/>
      <c r="D34" s="38"/>
      <c r="E34" s="38"/>
      <c r="F34" s="160" t="s">
        <v>40</v>
      </c>
      <c r="G34" s="38"/>
      <c r="H34" s="38"/>
      <c r="I34" s="161" t="s">
        <v>39</v>
      </c>
      <c r="J34" s="160" t="s">
        <v>41</v>
      </c>
      <c r="K34" s="38"/>
      <c r="L34" s="147"/>
      <c r="S34" s="38"/>
      <c r="T34" s="38"/>
      <c r="U34" s="38"/>
      <c r="V34" s="38"/>
      <c r="W34" s="38"/>
      <c r="X34" s="38"/>
      <c r="Y34" s="38"/>
      <c r="Z34" s="38"/>
      <c r="AA34" s="38"/>
      <c r="AB34" s="38"/>
      <c r="AC34" s="38"/>
      <c r="AD34" s="38"/>
      <c r="AE34" s="38"/>
    </row>
    <row r="35" s="2" customFormat="1" ht="14.4" customHeight="1">
      <c r="A35" s="38"/>
      <c r="B35" s="44"/>
      <c r="C35" s="38"/>
      <c r="D35" s="162" t="s">
        <v>42</v>
      </c>
      <c r="E35" s="144" t="s">
        <v>43</v>
      </c>
      <c r="F35" s="163">
        <f>ROUND((SUM(BE89:BE96)),  2)</f>
        <v>0</v>
      </c>
      <c r="G35" s="38"/>
      <c r="H35" s="38"/>
      <c r="I35" s="164">
        <v>0.20999999999999999</v>
      </c>
      <c r="J35" s="163">
        <f>ROUND(((SUM(BE89:BE96))*I35),  2)</f>
        <v>0</v>
      </c>
      <c r="K35" s="38"/>
      <c r="L35" s="147"/>
      <c r="S35" s="38"/>
      <c r="T35" s="38"/>
      <c r="U35" s="38"/>
      <c r="V35" s="38"/>
      <c r="W35" s="38"/>
      <c r="X35" s="38"/>
      <c r="Y35" s="38"/>
      <c r="Z35" s="38"/>
      <c r="AA35" s="38"/>
      <c r="AB35" s="38"/>
      <c r="AC35" s="38"/>
      <c r="AD35" s="38"/>
      <c r="AE35" s="38"/>
    </row>
    <row r="36" s="2" customFormat="1" ht="14.4" customHeight="1">
      <c r="A36" s="38"/>
      <c r="B36" s="44"/>
      <c r="C36" s="38"/>
      <c r="D36" s="38"/>
      <c r="E36" s="144" t="s">
        <v>44</v>
      </c>
      <c r="F36" s="163">
        <f>ROUND((SUM(BF89:BF96)),  2)</f>
        <v>0</v>
      </c>
      <c r="G36" s="38"/>
      <c r="H36" s="38"/>
      <c r="I36" s="164">
        <v>0.14999999999999999</v>
      </c>
      <c r="J36" s="163">
        <f>ROUND(((SUM(BF89:BF96))*I36),  2)</f>
        <v>0</v>
      </c>
      <c r="K36" s="38"/>
      <c r="L36" s="147"/>
      <c r="S36" s="38"/>
      <c r="T36" s="38"/>
      <c r="U36" s="38"/>
      <c r="V36" s="38"/>
      <c r="W36" s="38"/>
      <c r="X36" s="38"/>
      <c r="Y36" s="38"/>
      <c r="Z36" s="38"/>
      <c r="AA36" s="38"/>
      <c r="AB36" s="38"/>
      <c r="AC36" s="38"/>
      <c r="AD36" s="38"/>
      <c r="AE36" s="38"/>
    </row>
    <row r="37" hidden="1" s="2" customFormat="1" ht="14.4" customHeight="1">
      <c r="A37" s="38"/>
      <c r="B37" s="44"/>
      <c r="C37" s="38"/>
      <c r="D37" s="38"/>
      <c r="E37" s="144" t="s">
        <v>45</v>
      </c>
      <c r="F37" s="163">
        <f>ROUND((SUM(BG89:BG96)),  2)</f>
        <v>0</v>
      </c>
      <c r="G37" s="38"/>
      <c r="H37" s="38"/>
      <c r="I37" s="164">
        <v>0.20999999999999999</v>
      </c>
      <c r="J37" s="163">
        <f>0</f>
        <v>0</v>
      </c>
      <c r="K37" s="38"/>
      <c r="L37" s="147"/>
      <c r="S37" s="38"/>
      <c r="T37" s="38"/>
      <c r="U37" s="38"/>
      <c r="V37" s="38"/>
      <c r="W37" s="38"/>
      <c r="X37" s="38"/>
      <c r="Y37" s="38"/>
      <c r="Z37" s="38"/>
      <c r="AA37" s="38"/>
      <c r="AB37" s="38"/>
      <c r="AC37" s="38"/>
      <c r="AD37" s="38"/>
      <c r="AE37" s="38"/>
    </row>
    <row r="38" hidden="1" s="2" customFormat="1" ht="14.4" customHeight="1">
      <c r="A38" s="38"/>
      <c r="B38" s="44"/>
      <c r="C38" s="38"/>
      <c r="D38" s="38"/>
      <c r="E38" s="144" t="s">
        <v>46</v>
      </c>
      <c r="F38" s="163">
        <f>ROUND((SUM(BH89:BH96)),  2)</f>
        <v>0</v>
      </c>
      <c r="G38" s="38"/>
      <c r="H38" s="38"/>
      <c r="I38" s="164">
        <v>0.14999999999999999</v>
      </c>
      <c r="J38" s="163">
        <f>0</f>
        <v>0</v>
      </c>
      <c r="K38" s="38"/>
      <c r="L38" s="147"/>
      <c r="S38" s="38"/>
      <c r="T38" s="38"/>
      <c r="U38" s="38"/>
      <c r="V38" s="38"/>
      <c r="W38" s="38"/>
      <c r="X38" s="38"/>
      <c r="Y38" s="38"/>
      <c r="Z38" s="38"/>
      <c r="AA38" s="38"/>
      <c r="AB38" s="38"/>
      <c r="AC38" s="38"/>
      <c r="AD38" s="38"/>
      <c r="AE38" s="38"/>
    </row>
    <row r="39" hidden="1" s="2" customFormat="1" ht="14.4" customHeight="1">
      <c r="A39" s="38"/>
      <c r="B39" s="44"/>
      <c r="C39" s="38"/>
      <c r="D39" s="38"/>
      <c r="E39" s="144" t="s">
        <v>47</v>
      </c>
      <c r="F39" s="163">
        <f>ROUND((SUM(BI89:BI96)),  2)</f>
        <v>0</v>
      </c>
      <c r="G39" s="38"/>
      <c r="H39" s="38"/>
      <c r="I39" s="164">
        <v>0</v>
      </c>
      <c r="J39" s="163">
        <f>0</f>
        <v>0</v>
      </c>
      <c r="K39" s="38"/>
      <c r="L39" s="147"/>
      <c r="S39" s="38"/>
      <c r="T39" s="38"/>
      <c r="U39" s="38"/>
      <c r="V39" s="38"/>
      <c r="W39" s="38"/>
      <c r="X39" s="38"/>
      <c r="Y39" s="38"/>
      <c r="Z39" s="38"/>
      <c r="AA39" s="38"/>
      <c r="AB39" s="38"/>
      <c r="AC39" s="38"/>
      <c r="AD39" s="38"/>
      <c r="AE39" s="38"/>
    </row>
    <row r="40" s="2" customFormat="1" ht="6.96" customHeight="1">
      <c r="A40" s="38"/>
      <c r="B40" s="44"/>
      <c r="C40" s="38"/>
      <c r="D40" s="38"/>
      <c r="E40" s="38"/>
      <c r="F40" s="38"/>
      <c r="G40" s="38"/>
      <c r="H40" s="38"/>
      <c r="I40" s="146"/>
      <c r="J40" s="38"/>
      <c r="K40" s="38"/>
      <c r="L40" s="147"/>
      <c r="S40" s="38"/>
      <c r="T40" s="38"/>
      <c r="U40" s="38"/>
      <c r="V40" s="38"/>
      <c r="W40" s="38"/>
      <c r="X40" s="38"/>
      <c r="Y40" s="38"/>
      <c r="Z40" s="38"/>
      <c r="AA40" s="38"/>
      <c r="AB40" s="38"/>
      <c r="AC40" s="38"/>
      <c r="AD40" s="38"/>
      <c r="AE40" s="38"/>
    </row>
    <row r="41" s="2" customFormat="1" ht="25.44" customHeight="1">
      <c r="A41" s="38"/>
      <c r="B41" s="44"/>
      <c r="C41" s="165"/>
      <c r="D41" s="166" t="s">
        <v>48</v>
      </c>
      <c r="E41" s="167"/>
      <c r="F41" s="167"/>
      <c r="G41" s="168" t="s">
        <v>49</v>
      </c>
      <c r="H41" s="169" t="s">
        <v>50</v>
      </c>
      <c r="I41" s="170"/>
      <c r="J41" s="171">
        <f>SUM(J32:J39)</f>
        <v>0</v>
      </c>
      <c r="K41" s="172"/>
      <c r="L41" s="147"/>
      <c r="S41" s="38"/>
      <c r="T41" s="38"/>
      <c r="U41" s="38"/>
      <c r="V41" s="38"/>
      <c r="W41" s="38"/>
      <c r="X41" s="38"/>
      <c r="Y41" s="38"/>
      <c r="Z41" s="38"/>
      <c r="AA41" s="38"/>
      <c r="AB41" s="38"/>
      <c r="AC41" s="38"/>
      <c r="AD41" s="38"/>
      <c r="AE41" s="38"/>
    </row>
    <row r="42" s="2" customFormat="1" ht="14.4" customHeight="1">
      <c r="A42" s="38"/>
      <c r="B42" s="173"/>
      <c r="C42" s="174"/>
      <c r="D42" s="174"/>
      <c r="E42" s="174"/>
      <c r="F42" s="174"/>
      <c r="G42" s="174"/>
      <c r="H42" s="174"/>
      <c r="I42" s="175"/>
      <c r="J42" s="174"/>
      <c r="K42" s="174"/>
      <c r="L42" s="147"/>
      <c r="S42" s="38"/>
      <c r="T42" s="38"/>
      <c r="U42" s="38"/>
      <c r="V42" s="38"/>
      <c r="W42" s="38"/>
      <c r="X42" s="38"/>
      <c r="Y42" s="38"/>
      <c r="Z42" s="38"/>
      <c r="AA42" s="38"/>
      <c r="AB42" s="38"/>
      <c r="AC42" s="38"/>
      <c r="AD42" s="38"/>
      <c r="AE42" s="38"/>
    </row>
    <row r="46" s="2" customFormat="1" ht="6.96" customHeight="1">
      <c r="A46" s="38"/>
      <c r="B46" s="176"/>
      <c r="C46" s="177"/>
      <c r="D46" s="177"/>
      <c r="E46" s="177"/>
      <c r="F46" s="177"/>
      <c r="G46" s="177"/>
      <c r="H46" s="177"/>
      <c r="I46" s="178"/>
      <c r="J46" s="177"/>
      <c r="K46" s="177"/>
      <c r="L46" s="147"/>
      <c r="S46" s="38"/>
      <c r="T46" s="38"/>
      <c r="U46" s="38"/>
      <c r="V46" s="38"/>
      <c r="W46" s="38"/>
      <c r="X46" s="38"/>
      <c r="Y46" s="38"/>
      <c r="Z46" s="38"/>
      <c r="AA46" s="38"/>
      <c r="AB46" s="38"/>
      <c r="AC46" s="38"/>
      <c r="AD46" s="38"/>
      <c r="AE46" s="38"/>
    </row>
    <row r="47" s="2" customFormat="1" ht="24.96" customHeight="1">
      <c r="A47" s="38"/>
      <c r="B47" s="39"/>
      <c r="C47" s="23" t="s">
        <v>113</v>
      </c>
      <c r="D47" s="40"/>
      <c r="E47" s="40"/>
      <c r="F47" s="40"/>
      <c r="G47" s="40"/>
      <c r="H47" s="40"/>
      <c r="I47" s="146"/>
      <c r="J47" s="40"/>
      <c r="K47" s="40"/>
      <c r="L47" s="147"/>
      <c r="S47" s="38"/>
      <c r="T47" s="38"/>
      <c r="U47" s="38"/>
      <c r="V47" s="38"/>
      <c r="W47" s="38"/>
      <c r="X47" s="38"/>
      <c r="Y47" s="38"/>
      <c r="Z47" s="38"/>
      <c r="AA47" s="38"/>
      <c r="AB47" s="38"/>
      <c r="AC47" s="38"/>
      <c r="AD47" s="38"/>
      <c r="AE47" s="38"/>
    </row>
    <row r="48" s="2" customFormat="1" ht="6.96" customHeight="1">
      <c r="A48" s="38"/>
      <c r="B48" s="39"/>
      <c r="C48" s="40"/>
      <c r="D48" s="40"/>
      <c r="E48" s="40"/>
      <c r="F48" s="40"/>
      <c r="G48" s="40"/>
      <c r="H48" s="40"/>
      <c r="I48" s="146"/>
      <c r="J48" s="40"/>
      <c r="K48" s="40"/>
      <c r="L48" s="147"/>
      <c r="S48" s="38"/>
      <c r="T48" s="38"/>
      <c r="U48" s="38"/>
      <c r="V48" s="38"/>
      <c r="W48" s="38"/>
      <c r="X48" s="38"/>
      <c r="Y48" s="38"/>
      <c r="Z48" s="38"/>
      <c r="AA48" s="38"/>
      <c r="AB48" s="38"/>
      <c r="AC48" s="38"/>
      <c r="AD48" s="38"/>
      <c r="AE48" s="38"/>
    </row>
    <row r="49" s="2" customFormat="1" ht="12" customHeight="1">
      <c r="A49" s="38"/>
      <c r="B49" s="39"/>
      <c r="C49" s="32" t="s">
        <v>16</v>
      </c>
      <c r="D49" s="40"/>
      <c r="E49" s="40"/>
      <c r="F49" s="40"/>
      <c r="G49" s="40"/>
      <c r="H49" s="40"/>
      <c r="I49" s="146"/>
      <c r="J49" s="40"/>
      <c r="K49" s="40"/>
      <c r="L49" s="147"/>
      <c r="S49" s="38"/>
      <c r="T49" s="38"/>
      <c r="U49" s="38"/>
      <c r="V49" s="38"/>
      <c r="W49" s="38"/>
      <c r="X49" s="38"/>
      <c r="Y49" s="38"/>
      <c r="Z49" s="38"/>
      <c r="AA49" s="38"/>
      <c r="AB49" s="38"/>
      <c r="AC49" s="38"/>
      <c r="AD49" s="38"/>
      <c r="AE49" s="38"/>
    </row>
    <row r="50" s="2" customFormat="1" ht="16.5" customHeight="1">
      <c r="A50" s="38"/>
      <c r="B50" s="39"/>
      <c r="C50" s="40"/>
      <c r="D50" s="40"/>
      <c r="E50" s="179" t="str">
        <f>E7</f>
        <v>Střední škola chovu koní a jezdectví Kladruby nad Labem</v>
      </c>
      <c r="F50" s="32"/>
      <c r="G50" s="32"/>
      <c r="H50" s="32"/>
      <c r="I50" s="146"/>
      <c r="J50" s="40"/>
      <c r="K50" s="40"/>
      <c r="L50" s="147"/>
      <c r="S50" s="38"/>
      <c r="T50" s="38"/>
      <c r="U50" s="38"/>
      <c r="V50" s="38"/>
      <c r="W50" s="38"/>
      <c r="X50" s="38"/>
      <c r="Y50" s="38"/>
      <c r="Z50" s="38"/>
      <c r="AA50" s="38"/>
      <c r="AB50" s="38"/>
      <c r="AC50" s="38"/>
      <c r="AD50" s="38"/>
      <c r="AE50" s="38"/>
    </row>
    <row r="51" s="1" customFormat="1" ht="12" customHeight="1">
      <c r="B51" s="21"/>
      <c r="C51" s="32" t="s">
        <v>109</v>
      </c>
      <c r="D51" s="22"/>
      <c r="E51" s="22"/>
      <c r="F51" s="22"/>
      <c r="G51" s="22"/>
      <c r="H51" s="22"/>
      <c r="I51" s="138"/>
      <c r="J51" s="22"/>
      <c r="K51" s="22"/>
      <c r="L51" s="20"/>
    </row>
    <row r="52" s="2" customFormat="1" ht="16.5" customHeight="1">
      <c r="A52" s="38"/>
      <c r="B52" s="39"/>
      <c r="C52" s="40"/>
      <c r="D52" s="40"/>
      <c r="E52" s="179" t="s">
        <v>110</v>
      </c>
      <c r="F52" s="40"/>
      <c r="G52" s="40"/>
      <c r="H52" s="40"/>
      <c r="I52" s="146"/>
      <c r="J52" s="40"/>
      <c r="K52" s="40"/>
      <c r="L52" s="147"/>
      <c r="S52" s="38"/>
      <c r="T52" s="38"/>
      <c r="U52" s="38"/>
      <c r="V52" s="38"/>
      <c r="W52" s="38"/>
      <c r="X52" s="38"/>
      <c r="Y52" s="38"/>
      <c r="Z52" s="38"/>
      <c r="AA52" s="38"/>
      <c r="AB52" s="38"/>
      <c r="AC52" s="38"/>
      <c r="AD52" s="38"/>
      <c r="AE52" s="38"/>
    </row>
    <row r="53" s="2" customFormat="1" ht="12" customHeight="1">
      <c r="A53" s="38"/>
      <c r="B53" s="39"/>
      <c r="C53" s="32" t="s">
        <v>111</v>
      </c>
      <c r="D53" s="40"/>
      <c r="E53" s="40"/>
      <c r="F53" s="40"/>
      <c r="G53" s="40"/>
      <c r="H53" s="40"/>
      <c r="I53" s="146"/>
      <c r="J53" s="40"/>
      <c r="K53" s="40"/>
      <c r="L53" s="147"/>
      <c r="S53" s="38"/>
      <c r="T53" s="38"/>
      <c r="U53" s="38"/>
      <c r="V53" s="38"/>
      <c r="W53" s="38"/>
      <c r="X53" s="38"/>
      <c r="Y53" s="38"/>
      <c r="Z53" s="38"/>
      <c r="AA53" s="38"/>
      <c r="AB53" s="38"/>
      <c r="AC53" s="38"/>
      <c r="AD53" s="38"/>
      <c r="AE53" s="38"/>
    </row>
    <row r="54" s="2" customFormat="1" ht="16.5" customHeight="1">
      <c r="A54" s="38"/>
      <c r="B54" s="39"/>
      <c r="C54" s="40"/>
      <c r="D54" s="40"/>
      <c r="E54" s="69" t="str">
        <f>E11</f>
        <v>f - VRN</v>
      </c>
      <c r="F54" s="40"/>
      <c r="G54" s="40"/>
      <c r="H54" s="40"/>
      <c r="I54" s="146"/>
      <c r="J54" s="40"/>
      <c r="K54" s="40"/>
      <c r="L54" s="147"/>
      <c r="S54" s="38"/>
      <c r="T54" s="38"/>
      <c r="U54" s="38"/>
      <c r="V54" s="38"/>
      <c r="W54" s="38"/>
      <c r="X54" s="38"/>
      <c r="Y54" s="38"/>
      <c r="Z54" s="38"/>
      <c r="AA54" s="38"/>
      <c r="AB54" s="38"/>
      <c r="AC54" s="38"/>
      <c r="AD54" s="38"/>
      <c r="AE54" s="38"/>
    </row>
    <row r="55" s="2" customFormat="1" ht="6.96" customHeight="1">
      <c r="A55" s="38"/>
      <c r="B55" s="39"/>
      <c r="C55" s="40"/>
      <c r="D55" s="40"/>
      <c r="E55" s="40"/>
      <c r="F55" s="40"/>
      <c r="G55" s="40"/>
      <c r="H55" s="40"/>
      <c r="I55" s="146"/>
      <c r="J55" s="40"/>
      <c r="K55" s="40"/>
      <c r="L55" s="147"/>
      <c r="S55" s="38"/>
      <c r="T55" s="38"/>
      <c r="U55" s="38"/>
      <c r="V55" s="38"/>
      <c r="W55" s="38"/>
      <c r="X55" s="38"/>
      <c r="Y55" s="38"/>
      <c r="Z55" s="38"/>
      <c r="AA55" s="38"/>
      <c r="AB55" s="38"/>
      <c r="AC55" s="38"/>
      <c r="AD55" s="38"/>
      <c r="AE55" s="38"/>
    </row>
    <row r="56" s="2" customFormat="1" ht="12" customHeight="1">
      <c r="A56" s="38"/>
      <c r="B56" s="39"/>
      <c r="C56" s="32" t="s">
        <v>21</v>
      </c>
      <c r="D56" s="40"/>
      <c r="E56" s="40"/>
      <c r="F56" s="27" t="str">
        <f>F14</f>
        <v>Kladruby nad Labem</v>
      </c>
      <c r="G56" s="40"/>
      <c r="H56" s="40"/>
      <c r="I56" s="149" t="s">
        <v>23</v>
      </c>
      <c r="J56" s="72" t="str">
        <f>IF(J14="","",J14)</f>
        <v>13. 12. 2019</v>
      </c>
      <c r="K56" s="40"/>
      <c r="L56" s="147"/>
      <c r="S56" s="38"/>
      <c r="T56" s="38"/>
      <c r="U56" s="38"/>
      <c r="V56" s="38"/>
      <c r="W56" s="38"/>
      <c r="X56" s="38"/>
      <c r="Y56" s="38"/>
      <c r="Z56" s="38"/>
      <c r="AA56" s="38"/>
      <c r="AB56" s="38"/>
      <c r="AC56" s="38"/>
      <c r="AD56" s="38"/>
      <c r="AE56" s="38"/>
    </row>
    <row r="57" s="2" customFormat="1" ht="6.96" customHeight="1">
      <c r="A57" s="38"/>
      <c r="B57" s="39"/>
      <c r="C57" s="40"/>
      <c r="D57" s="40"/>
      <c r="E57" s="40"/>
      <c r="F57" s="40"/>
      <c r="G57" s="40"/>
      <c r="H57" s="40"/>
      <c r="I57" s="146"/>
      <c r="J57" s="40"/>
      <c r="K57" s="40"/>
      <c r="L57" s="147"/>
      <c r="S57" s="38"/>
      <c r="T57" s="38"/>
      <c r="U57" s="38"/>
      <c r="V57" s="38"/>
      <c r="W57" s="38"/>
      <c r="X57" s="38"/>
      <c r="Y57" s="38"/>
      <c r="Z57" s="38"/>
      <c r="AA57" s="38"/>
      <c r="AB57" s="38"/>
      <c r="AC57" s="38"/>
      <c r="AD57" s="38"/>
      <c r="AE57" s="38"/>
    </row>
    <row r="58" s="2" customFormat="1" ht="27.9" customHeight="1">
      <c r="A58" s="38"/>
      <c r="B58" s="39"/>
      <c r="C58" s="32" t="s">
        <v>25</v>
      </c>
      <c r="D58" s="40"/>
      <c r="E58" s="40"/>
      <c r="F58" s="27" t="str">
        <f>E17</f>
        <v>Pardubický kraj</v>
      </c>
      <c r="G58" s="40"/>
      <c r="H58" s="40"/>
      <c r="I58" s="149" t="s">
        <v>31</v>
      </c>
      <c r="J58" s="36" t="str">
        <f>E23</f>
        <v>PPP, spo. s r.o., Pardubice</v>
      </c>
      <c r="K58" s="40"/>
      <c r="L58" s="147"/>
      <c r="S58" s="38"/>
      <c r="T58" s="38"/>
      <c r="U58" s="38"/>
      <c r="V58" s="38"/>
      <c r="W58" s="38"/>
      <c r="X58" s="38"/>
      <c r="Y58" s="38"/>
      <c r="Z58" s="38"/>
      <c r="AA58" s="38"/>
      <c r="AB58" s="38"/>
      <c r="AC58" s="38"/>
      <c r="AD58" s="38"/>
      <c r="AE58" s="38"/>
    </row>
    <row r="59" s="2" customFormat="1" ht="15.15" customHeight="1">
      <c r="A59" s="38"/>
      <c r="B59" s="39"/>
      <c r="C59" s="32" t="s">
        <v>29</v>
      </c>
      <c r="D59" s="40"/>
      <c r="E59" s="40"/>
      <c r="F59" s="27" t="str">
        <f>IF(E20="","",E20)</f>
        <v>Vyplň údaj</v>
      </c>
      <c r="G59" s="40"/>
      <c r="H59" s="40"/>
      <c r="I59" s="149" t="s">
        <v>34</v>
      </c>
      <c r="J59" s="36" t="str">
        <f>E26</f>
        <v xml:space="preserve"> </v>
      </c>
      <c r="K59" s="40"/>
      <c r="L59" s="147"/>
      <c r="S59" s="38"/>
      <c r="T59" s="38"/>
      <c r="U59" s="38"/>
      <c r="V59" s="38"/>
      <c r="W59" s="38"/>
      <c r="X59" s="38"/>
      <c r="Y59" s="38"/>
      <c r="Z59" s="38"/>
      <c r="AA59" s="38"/>
      <c r="AB59" s="38"/>
      <c r="AC59" s="38"/>
      <c r="AD59" s="38"/>
      <c r="AE59" s="38"/>
    </row>
    <row r="60" s="2" customFormat="1" ht="10.32" customHeight="1">
      <c r="A60" s="38"/>
      <c r="B60" s="39"/>
      <c r="C60" s="40"/>
      <c r="D60" s="40"/>
      <c r="E60" s="40"/>
      <c r="F60" s="40"/>
      <c r="G60" s="40"/>
      <c r="H60" s="40"/>
      <c r="I60" s="146"/>
      <c r="J60" s="40"/>
      <c r="K60" s="40"/>
      <c r="L60" s="147"/>
      <c r="S60" s="38"/>
      <c r="T60" s="38"/>
      <c r="U60" s="38"/>
      <c r="V60" s="38"/>
      <c r="W60" s="38"/>
      <c r="X60" s="38"/>
      <c r="Y60" s="38"/>
      <c r="Z60" s="38"/>
      <c r="AA60" s="38"/>
      <c r="AB60" s="38"/>
      <c r="AC60" s="38"/>
      <c r="AD60" s="38"/>
      <c r="AE60" s="38"/>
    </row>
    <row r="61" s="2" customFormat="1" ht="29.28" customHeight="1">
      <c r="A61" s="38"/>
      <c r="B61" s="39"/>
      <c r="C61" s="180" t="s">
        <v>114</v>
      </c>
      <c r="D61" s="181"/>
      <c r="E61" s="181"/>
      <c r="F61" s="181"/>
      <c r="G61" s="181"/>
      <c r="H61" s="181"/>
      <c r="I61" s="182"/>
      <c r="J61" s="183" t="s">
        <v>115</v>
      </c>
      <c r="K61" s="181"/>
      <c r="L61" s="147"/>
      <c r="S61" s="38"/>
      <c r="T61" s="38"/>
      <c r="U61" s="38"/>
      <c r="V61" s="38"/>
      <c r="W61" s="38"/>
      <c r="X61" s="38"/>
      <c r="Y61" s="38"/>
      <c r="Z61" s="38"/>
      <c r="AA61" s="38"/>
      <c r="AB61" s="38"/>
      <c r="AC61" s="38"/>
      <c r="AD61" s="38"/>
      <c r="AE61" s="38"/>
    </row>
    <row r="62" s="2" customFormat="1" ht="10.32" customHeight="1">
      <c r="A62" s="38"/>
      <c r="B62" s="39"/>
      <c r="C62" s="40"/>
      <c r="D62" s="40"/>
      <c r="E62" s="40"/>
      <c r="F62" s="40"/>
      <c r="G62" s="40"/>
      <c r="H62" s="40"/>
      <c r="I62" s="146"/>
      <c r="J62" s="40"/>
      <c r="K62" s="40"/>
      <c r="L62" s="147"/>
      <c r="S62" s="38"/>
      <c r="T62" s="38"/>
      <c r="U62" s="38"/>
      <c r="V62" s="38"/>
      <c r="W62" s="38"/>
      <c r="X62" s="38"/>
      <c r="Y62" s="38"/>
      <c r="Z62" s="38"/>
      <c r="AA62" s="38"/>
      <c r="AB62" s="38"/>
      <c r="AC62" s="38"/>
      <c r="AD62" s="38"/>
      <c r="AE62" s="38"/>
    </row>
    <row r="63" s="2" customFormat="1" ht="22.8" customHeight="1">
      <c r="A63" s="38"/>
      <c r="B63" s="39"/>
      <c r="C63" s="184" t="s">
        <v>70</v>
      </c>
      <c r="D63" s="40"/>
      <c r="E63" s="40"/>
      <c r="F63" s="40"/>
      <c r="G63" s="40"/>
      <c r="H63" s="40"/>
      <c r="I63" s="146"/>
      <c r="J63" s="102">
        <f>J89</f>
        <v>0</v>
      </c>
      <c r="K63" s="40"/>
      <c r="L63" s="147"/>
      <c r="S63" s="38"/>
      <c r="T63" s="38"/>
      <c r="U63" s="38"/>
      <c r="V63" s="38"/>
      <c r="W63" s="38"/>
      <c r="X63" s="38"/>
      <c r="Y63" s="38"/>
      <c r="Z63" s="38"/>
      <c r="AA63" s="38"/>
      <c r="AB63" s="38"/>
      <c r="AC63" s="38"/>
      <c r="AD63" s="38"/>
      <c r="AE63" s="38"/>
      <c r="AU63" s="17" t="s">
        <v>116</v>
      </c>
    </row>
    <row r="64" s="9" customFormat="1" ht="24.96" customHeight="1">
      <c r="A64" s="9"/>
      <c r="B64" s="185"/>
      <c r="C64" s="186"/>
      <c r="D64" s="187" t="s">
        <v>309</v>
      </c>
      <c r="E64" s="188"/>
      <c r="F64" s="188"/>
      <c r="G64" s="188"/>
      <c r="H64" s="188"/>
      <c r="I64" s="189"/>
      <c r="J64" s="190">
        <f>J90</f>
        <v>0</v>
      </c>
      <c r="K64" s="186"/>
      <c r="L64" s="191"/>
      <c r="S64" s="9"/>
      <c r="T64" s="9"/>
      <c r="U64" s="9"/>
      <c r="V64" s="9"/>
      <c r="W64" s="9"/>
      <c r="X64" s="9"/>
      <c r="Y64" s="9"/>
      <c r="Z64" s="9"/>
      <c r="AA64" s="9"/>
      <c r="AB64" s="9"/>
      <c r="AC64" s="9"/>
      <c r="AD64" s="9"/>
      <c r="AE64" s="9"/>
    </row>
    <row r="65" s="10" customFormat="1" ht="19.92" customHeight="1">
      <c r="A65" s="10"/>
      <c r="B65" s="192"/>
      <c r="C65" s="125"/>
      <c r="D65" s="193" t="s">
        <v>310</v>
      </c>
      <c r="E65" s="194"/>
      <c r="F65" s="194"/>
      <c r="G65" s="194"/>
      <c r="H65" s="194"/>
      <c r="I65" s="195"/>
      <c r="J65" s="196">
        <f>J91</f>
        <v>0</v>
      </c>
      <c r="K65" s="125"/>
      <c r="L65" s="197"/>
      <c r="S65" s="10"/>
      <c r="T65" s="10"/>
      <c r="U65" s="10"/>
      <c r="V65" s="10"/>
      <c r="W65" s="10"/>
      <c r="X65" s="10"/>
      <c r="Y65" s="10"/>
      <c r="Z65" s="10"/>
      <c r="AA65" s="10"/>
      <c r="AB65" s="10"/>
      <c r="AC65" s="10"/>
      <c r="AD65" s="10"/>
      <c r="AE65" s="10"/>
    </row>
    <row r="66" s="10" customFormat="1" ht="19.92" customHeight="1">
      <c r="A66" s="10"/>
      <c r="B66" s="192"/>
      <c r="C66" s="125"/>
      <c r="D66" s="193" t="s">
        <v>311</v>
      </c>
      <c r="E66" s="194"/>
      <c r="F66" s="194"/>
      <c r="G66" s="194"/>
      <c r="H66" s="194"/>
      <c r="I66" s="195"/>
      <c r="J66" s="196">
        <f>J93</f>
        <v>0</v>
      </c>
      <c r="K66" s="125"/>
      <c r="L66" s="197"/>
      <c r="S66" s="10"/>
      <c r="T66" s="10"/>
      <c r="U66" s="10"/>
      <c r="V66" s="10"/>
      <c r="W66" s="10"/>
      <c r="X66" s="10"/>
      <c r="Y66" s="10"/>
      <c r="Z66" s="10"/>
      <c r="AA66" s="10"/>
      <c r="AB66" s="10"/>
      <c r="AC66" s="10"/>
      <c r="AD66" s="10"/>
      <c r="AE66" s="10"/>
    </row>
    <row r="67" s="10" customFormat="1" ht="19.92" customHeight="1">
      <c r="A67" s="10"/>
      <c r="B67" s="192"/>
      <c r="C67" s="125"/>
      <c r="D67" s="193" t="s">
        <v>312</v>
      </c>
      <c r="E67" s="194"/>
      <c r="F67" s="194"/>
      <c r="G67" s="194"/>
      <c r="H67" s="194"/>
      <c r="I67" s="195"/>
      <c r="J67" s="196">
        <f>J95</f>
        <v>0</v>
      </c>
      <c r="K67" s="125"/>
      <c r="L67" s="197"/>
      <c r="S67" s="10"/>
      <c r="T67" s="10"/>
      <c r="U67" s="10"/>
      <c r="V67" s="10"/>
      <c r="W67" s="10"/>
      <c r="X67" s="10"/>
      <c r="Y67" s="10"/>
      <c r="Z67" s="10"/>
      <c r="AA67" s="10"/>
      <c r="AB67" s="10"/>
      <c r="AC67" s="10"/>
      <c r="AD67" s="10"/>
      <c r="AE67" s="10"/>
    </row>
    <row r="68" s="2" customFormat="1" ht="21.84" customHeight="1">
      <c r="A68" s="38"/>
      <c r="B68" s="39"/>
      <c r="C68" s="40"/>
      <c r="D68" s="40"/>
      <c r="E68" s="40"/>
      <c r="F68" s="40"/>
      <c r="G68" s="40"/>
      <c r="H68" s="40"/>
      <c r="I68" s="146"/>
      <c r="J68" s="40"/>
      <c r="K68" s="40"/>
      <c r="L68" s="147"/>
      <c r="S68" s="38"/>
      <c r="T68" s="38"/>
      <c r="U68" s="38"/>
      <c r="V68" s="38"/>
      <c r="W68" s="38"/>
      <c r="X68" s="38"/>
      <c r="Y68" s="38"/>
      <c r="Z68" s="38"/>
      <c r="AA68" s="38"/>
      <c r="AB68" s="38"/>
      <c r="AC68" s="38"/>
      <c r="AD68" s="38"/>
      <c r="AE68" s="38"/>
    </row>
    <row r="69" s="2" customFormat="1" ht="6.96" customHeight="1">
      <c r="A69" s="38"/>
      <c r="B69" s="59"/>
      <c r="C69" s="60"/>
      <c r="D69" s="60"/>
      <c r="E69" s="60"/>
      <c r="F69" s="60"/>
      <c r="G69" s="60"/>
      <c r="H69" s="60"/>
      <c r="I69" s="175"/>
      <c r="J69" s="60"/>
      <c r="K69" s="60"/>
      <c r="L69" s="147"/>
      <c r="S69" s="38"/>
      <c r="T69" s="38"/>
      <c r="U69" s="38"/>
      <c r="V69" s="38"/>
      <c r="W69" s="38"/>
      <c r="X69" s="38"/>
      <c r="Y69" s="38"/>
      <c r="Z69" s="38"/>
      <c r="AA69" s="38"/>
      <c r="AB69" s="38"/>
      <c r="AC69" s="38"/>
      <c r="AD69" s="38"/>
      <c r="AE69" s="38"/>
    </row>
    <row r="73" s="2" customFormat="1" ht="6.96" customHeight="1">
      <c r="A73" s="38"/>
      <c r="B73" s="61"/>
      <c r="C73" s="62"/>
      <c r="D73" s="62"/>
      <c r="E73" s="62"/>
      <c r="F73" s="62"/>
      <c r="G73" s="62"/>
      <c r="H73" s="62"/>
      <c r="I73" s="178"/>
      <c r="J73" s="62"/>
      <c r="K73" s="62"/>
      <c r="L73" s="147"/>
      <c r="S73" s="38"/>
      <c r="T73" s="38"/>
      <c r="U73" s="38"/>
      <c r="V73" s="38"/>
      <c r="W73" s="38"/>
      <c r="X73" s="38"/>
      <c r="Y73" s="38"/>
      <c r="Z73" s="38"/>
      <c r="AA73" s="38"/>
      <c r="AB73" s="38"/>
      <c r="AC73" s="38"/>
      <c r="AD73" s="38"/>
      <c r="AE73" s="38"/>
    </row>
    <row r="74" s="2" customFormat="1" ht="24.96" customHeight="1">
      <c r="A74" s="38"/>
      <c r="B74" s="39"/>
      <c r="C74" s="23" t="s">
        <v>126</v>
      </c>
      <c r="D74" s="40"/>
      <c r="E74" s="40"/>
      <c r="F74" s="40"/>
      <c r="G74" s="40"/>
      <c r="H74" s="40"/>
      <c r="I74" s="146"/>
      <c r="J74" s="40"/>
      <c r="K74" s="40"/>
      <c r="L74" s="147"/>
      <c r="S74" s="38"/>
      <c r="T74" s="38"/>
      <c r="U74" s="38"/>
      <c r="V74" s="38"/>
      <c r="W74" s="38"/>
      <c r="X74" s="38"/>
      <c r="Y74" s="38"/>
      <c r="Z74" s="38"/>
      <c r="AA74" s="38"/>
      <c r="AB74" s="38"/>
      <c r="AC74" s="38"/>
      <c r="AD74" s="38"/>
      <c r="AE74" s="38"/>
    </row>
    <row r="75" s="2" customFormat="1" ht="6.96" customHeight="1">
      <c r="A75" s="38"/>
      <c r="B75" s="39"/>
      <c r="C75" s="40"/>
      <c r="D75" s="40"/>
      <c r="E75" s="40"/>
      <c r="F75" s="40"/>
      <c r="G75" s="40"/>
      <c r="H75" s="40"/>
      <c r="I75" s="146"/>
      <c r="J75" s="40"/>
      <c r="K75" s="40"/>
      <c r="L75" s="147"/>
      <c r="S75" s="38"/>
      <c r="T75" s="38"/>
      <c r="U75" s="38"/>
      <c r="V75" s="38"/>
      <c r="W75" s="38"/>
      <c r="X75" s="38"/>
      <c r="Y75" s="38"/>
      <c r="Z75" s="38"/>
      <c r="AA75" s="38"/>
      <c r="AB75" s="38"/>
      <c r="AC75" s="38"/>
      <c r="AD75" s="38"/>
      <c r="AE75" s="38"/>
    </row>
    <row r="76" s="2" customFormat="1" ht="12" customHeight="1">
      <c r="A76" s="38"/>
      <c r="B76" s="39"/>
      <c r="C76" s="32" t="s">
        <v>16</v>
      </c>
      <c r="D76" s="40"/>
      <c r="E76" s="40"/>
      <c r="F76" s="40"/>
      <c r="G76" s="40"/>
      <c r="H76" s="40"/>
      <c r="I76" s="146"/>
      <c r="J76" s="40"/>
      <c r="K76" s="40"/>
      <c r="L76" s="147"/>
      <c r="S76" s="38"/>
      <c r="T76" s="38"/>
      <c r="U76" s="38"/>
      <c r="V76" s="38"/>
      <c r="W76" s="38"/>
      <c r="X76" s="38"/>
      <c r="Y76" s="38"/>
      <c r="Z76" s="38"/>
      <c r="AA76" s="38"/>
      <c r="AB76" s="38"/>
      <c r="AC76" s="38"/>
      <c r="AD76" s="38"/>
      <c r="AE76" s="38"/>
    </row>
    <row r="77" s="2" customFormat="1" ht="16.5" customHeight="1">
      <c r="A77" s="38"/>
      <c r="B77" s="39"/>
      <c r="C77" s="40"/>
      <c r="D77" s="40"/>
      <c r="E77" s="179" t="str">
        <f>E7</f>
        <v>Střední škola chovu koní a jezdectví Kladruby nad Labem</v>
      </c>
      <c r="F77" s="32"/>
      <c r="G77" s="32"/>
      <c r="H77" s="32"/>
      <c r="I77" s="146"/>
      <c r="J77" s="40"/>
      <c r="K77" s="40"/>
      <c r="L77" s="147"/>
      <c r="S77" s="38"/>
      <c r="T77" s="38"/>
      <c r="U77" s="38"/>
      <c r="V77" s="38"/>
      <c r="W77" s="38"/>
      <c r="X77" s="38"/>
      <c r="Y77" s="38"/>
      <c r="Z77" s="38"/>
      <c r="AA77" s="38"/>
      <c r="AB77" s="38"/>
      <c r="AC77" s="38"/>
      <c r="AD77" s="38"/>
      <c r="AE77" s="38"/>
    </row>
    <row r="78" s="1" customFormat="1" ht="12" customHeight="1">
      <c r="B78" s="21"/>
      <c r="C78" s="32" t="s">
        <v>109</v>
      </c>
      <c r="D78" s="22"/>
      <c r="E78" s="22"/>
      <c r="F78" s="22"/>
      <c r="G78" s="22"/>
      <c r="H78" s="22"/>
      <c r="I78" s="138"/>
      <c r="J78" s="22"/>
      <c r="K78" s="22"/>
      <c r="L78" s="20"/>
    </row>
    <row r="79" s="2" customFormat="1" ht="16.5" customHeight="1">
      <c r="A79" s="38"/>
      <c r="B79" s="39"/>
      <c r="C79" s="40"/>
      <c r="D79" s="40"/>
      <c r="E79" s="179" t="s">
        <v>110</v>
      </c>
      <c r="F79" s="40"/>
      <c r="G79" s="40"/>
      <c r="H79" s="40"/>
      <c r="I79" s="146"/>
      <c r="J79" s="40"/>
      <c r="K79" s="40"/>
      <c r="L79" s="147"/>
      <c r="S79" s="38"/>
      <c r="T79" s="38"/>
      <c r="U79" s="38"/>
      <c r="V79" s="38"/>
      <c r="W79" s="38"/>
      <c r="X79" s="38"/>
      <c r="Y79" s="38"/>
      <c r="Z79" s="38"/>
      <c r="AA79" s="38"/>
      <c r="AB79" s="38"/>
      <c r="AC79" s="38"/>
      <c r="AD79" s="38"/>
      <c r="AE79" s="38"/>
    </row>
    <row r="80" s="2" customFormat="1" ht="12" customHeight="1">
      <c r="A80" s="38"/>
      <c r="B80" s="39"/>
      <c r="C80" s="32" t="s">
        <v>111</v>
      </c>
      <c r="D80" s="40"/>
      <c r="E80" s="40"/>
      <c r="F80" s="40"/>
      <c r="G80" s="40"/>
      <c r="H80" s="40"/>
      <c r="I80" s="146"/>
      <c r="J80" s="40"/>
      <c r="K80" s="40"/>
      <c r="L80" s="147"/>
      <c r="S80" s="38"/>
      <c r="T80" s="38"/>
      <c r="U80" s="38"/>
      <c r="V80" s="38"/>
      <c r="W80" s="38"/>
      <c r="X80" s="38"/>
      <c r="Y80" s="38"/>
      <c r="Z80" s="38"/>
      <c r="AA80" s="38"/>
      <c r="AB80" s="38"/>
      <c r="AC80" s="38"/>
      <c r="AD80" s="38"/>
      <c r="AE80" s="38"/>
    </row>
    <row r="81" s="2" customFormat="1" ht="16.5" customHeight="1">
      <c r="A81" s="38"/>
      <c r="B81" s="39"/>
      <c r="C81" s="40"/>
      <c r="D81" s="40"/>
      <c r="E81" s="69" t="str">
        <f>E11</f>
        <v>f - VRN</v>
      </c>
      <c r="F81" s="40"/>
      <c r="G81" s="40"/>
      <c r="H81" s="40"/>
      <c r="I81" s="146"/>
      <c r="J81" s="40"/>
      <c r="K81" s="40"/>
      <c r="L81" s="147"/>
      <c r="S81" s="38"/>
      <c r="T81" s="38"/>
      <c r="U81" s="38"/>
      <c r="V81" s="38"/>
      <c r="W81" s="38"/>
      <c r="X81" s="38"/>
      <c r="Y81" s="38"/>
      <c r="Z81" s="38"/>
      <c r="AA81" s="38"/>
      <c r="AB81" s="38"/>
      <c r="AC81" s="38"/>
      <c r="AD81" s="38"/>
      <c r="AE81" s="38"/>
    </row>
    <row r="82" s="2" customFormat="1" ht="6.96" customHeight="1">
      <c r="A82" s="38"/>
      <c r="B82" s="39"/>
      <c r="C82" s="40"/>
      <c r="D82" s="40"/>
      <c r="E82" s="40"/>
      <c r="F82" s="40"/>
      <c r="G82" s="40"/>
      <c r="H82" s="40"/>
      <c r="I82" s="146"/>
      <c r="J82" s="40"/>
      <c r="K82" s="40"/>
      <c r="L82" s="147"/>
      <c r="S82" s="38"/>
      <c r="T82" s="38"/>
      <c r="U82" s="38"/>
      <c r="V82" s="38"/>
      <c r="W82" s="38"/>
      <c r="X82" s="38"/>
      <c r="Y82" s="38"/>
      <c r="Z82" s="38"/>
      <c r="AA82" s="38"/>
      <c r="AB82" s="38"/>
      <c r="AC82" s="38"/>
      <c r="AD82" s="38"/>
      <c r="AE82" s="38"/>
    </row>
    <row r="83" s="2" customFormat="1" ht="12" customHeight="1">
      <c r="A83" s="38"/>
      <c r="B83" s="39"/>
      <c r="C83" s="32" t="s">
        <v>21</v>
      </c>
      <c r="D83" s="40"/>
      <c r="E83" s="40"/>
      <c r="F83" s="27" t="str">
        <f>F14</f>
        <v>Kladruby nad Labem</v>
      </c>
      <c r="G83" s="40"/>
      <c r="H83" s="40"/>
      <c r="I83" s="149" t="s">
        <v>23</v>
      </c>
      <c r="J83" s="72" t="str">
        <f>IF(J14="","",J14)</f>
        <v>13. 12. 2019</v>
      </c>
      <c r="K83" s="40"/>
      <c r="L83" s="147"/>
      <c r="S83" s="38"/>
      <c r="T83" s="38"/>
      <c r="U83" s="38"/>
      <c r="V83" s="38"/>
      <c r="W83" s="38"/>
      <c r="X83" s="38"/>
      <c r="Y83" s="38"/>
      <c r="Z83" s="38"/>
      <c r="AA83" s="38"/>
      <c r="AB83" s="38"/>
      <c r="AC83" s="38"/>
      <c r="AD83" s="38"/>
      <c r="AE83" s="38"/>
    </row>
    <row r="84" s="2" customFormat="1" ht="6.96" customHeight="1">
      <c r="A84" s="38"/>
      <c r="B84" s="39"/>
      <c r="C84" s="40"/>
      <c r="D84" s="40"/>
      <c r="E84" s="40"/>
      <c r="F84" s="40"/>
      <c r="G84" s="40"/>
      <c r="H84" s="40"/>
      <c r="I84" s="146"/>
      <c r="J84" s="40"/>
      <c r="K84" s="40"/>
      <c r="L84" s="147"/>
      <c r="S84" s="38"/>
      <c r="T84" s="38"/>
      <c r="U84" s="38"/>
      <c r="V84" s="38"/>
      <c r="W84" s="38"/>
      <c r="X84" s="38"/>
      <c r="Y84" s="38"/>
      <c r="Z84" s="38"/>
      <c r="AA84" s="38"/>
      <c r="AB84" s="38"/>
      <c r="AC84" s="38"/>
      <c r="AD84" s="38"/>
      <c r="AE84" s="38"/>
    </row>
    <row r="85" s="2" customFormat="1" ht="27.9" customHeight="1">
      <c r="A85" s="38"/>
      <c r="B85" s="39"/>
      <c r="C85" s="32" t="s">
        <v>25</v>
      </c>
      <c r="D85" s="40"/>
      <c r="E85" s="40"/>
      <c r="F85" s="27" t="str">
        <f>E17</f>
        <v>Pardubický kraj</v>
      </c>
      <c r="G85" s="40"/>
      <c r="H85" s="40"/>
      <c r="I85" s="149" t="s">
        <v>31</v>
      </c>
      <c r="J85" s="36" t="str">
        <f>E23</f>
        <v>PPP, spo. s r.o., Pardubice</v>
      </c>
      <c r="K85" s="40"/>
      <c r="L85" s="147"/>
      <c r="S85" s="38"/>
      <c r="T85" s="38"/>
      <c r="U85" s="38"/>
      <c r="V85" s="38"/>
      <c r="W85" s="38"/>
      <c r="X85" s="38"/>
      <c r="Y85" s="38"/>
      <c r="Z85" s="38"/>
      <c r="AA85" s="38"/>
      <c r="AB85" s="38"/>
      <c r="AC85" s="38"/>
      <c r="AD85" s="38"/>
      <c r="AE85" s="38"/>
    </row>
    <row r="86" s="2" customFormat="1" ht="15.15" customHeight="1">
      <c r="A86" s="38"/>
      <c r="B86" s="39"/>
      <c r="C86" s="32" t="s">
        <v>29</v>
      </c>
      <c r="D86" s="40"/>
      <c r="E86" s="40"/>
      <c r="F86" s="27" t="str">
        <f>IF(E20="","",E20)</f>
        <v>Vyplň údaj</v>
      </c>
      <c r="G86" s="40"/>
      <c r="H86" s="40"/>
      <c r="I86" s="149" t="s">
        <v>34</v>
      </c>
      <c r="J86" s="36" t="str">
        <f>E26</f>
        <v xml:space="preserve"> </v>
      </c>
      <c r="K86" s="40"/>
      <c r="L86" s="147"/>
      <c r="S86" s="38"/>
      <c r="T86" s="38"/>
      <c r="U86" s="38"/>
      <c r="V86" s="38"/>
      <c r="W86" s="38"/>
      <c r="X86" s="38"/>
      <c r="Y86" s="38"/>
      <c r="Z86" s="38"/>
      <c r="AA86" s="38"/>
      <c r="AB86" s="38"/>
      <c r="AC86" s="38"/>
      <c r="AD86" s="38"/>
      <c r="AE86" s="38"/>
    </row>
    <row r="87" s="2" customFormat="1" ht="10.32" customHeight="1">
      <c r="A87" s="38"/>
      <c r="B87" s="39"/>
      <c r="C87" s="40"/>
      <c r="D87" s="40"/>
      <c r="E87" s="40"/>
      <c r="F87" s="40"/>
      <c r="G87" s="40"/>
      <c r="H87" s="40"/>
      <c r="I87" s="146"/>
      <c r="J87" s="40"/>
      <c r="K87" s="40"/>
      <c r="L87" s="147"/>
      <c r="S87" s="38"/>
      <c r="T87" s="38"/>
      <c r="U87" s="38"/>
      <c r="V87" s="38"/>
      <c r="W87" s="38"/>
      <c r="X87" s="38"/>
      <c r="Y87" s="38"/>
      <c r="Z87" s="38"/>
      <c r="AA87" s="38"/>
      <c r="AB87" s="38"/>
      <c r="AC87" s="38"/>
      <c r="AD87" s="38"/>
      <c r="AE87" s="38"/>
    </row>
    <row r="88" s="11" customFormat="1" ht="29.28" customHeight="1">
      <c r="A88" s="198"/>
      <c r="B88" s="199"/>
      <c r="C88" s="200" t="s">
        <v>127</v>
      </c>
      <c r="D88" s="201" t="s">
        <v>57</v>
      </c>
      <c r="E88" s="201" t="s">
        <v>53</v>
      </c>
      <c r="F88" s="201" t="s">
        <v>54</v>
      </c>
      <c r="G88" s="201" t="s">
        <v>128</v>
      </c>
      <c r="H88" s="201" t="s">
        <v>129</v>
      </c>
      <c r="I88" s="202" t="s">
        <v>130</v>
      </c>
      <c r="J88" s="201" t="s">
        <v>115</v>
      </c>
      <c r="K88" s="203" t="s">
        <v>131</v>
      </c>
      <c r="L88" s="204"/>
      <c r="M88" s="92" t="s">
        <v>19</v>
      </c>
      <c r="N88" s="93" t="s">
        <v>42</v>
      </c>
      <c r="O88" s="93" t="s">
        <v>132</v>
      </c>
      <c r="P88" s="93" t="s">
        <v>133</v>
      </c>
      <c r="Q88" s="93" t="s">
        <v>134</v>
      </c>
      <c r="R88" s="93" t="s">
        <v>135</v>
      </c>
      <c r="S88" s="93" t="s">
        <v>136</v>
      </c>
      <c r="T88" s="94" t="s">
        <v>137</v>
      </c>
      <c r="U88" s="198"/>
      <c r="V88" s="198"/>
      <c r="W88" s="198"/>
      <c r="X88" s="198"/>
      <c r="Y88" s="198"/>
      <c r="Z88" s="198"/>
      <c r="AA88" s="198"/>
      <c r="AB88" s="198"/>
      <c r="AC88" s="198"/>
      <c r="AD88" s="198"/>
      <c r="AE88" s="198"/>
    </row>
    <row r="89" s="2" customFormat="1" ht="22.8" customHeight="1">
      <c r="A89" s="38"/>
      <c r="B89" s="39"/>
      <c r="C89" s="99" t="s">
        <v>138</v>
      </c>
      <c r="D89" s="40"/>
      <c r="E89" s="40"/>
      <c r="F89" s="40"/>
      <c r="G89" s="40"/>
      <c r="H89" s="40"/>
      <c r="I89" s="146"/>
      <c r="J89" s="205">
        <f>BK89</f>
        <v>0</v>
      </c>
      <c r="K89" s="40"/>
      <c r="L89" s="44"/>
      <c r="M89" s="95"/>
      <c r="N89" s="206"/>
      <c r="O89" s="96"/>
      <c r="P89" s="207">
        <f>P90</f>
        <v>0</v>
      </c>
      <c r="Q89" s="96"/>
      <c r="R89" s="207">
        <f>R90</f>
        <v>0</v>
      </c>
      <c r="S89" s="96"/>
      <c r="T89" s="208">
        <f>T90</f>
        <v>0</v>
      </c>
      <c r="U89" s="38"/>
      <c r="V89" s="38"/>
      <c r="W89" s="38"/>
      <c r="X89" s="38"/>
      <c r="Y89" s="38"/>
      <c r="Z89" s="38"/>
      <c r="AA89" s="38"/>
      <c r="AB89" s="38"/>
      <c r="AC89" s="38"/>
      <c r="AD89" s="38"/>
      <c r="AE89" s="38"/>
      <c r="AT89" s="17" t="s">
        <v>71</v>
      </c>
      <c r="AU89" s="17" t="s">
        <v>116</v>
      </c>
      <c r="BK89" s="209">
        <f>BK90</f>
        <v>0</v>
      </c>
    </row>
    <row r="90" s="12" customFormat="1" ht="25.92" customHeight="1">
      <c r="A90" s="12"/>
      <c r="B90" s="210"/>
      <c r="C90" s="211"/>
      <c r="D90" s="212" t="s">
        <v>71</v>
      </c>
      <c r="E90" s="213" t="s">
        <v>100</v>
      </c>
      <c r="F90" s="213" t="s">
        <v>313</v>
      </c>
      <c r="G90" s="211"/>
      <c r="H90" s="211"/>
      <c r="I90" s="214"/>
      <c r="J90" s="215">
        <f>BK90</f>
        <v>0</v>
      </c>
      <c r="K90" s="211"/>
      <c r="L90" s="216"/>
      <c r="M90" s="217"/>
      <c r="N90" s="218"/>
      <c r="O90" s="218"/>
      <c r="P90" s="219">
        <f>P91+P93+P95</f>
        <v>0</v>
      </c>
      <c r="Q90" s="218"/>
      <c r="R90" s="219">
        <f>R91+R93+R95</f>
        <v>0</v>
      </c>
      <c r="S90" s="218"/>
      <c r="T90" s="220">
        <f>T91+T93+T95</f>
        <v>0</v>
      </c>
      <c r="U90" s="12"/>
      <c r="V90" s="12"/>
      <c r="W90" s="12"/>
      <c r="X90" s="12"/>
      <c r="Y90" s="12"/>
      <c r="Z90" s="12"/>
      <c r="AA90" s="12"/>
      <c r="AB90" s="12"/>
      <c r="AC90" s="12"/>
      <c r="AD90" s="12"/>
      <c r="AE90" s="12"/>
      <c r="AR90" s="221" t="s">
        <v>177</v>
      </c>
      <c r="AT90" s="222" t="s">
        <v>71</v>
      </c>
      <c r="AU90" s="222" t="s">
        <v>72</v>
      </c>
      <c r="AY90" s="221" t="s">
        <v>141</v>
      </c>
      <c r="BK90" s="223">
        <f>BK91+BK93+BK95</f>
        <v>0</v>
      </c>
    </row>
    <row r="91" s="12" customFormat="1" ht="22.8" customHeight="1">
      <c r="A91" s="12"/>
      <c r="B91" s="210"/>
      <c r="C91" s="211"/>
      <c r="D91" s="212" t="s">
        <v>71</v>
      </c>
      <c r="E91" s="224" t="s">
        <v>314</v>
      </c>
      <c r="F91" s="224" t="s">
        <v>315</v>
      </c>
      <c r="G91" s="211"/>
      <c r="H91" s="211"/>
      <c r="I91" s="214"/>
      <c r="J91" s="225">
        <f>BK91</f>
        <v>0</v>
      </c>
      <c r="K91" s="211"/>
      <c r="L91" s="216"/>
      <c r="M91" s="217"/>
      <c r="N91" s="218"/>
      <c r="O91" s="218"/>
      <c r="P91" s="219">
        <f>P92</f>
        <v>0</v>
      </c>
      <c r="Q91" s="218"/>
      <c r="R91" s="219">
        <f>R92</f>
        <v>0</v>
      </c>
      <c r="S91" s="218"/>
      <c r="T91" s="220">
        <f>T92</f>
        <v>0</v>
      </c>
      <c r="U91" s="12"/>
      <c r="V91" s="12"/>
      <c r="W91" s="12"/>
      <c r="X91" s="12"/>
      <c r="Y91" s="12"/>
      <c r="Z91" s="12"/>
      <c r="AA91" s="12"/>
      <c r="AB91" s="12"/>
      <c r="AC91" s="12"/>
      <c r="AD91" s="12"/>
      <c r="AE91" s="12"/>
      <c r="AR91" s="221" t="s">
        <v>177</v>
      </c>
      <c r="AT91" s="222" t="s">
        <v>71</v>
      </c>
      <c r="AU91" s="222" t="s">
        <v>79</v>
      </c>
      <c r="AY91" s="221" t="s">
        <v>141</v>
      </c>
      <c r="BK91" s="223">
        <f>BK92</f>
        <v>0</v>
      </c>
    </row>
    <row r="92" s="2" customFormat="1" ht="16.5" customHeight="1">
      <c r="A92" s="38"/>
      <c r="B92" s="39"/>
      <c r="C92" s="226" t="s">
        <v>79</v>
      </c>
      <c r="D92" s="226" t="s">
        <v>144</v>
      </c>
      <c r="E92" s="227" t="s">
        <v>316</v>
      </c>
      <c r="F92" s="228" t="s">
        <v>317</v>
      </c>
      <c r="G92" s="229" t="s">
        <v>286</v>
      </c>
      <c r="H92" s="230">
        <v>1</v>
      </c>
      <c r="I92" s="231"/>
      <c r="J92" s="232">
        <f>ROUND(I92*H92,2)</f>
        <v>0</v>
      </c>
      <c r="K92" s="228" t="s">
        <v>148</v>
      </c>
      <c r="L92" s="44"/>
      <c r="M92" s="233" t="s">
        <v>19</v>
      </c>
      <c r="N92" s="234" t="s">
        <v>43</v>
      </c>
      <c r="O92" s="84"/>
      <c r="P92" s="235">
        <f>O92*H92</f>
        <v>0</v>
      </c>
      <c r="Q92" s="235">
        <v>0</v>
      </c>
      <c r="R92" s="235">
        <f>Q92*H92</f>
        <v>0</v>
      </c>
      <c r="S92" s="235">
        <v>0</v>
      </c>
      <c r="T92" s="236">
        <f>S92*H92</f>
        <v>0</v>
      </c>
      <c r="U92" s="38"/>
      <c r="V92" s="38"/>
      <c r="W92" s="38"/>
      <c r="X92" s="38"/>
      <c r="Y92" s="38"/>
      <c r="Z92" s="38"/>
      <c r="AA92" s="38"/>
      <c r="AB92" s="38"/>
      <c r="AC92" s="38"/>
      <c r="AD92" s="38"/>
      <c r="AE92" s="38"/>
      <c r="AR92" s="237" t="s">
        <v>318</v>
      </c>
      <c r="AT92" s="237" t="s">
        <v>144</v>
      </c>
      <c r="AU92" s="237" t="s">
        <v>81</v>
      </c>
      <c r="AY92" s="17" t="s">
        <v>141</v>
      </c>
      <c r="BE92" s="238">
        <f>IF(N92="základní",J92,0)</f>
        <v>0</v>
      </c>
      <c r="BF92" s="238">
        <f>IF(N92="snížená",J92,0)</f>
        <v>0</v>
      </c>
      <c r="BG92" s="238">
        <f>IF(N92="zákl. přenesená",J92,0)</f>
        <v>0</v>
      </c>
      <c r="BH92" s="238">
        <f>IF(N92="sníž. přenesená",J92,0)</f>
        <v>0</v>
      </c>
      <c r="BI92" s="238">
        <f>IF(N92="nulová",J92,0)</f>
        <v>0</v>
      </c>
      <c r="BJ92" s="17" t="s">
        <v>79</v>
      </c>
      <c r="BK92" s="238">
        <f>ROUND(I92*H92,2)</f>
        <v>0</v>
      </c>
      <c r="BL92" s="17" t="s">
        <v>318</v>
      </c>
      <c r="BM92" s="237" t="s">
        <v>319</v>
      </c>
    </row>
    <row r="93" s="12" customFormat="1" ht="22.8" customHeight="1">
      <c r="A93" s="12"/>
      <c r="B93" s="210"/>
      <c r="C93" s="211"/>
      <c r="D93" s="212" t="s">
        <v>71</v>
      </c>
      <c r="E93" s="224" t="s">
        <v>320</v>
      </c>
      <c r="F93" s="224" t="s">
        <v>321</v>
      </c>
      <c r="G93" s="211"/>
      <c r="H93" s="211"/>
      <c r="I93" s="214"/>
      <c r="J93" s="225">
        <f>BK93</f>
        <v>0</v>
      </c>
      <c r="K93" s="211"/>
      <c r="L93" s="216"/>
      <c r="M93" s="217"/>
      <c r="N93" s="218"/>
      <c r="O93" s="218"/>
      <c r="P93" s="219">
        <f>P94</f>
        <v>0</v>
      </c>
      <c r="Q93" s="218"/>
      <c r="R93" s="219">
        <f>R94</f>
        <v>0</v>
      </c>
      <c r="S93" s="218"/>
      <c r="T93" s="220">
        <f>T94</f>
        <v>0</v>
      </c>
      <c r="U93" s="12"/>
      <c r="V93" s="12"/>
      <c r="W93" s="12"/>
      <c r="X93" s="12"/>
      <c r="Y93" s="12"/>
      <c r="Z93" s="12"/>
      <c r="AA93" s="12"/>
      <c r="AB93" s="12"/>
      <c r="AC93" s="12"/>
      <c r="AD93" s="12"/>
      <c r="AE93" s="12"/>
      <c r="AR93" s="221" t="s">
        <v>177</v>
      </c>
      <c r="AT93" s="222" t="s">
        <v>71</v>
      </c>
      <c r="AU93" s="222" t="s">
        <v>79</v>
      </c>
      <c r="AY93" s="221" t="s">
        <v>141</v>
      </c>
      <c r="BK93" s="223">
        <f>BK94</f>
        <v>0</v>
      </c>
    </row>
    <row r="94" s="2" customFormat="1" ht="16.5" customHeight="1">
      <c r="A94" s="38"/>
      <c r="B94" s="39"/>
      <c r="C94" s="226" t="s">
        <v>81</v>
      </c>
      <c r="D94" s="226" t="s">
        <v>144</v>
      </c>
      <c r="E94" s="227" t="s">
        <v>322</v>
      </c>
      <c r="F94" s="228" t="s">
        <v>321</v>
      </c>
      <c r="G94" s="229" t="s">
        <v>286</v>
      </c>
      <c r="H94" s="230">
        <v>1</v>
      </c>
      <c r="I94" s="231"/>
      <c r="J94" s="232">
        <f>ROUND(I94*H94,2)</f>
        <v>0</v>
      </c>
      <c r="K94" s="228" t="s">
        <v>148</v>
      </c>
      <c r="L94" s="44"/>
      <c r="M94" s="233" t="s">
        <v>19</v>
      </c>
      <c r="N94" s="234" t="s">
        <v>43</v>
      </c>
      <c r="O94" s="84"/>
      <c r="P94" s="235">
        <f>O94*H94</f>
        <v>0</v>
      </c>
      <c r="Q94" s="235">
        <v>0</v>
      </c>
      <c r="R94" s="235">
        <f>Q94*H94</f>
        <v>0</v>
      </c>
      <c r="S94" s="235">
        <v>0</v>
      </c>
      <c r="T94" s="236">
        <f>S94*H94</f>
        <v>0</v>
      </c>
      <c r="U94" s="38"/>
      <c r="V94" s="38"/>
      <c r="W94" s="38"/>
      <c r="X94" s="38"/>
      <c r="Y94" s="38"/>
      <c r="Z94" s="38"/>
      <c r="AA94" s="38"/>
      <c r="AB94" s="38"/>
      <c r="AC94" s="38"/>
      <c r="AD94" s="38"/>
      <c r="AE94" s="38"/>
      <c r="AR94" s="237" t="s">
        <v>318</v>
      </c>
      <c r="AT94" s="237" t="s">
        <v>144</v>
      </c>
      <c r="AU94" s="237" t="s">
        <v>81</v>
      </c>
      <c r="AY94" s="17" t="s">
        <v>141</v>
      </c>
      <c r="BE94" s="238">
        <f>IF(N94="základní",J94,0)</f>
        <v>0</v>
      </c>
      <c r="BF94" s="238">
        <f>IF(N94="snížená",J94,0)</f>
        <v>0</v>
      </c>
      <c r="BG94" s="238">
        <f>IF(N94="zákl. přenesená",J94,0)</f>
        <v>0</v>
      </c>
      <c r="BH94" s="238">
        <f>IF(N94="sníž. přenesená",J94,0)</f>
        <v>0</v>
      </c>
      <c r="BI94" s="238">
        <f>IF(N94="nulová",J94,0)</f>
        <v>0</v>
      </c>
      <c r="BJ94" s="17" t="s">
        <v>79</v>
      </c>
      <c r="BK94" s="238">
        <f>ROUND(I94*H94,2)</f>
        <v>0</v>
      </c>
      <c r="BL94" s="17" t="s">
        <v>318</v>
      </c>
      <c r="BM94" s="237" t="s">
        <v>323</v>
      </c>
    </row>
    <row r="95" s="12" customFormat="1" ht="22.8" customHeight="1">
      <c r="A95" s="12"/>
      <c r="B95" s="210"/>
      <c r="C95" s="211"/>
      <c r="D95" s="212" t="s">
        <v>71</v>
      </c>
      <c r="E95" s="224" t="s">
        <v>324</v>
      </c>
      <c r="F95" s="224" t="s">
        <v>325</v>
      </c>
      <c r="G95" s="211"/>
      <c r="H95" s="211"/>
      <c r="I95" s="214"/>
      <c r="J95" s="225">
        <f>BK95</f>
        <v>0</v>
      </c>
      <c r="K95" s="211"/>
      <c r="L95" s="216"/>
      <c r="M95" s="217"/>
      <c r="N95" s="218"/>
      <c r="O95" s="218"/>
      <c r="P95" s="219">
        <f>P96</f>
        <v>0</v>
      </c>
      <c r="Q95" s="218"/>
      <c r="R95" s="219">
        <f>R96</f>
        <v>0</v>
      </c>
      <c r="S95" s="218"/>
      <c r="T95" s="220">
        <f>T96</f>
        <v>0</v>
      </c>
      <c r="U95" s="12"/>
      <c r="V95" s="12"/>
      <c r="W95" s="12"/>
      <c r="X95" s="12"/>
      <c r="Y95" s="12"/>
      <c r="Z95" s="12"/>
      <c r="AA95" s="12"/>
      <c r="AB95" s="12"/>
      <c r="AC95" s="12"/>
      <c r="AD95" s="12"/>
      <c r="AE95" s="12"/>
      <c r="AR95" s="221" t="s">
        <v>177</v>
      </c>
      <c r="AT95" s="222" t="s">
        <v>71</v>
      </c>
      <c r="AU95" s="222" t="s">
        <v>79</v>
      </c>
      <c r="AY95" s="221" t="s">
        <v>141</v>
      </c>
      <c r="BK95" s="223">
        <f>BK96</f>
        <v>0</v>
      </c>
    </row>
    <row r="96" s="2" customFormat="1" ht="16.5" customHeight="1">
      <c r="A96" s="38"/>
      <c r="B96" s="39"/>
      <c r="C96" s="226" t="s">
        <v>142</v>
      </c>
      <c r="D96" s="226" t="s">
        <v>144</v>
      </c>
      <c r="E96" s="227" t="s">
        <v>326</v>
      </c>
      <c r="F96" s="228" t="s">
        <v>327</v>
      </c>
      <c r="G96" s="229" t="s">
        <v>286</v>
      </c>
      <c r="H96" s="230">
        <v>1</v>
      </c>
      <c r="I96" s="231"/>
      <c r="J96" s="232">
        <f>ROUND(I96*H96,2)</f>
        <v>0</v>
      </c>
      <c r="K96" s="228" t="s">
        <v>148</v>
      </c>
      <c r="L96" s="44"/>
      <c r="M96" s="275" t="s">
        <v>19</v>
      </c>
      <c r="N96" s="276" t="s">
        <v>43</v>
      </c>
      <c r="O96" s="277"/>
      <c r="P96" s="278">
        <f>O96*H96</f>
        <v>0</v>
      </c>
      <c r="Q96" s="278">
        <v>0</v>
      </c>
      <c r="R96" s="278">
        <f>Q96*H96</f>
        <v>0</v>
      </c>
      <c r="S96" s="278">
        <v>0</v>
      </c>
      <c r="T96" s="279">
        <f>S96*H96</f>
        <v>0</v>
      </c>
      <c r="U96" s="38"/>
      <c r="V96" s="38"/>
      <c r="W96" s="38"/>
      <c r="X96" s="38"/>
      <c r="Y96" s="38"/>
      <c r="Z96" s="38"/>
      <c r="AA96" s="38"/>
      <c r="AB96" s="38"/>
      <c r="AC96" s="38"/>
      <c r="AD96" s="38"/>
      <c r="AE96" s="38"/>
      <c r="AR96" s="237" t="s">
        <v>318</v>
      </c>
      <c r="AT96" s="237" t="s">
        <v>144</v>
      </c>
      <c r="AU96" s="237" t="s">
        <v>81</v>
      </c>
      <c r="AY96" s="17" t="s">
        <v>141</v>
      </c>
      <c r="BE96" s="238">
        <f>IF(N96="základní",J96,0)</f>
        <v>0</v>
      </c>
      <c r="BF96" s="238">
        <f>IF(N96="snížená",J96,0)</f>
        <v>0</v>
      </c>
      <c r="BG96" s="238">
        <f>IF(N96="zákl. přenesená",J96,0)</f>
        <v>0</v>
      </c>
      <c r="BH96" s="238">
        <f>IF(N96="sníž. přenesená",J96,0)</f>
        <v>0</v>
      </c>
      <c r="BI96" s="238">
        <f>IF(N96="nulová",J96,0)</f>
        <v>0</v>
      </c>
      <c r="BJ96" s="17" t="s">
        <v>79</v>
      </c>
      <c r="BK96" s="238">
        <f>ROUND(I96*H96,2)</f>
        <v>0</v>
      </c>
      <c r="BL96" s="17" t="s">
        <v>318</v>
      </c>
      <c r="BM96" s="237" t="s">
        <v>328</v>
      </c>
    </row>
    <row r="97" s="2" customFormat="1" ht="6.96" customHeight="1">
      <c r="A97" s="38"/>
      <c r="B97" s="59"/>
      <c r="C97" s="60"/>
      <c r="D97" s="60"/>
      <c r="E97" s="60"/>
      <c r="F97" s="60"/>
      <c r="G97" s="60"/>
      <c r="H97" s="60"/>
      <c r="I97" s="175"/>
      <c r="J97" s="60"/>
      <c r="K97" s="60"/>
      <c r="L97" s="44"/>
      <c r="M97" s="38"/>
      <c r="O97" s="38"/>
      <c r="P97" s="38"/>
      <c r="Q97" s="38"/>
      <c r="R97" s="38"/>
      <c r="S97" s="38"/>
      <c r="T97" s="38"/>
      <c r="U97" s="38"/>
      <c r="V97" s="38"/>
      <c r="W97" s="38"/>
      <c r="X97" s="38"/>
      <c r="Y97" s="38"/>
      <c r="Z97" s="38"/>
      <c r="AA97" s="38"/>
      <c r="AB97" s="38"/>
      <c r="AC97" s="38"/>
      <c r="AD97" s="38"/>
      <c r="AE97" s="38"/>
    </row>
  </sheetData>
  <sheetProtection sheet="1" autoFilter="0" formatColumns="0" formatRows="0" objects="1" scenarios="1" spinCount="100000" saltValue="6bXWEHnMLULo0LpSd6aoZFAhcpwgPbyaF9ZAtVd1pWGUZ5NZ3/MTAQIawDL9EilmWH/d0iHuksPpQqTqDRApgg==" hashValue="SMc6n9HpXRSFwu4YvnZPDKCEjX0qb8O4j2HYo06guH/IBwqJjbdK0lk+l9Sxnp3VKPPGlu9SC242SdTkhD3c0Q==" algorithmName="SHA-512" password="CC35"/>
  <autoFilter ref="C88:K96"/>
  <mergeCells count="12">
    <mergeCell ref="E7:H7"/>
    <mergeCell ref="E9:H9"/>
    <mergeCell ref="E11:H11"/>
    <mergeCell ref="E20:H20"/>
    <mergeCell ref="E29:H29"/>
    <mergeCell ref="E50:H50"/>
    <mergeCell ref="E52:H52"/>
    <mergeCell ref="E54:H54"/>
    <mergeCell ref="E77:H77"/>
    <mergeCell ref="E79:H79"/>
    <mergeCell ref="E81:H81"/>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8.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 style="1" customWidth="1"/>
    <col min="2" max="2" width="1.67" style="1" customWidth="1"/>
    <col min="3" max="3" width="4.17" style="1" customWidth="1"/>
    <col min="4" max="4" width="4.33" style="1" customWidth="1"/>
    <col min="5" max="5" width="17.17" style="1" customWidth="1"/>
    <col min="6" max="6" width="100.83" style="1" customWidth="1"/>
    <col min="7" max="7" width="7" style="1" customWidth="1"/>
    <col min="8" max="8" width="11.5" style="1" customWidth="1"/>
    <col min="9" max="9" width="20.17" style="138" customWidth="1"/>
    <col min="10" max="10" width="20.17" style="1" customWidth="1"/>
    <col min="11" max="11" width="20.17" style="1" customWidth="1"/>
    <col min="12" max="12" width="9.33" style="1" customWidth="1"/>
    <col min="13" max="13" width="10.83" style="1" hidden="1" customWidth="1"/>
    <col min="14" max="14" width="9.33" style="1" hidden="1"/>
    <col min="15" max="15" width="14.17" style="1" hidden="1" customWidth="1"/>
    <col min="16" max="16" width="14.17" style="1" hidden="1" customWidth="1"/>
    <col min="17" max="17" width="14.17" style="1" hidden="1" customWidth="1"/>
    <col min="18" max="18" width="14.17" style="1" hidden="1" customWidth="1"/>
    <col min="19" max="19" width="14.17" style="1" hidden="1" customWidth="1"/>
    <col min="20" max="20" width="14.17" style="1" hidden="1" customWidth="1"/>
    <col min="21" max="21" width="16.33" style="1" hidden="1" customWidth="1"/>
    <col min="22" max="22" width="12.33" style="1" customWidth="1"/>
    <col min="23" max="23" width="16.33" style="1" customWidth="1"/>
    <col min="24" max="24" width="12.33" style="1" customWidth="1"/>
    <col min="25" max="25" width="15" style="1" customWidth="1"/>
    <col min="26" max="26" width="11" style="1" customWidth="1"/>
    <col min="27" max="27" width="15" style="1" customWidth="1"/>
    <col min="28" max="28" width="16.33" style="1" customWidth="1"/>
    <col min="29" max="29" width="11" style="1" customWidth="1"/>
    <col min="30" max="30" width="15" style="1" customWidth="1"/>
    <col min="31" max="31" width="16.33" style="1" customWidth="1"/>
    <col min="44" max="44" width="9.33" style="1" hidden="1"/>
    <col min="45" max="45" width="9.33" style="1" hidden="1"/>
    <col min="46" max="46" width="9.33" style="1" hidden="1"/>
    <col min="47" max="47" width="9.33" style="1" hidden="1"/>
    <col min="48" max="48" width="9.33" style="1" hidden="1"/>
    <col min="49" max="49" width="9.33" style="1" hidden="1"/>
    <col min="50" max="50" width="9.33" style="1" hidden="1"/>
    <col min="51" max="51" width="9.33" style="1" hidden="1"/>
    <col min="52" max="52" width="9.33" style="1" hidden="1"/>
    <col min="53" max="53" width="9.33" style="1" hidden="1"/>
    <col min="54" max="54" width="9.33" style="1" hidden="1"/>
    <col min="55" max="55" width="9.33" style="1" hidden="1"/>
    <col min="56" max="56" width="9.33" style="1" hidden="1"/>
    <col min="57" max="57" width="9.33" style="1" hidden="1"/>
    <col min="58" max="58" width="9.33" style="1" hidden="1"/>
    <col min="59" max="59" width="9.33" style="1" hidden="1"/>
    <col min="60" max="60" width="9.33" style="1" hidden="1"/>
    <col min="61" max="61" width="9.33" style="1" hidden="1"/>
    <col min="62" max="62" width="9.33" style="1" hidden="1"/>
    <col min="63" max="63" width="9.33" style="1" hidden="1"/>
    <col min="64" max="64" width="9.33" style="1" hidden="1"/>
    <col min="65" max="65" width="9.33" style="1" hidden="1"/>
  </cols>
  <sheetData>
    <row r="2" s="1" customFormat="1" ht="36.96" customHeight="1">
      <c r="I2" s="138"/>
      <c r="L2" s="1"/>
      <c r="M2" s="1"/>
      <c r="N2" s="1"/>
      <c r="O2" s="1"/>
      <c r="P2" s="1"/>
      <c r="Q2" s="1"/>
      <c r="R2" s="1"/>
      <c r="S2" s="1"/>
      <c r="T2" s="1"/>
      <c r="U2" s="1"/>
      <c r="V2" s="1"/>
      <c r="AT2" s="17" t="s">
        <v>105</v>
      </c>
    </row>
    <row r="3" s="1" customFormat="1" ht="6.96" customHeight="1">
      <c r="B3" s="139"/>
      <c r="C3" s="140"/>
      <c r="D3" s="140"/>
      <c r="E3" s="140"/>
      <c r="F3" s="140"/>
      <c r="G3" s="140"/>
      <c r="H3" s="140"/>
      <c r="I3" s="141"/>
      <c r="J3" s="140"/>
      <c r="K3" s="140"/>
      <c r="L3" s="20"/>
      <c r="AT3" s="17" t="s">
        <v>81</v>
      </c>
    </row>
    <row r="4" s="1" customFormat="1" ht="24.96" customHeight="1">
      <c r="B4" s="20"/>
      <c r="D4" s="142" t="s">
        <v>108</v>
      </c>
      <c r="I4" s="138"/>
      <c r="L4" s="20"/>
      <c r="M4" s="143" t="s">
        <v>10</v>
      </c>
      <c r="AT4" s="17" t="s">
        <v>4</v>
      </c>
    </row>
    <row r="5" s="1" customFormat="1" ht="6.96" customHeight="1">
      <c r="B5" s="20"/>
      <c r="I5" s="138"/>
      <c r="L5" s="20"/>
    </row>
    <row r="6" s="1" customFormat="1" ht="12" customHeight="1">
      <c r="B6" s="20"/>
      <c r="D6" s="144" t="s">
        <v>16</v>
      </c>
      <c r="I6" s="138"/>
      <c r="L6" s="20"/>
    </row>
    <row r="7" s="1" customFormat="1" ht="16.5" customHeight="1">
      <c r="B7" s="20"/>
      <c r="E7" s="145" t="str">
        <f>'Rekapitulace stavby'!K6</f>
        <v>Střední škola chovu koní a jezdectví Kladruby nad Labem</v>
      </c>
      <c r="F7" s="144"/>
      <c r="G7" s="144"/>
      <c r="H7" s="144"/>
      <c r="I7" s="138"/>
      <c r="L7" s="20"/>
    </row>
    <row r="8" s="1" customFormat="1" ht="12" customHeight="1">
      <c r="B8" s="20"/>
      <c r="D8" s="144" t="s">
        <v>109</v>
      </c>
      <c r="I8" s="138"/>
      <c r="L8" s="20"/>
    </row>
    <row r="9" s="2" customFormat="1" ht="16.5" customHeight="1">
      <c r="A9" s="38"/>
      <c r="B9" s="44"/>
      <c r="C9" s="38"/>
      <c r="D9" s="38"/>
      <c r="E9" s="145" t="s">
        <v>329</v>
      </c>
      <c r="F9" s="38"/>
      <c r="G9" s="38"/>
      <c r="H9" s="38"/>
      <c r="I9" s="146"/>
      <c r="J9" s="38"/>
      <c r="K9" s="38"/>
      <c r="L9" s="147"/>
      <c r="S9" s="38"/>
      <c r="T9" s="38"/>
      <c r="U9" s="38"/>
      <c r="V9" s="38"/>
      <c r="W9" s="38"/>
      <c r="X9" s="38"/>
      <c r="Y9" s="38"/>
      <c r="Z9" s="38"/>
      <c r="AA9" s="38"/>
      <c r="AB9" s="38"/>
      <c r="AC9" s="38"/>
      <c r="AD9" s="38"/>
      <c r="AE9" s="38"/>
    </row>
    <row r="10" s="2" customFormat="1" ht="12" customHeight="1">
      <c r="A10" s="38"/>
      <c r="B10" s="44"/>
      <c r="C10" s="38"/>
      <c r="D10" s="144" t="s">
        <v>111</v>
      </c>
      <c r="E10" s="38"/>
      <c r="F10" s="38"/>
      <c r="G10" s="38"/>
      <c r="H10" s="38"/>
      <c r="I10" s="146"/>
      <c r="J10" s="38"/>
      <c r="K10" s="38"/>
      <c r="L10" s="147"/>
      <c r="S10" s="38"/>
      <c r="T10" s="38"/>
      <c r="U10" s="38"/>
      <c r="V10" s="38"/>
      <c r="W10" s="38"/>
      <c r="X10" s="38"/>
      <c r="Y10" s="38"/>
      <c r="Z10" s="38"/>
      <c r="AA10" s="38"/>
      <c r="AB10" s="38"/>
      <c r="AC10" s="38"/>
      <c r="AD10" s="38"/>
      <c r="AE10" s="38"/>
    </row>
    <row r="11" s="2" customFormat="1" ht="16.5" customHeight="1">
      <c r="A11" s="38"/>
      <c r="B11" s="44"/>
      <c r="C11" s="38"/>
      <c r="D11" s="38"/>
      <c r="E11" s="148" t="s">
        <v>112</v>
      </c>
      <c r="F11" s="38"/>
      <c r="G11" s="38"/>
      <c r="H11" s="38"/>
      <c r="I11" s="146"/>
      <c r="J11" s="38"/>
      <c r="K11" s="38"/>
      <c r="L11" s="147"/>
      <c r="S11" s="38"/>
      <c r="T11" s="38"/>
      <c r="U11" s="38"/>
      <c r="V11" s="38"/>
      <c r="W11" s="38"/>
      <c r="X11" s="38"/>
      <c r="Y11" s="38"/>
      <c r="Z11" s="38"/>
      <c r="AA11" s="38"/>
      <c r="AB11" s="38"/>
      <c r="AC11" s="38"/>
      <c r="AD11" s="38"/>
      <c r="AE11" s="38"/>
    </row>
    <row r="12" s="2" customFormat="1">
      <c r="A12" s="38"/>
      <c r="B12" s="44"/>
      <c r="C12" s="38"/>
      <c r="D12" s="38"/>
      <c r="E12" s="38"/>
      <c r="F12" s="38"/>
      <c r="G12" s="38"/>
      <c r="H12" s="38"/>
      <c r="I12" s="146"/>
      <c r="J12" s="38"/>
      <c r="K12" s="38"/>
      <c r="L12" s="147"/>
      <c r="S12" s="38"/>
      <c r="T12" s="38"/>
      <c r="U12" s="38"/>
      <c r="V12" s="38"/>
      <c r="W12" s="38"/>
      <c r="X12" s="38"/>
      <c r="Y12" s="38"/>
      <c r="Z12" s="38"/>
      <c r="AA12" s="38"/>
      <c r="AB12" s="38"/>
      <c r="AC12" s="38"/>
      <c r="AD12" s="38"/>
      <c r="AE12" s="38"/>
    </row>
    <row r="13" s="2" customFormat="1" ht="12" customHeight="1">
      <c r="A13" s="38"/>
      <c r="B13" s="44"/>
      <c r="C13" s="38"/>
      <c r="D13" s="144" t="s">
        <v>18</v>
      </c>
      <c r="E13" s="38"/>
      <c r="F13" s="133" t="s">
        <v>19</v>
      </c>
      <c r="G13" s="38"/>
      <c r="H13" s="38"/>
      <c r="I13" s="149" t="s">
        <v>20</v>
      </c>
      <c r="J13" s="133" t="s">
        <v>19</v>
      </c>
      <c r="K13" s="38"/>
      <c r="L13" s="147"/>
      <c r="S13" s="38"/>
      <c r="T13" s="38"/>
      <c r="U13" s="38"/>
      <c r="V13" s="38"/>
      <c r="W13" s="38"/>
      <c r="X13" s="38"/>
      <c r="Y13" s="38"/>
      <c r="Z13" s="38"/>
      <c r="AA13" s="38"/>
      <c r="AB13" s="38"/>
      <c r="AC13" s="38"/>
      <c r="AD13" s="38"/>
      <c r="AE13" s="38"/>
    </row>
    <row r="14" s="2" customFormat="1" ht="12" customHeight="1">
      <c r="A14" s="38"/>
      <c r="B14" s="44"/>
      <c r="C14" s="38"/>
      <c r="D14" s="144" t="s">
        <v>21</v>
      </c>
      <c r="E14" s="38"/>
      <c r="F14" s="133" t="s">
        <v>22</v>
      </c>
      <c r="G14" s="38"/>
      <c r="H14" s="38"/>
      <c r="I14" s="149" t="s">
        <v>23</v>
      </c>
      <c r="J14" s="150" t="str">
        <f>'Rekapitulace stavby'!AN8</f>
        <v>13. 12. 2019</v>
      </c>
      <c r="K14" s="38"/>
      <c r="L14" s="147"/>
      <c r="S14" s="38"/>
      <c r="T14" s="38"/>
      <c r="U14" s="38"/>
      <c r="V14" s="38"/>
      <c r="W14" s="38"/>
      <c r="X14" s="38"/>
      <c r="Y14" s="38"/>
      <c r="Z14" s="38"/>
      <c r="AA14" s="38"/>
      <c r="AB14" s="38"/>
      <c r="AC14" s="38"/>
      <c r="AD14" s="38"/>
      <c r="AE14" s="38"/>
    </row>
    <row r="15" s="2" customFormat="1" ht="10.8" customHeight="1">
      <c r="A15" s="38"/>
      <c r="B15" s="44"/>
      <c r="C15" s="38"/>
      <c r="D15" s="38"/>
      <c r="E15" s="38"/>
      <c r="F15" s="38"/>
      <c r="G15" s="38"/>
      <c r="H15" s="38"/>
      <c r="I15" s="146"/>
      <c r="J15" s="38"/>
      <c r="K15" s="38"/>
      <c r="L15" s="147"/>
      <c r="S15" s="38"/>
      <c r="T15" s="38"/>
      <c r="U15" s="38"/>
      <c r="V15" s="38"/>
      <c r="W15" s="38"/>
      <c r="X15" s="38"/>
      <c r="Y15" s="38"/>
      <c r="Z15" s="38"/>
      <c r="AA15" s="38"/>
      <c r="AB15" s="38"/>
      <c r="AC15" s="38"/>
      <c r="AD15" s="38"/>
      <c r="AE15" s="38"/>
    </row>
    <row r="16" s="2" customFormat="1" ht="12" customHeight="1">
      <c r="A16" s="38"/>
      <c r="B16" s="44"/>
      <c r="C16" s="38"/>
      <c r="D16" s="144" t="s">
        <v>25</v>
      </c>
      <c r="E16" s="38"/>
      <c r="F16" s="38"/>
      <c r="G16" s="38"/>
      <c r="H16" s="38"/>
      <c r="I16" s="149" t="s">
        <v>26</v>
      </c>
      <c r="J16" s="133" t="s">
        <v>19</v>
      </c>
      <c r="K16" s="38"/>
      <c r="L16" s="147"/>
      <c r="S16" s="38"/>
      <c r="T16" s="38"/>
      <c r="U16" s="38"/>
      <c r="V16" s="38"/>
      <c r="W16" s="38"/>
      <c r="X16" s="38"/>
      <c r="Y16" s="38"/>
      <c r="Z16" s="38"/>
      <c r="AA16" s="38"/>
      <c r="AB16" s="38"/>
      <c r="AC16" s="38"/>
      <c r="AD16" s="38"/>
      <c r="AE16" s="38"/>
    </row>
    <row r="17" s="2" customFormat="1" ht="18" customHeight="1">
      <c r="A17" s="38"/>
      <c r="B17" s="44"/>
      <c r="C17" s="38"/>
      <c r="D17" s="38"/>
      <c r="E17" s="133" t="s">
        <v>27</v>
      </c>
      <c r="F17" s="38"/>
      <c r="G17" s="38"/>
      <c r="H17" s="38"/>
      <c r="I17" s="149" t="s">
        <v>28</v>
      </c>
      <c r="J17" s="133" t="s">
        <v>19</v>
      </c>
      <c r="K17" s="38"/>
      <c r="L17" s="147"/>
      <c r="S17" s="38"/>
      <c r="T17" s="38"/>
      <c r="U17" s="38"/>
      <c r="V17" s="38"/>
      <c r="W17" s="38"/>
      <c r="X17" s="38"/>
      <c r="Y17" s="38"/>
      <c r="Z17" s="38"/>
      <c r="AA17" s="38"/>
      <c r="AB17" s="38"/>
      <c r="AC17" s="38"/>
      <c r="AD17" s="38"/>
      <c r="AE17" s="38"/>
    </row>
    <row r="18" s="2" customFormat="1" ht="6.96" customHeight="1">
      <c r="A18" s="38"/>
      <c r="B18" s="44"/>
      <c r="C18" s="38"/>
      <c r="D18" s="38"/>
      <c r="E18" s="38"/>
      <c r="F18" s="38"/>
      <c r="G18" s="38"/>
      <c r="H18" s="38"/>
      <c r="I18" s="146"/>
      <c r="J18" s="38"/>
      <c r="K18" s="38"/>
      <c r="L18" s="147"/>
      <c r="S18" s="38"/>
      <c r="T18" s="38"/>
      <c r="U18" s="38"/>
      <c r="V18" s="38"/>
      <c r="W18" s="38"/>
      <c r="X18" s="38"/>
      <c r="Y18" s="38"/>
      <c r="Z18" s="38"/>
      <c r="AA18" s="38"/>
      <c r="AB18" s="38"/>
      <c r="AC18" s="38"/>
      <c r="AD18" s="38"/>
      <c r="AE18" s="38"/>
    </row>
    <row r="19" s="2" customFormat="1" ht="12" customHeight="1">
      <c r="A19" s="38"/>
      <c r="B19" s="44"/>
      <c r="C19" s="38"/>
      <c r="D19" s="144" t="s">
        <v>29</v>
      </c>
      <c r="E19" s="38"/>
      <c r="F19" s="38"/>
      <c r="G19" s="38"/>
      <c r="H19" s="38"/>
      <c r="I19" s="149" t="s">
        <v>26</v>
      </c>
      <c r="J19" s="33" t="str">
        <f>'Rekapitulace stavby'!AN13</f>
        <v>Vyplň údaj</v>
      </c>
      <c r="K19" s="38"/>
      <c r="L19" s="147"/>
      <c r="S19" s="38"/>
      <c r="T19" s="38"/>
      <c r="U19" s="38"/>
      <c r="V19" s="38"/>
      <c r="W19" s="38"/>
      <c r="X19" s="38"/>
      <c r="Y19" s="38"/>
      <c r="Z19" s="38"/>
      <c r="AA19" s="38"/>
      <c r="AB19" s="38"/>
      <c r="AC19" s="38"/>
      <c r="AD19" s="38"/>
      <c r="AE19" s="38"/>
    </row>
    <row r="20" s="2" customFormat="1" ht="18" customHeight="1">
      <c r="A20" s="38"/>
      <c r="B20" s="44"/>
      <c r="C20" s="38"/>
      <c r="D20" s="38"/>
      <c r="E20" s="33" t="str">
        <f>'Rekapitulace stavby'!E14</f>
        <v>Vyplň údaj</v>
      </c>
      <c r="F20" s="133"/>
      <c r="G20" s="133"/>
      <c r="H20" s="133"/>
      <c r="I20" s="149" t="s">
        <v>28</v>
      </c>
      <c r="J20" s="33" t="str">
        <f>'Rekapitulace stavby'!AN14</f>
        <v>Vyplň údaj</v>
      </c>
      <c r="K20" s="38"/>
      <c r="L20" s="147"/>
      <c r="S20" s="38"/>
      <c r="T20" s="38"/>
      <c r="U20" s="38"/>
      <c r="V20" s="38"/>
      <c r="W20" s="38"/>
      <c r="X20" s="38"/>
      <c r="Y20" s="38"/>
      <c r="Z20" s="38"/>
      <c r="AA20" s="38"/>
      <c r="AB20" s="38"/>
      <c r="AC20" s="38"/>
      <c r="AD20" s="38"/>
      <c r="AE20" s="38"/>
    </row>
    <row r="21" s="2" customFormat="1" ht="6.96" customHeight="1">
      <c r="A21" s="38"/>
      <c r="B21" s="44"/>
      <c r="C21" s="38"/>
      <c r="D21" s="38"/>
      <c r="E21" s="38"/>
      <c r="F21" s="38"/>
      <c r="G21" s="38"/>
      <c r="H21" s="38"/>
      <c r="I21" s="146"/>
      <c r="J21" s="38"/>
      <c r="K21" s="38"/>
      <c r="L21" s="147"/>
      <c r="S21" s="38"/>
      <c r="T21" s="38"/>
      <c r="U21" s="38"/>
      <c r="V21" s="38"/>
      <c r="W21" s="38"/>
      <c r="X21" s="38"/>
      <c r="Y21" s="38"/>
      <c r="Z21" s="38"/>
      <c r="AA21" s="38"/>
      <c r="AB21" s="38"/>
      <c r="AC21" s="38"/>
      <c r="AD21" s="38"/>
      <c r="AE21" s="38"/>
    </row>
    <row r="22" s="2" customFormat="1" ht="12" customHeight="1">
      <c r="A22" s="38"/>
      <c r="B22" s="44"/>
      <c r="C22" s="38"/>
      <c r="D22" s="144" t="s">
        <v>31</v>
      </c>
      <c r="E22" s="38"/>
      <c r="F22" s="38"/>
      <c r="G22" s="38"/>
      <c r="H22" s="38"/>
      <c r="I22" s="149" t="s">
        <v>26</v>
      </c>
      <c r="J22" s="133" t="s">
        <v>19</v>
      </c>
      <c r="K22" s="38"/>
      <c r="L22" s="147"/>
      <c r="S22" s="38"/>
      <c r="T22" s="38"/>
      <c r="U22" s="38"/>
      <c r="V22" s="38"/>
      <c r="W22" s="38"/>
      <c r="X22" s="38"/>
      <c r="Y22" s="38"/>
      <c r="Z22" s="38"/>
      <c r="AA22" s="38"/>
      <c r="AB22" s="38"/>
      <c r="AC22" s="38"/>
      <c r="AD22" s="38"/>
      <c r="AE22" s="38"/>
    </row>
    <row r="23" s="2" customFormat="1" ht="18" customHeight="1">
      <c r="A23" s="38"/>
      <c r="B23" s="44"/>
      <c r="C23" s="38"/>
      <c r="D23" s="38"/>
      <c r="E23" s="133" t="s">
        <v>32</v>
      </c>
      <c r="F23" s="38"/>
      <c r="G23" s="38"/>
      <c r="H23" s="38"/>
      <c r="I23" s="149" t="s">
        <v>28</v>
      </c>
      <c r="J23" s="133" t="s">
        <v>19</v>
      </c>
      <c r="K23" s="38"/>
      <c r="L23" s="147"/>
      <c r="S23" s="38"/>
      <c r="T23" s="38"/>
      <c r="U23" s="38"/>
      <c r="V23" s="38"/>
      <c r="W23" s="38"/>
      <c r="X23" s="38"/>
      <c r="Y23" s="38"/>
      <c r="Z23" s="38"/>
      <c r="AA23" s="38"/>
      <c r="AB23" s="38"/>
      <c r="AC23" s="38"/>
      <c r="AD23" s="38"/>
      <c r="AE23" s="38"/>
    </row>
    <row r="24" s="2" customFormat="1" ht="6.96" customHeight="1">
      <c r="A24" s="38"/>
      <c r="B24" s="44"/>
      <c r="C24" s="38"/>
      <c r="D24" s="38"/>
      <c r="E24" s="38"/>
      <c r="F24" s="38"/>
      <c r="G24" s="38"/>
      <c r="H24" s="38"/>
      <c r="I24" s="146"/>
      <c r="J24" s="38"/>
      <c r="K24" s="38"/>
      <c r="L24" s="147"/>
      <c r="S24" s="38"/>
      <c r="T24" s="38"/>
      <c r="U24" s="38"/>
      <c r="V24" s="38"/>
      <c r="W24" s="38"/>
      <c r="X24" s="38"/>
      <c r="Y24" s="38"/>
      <c r="Z24" s="38"/>
      <c r="AA24" s="38"/>
      <c r="AB24" s="38"/>
      <c r="AC24" s="38"/>
      <c r="AD24" s="38"/>
      <c r="AE24" s="38"/>
    </row>
    <row r="25" s="2" customFormat="1" ht="12" customHeight="1">
      <c r="A25" s="38"/>
      <c r="B25" s="44"/>
      <c r="C25" s="38"/>
      <c r="D25" s="144" t="s">
        <v>34</v>
      </c>
      <c r="E25" s="38"/>
      <c r="F25" s="38"/>
      <c r="G25" s="38"/>
      <c r="H25" s="38"/>
      <c r="I25" s="149" t="s">
        <v>26</v>
      </c>
      <c r="J25" s="133" t="str">
        <f>IF('Rekapitulace stavby'!AN19="","",'Rekapitulace stavby'!AN19)</f>
        <v/>
      </c>
      <c r="K25" s="38"/>
      <c r="L25" s="147"/>
      <c r="S25" s="38"/>
      <c r="T25" s="38"/>
      <c r="U25" s="38"/>
      <c r="V25" s="38"/>
      <c r="W25" s="38"/>
      <c r="X25" s="38"/>
      <c r="Y25" s="38"/>
      <c r="Z25" s="38"/>
      <c r="AA25" s="38"/>
      <c r="AB25" s="38"/>
      <c r="AC25" s="38"/>
      <c r="AD25" s="38"/>
      <c r="AE25" s="38"/>
    </row>
    <row r="26" s="2" customFormat="1" ht="18" customHeight="1">
      <c r="A26" s="38"/>
      <c r="B26" s="44"/>
      <c r="C26" s="38"/>
      <c r="D26" s="38"/>
      <c r="E26" s="133" t="str">
        <f>IF('Rekapitulace stavby'!E20="","",'Rekapitulace stavby'!E20)</f>
        <v xml:space="preserve"> </v>
      </c>
      <c r="F26" s="38"/>
      <c r="G26" s="38"/>
      <c r="H26" s="38"/>
      <c r="I26" s="149" t="s">
        <v>28</v>
      </c>
      <c r="J26" s="133" t="str">
        <f>IF('Rekapitulace stavby'!AN20="","",'Rekapitulace stavby'!AN20)</f>
        <v/>
      </c>
      <c r="K26" s="38"/>
      <c r="L26" s="147"/>
      <c r="S26" s="38"/>
      <c r="T26" s="38"/>
      <c r="U26" s="38"/>
      <c r="V26" s="38"/>
      <c r="W26" s="38"/>
      <c r="X26" s="38"/>
      <c r="Y26" s="38"/>
      <c r="Z26" s="38"/>
      <c r="AA26" s="38"/>
      <c r="AB26" s="38"/>
      <c r="AC26" s="38"/>
      <c r="AD26" s="38"/>
      <c r="AE26" s="38"/>
    </row>
    <row r="27" s="2" customFormat="1" ht="6.96" customHeight="1">
      <c r="A27" s="38"/>
      <c r="B27" s="44"/>
      <c r="C27" s="38"/>
      <c r="D27" s="38"/>
      <c r="E27" s="38"/>
      <c r="F27" s="38"/>
      <c r="G27" s="38"/>
      <c r="H27" s="38"/>
      <c r="I27" s="146"/>
      <c r="J27" s="38"/>
      <c r="K27" s="38"/>
      <c r="L27" s="147"/>
      <c r="S27" s="38"/>
      <c r="T27" s="38"/>
      <c r="U27" s="38"/>
      <c r="V27" s="38"/>
      <c r="W27" s="38"/>
      <c r="X27" s="38"/>
      <c r="Y27" s="38"/>
      <c r="Z27" s="38"/>
      <c r="AA27" s="38"/>
      <c r="AB27" s="38"/>
      <c r="AC27" s="38"/>
      <c r="AD27" s="38"/>
      <c r="AE27" s="38"/>
    </row>
    <row r="28" s="2" customFormat="1" ht="12" customHeight="1">
      <c r="A28" s="38"/>
      <c r="B28" s="44"/>
      <c r="C28" s="38"/>
      <c r="D28" s="144" t="s">
        <v>36</v>
      </c>
      <c r="E28" s="38"/>
      <c r="F28" s="38"/>
      <c r="G28" s="38"/>
      <c r="H28" s="38"/>
      <c r="I28" s="146"/>
      <c r="J28" s="38"/>
      <c r="K28" s="38"/>
      <c r="L28" s="147"/>
      <c r="S28" s="38"/>
      <c r="T28" s="38"/>
      <c r="U28" s="38"/>
      <c r="V28" s="38"/>
      <c r="W28" s="38"/>
      <c r="X28" s="38"/>
      <c r="Y28" s="38"/>
      <c r="Z28" s="38"/>
      <c r="AA28" s="38"/>
      <c r="AB28" s="38"/>
      <c r="AC28" s="38"/>
      <c r="AD28" s="38"/>
      <c r="AE28" s="38"/>
    </row>
    <row r="29" s="8" customFormat="1" ht="16.5" customHeight="1">
      <c r="A29" s="151"/>
      <c r="B29" s="152"/>
      <c r="C29" s="151"/>
      <c r="D29" s="151"/>
      <c r="E29" s="153" t="s">
        <v>19</v>
      </c>
      <c r="F29" s="153"/>
      <c r="G29" s="153"/>
      <c r="H29" s="153"/>
      <c r="I29" s="154"/>
      <c r="J29" s="151"/>
      <c r="K29" s="151"/>
      <c r="L29" s="155"/>
      <c r="S29" s="151"/>
      <c r="T29" s="151"/>
      <c r="U29" s="151"/>
      <c r="V29" s="151"/>
      <c r="W29" s="151"/>
      <c r="X29" s="151"/>
      <c r="Y29" s="151"/>
      <c r="Z29" s="151"/>
      <c r="AA29" s="151"/>
      <c r="AB29" s="151"/>
      <c r="AC29" s="151"/>
      <c r="AD29" s="151"/>
      <c r="AE29" s="151"/>
    </row>
    <row r="30" s="2" customFormat="1" ht="6.96" customHeight="1">
      <c r="A30" s="38"/>
      <c r="B30" s="44"/>
      <c r="C30" s="38"/>
      <c r="D30" s="38"/>
      <c r="E30" s="38"/>
      <c r="F30" s="38"/>
      <c r="G30" s="38"/>
      <c r="H30" s="38"/>
      <c r="I30" s="146"/>
      <c r="J30" s="38"/>
      <c r="K30" s="38"/>
      <c r="L30" s="147"/>
      <c r="S30" s="38"/>
      <c r="T30" s="38"/>
      <c r="U30" s="38"/>
      <c r="V30" s="38"/>
      <c r="W30" s="38"/>
      <c r="X30" s="38"/>
      <c r="Y30" s="38"/>
      <c r="Z30" s="38"/>
      <c r="AA30" s="38"/>
      <c r="AB30" s="38"/>
      <c r="AC30" s="38"/>
      <c r="AD30" s="38"/>
      <c r="AE30" s="38"/>
    </row>
    <row r="31" s="2" customFormat="1" ht="6.96" customHeight="1">
      <c r="A31" s="38"/>
      <c r="B31" s="44"/>
      <c r="C31" s="38"/>
      <c r="D31" s="156"/>
      <c r="E31" s="156"/>
      <c r="F31" s="156"/>
      <c r="G31" s="156"/>
      <c r="H31" s="156"/>
      <c r="I31" s="157"/>
      <c r="J31" s="156"/>
      <c r="K31" s="156"/>
      <c r="L31" s="147"/>
      <c r="S31" s="38"/>
      <c r="T31" s="38"/>
      <c r="U31" s="38"/>
      <c r="V31" s="38"/>
      <c r="W31" s="38"/>
      <c r="X31" s="38"/>
      <c r="Y31" s="38"/>
      <c r="Z31" s="38"/>
      <c r="AA31" s="38"/>
      <c r="AB31" s="38"/>
      <c r="AC31" s="38"/>
      <c r="AD31" s="38"/>
      <c r="AE31" s="38"/>
    </row>
    <row r="32" s="2" customFormat="1" ht="25.44" customHeight="1">
      <c r="A32" s="38"/>
      <c r="B32" s="44"/>
      <c r="C32" s="38"/>
      <c r="D32" s="158" t="s">
        <v>38</v>
      </c>
      <c r="E32" s="38"/>
      <c r="F32" s="38"/>
      <c r="G32" s="38"/>
      <c r="H32" s="38"/>
      <c r="I32" s="146"/>
      <c r="J32" s="159">
        <f>ROUND(J92, 2)</f>
        <v>0</v>
      </c>
      <c r="K32" s="38"/>
      <c r="L32" s="147"/>
      <c r="S32" s="38"/>
      <c r="T32" s="38"/>
      <c r="U32" s="38"/>
      <c r="V32" s="38"/>
      <c r="W32" s="38"/>
      <c r="X32" s="38"/>
      <c r="Y32" s="38"/>
      <c r="Z32" s="38"/>
      <c r="AA32" s="38"/>
      <c r="AB32" s="38"/>
      <c r="AC32" s="38"/>
      <c r="AD32" s="38"/>
      <c r="AE32" s="38"/>
    </row>
    <row r="33" s="2" customFormat="1" ht="6.96" customHeight="1">
      <c r="A33" s="38"/>
      <c r="B33" s="44"/>
      <c r="C33" s="38"/>
      <c r="D33" s="156"/>
      <c r="E33" s="156"/>
      <c r="F33" s="156"/>
      <c r="G33" s="156"/>
      <c r="H33" s="156"/>
      <c r="I33" s="157"/>
      <c r="J33" s="156"/>
      <c r="K33" s="156"/>
      <c r="L33" s="147"/>
      <c r="S33" s="38"/>
      <c r="T33" s="38"/>
      <c r="U33" s="38"/>
      <c r="V33" s="38"/>
      <c r="W33" s="38"/>
      <c r="X33" s="38"/>
      <c r="Y33" s="38"/>
      <c r="Z33" s="38"/>
      <c r="AA33" s="38"/>
      <c r="AB33" s="38"/>
      <c r="AC33" s="38"/>
      <c r="AD33" s="38"/>
      <c r="AE33" s="38"/>
    </row>
    <row r="34" s="2" customFormat="1" ht="14.4" customHeight="1">
      <c r="A34" s="38"/>
      <c r="B34" s="44"/>
      <c r="C34" s="38"/>
      <c r="D34" s="38"/>
      <c r="E34" s="38"/>
      <c r="F34" s="160" t="s">
        <v>40</v>
      </c>
      <c r="G34" s="38"/>
      <c r="H34" s="38"/>
      <c r="I34" s="161" t="s">
        <v>39</v>
      </c>
      <c r="J34" s="160" t="s">
        <v>41</v>
      </c>
      <c r="K34" s="38"/>
      <c r="L34" s="147"/>
      <c r="S34" s="38"/>
      <c r="T34" s="38"/>
      <c r="U34" s="38"/>
      <c r="V34" s="38"/>
      <c r="W34" s="38"/>
      <c r="X34" s="38"/>
      <c r="Y34" s="38"/>
      <c r="Z34" s="38"/>
      <c r="AA34" s="38"/>
      <c r="AB34" s="38"/>
      <c r="AC34" s="38"/>
      <c r="AD34" s="38"/>
      <c r="AE34" s="38"/>
    </row>
    <row r="35" s="2" customFormat="1" ht="14.4" customHeight="1">
      <c r="A35" s="38"/>
      <c r="B35" s="44"/>
      <c r="C35" s="38"/>
      <c r="D35" s="162" t="s">
        <v>42</v>
      </c>
      <c r="E35" s="144" t="s">
        <v>43</v>
      </c>
      <c r="F35" s="163">
        <f>ROUND((SUM(BE92:BE133)),  2)</f>
        <v>0</v>
      </c>
      <c r="G35" s="38"/>
      <c r="H35" s="38"/>
      <c r="I35" s="164">
        <v>0.20999999999999999</v>
      </c>
      <c r="J35" s="163">
        <f>ROUND(((SUM(BE92:BE133))*I35),  2)</f>
        <v>0</v>
      </c>
      <c r="K35" s="38"/>
      <c r="L35" s="147"/>
      <c r="S35" s="38"/>
      <c r="T35" s="38"/>
      <c r="U35" s="38"/>
      <c r="V35" s="38"/>
      <c r="W35" s="38"/>
      <c r="X35" s="38"/>
      <c r="Y35" s="38"/>
      <c r="Z35" s="38"/>
      <c r="AA35" s="38"/>
      <c r="AB35" s="38"/>
      <c r="AC35" s="38"/>
      <c r="AD35" s="38"/>
      <c r="AE35" s="38"/>
    </row>
    <row r="36" s="2" customFormat="1" ht="14.4" customHeight="1">
      <c r="A36" s="38"/>
      <c r="B36" s="44"/>
      <c r="C36" s="38"/>
      <c r="D36" s="38"/>
      <c r="E36" s="144" t="s">
        <v>44</v>
      </c>
      <c r="F36" s="163">
        <f>ROUND((SUM(BF92:BF133)),  2)</f>
        <v>0</v>
      </c>
      <c r="G36" s="38"/>
      <c r="H36" s="38"/>
      <c r="I36" s="164">
        <v>0.14999999999999999</v>
      </c>
      <c r="J36" s="163">
        <f>ROUND(((SUM(BF92:BF133))*I36),  2)</f>
        <v>0</v>
      </c>
      <c r="K36" s="38"/>
      <c r="L36" s="147"/>
      <c r="S36" s="38"/>
      <c r="T36" s="38"/>
      <c r="U36" s="38"/>
      <c r="V36" s="38"/>
      <c r="W36" s="38"/>
      <c r="X36" s="38"/>
      <c r="Y36" s="38"/>
      <c r="Z36" s="38"/>
      <c r="AA36" s="38"/>
      <c r="AB36" s="38"/>
      <c r="AC36" s="38"/>
      <c r="AD36" s="38"/>
      <c r="AE36" s="38"/>
    </row>
    <row r="37" hidden="1" s="2" customFormat="1" ht="14.4" customHeight="1">
      <c r="A37" s="38"/>
      <c r="B37" s="44"/>
      <c r="C37" s="38"/>
      <c r="D37" s="38"/>
      <c r="E37" s="144" t="s">
        <v>45</v>
      </c>
      <c r="F37" s="163">
        <f>ROUND((SUM(BG92:BG133)),  2)</f>
        <v>0</v>
      </c>
      <c r="G37" s="38"/>
      <c r="H37" s="38"/>
      <c r="I37" s="164">
        <v>0.20999999999999999</v>
      </c>
      <c r="J37" s="163">
        <f>0</f>
        <v>0</v>
      </c>
      <c r="K37" s="38"/>
      <c r="L37" s="147"/>
      <c r="S37" s="38"/>
      <c r="T37" s="38"/>
      <c r="U37" s="38"/>
      <c r="V37" s="38"/>
      <c r="W37" s="38"/>
      <c r="X37" s="38"/>
      <c r="Y37" s="38"/>
      <c r="Z37" s="38"/>
      <c r="AA37" s="38"/>
      <c r="AB37" s="38"/>
      <c r="AC37" s="38"/>
      <c r="AD37" s="38"/>
      <c r="AE37" s="38"/>
    </row>
    <row r="38" hidden="1" s="2" customFormat="1" ht="14.4" customHeight="1">
      <c r="A38" s="38"/>
      <c r="B38" s="44"/>
      <c r="C38" s="38"/>
      <c r="D38" s="38"/>
      <c r="E38" s="144" t="s">
        <v>46</v>
      </c>
      <c r="F38" s="163">
        <f>ROUND((SUM(BH92:BH133)),  2)</f>
        <v>0</v>
      </c>
      <c r="G38" s="38"/>
      <c r="H38" s="38"/>
      <c r="I38" s="164">
        <v>0.14999999999999999</v>
      </c>
      <c r="J38" s="163">
        <f>0</f>
        <v>0</v>
      </c>
      <c r="K38" s="38"/>
      <c r="L38" s="147"/>
      <c r="S38" s="38"/>
      <c r="T38" s="38"/>
      <c r="U38" s="38"/>
      <c r="V38" s="38"/>
      <c r="W38" s="38"/>
      <c r="X38" s="38"/>
      <c r="Y38" s="38"/>
      <c r="Z38" s="38"/>
      <c r="AA38" s="38"/>
      <c r="AB38" s="38"/>
      <c r="AC38" s="38"/>
      <c r="AD38" s="38"/>
      <c r="AE38" s="38"/>
    </row>
    <row r="39" hidden="1" s="2" customFormat="1" ht="14.4" customHeight="1">
      <c r="A39" s="38"/>
      <c r="B39" s="44"/>
      <c r="C39" s="38"/>
      <c r="D39" s="38"/>
      <c r="E39" s="144" t="s">
        <v>47</v>
      </c>
      <c r="F39" s="163">
        <f>ROUND((SUM(BI92:BI133)),  2)</f>
        <v>0</v>
      </c>
      <c r="G39" s="38"/>
      <c r="H39" s="38"/>
      <c r="I39" s="164">
        <v>0</v>
      </c>
      <c r="J39" s="163">
        <f>0</f>
        <v>0</v>
      </c>
      <c r="K39" s="38"/>
      <c r="L39" s="147"/>
      <c r="S39" s="38"/>
      <c r="T39" s="38"/>
      <c r="U39" s="38"/>
      <c r="V39" s="38"/>
      <c r="W39" s="38"/>
      <c r="X39" s="38"/>
      <c r="Y39" s="38"/>
      <c r="Z39" s="38"/>
      <c r="AA39" s="38"/>
      <c r="AB39" s="38"/>
      <c r="AC39" s="38"/>
      <c r="AD39" s="38"/>
      <c r="AE39" s="38"/>
    </row>
    <row r="40" s="2" customFormat="1" ht="6.96" customHeight="1">
      <c r="A40" s="38"/>
      <c r="B40" s="44"/>
      <c r="C40" s="38"/>
      <c r="D40" s="38"/>
      <c r="E40" s="38"/>
      <c r="F40" s="38"/>
      <c r="G40" s="38"/>
      <c r="H40" s="38"/>
      <c r="I40" s="146"/>
      <c r="J40" s="38"/>
      <c r="K40" s="38"/>
      <c r="L40" s="147"/>
      <c r="S40" s="38"/>
      <c r="T40" s="38"/>
      <c r="U40" s="38"/>
      <c r="V40" s="38"/>
      <c r="W40" s="38"/>
      <c r="X40" s="38"/>
      <c r="Y40" s="38"/>
      <c r="Z40" s="38"/>
      <c r="AA40" s="38"/>
      <c r="AB40" s="38"/>
      <c r="AC40" s="38"/>
      <c r="AD40" s="38"/>
      <c r="AE40" s="38"/>
    </row>
    <row r="41" s="2" customFormat="1" ht="25.44" customHeight="1">
      <c r="A41" s="38"/>
      <c r="B41" s="44"/>
      <c r="C41" s="165"/>
      <c r="D41" s="166" t="s">
        <v>48</v>
      </c>
      <c r="E41" s="167"/>
      <c r="F41" s="167"/>
      <c r="G41" s="168" t="s">
        <v>49</v>
      </c>
      <c r="H41" s="169" t="s">
        <v>50</v>
      </c>
      <c r="I41" s="170"/>
      <c r="J41" s="171">
        <f>SUM(J32:J39)</f>
        <v>0</v>
      </c>
      <c r="K41" s="172"/>
      <c r="L41" s="147"/>
      <c r="S41" s="38"/>
      <c r="T41" s="38"/>
      <c r="U41" s="38"/>
      <c r="V41" s="38"/>
      <c r="W41" s="38"/>
      <c r="X41" s="38"/>
      <c r="Y41" s="38"/>
      <c r="Z41" s="38"/>
      <c r="AA41" s="38"/>
      <c r="AB41" s="38"/>
      <c r="AC41" s="38"/>
      <c r="AD41" s="38"/>
      <c r="AE41" s="38"/>
    </row>
    <row r="42" s="2" customFormat="1" ht="14.4" customHeight="1">
      <c r="A42" s="38"/>
      <c r="B42" s="173"/>
      <c r="C42" s="174"/>
      <c r="D42" s="174"/>
      <c r="E42" s="174"/>
      <c r="F42" s="174"/>
      <c r="G42" s="174"/>
      <c r="H42" s="174"/>
      <c r="I42" s="175"/>
      <c r="J42" s="174"/>
      <c r="K42" s="174"/>
      <c r="L42" s="147"/>
      <c r="S42" s="38"/>
      <c r="T42" s="38"/>
      <c r="U42" s="38"/>
      <c r="V42" s="38"/>
      <c r="W42" s="38"/>
      <c r="X42" s="38"/>
      <c r="Y42" s="38"/>
      <c r="Z42" s="38"/>
      <c r="AA42" s="38"/>
      <c r="AB42" s="38"/>
      <c r="AC42" s="38"/>
      <c r="AD42" s="38"/>
      <c r="AE42" s="38"/>
    </row>
    <row r="46" s="2" customFormat="1" ht="6.96" customHeight="1">
      <c r="A46" s="38"/>
      <c r="B46" s="176"/>
      <c r="C46" s="177"/>
      <c r="D46" s="177"/>
      <c r="E46" s="177"/>
      <c r="F46" s="177"/>
      <c r="G46" s="177"/>
      <c r="H46" s="177"/>
      <c r="I46" s="178"/>
      <c r="J46" s="177"/>
      <c r="K46" s="177"/>
      <c r="L46" s="147"/>
      <c r="S46" s="38"/>
      <c r="T46" s="38"/>
      <c r="U46" s="38"/>
      <c r="V46" s="38"/>
      <c r="W46" s="38"/>
      <c r="X46" s="38"/>
      <c r="Y46" s="38"/>
      <c r="Z46" s="38"/>
      <c r="AA46" s="38"/>
      <c r="AB46" s="38"/>
      <c r="AC46" s="38"/>
      <c r="AD46" s="38"/>
      <c r="AE46" s="38"/>
    </row>
    <row r="47" s="2" customFormat="1" ht="24.96" customHeight="1">
      <c r="A47" s="38"/>
      <c r="B47" s="39"/>
      <c r="C47" s="23" t="s">
        <v>113</v>
      </c>
      <c r="D47" s="40"/>
      <c r="E47" s="40"/>
      <c r="F47" s="40"/>
      <c r="G47" s="40"/>
      <c r="H47" s="40"/>
      <c r="I47" s="146"/>
      <c r="J47" s="40"/>
      <c r="K47" s="40"/>
      <c r="L47" s="147"/>
      <c r="S47" s="38"/>
      <c r="T47" s="38"/>
      <c r="U47" s="38"/>
      <c r="V47" s="38"/>
      <c r="W47" s="38"/>
      <c r="X47" s="38"/>
      <c r="Y47" s="38"/>
      <c r="Z47" s="38"/>
      <c r="AA47" s="38"/>
      <c r="AB47" s="38"/>
      <c r="AC47" s="38"/>
      <c r="AD47" s="38"/>
      <c r="AE47" s="38"/>
    </row>
    <row r="48" s="2" customFormat="1" ht="6.96" customHeight="1">
      <c r="A48" s="38"/>
      <c r="B48" s="39"/>
      <c r="C48" s="40"/>
      <c r="D48" s="40"/>
      <c r="E48" s="40"/>
      <c r="F48" s="40"/>
      <c r="G48" s="40"/>
      <c r="H48" s="40"/>
      <c r="I48" s="146"/>
      <c r="J48" s="40"/>
      <c r="K48" s="40"/>
      <c r="L48" s="147"/>
      <c r="S48" s="38"/>
      <c r="T48" s="38"/>
      <c r="U48" s="38"/>
      <c r="V48" s="38"/>
      <c r="W48" s="38"/>
      <c r="X48" s="38"/>
      <c r="Y48" s="38"/>
      <c r="Z48" s="38"/>
      <c r="AA48" s="38"/>
      <c r="AB48" s="38"/>
      <c r="AC48" s="38"/>
      <c r="AD48" s="38"/>
      <c r="AE48" s="38"/>
    </row>
    <row r="49" s="2" customFormat="1" ht="12" customHeight="1">
      <c r="A49" s="38"/>
      <c r="B49" s="39"/>
      <c r="C49" s="32" t="s">
        <v>16</v>
      </c>
      <c r="D49" s="40"/>
      <c r="E49" s="40"/>
      <c r="F49" s="40"/>
      <c r="G49" s="40"/>
      <c r="H49" s="40"/>
      <c r="I49" s="146"/>
      <c r="J49" s="40"/>
      <c r="K49" s="40"/>
      <c r="L49" s="147"/>
      <c r="S49" s="38"/>
      <c r="T49" s="38"/>
      <c r="U49" s="38"/>
      <c r="V49" s="38"/>
      <c r="W49" s="38"/>
      <c r="X49" s="38"/>
      <c r="Y49" s="38"/>
      <c r="Z49" s="38"/>
      <c r="AA49" s="38"/>
      <c r="AB49" s="38"/>
      <c r="AC49" s="38"/>
      <c r="AD49" s="38"/>
      <c r="AE49" s="38"/>
    </row>
    <row r="50" s="2" customFormat="1" ht="16.5" customHeight="1">
      <c r="A50" s="38"/>
      <c r="B50" s="39"/>
      <c r="C50" s="40"/>
      <c r="D50" s="40"/>
      <c r="E50" s="179" t="str">
        <f>E7</f>
        <v>Střední škola chovu koní a jezdectví Kladruby nad Labem</v>
      </c>
      <c r="F50" s="32"/>
      <c r="G50" s="32"/>
      <c r="H50" s="32"/>
      <c r="I50" s="146"/>
      <c r="J50" s="40"/>
      <c r="K50" s="40"/>
      <c r="L50" s="147"/>
      <c r="S50" s="38"/>
      <c r="T50" s="38"/>
      <c r="U50" s="38"/>
      <c r="V50" s="38"/>
      <c r="W50" s="38"/>
      <c r="X50" s="38"/>
      <c r="Y50" s="38"/>
      <c r="Z50" s="38"/>
      <c r="AA50" s="38"/>
      <c r="AB50" s="38"/>
      <c r="AC50" s="38"/>
      <c r="AD50" s="38"/>
      <c r="AE50" s="38"/>
    </row>
    <row r="51" s="1" customFormat="1" ht="12" customHeight="1">
      <c r="B51" s="21"/>
      <c r="C51" s="32" t="s">
        <v>109</v>
      </c>
      <c r="D51" s="22"/>
      <c r="E51" s="22"/>
      <c r="F51" s="22"/>
      <c r="G51" s="22"/>
      <c r="H51" s="22"/>
      <c r="I51" s="138"/>
      <c r="J51" s="22"/>
      <c r="K51" s="22"/>
      <c r="L51" s="20"/>
    </row>
    <row r="52" s="2" customFormat="1" ht="16.5" customHeight="1">
      <c r="A52" s="38"/>
      <c r="B52" s="39"/>
      <c r="C52" s="40"/>
      <c r="D52" s="40"/>
      <c r="E52" s="179" t="s">
        <v>329</v>
      </c>
      <c r="F52" s="40"/>
      <c r="G52" s="40"/>
      <c r="H52" s="40"/>
      <c r="I52" s="146"/>
      <c r="J52" s="40"/>
      <c r="K52" s="40"/>
      <c r="L52" s="147"/>
      <c r="S52" s="38"/>
      <c r="T52" s="38"/>
      <c r="U52" s="38"/>
      <c r="V52" s="38"/>
      <c r="W52" s="38"/>
      <c r="X52" s="38"/>
      <c r="Y52" s="38"/>
      <c r="Z52" s="38"/>
      <c r="AA52" s="38"/>
      <c r="AB52" s="38"/>
      <c r="AC52" s="38"/>
      <c r="AD52" s="38"/>
      <c r="AE52" s="38"/>
    </row>
    <row r="53" s="2" customFormat="1" ht="12" customHeight="1">
      <c r="A53" s="38"/>
      <c r="B53" s="39"/>
      <c r="C53" s="32" t="s">
        <v>111</v>
      </c>
      <c r="D53" s="40"/>
      <c r="E53" s="40"/>
      <c r="F53" s="40"/>
      <c r="G53" s="40"/>
      <c r="H53" s="40"/>
      <c r="I53" s="146"/>
      <c r="J53" s="40"/>
      <c r="K53" s="40"/>
      <c r="L53" s="147"/>
      <c r="S53" s="38"/>
      <c r="T53" s="38"/>
      <c r="U53" s="38"/>
      <c r="V53" s="38"/>
      <c r="W53" s="38"/>
      <c r="X53" s="38"/>
      <c r="Y53" s="38"/>
      <c r="Z53" s="38"/>
      <c r="AA53" s="38"/>
      <c r="AB53" s="38"/>
      <c r="AC53" s="38"/>
      <c r="AD53" s="38"/>
      <c r="AE53" s="38"/>
    </row>
    <row r="54" s="2" customFormat="1" ht="16.5" customHeight="1">
      <c r="A54" s="38"/>
      <c r="B54" s="39"/>
      <c r="C54" s="40"/>
      <c r="D54" s="40"/>
      <c r="E54" s="69" t="str">
        <f>E11</f>
        <v>a - Stavební část</v>
      </c>
      <c r="F54" s="40"/>
      <c r="G54" s="40"/>
      <c r="H54" s="40"/>
      <c r="I54" s="146"/>
      <c r="J54" s="40"/>
      <c r="K54" s="40"/>
      <c r="L54" s="147"/>
      <c r="S54" s="38"/>
      <c r="T54" s="38"/>
      <c r="U54" s="38"/>
      <c r="V54" s="38"/>
      <c r="W54" s="38"/>
      <c r="X54" s="38"/>
      <c r="Y54" s="38"/>
      <c r="Z54" s="38"/>
      <c r="AA54" s="38"/>
      <c r="AB54" s="38"/>
      <c r="AC54" s="38"/>
      <c r="AD54" s="38"/>
      <c r="AE54" s="38"/>
    </row>
    <row r="55" s="2" customFormat="1" ht="6.96" customHeight="1">
      <c r="A55" s="38"/>
      <c r="B55" s="39"/>
      <c r="C55" s="40"/>
      <c r="D55" s="40"/>
      <c r="E55" s="40"/>
      <c r="F55" s="40"/>
      <c r="G55" s="40"/>
      <c r="H55" s="40"/>
      <c r="I55" s="146"/>
      <c r="J55" s="40"/>
      <c r="K55" s="40"/>
      <c r="L55" s="147"/>
      <c r="S55" s="38"/>
      <c r="T55" s="38"/>
      <c r="U55" s="38"/>
      <c r="V55" s="38"/>
      <c r="W55" s="38"/>
      <c r="X55" s="38"/>
      <c r="Y55" s="38"/>
      <c r="Z55" s="38"/>
      <c r="AA55" s="38"/>
      <c r="AB55" s="38"/>
      <c r="AC55" s="38"/>
      <c r="AD55" s="38"/>
      <c r="AE55" s="38"/>
    </row>
    <row r="56" s="2" customFormat="1" ht="12" customHeight="1">
      <c r="A56" s="38"/>
      <c r="B56" s="39"/>
      <c r="C56" s="32" t="s">
        <v>21</v>
      </c>
      <c r="D56" s="40"/>
      <c r="E56" s="40"/>
      <c r="F56" s="27" t="str">
        <f>F14</f>
        <v>Kladruby nad Labem</v>
      </c>
      <c r="G56" s="40"/>
      <c r="H56" s="40"/>
      <c r="I56" s="149" t="s">
        <v>23</v>
      </c>
      <c r="J56" s="72" t="str">
        <f>IF(J14="","",J14)</f>
        <v>13. 12. 2019</v>
      </c>
      <c r="K56" s="40"/>
      <c r="L56" s="147"/>
      <c r="S56" s="38"/>
      <c r="T56" s="38"/>
      <c r="U56" s="38"/>
      <c r="V56" s="38"/>
      <c r="W56" s="38"/>
      <c r="X56" s="38"/>
      <c r="Y56" s="38"/>
      <c r="Z56" s="38"/>
      <c r="AA56" s="38"/>
      <c r="AB56" s="38"/>
      <c r="AC56" s="38"/>
      <c r="AD56" s="38"/>
      <c r="AE56" s="38"/>
    </row>
    <row r="57" s="2" customFormat="1" ht="6.96" customHeight="1">
      <c r="A57" s="38"/>
      <c r="B57" s="39"/>
      <c r="C57" s="40"/>
      <c r="D57" s="40"/>
      <c r="E57" s="40"/>
      <c r="F57" s="40"/>
      <c r="G57" s="40"/>
      <c r="H57" s="40"/>
      <c r="I57" s="146"/>
      <c r="J57" s="40"/>
      <c r="K57" s="40"/>
      <c r="L57" s="147"/>
      <c r="S57" s="38"/>
      <c r="T57" s="38"/>
      <c r="U57" s="38"/>
      <c r="V57" s="38"/>
      <c r="W57" s="38"/>
      <c r="X57" s="38"/>
      <c r="Y57" s="38"/>
      <c r="Z57" s="38"/>
      <c r="AA57" s="38"/>
      <c r="AB57" s="38"/>
      <c r="AC57" s="38"/>
      <c r="AD57" s="38"/>
      <c r="AE57" s="38"/>
    </row>
    <row r="58" s="2" customFormat="1" ht="27.9" customHeight="1">
      <c r="A58" s="38"/>
      <c r="B58" s="39"/>
      <c r="C58" s="32" t="s">
        <v>25</v>
      </c>
      <c r="D58" s="40"/>
      <c r="E58" s="40"/>
      <c r="F58" s="27" t="str">
        <f>E17</f>
        <v>Pardubický kraj</v>
      </c>
      <c r="G58" s="40"/>
      <c r="H58" s="40"/>
      <c r="I58" s="149" t="s">
        <v>31</v>
      </c>
      <c r="J58" s="36" t="str">
        <f>E23</f>
        <v>PPP, spo. s r.o., Pardubice</v>
      </c>
      <c r="K58" s="40"/>
      <c r="L58" s="147"/>
      <c r="S58" s="38"/>
      <c r="T58" s="38"/>
      <c r="U58" s="38"/>
      <c r="V58" s="38"/>
      <c r="W58" s="38"/>
      <c r="X58" s="38"/>
      <c r="Y58" s="38"/>
      <c r="Z58" s="38"/>
      <c r="AA58" s="38"/>
      <c r="AB58" s="38"/>
      <c r="AC58" s="38"/>
      <c r="AD58" s="38"/>
      <c r="AE58" s="38"/>
    </row>
    <row r="59" s="2" customFormat="1" ht="15.15" customHeight="1">
      <c r="A59" s="38"/>
      <c r="B59" s="39"/>
      <c r="C59" s="32" t="s">
        <v>29</v>
      </c>
      <c r="D59" s="40"/>
      <c r="E59" s="40"/>
      <c r="F59" s="27" t="str">
        <f>IF(E20="","",E20)</f>
        <v>Vyplň údaj</v>
      </c>
      <c r="G59" s="40"/>
      <c r="H59" s="40"/>
      <c r="I59" s="149" t="s">
        <v>34</v>
      </c>
      <c r="J59" s="36" t="str">
        <f>E26</f>
        <v xml:space="preserve"> </v>
      </c>
      <c r="K59" s="40"/>
      <c r="L59" s="147"/>
      <c r="S59" s="38"/>
      <c r="T59" s="38"/>
      <c r="U59" s="38"/>
      <c r="V59" s="38"/>
      <c r="W59" s="38"/>
      <c r="X59" s="38"/>
      <c r="Y59" s="38"/>
      <c r="Z59" s="38"/>
      <c r="AA59" s="38"/>
      <c r="AB59" s="38"/>
      <c r="AC59" s="38"/>
      <c r="AD59" s="38"/>
      <c r="AE59" s="38"/>
    </row>
    <row r="60" s="2" customFormat="1" ht="10.32" customHeight="1">
      <c r="A60" s="38"/>
      <c r="B60" s="39"/>
      <c r="C60" s="40"/>
      <c r="D60" s="40"/>
      <c r="E60" s="40"/>
      <c r="F60" s="40"/>
      <c r="G60" s="40"/>
      <c r="H60" s="40"/>
      <c r="I60" s="146"/>
      <c r="J60" s="40"/>
      <c r="K60" s="40"/>
      <c r="L60" s="147"/>
      <c r="S60" s="38"/>
      <c r="T60" s="38"/>
      <c r="U60" s="38"/>
      <c r="V60" s="38"/>
      <c r="W60" s="38"/>
      <c r="X60" s="38"/>
      <c r="Y60" s="38"/>
      <c r="Z60" s="38"/>
      <c r="AA60" s="38"/>
      <c r="AB60" s="38"/>
      <c r="AC60" s="38"/>
      <c r="AD60" s="38"/>
      <c r="AE60" s="38"/>
    </row>
    <row r="61" s="2" customFormat="1" ht="29.28" customHeight="1">
      <c r="A61" s="38"/>
      <c r="B61" s="39"/>
      <c r="C61" s="180" t="s">
        <v>114</v>
      </c>
      <c r="D61" s="181"/>
      <c r="E61" s="181"/>
      <c r="F61" s="181"/>
      <c r="G61" s="181"/>
      <c r="H61" s="181"/>
      <c r="I61" s="182"/>
      <c r="J61" s="183" t="s">
        <v>115</v>
      </c>
      <c r="K61" s="181"/>
      <c r="L61" s="147"/>
      <c r="S61" s="38"/>
      <c r="T61" s="38"/>
      <c r="U61" s="38"/>
      <c r="V61" s="38"/>
      <c r="W61" s="38"/>
      <c r="X61" s="38"/>
      <c r="Y61" s="38"/>
      <c r="Z61" s="38"/>
      <c r="AA61" s="38"/>
      <c r="AB61" s="38"/>
      <c r="AC61" s="38"/>
      <c r="AD61" s="38"/>
      <c r="AE61" s="38"/>
    </row>
    <row r="62" s="2" customFormat="1" ht="10.32" customHeight="1">
      <c r="A62" s="38"/>
      <c r="B62" s="39"/>
      <c r="C62" s="40"/>
      <c r="D62" s="40"/>
      <c r="E62" s="40"/>
      <c r="F62" s="40"/>
      <c r="G62" s="40"/>
      <c r="H62" s="40"/>
      <c r="I62" s="146"/>
      <c r="J62" s="40"/>
      <c r="K62" s="40"/>
      <c r="L62" s="147"/>
      <c r="S62" s="38"/>
      <c r="T62" s="38"/>
      <c r="U62" s="38"/>
      <c r="V62" s="38"/>
      <c r="W62" s="38"/>
      <c r="X62" s="38"/>
      <c r="Y62" s="38"/>
      <c r="Z62" s="38"/>
      <c r="AA62" s="38"/>
      <c r="AB62" s="38"/>
      <c r="AC62" s="38"/>
      <c r="AD62" s="38"/>
      <c r="AE62" s="38"/>
    </row>
    <row r="63" s="2" customFormat="1" ht="22.8" customHeight="1">
      <c r="A63" s="38"/>
      <c r="B63" s="39"/>
      <c r="C63" s="184" t="s">
        <v>70</v>
      </c>
      <c r="D63" s="40"/>
      <c r="E63" s="40"/>
      <c r="F63" s="40"/>
      <c r="G63" s="40"/>
      <c r="H63" s="40"/>
      <c r="I63" s="146"/>
      <c r="J63" s="102">
        <f>J92</f>
        <v>0</v>
      </c>
      <c r="K63" s="40"/>
      <c r="L63" s="147"/>
      <c r="S63" s="38"/>
      <c r="T63" s="38"/>
      <c r="U63" s="38"/>
      <c r="V63" s="38"/>
      <c r="W63" s="38"/>
      <c r="X63" s="38"/>
      <c r="Y63" s="38"/>
      <c r="Z63" s="38"/>
      <c r="AA63" s="38"/>
      <c r="AB63" s="38"/>
      <c r="AC63" s="38"/>
      <c r="AD63" s="38"/>
      <c r="AE63" s="38"/>
      <c r="AU63" s="17" t="s">
        <v>116</v>
      </c>
    </row>
    <row r="64" s="9" customFormat="1" ht="24.96" customHeight="1">
      <c r="A64" s="9"/>
      <c r="B64" s="185"/>
      <c r="C64" s="186"/>
      <c r="D64" s="187" t="s">
        <v>117</v>
      </c>
      <c r="E64" s="188"/>
      <c r="F64" s="188"/>
      <c r="G64" s="188"/>
      <c r="H64" s="188"/>
      <c r="I64" s="189"/>
      <c r="J64" s="190">
        <f>J93</f>
        <v>0</v>
      </c>
      <c r="K64" s="186"/>
      <c r="L64" s="191"/>
      <c r="S64" s="9"/>
      <c r="T64" s="9"/>
      <c r="U64" s="9"/>
      <c r="V64" s="9"/>
      <c r="W64" s="9"/>
      <c r="X64" s="9"/>
      <c r="Y64" s="9"/>
      <c r="Z64" s="9"/>
      <c r="AA64" s="9"/>
      <c r="AB64" s="9"/>
      <c r="AC64" s="9"/>
      <c r="AD64" s="9"/>
      <c r="AE64" s="9"/>
    </row>
    <row r="65" s="10" customFormat="1" ht="19.92" customHeight="1">
      <c r="A65" s="10"/>
      <c r="B65" s="192"/>
      <c r="C65" s="125"/>
      <c r="D65" s="193" t="s">
        <v>119</v>
      </c>
      <c r="E65" s="194"/>
      <c r="F65" s="194"/>
      <c r="G65" s="194"/>
      <c r="H65" s="194"/>
      <c r="I65" s="195"/>
      <c r="J65" s="196">
        <f>J94</f>
        <v>0</v>
      </c>
      <c r="K65" s="125"/>
      <c r="L65" s="197"/>
      <c r="S65" s="10"/>
      <c r="T65" s="10"/>
      <c r="U65" s="10"/>
      <c r="V65" s="10"/>
      <c r="W65" s="10"/>
      <c r="X65" s="10"/>
      <c r="Y65" s="10"/>
      <c r="Z65" s="10"/>
      <c r="AA65" s="10"/>
      <c r="AB65" s="10"/>
      <c r="AC65" s="10"/>
      <c r="AD65" s="10"/>
      <c r="AE65" s="10"/>
    </row>
    <row r="66" s="10" customFormat="1" ht="19.92" customHeight="1">
      <c r="A66" s="10"/>
      <c r="B66" s="192"/>
      <c r="C66" s="125"/>
      <c r="D66" s="193" t="s">
        <v>120</v>
      </c>
      <c r="E66" s="194"/>
      <c r="F66" s="194"/>
      <c r="G66" s="194"/>
      <c r="H66" s="194"/>
      <c r="I66" s="195"/>
      <c r="J66" s="196">
        <f>J101</f>
        <v>0</v>
      </c>
      <c r="K66" s="125"/>
      <c r="L66" s="197"/>
      <c r="S66" s="10"/>
      <c r="T66" s="10"/>
      <c r="U66" s="10"/>
      <c r="V66" s="10"/>
      <c r="W66" s="10"/>
      <c r="X66" s="10"/>
      <c r="Y66" s="10"/>
      <c r="Z66" s="10"/>
      <c r="AA66" s="10"/>
      <c r="AB66" s="10"/>
      <c r="AC66" s="10"/>
      <c r="AD66" s="10"/>
      <c r="AE66" s="10"/>
    </row>
    <row r="67" s="10" customFormat="1" ht="19.92" customHeight="1">
      <c r="A67" s="10"/>
      <c r="B67" s="192"/>
      <c r="C67" s="125"/>
      <c r="D67" s="193" t="s">
        <v>121</v>
      </c>
      <c r="E67" s="194"/>
      <c r="F67" s="194"/>
      <c r="G67" s="194"/>
      <c r="H67" s="194"/>
      <c r="I67" s="195"/>
      <c r="J67" s="196">
        <f>J113</f>
        <v>0</v>
      </c>
      <c r="K67" s="125"/>
      <c r="L67" s="197"/>
      <c r="S67" s="10"/>
      <c r="T67" s="10"/>
      <c r="U67" s="10"/>
      <c r="V67" s="10"/>
      <c r="W67" s="10"/>
      <c r="X67" s="10"/>
      <c r="Y67" s="10"/>
      <c r="Z67" s="10"/>
      <c r="AA67" s="10"/>
      <c r="AB67" s="10"/>
      <c r="AC67" s="10"/>
      <c r="AD67" s="10"/>
      <c r="AE67" s="10"/>
    </row>
    <row r="68" s="10" customFormat="1" ht="19.92" customHeight="1">
      <c r="A68" s="10"/>
      <c r="B68" s="192"/>
      <c r="C68" s="125"/>
      <c r="D68" s="193" t="s">
        <v>122</v>
      </c>
      <c r="E68" s="194"/>
      <c r="F68" s="194"/>
      <c r="G68" s="194"/>
      <c r="H68" s="194"/>
      <c r="I68" s="195"/>
      <c r="J68" s="196">
        <f>J123</f>
        <v>0</v>
      </c>
      <c r="K68" s="125"/>
      <c r="L68" s="197"/>
      <c r="S68" s="10"/>
      <c r="T68" s="10"/>
      <c r="U68" s="10"/>
      <c r="V68" s="10"/>
      <c r="W68" s="10"/>
      <c r="X68" s="10"/>
      <c r="Y68" s="10"/>
      <c r="Z68" s="10"/>
      <c r="AA68" s="10"/>
      <c r="AB68" s="10"/>
      <c r="AC68" s="10"/>
      <c r="AD68" s="10"/>
      <c r="AE68" s="10"/>
    </row>
    <row r="69" s="9" customFormat="1" ht="24.96" customHeight="1">
      <c r="A69" s="9"/>
      <c r="B69" s="185"/>
      <c r="C69" s="186"/>
      <c r="D69" s="187" t="s">
        <v>123</v>
      </c>
      <c r="E69" s="188"/>
      <c r="F69" s="188"/>
      <c r="G69" s="188"/>
      <c r="H69" s="188"/>
      <c r="I69" s="189"/>
      <c r="J69" s="190">
        <f>J126</f>
        <v>0</v>
      </c>
      <c r="K69" s="186"/>
      <c r="L69" s="191"/>
      <c r="S69" s="9"/>
      <c r="T69" s="9"/>
      <c r="U69" s="9"/>
      <c r="V69" s="9"/>
      <c r="W69" s="9"/>
      <c r="X69" s="9"/>
      <c r="Y69" s="9"/>
      <c r="Z69" s="9"/>
      <c r="AA69" s="9"/>
      <c r="AB69" s="9"/>
      <c r="AC69" s="9"/>
      <c r="AD69" s="9"/>
      <c r="AE69" s="9"/>
    </row>
    <row r="70" s="10" customFormat="1" ht="19.92" customHeight="1">
      <c r="A70" s="10"/>
      <c r="B70" s="192"/>
      <c r="C70" s="125"/>
      <c r="D70" s="193" t="s">
        <v>330</v>
      </c>
      <c r="E70" s="194"/>
      <c r="F70" s="194"/>
      <c r="G70" s="194"/>
      <c r="H70" s="194"/>
      <c r="I70" s="195"/>
      <c r="J70" s="196">
        <f>J127</f>
        <v>0</v>
      </c>
      <c r="K70" s="125"/>
      <c r="L70" s="197"/>
      <c r="S70" s="10"/>
      <c r="T70" s="10"/>
      <c r="U70" s="10"/>
      <c r="V70" s="10"/>
      <c r="W70" s="10"/>
      <c r="X70" s="10"/>
      <c r="Y70" s="10"/>
      <c r="Z70" s="10"/>
      <c r="AA70" s="10"/>
      <c r="AB70" s="10"/>
      <c r="AC70" s="10"/>
      <c r="AD70" s="10"/>
      <c r="AE70" s="10"/>
    </row>
    <row r="71" s="2" customFormat="1" ht="21.84" customHeight="1">
      <c r="A71" s="38"/>
      <c r="B71" s="39"/>
      <c r="C71" s="40"/>
      <c r="D71" s="40"/>
      <c r="E71" s="40"/>
      <c r="F71" s="40"/>
      <c r="G71" s="40"/>
      <c r="H71" s="40"/>
      <c r="I71" s="146"/>
      <c r="J71" s="40"/>
      <c r="K71" s="40"/>
      <c r="L71" s="147"/>
      <c r="S71" s="38"/>
      <c r="T71" s="38"/>
      <c r="U71" s="38"/>
      <c r="V71" s="38"/>
      <c r="W71" s="38"/>
      <c r="X71" s="38"/>
      <c r="Y71" s="38"/>
      <c r="Z71" s="38"/>
      <c r="AA71" s="38"/>
      <c r="AB71" s="38"/>
      <c r="AC71" s="38"/>
      <c r="AD71" s="38"/>
      <c r="AE71" s="38"/>
    </row>
    <row r="72" s="2" customFormat="1" ht="6.96" customHeight="1">
      <c r="A72" s="38"/>
      <c r="B72" s="59"/>
      <c r="C72" s="60"/>
      <c r="D72" s="60"/>
      <c r="E72" s="60"/>
      <c r="F72" s="60"/>
      <c r="G72" s="60"/>
      <c r="H72" s="60"/>
      <c r="I72" s="175"/>
      <c r="J72" s="60"/>
      <c r="K72" s="60"/>
      <c r="L72" s="147"/>
      <c r="S72" s="38"/>
      <c r="T72" s="38"/>
      <c r="U72" s="38"/>
      <c r="V72" s="38"/>
      <c r="W72" s="38"/>
      <c r="X72" s="38"/>
      <c r="Y72" s="38"/>
      <c r="Z72" s="38"/>
      <c r="AA72" s="38"/>
      <c r="AB72" s="38"/>
      <c r="AC72" s="38"/>
      <c r="AD72" s="38"/>
      <c r="AE72" s="38"/>
    </row>
    <row r="76" s="2" customFormat="1" ht="6.96" customHeight="1">
      <c r="A76" s="38"/>
      <c r="B76" s="61"/>
      <c r="C76" s="62"/>
      <c r="D76" s="62"/>
      <c r="E76" s="62"/>
      <c r="F76" s="62"/>
      <c r="G76" s="62"/>
      <c r="H76" s="62"/>
      <c r="I76" s="178"/>
      <c r="J76" s="62"/>
      <c r="K76" s="62"/>
      <c r="L76" s="147"/>
      <c r="S76" s="38"/>
      <c r="T76" s="38"/>
      <c r="U76" s="38"/>
      <c r="V76" s="38"/>
      <c r="W76" s="38"/>
      <c r="X76" s="38"/>
      <c r="Y76" s="38"/>
      <c r="Z76" s="38"/>
      <c r="AA76" s="38"/>
      <c r="AB76" s="38"/>
      <c r="AC76" s="38"/>
      <c r="AD76" s="38"/>
      <c r="AE76" s="38"/>
    </row>
    <row r="77" s="2" customFormat="1" ht="24.96" customHeight="1">
      <c r="A77" s="38"/>
      <c r="B77" s="39"/>
      <c r="C77" s="23" t="s">
        <v>126</v>
      </c>
      <c r="D77" s="40"/>
      <c r="E77" s="40"/>
      <c r="F77" s="40"/>
      <c r="G77" s="40"/>
      <c r="H77" s="40"/>
      <c r="I77" s="146"/>
      <c r="J77" s="40"/>
      <c r="K77" s="40"/>
      <c r="L77" s="147"/>
      <c r="S77" s="38"/>
      <c r="T77" s="38"/>
      <c r="U77" s="38"/>
      <c r="V77" s="38"/>
      <c r="W77" s="38"/>
      <c r="X77" s="38"/>
      <c r="Y77" s="38"/>
      <c r="Z77" s="38"/>
      <c r="AA77" s="38"/>
      <c r="AB77" s="38"/>
      <c r="AC77" s="38"/>
      <c r="AD77" s="38"/>
      <c r="AE77" s="38"/>
    </row>
    <row r="78" s="2" customFormat="1" ht="6.96" customHeight="1">
      <c r="A78" s="38"/>
      <c r="B78" s="39"/>
      <c r="C78" s="40"/>
      <c r="D78" s="40"/>
      <c r="E78" s="40"/>
      <c r="F78" s="40"/>
      <c r="G78" s="40"/>
      <c r="H78" s="40"/>
      <c r="I78" s="146"/>
      <c r="J78" s="40"/>
      <c r="K78" s="40"/>
      <c r="L78" s="147"/>
      <c r="S78" s="38"/>
      <c r="T78" s="38"/>
      <c r="U78" s="38"/>
      <c r="V78" s="38"/>
      <c r="W78" s="38"/>
      <c r="X78" s="38"/>
      <c r="Y78" s="38"/>
      <c r="Z78" s="38"/>
      <c r="AA78" s="38"/>
      <c r="AB78" s="38"/>
      <c r="AC78" s="38"/>
      <c r="AD78" s="38"/>
      <c r="AE78" s="38"/>
    </row>
    <row r="79" s="2" customFormat="1" ht="12" customHeight="1">
      <c r="A79" s="38"/>
      <c r="B79" s="39"/>
      <c r="C79" s="32" t="s">
        <v>16</v>
      </c>
      <c r="D79" s="40"/>
      <c r="E79" s="40"/>
      <c r="F79" s="40"/>
      <c r="G79" s="40"/>
      <c r="H79" s="40"/>
      <c r="I79" s="146"/>
      <c r="J79" s="40"/>
      <c r="K79" s="40"/>
      <c r="L79" s="147"/>
      <c r="S79" s="38"/>
      <c r="T79" s="38"/>
      <c r="U79" s="38"/>
      <c r="V79" s="38"/>
      <c r="W79" s="38"/>
      <c r="X79" s="38"/>
      <c r="Y79" s="38"/>
      <c r="Z79" s="38"/>
      <c r="AA79" s="38"/>
      <c r="AB79" s="38"/>
      <c r="AC79" s="38"/>
      <c r="AD79" s="38"/>
      <c r="AE79" s="38"/>
    </row>
    <row r="80" s="2" customFormat="1" ht="16.5" customHeight="1">
      <c r="A80" s="38"/>
      <c r="B80" s="39"/>
      <c r="C80" s="40"/>
      <c r="D80" s="40"/>
      <c r="E80" s="179" t="str">
        <f>E7</f>
        <v>Střední škola chovu koní a jezdectví Kladruby nad Labem</v>
      </c>
      <c r="F80" s="32"/>
      <c r="G80" s="32"/>
      <c r="H80" s="32"/>
      <c r="I80" s="146"/>
      <c r="J80" s="40"/>
      <c r="K80" s="40"/>
      <c r="L80" s="147"/>
      <c r="S80" s="38"/>
      <c r="T80" s="38"/>
      <c r="U80" s="38"/>
      <c r="V80" s="38"/>
      <c r="W80" s="38"/>
      <c r="X80" s="38"/>
      <c r="Y80" s="38"/>
      <c r="Z80" s="38"/>
      <c r="AA80" s="38"/>
      <c r="AB80" s="38"/>
      <c r="AC80" s="38"/>
      <c r="AD80" s="38"/>
      <c r="AE80" s="38"/>
    </row>
    <row r="81" s="1" customFormat="1" ht="12" customHeight="1">
      <c r="B81" s="21"/>
      <c r="C81" s="32" t="s">
        <v>109</v>
      </c>
      <c r="D81" s="22"/>
      <c r="E81" s="22"/>
      <c r="F81" s="22"/>
      <c r="G81" s="22"/>
      <c r="H81" s="22"/>
      <c r="I81" s="138"/>
      <c r="J81" s="22"/>
      <c r="K81" s="22"/>
      <c r="L81" s="20"/>
    </row>
    <row r="82" s="2" customFormat="1" ht="16.5" customHeight="1">
      <c r="A82" s="38"/>
      <c r="B82" s="39"/>
      <c r="C82" s="40"/>
      <c r="D82" s="40"/>
      <c r="E82" s="179" t="s">
        <v>329</v>
      </c>
      <c r="F82" s="40"/>
      <c r="G82" s="40"/>
      <c r="H82" s="40"/>
      <c r="I82" s="146"/>
      <c r="J82" s="40"/>
      <c r="K82" s="40"/>
      <c r="L82" s="147"/>
      <c r="S82" s="38"/>
      <c r="T82" s="38"/>
      <c r="U82" s="38"/>
      <c r="V82" s="38"/>
      <c r="W82" s="38"/>
      <c r="X82" s="38"/>
      <c r="Y82" s="38"/>
      <c r="Z82" s="38"/>
      <c r="AA82" s="38"/>
      <c r="AB82" s="38"/>
      <c r="AC82" s="38"/>
      <c r="AD82" s="38"/>
      <c r="AE82" s="38"/>
    </row>
    <row r="83" s="2" customFormat="1" ht="12" customHeight="1">
      <c r="A83" s="38"/>
      <c r="B83" s="39"/>
      <c r="C83" s="32" t="s">
        <v>111</v>
      </c>
      <c r="D83" s="40"/>
      <c r="E83" s="40"/>
      <c r="F83" s="40"/>
      <c r="G83" s="40"/>
      <c r="H83" s="40"/>
      <c r="I83" s="146"/>
      <c r="J83" s="40"/>
      <c r="K83" s="40"/>
      <c r="L83" s="147"/>
      <c r="S83" s="38"/>
      <c r="T83" s="38"/>
      <c r="U83" s="38"/>
      <c r="V83" s="38"/>
      <c r="W83" s="38"/>
      <c r="X83" s="38"/>
      <c r="Y83" s="38"/>
      <c r="Z83" s="38"/>
      <c r="AA83" s="38"/>
      <c r="AB83" s="38"/>
      <c r="AC83" s="38"/>
      <c r="AD83" s="38"/>
      <c r="AE83" s="38"/>
    </row>
    <row r="84" s="2" customFormat="1" ht="16.5" customHeight="1">
      <c r="A84" s="38"/>
      <c r="B84" s="39"/>
      <c r="C84" s="40"/>
      <c r="D84" s="40"/>
      <c r="E84" s="69" t="str">
        <f>E11</f>
        <v>a - Stavební část</v>
      </c>
      <c r="F84" s="40"/>
      <c r="G84" s="40"/>
      <c r="H84" s="40"/>
      <c r="I84" s="146"/>
      <c r="J84" s="40"/>
      <c r="K84" s="40"/>
      <c r="L84" s="147"/>
      <c r="S84" s="38"/>
      <c r="T84" s="38"/>
      <c r="U84" s="38"/>
      <c r="V84" s="38"/>
      <c r="W84" s="38"/>
      <c r="X84" s="38"/>
      <c r="Y84" s="38"/>
      <c r="Z84" s="38"/>
      <c r="AA84" s="38"/>
      <c r="AB84" s="38"/>
      <c r="AC84" s="38"/>
      <c r="AD84" s="38"/>
      <c r="AE84" s="38"/>
    </row>
    <row r="85" s="2" customFormat="1" ht="6.96" customHeight="1">
      <c r="A85" s="38"/>
      <c r="B85" s="39"/>
      <c r="C85" s="40"/>
      <c r="D85" s="40"/>
      <c r="E85" s="40"/>
      <c r="F85" s="40"/>
      <c r="G85" s="40"/>
      <c r="H85" s="40"/>
      <c r="I85" s="146"/>
      <c r="J85" s="40"/>
      <c r="K85" s="40"/>
      <c r="L85" s="147"/>
      <c r="S85" s="38"/>
      <c r="T85" s="38"/>
      <c r="U85" s="38"/>
      <c r="V85" s="38"/>
      <c r="W85" s="38"/>
      <c r="X85" s="38"/>
      <c r="Y85" s="38"/>
      <c r="Z85" s="38"/>
      <c r="AA85" s="38"/>
      <c r="AB85" s="38"/>
      <c r="AC85" s="38"/>
      <c r="AD85" s="38"/>
      <c r="AE85" s="38"/>
    </row>
    <row r="86" s="2" customFormat="1" ht="12" customHeight="1">
      <c r="A86" s="38"/>
      <c r="B86" s="39"/>
      <c r="C86" s="32" t="s">
        <v>21</v>
      </c>
      <c r="D86" s="40"/>
      <c r="E86" s="40"/>
      <c r="F86" s="27" t="str">
        <f>F14</f>
        <v>Kladruby nad Labem</v>
      </c>
      <c r="G86" s="40"/>
      <c r="H86" s="40"/>
      <c r="I86" s="149" t="s">
        <v>23</v>
      </c>
      <c r="J86" s="72" t="str">
        <f>IF(J14="","",J14)</f>
        <v>13. 12. 2019</v>
      </c>
      <c r="K86" s="40"/>
      <c r="L86" s="147"/>
      <c r="S86" s="38"/>
      <c r="T86" s="38"/>
      <c r="U86" s="38"/>
      <c r="V86" s="38"/>
      <c r="W86" s="38"/>
      <c r="X86" s="38"/>
      <c r="Y86" s="38"/>
      <c r="Z86" s="38"/>
      <c r="AA86" s="38"/>
      <c r="AB86" s="38"/>
      <c r="AC86" s="38"/>
      <c r="AD86" s="38"/>
      <c r="AE86" s="38"/>
    </row>
    <row r="87" s="2" customFormat="1" ht="6.96" customHeight="1">
      <c r="A87" s="38"/>
      <c r="B87" s="39"/>
      <c r="C87" s="40"/>
      <c r="D87" s="40"/>
      <c r="E87" s="40"/>
      <c r="F87" s="40"/>
      <c r="G87" s="40"/>
      <c r="H87" s="40"/>
      <c r="I87" s="146"/>
      <c r="J87" s="40"/>
      <c r="K87" s="40"/>
      <c r="L87" s="147"/>
      <c r="S87" s="38"/>
      <c r="T87" s="38"/>
      <c r="U87" s="38"/>
      <c r="V87" s="38"/>
      <c r="W87" s="38"/>
      <c r="X87" s="38"/>
      <c r="Y87" s="38"/>
      <c r="Z87" s="38"/>
      <c r="AA87" s="38"/>
      <c r="AB87" s="38"/>
      <c r="AC87" s="38"/>
      <c r="AD87" s="38"/>
      <c r="AE87" s="38"/>
    </row>
    <row r="88" s="2" customFormat="1" ht="27.9" customHeight="1">
      <c r="A88" s="38"/>
      <c r="B88" s="39"/>
      <c r="C88" s="32" t="s">
        <v>25</v>
      </c>
      <c r="D88" s="40"/>
      <c r="E88" s="40"/>
      <c r="F88" s="27" t="str">
        <f>E17</f>
        <v>Pardubický kraj</v>
      </c>
      <c r="G88" s="40"/>
      <c r="H88" s="40"/>
      <c r="I88" s="149" t="s">
        <v>31</v>
      </c>
      <c r="J88" s="36" t="str">
        <f>E23</f>
        <v>PPP, spo. s r.o., Pardubice</v>
      </c>
      <c r="K88" s="40"/>
      <c r="L88" s="147"/>
      <c r="S88" s="38"/>
      <c r="T88" s="38"/>
      <c r="U88" s="38"/>
      <c r="V88" s="38"/>
      <c r="W88" s="38"/>
      <c r="X88" s="38"/>
      <c r="Y88" s="38"/>
      <c r="Z88" s="38"/>
      <c r="AA88" s="38"/>
      <c r="AB88" s="38"/>
      <c r="AC88" s="38"/>
      <c r="AD88" s="38"/>
      <c r="AE88" s="38"/>
    </row>
    <row r="89" s="2" customFormat="1" ht="15.15" customHeight="1">
      <c r="A89" s="38"/>
      <c r="B89" s="39"/>
      <c r="C89" s="32" t="s">
        <v>29</v>
      </c>
      <c r="D89" s="40"/>
      <c r="E89" s="40"/>
      <c r="F89" s="27" t="str">
        <f>IF(E20="","",E20)</f>
        <v>Vyplň údaj</v>
      </c>
      <c r="G89" s="40"/>
      <c r="H89" s="40"/>
      <c r="I89" s="149" t="s">
        <v>34</v>
      </c>
      <c r="J89" s="36" t="str">
        <f>E26</f>
        <v xml:space="preserve"> </v>
      </c>
      <c r="K89" s="40"/>
      <c r="L89" s="147"/>
      <c r="S89" s="38"/>
      <c r="T89" s="38"/>
      <c r="U89" s="38"/>
      <c r="V89" s="38"/>
      <c r="W89" s="38"/>
      <c r="X89" s="38"/>
      <c r="Y89" s="38"/>
      <c r="Z89" s="38"/>
      <c r="AA89" s="38"/>
      <c r="AB89" s="38"/>
      <c r="AC89" s="38"/>
      <c r="AD89" s="38"/>
      <c r="AE89" s="38"/>
    </row>
    <row r="90" s="2" customFormat="1" ht="10.32" customHeight="1">
      <c r="A90" s="38"/>
      <c r="B90" s="39"/>
      <c r="C90" s="40"/>
      <c r="D90" s="40"/>
      <c r="E90" s="40"/>
      <c r="F90" s="40"/>
      <c r="G90" s="40"/>
      <c r="H90" s="40"/>
      <c r="I90" s="146"/>
      <c r="J90" s="40"/>
      <c r="K90" s="40"/>
      <c r="L90" s="147"/>
      <c r="S90" s="38"/>
      <c r="T90" s="38"/>
      <c r="U90" s="38"/>
      <c r="V90" s="38"/>
      <c r="W90" s="38"/>
      <c r="X90" s="38"/>
      <c r="Y90" s="38"/>
      <c r="Z90" s="38"/>
      <c r="AA90" s="38"/>
      <c r="AB90" s="38"/>
      <c r="AC90" s="38"/>
      <c r="AD90" s="38"/>
      <c r="AE90" s="38"/>
    </row>
    <row r="91" s="11" customFormat="1" ht="29.28" customHeight="1">
      <c r="A91" s="198"/>
      <c r="B91" s="199"/>
      <c r="C91" s="200" t="s">
        <v>127</v>
      </c>
      <c r="D91" s="201" t="s">
        <v>57</v>
      </c>
      <c r="E91" s="201" t="s">
        <v>53</v>
      </c>
      <c r="F91" s="201" t="s">
        <v>54</v>
      </c>
      <c r="G91" s="201" t="s">
        <v>128</v>
      </c>
      <c r="H91" s="201" t="s">
        <v>129</v>
      </c>
      <c r="I91" s="202" t="s">
        <v>130</v>
      </c>
      <c r="J91" s="201" t="s">
        <v>115</v>
      </c>
      <c r="K91" s="203" t="s">
        <v>131</v>
      </c>
      <c r="L91" s="204"/>
      <c r="M91" s="92" t="s">
        <v>19</v>
      </c>
      <c r="N91" s="93" t="s">
        <v>42</v>
      </c>
      <c r="O91" s="93" t="s">
        <v>132</v>
      </c>
      <c r="P91" s="93" t="s">
        <v>133</v>
      </c>
      <c r="Q91" s="93" t="s">
        <v>134</v>
      </c>
      <c r="R91" s="93" t="s">
        <v>135</v>
      </c>
      <c r="S91" s="93" t="s">
        <v>136</v>
      </c>
      <c r="T91" s="94" t="s">
        <v>137</v>
      </c>
      <c r="U91" s="198"/>
      <c r="V91" s="198"/>
      <c r="W91" s="198"/>
      <c r="X91" s="198"/>
      <c r="Y91" s="198"/>
      <c r="Z91" s="198"/>
      <c r="AA91" s="198"/>
      <c r="AB91" s="198"/>
      <c r="AC91" s="198"/>
      <c r="AD91" s="198"/>
      <c r="AE91" s="198"/>
    </row>
    <row r="92" s="2" customFormat="1" ht="22.8" customHeight="1">
      <c r="A92" s="38"/>
      <c r="B92" s="39"/>
      <c r="C92" s="99" t="s">
        <v>138</v>
      </c>
      <c r="D92" s="40"/>
      <c r="E92" s="40"/>
      <c r="F92" s="40"/>
      <c r="G92" s="40"/>
      <c r="H92" s="40"/>
      <c r="I92" s="146"/>
      <c r="J92" s="205">
        <f>BK92</f>
        <v>0</v>
      </c>
      <c r="K92" s="40"/>
      <c r="L92" s="44"/>
      <c r="M92" s="95"/>
      <c r="N92" s="206"/>
      <c r="O92" s="96"/>
      <c r="P92" s="207">
        <f>P93+P126</f>
        <v>0</v>
      </c>
      <c r="Q92" s="96"/>
      <c r="R92" s="207">
        <f>R93+R126</f>
        <v>0.44351399999999996</v>
      </c>
      <c r="S92" s="96"/>
      <c r="T92" s="208">
        <f>T93+T126</f>
        <v>0.11199999999999999</v>
      </c>
      <c r="U92" s="38"/>
      <c r="V92" s="38"/>
      <c r="W92" s="38"/>
      <c r="X92" s="38"/>
      <c r="Y92" s="38"/>
      <c r="Z92" s="38"/>
      <c r="AA92" s="38"/>
      <c r="AB92" s="38"/>
      <c r="AC92" s="38"/>
      <c r="AD92" s="38"/>
      <c r="AE92" s="38"/>
      <c r="AT92" s="17" t="s">
        <v>71</v>
      </c>
      <c r="AU92" s="17" t="s">
        <v>116</v>
      </c>
      <c r="BK92" s="209">
        <f>BK93+BK126</f>
        <v>0</v>
      </c>
    </row>
    <row r="93" s="12" customFormat="1" ht="25.92" customHeight="1">
      <c r="A93" s="12"/>
      <c r="B93" s="210"/>
      <c r="C93" s="211"/>
      <c r="D93" s="212" t="s">
        <v>71</v>
      </c>
      <c r="E93" s="213" t="s">
        <v>139</v>
      </c>
      <c r="F93" s="213" t="s">
        <v>140</v>
      </c>
      <c r="G93" s="211"/>
      <c r="H93" s="211"/>
      <c r="I93" s="214"/>
      <c r="J93" s="215">
        <f>BK93</f>
        <v>0</v>
      </c>
      <c r="K93" s="211"/>
      <c r="L93" s="216"/>
      <c r="M93" s="217"/>
      <c r="N93" s="218"/>
      <c r="O93" s="218"/>
      <c r="P93" s="219">
        <f>P94+P101+P113+P123</f>
        <v>0</v>
      </c>
      <c r="Q93" s="218"/>
      <c r="R93" s="219">
        <f>R94+R101+R113+R123</f>
        <v>0.43581399999999998</v>
      </c>
      <c r="S93" s="218"/>
      <c r="T93" s="220">
        <f>T94+T101+T113+T123</f>
        <v>0.096999999999999989</v>
      </c>
      <c r="U93" s="12"/>
      <c r="V93" s="12"/>
      <c r="W93" s="12"/>
      <c r="X93" s="12"/>
      <c r="Y93" s="12"/>
      <c r="Z93" s="12"/>
      <c r="AA93" s="12"/>
      <c r="AB93" s="12"/>
      <c r="AC93" s="12"/>
      <c r="AD93" s="12"/>
      <c r="AE93" s="12"/>
      <c r="AR93" s="221" t="s">
        <v>79</v>
      </c>
      <c r="AT93" s="222" t="s">
        <v>71</v>
      </c>
      <c r="AU93" s="222" t="s">
        <v>72</v>
      </c>
      <c r="AY93" s="221" t="s">
        <v>141</v>
      </c>
      <c r="BK93" s="223">
        <f>BK94+BK101+BK113+BK123</f>
        <v>0</v>
      </c>
    </row>
    <row r="94" s="12" customFormat="1" ht="22.8" customHeight="1">
      <c r="A94" s="12"/>
      <c r="B94" s="210"/>
      <c r="C94" s="211"/>
      <c r="D94" s="212" t="s">
        <v>71</v>
      </c>
      <c r="E94" s="224" t="s">
        <v>168</v>
      </c>
      <c r="F94" s="224" t="s">
        <v>169</v>
      </c>
      <c r="G94" s="211"/>
      <c r="H94" s="211"/>
      <c r="I94" s="214"/>
      <c r="J94" s="225">
        <f>BK94</f>
        <v>0</v>
      </c>
      <c r="K94" s="211"/>
      <c r="L94" s="216"/>
      <c r="M94" s="217"/>
      <c r="N94" s="218"/>
      <c r="O94" s="218"/>
      <c r="P94" s="219">
        <f>SUM(P95:P100)</f>
        <v>0</v>
      </c>
      <c r="Q94" s="218"/>
      <c r="R94" s="219">
        <f>SUM(R95:R100)</f>
        <v>0.4284</v>
      </c>
      <c r="S94" s="218"/>
      <c r="T94" s="220">
        <f>SUM(T95:T100)</f>
        <v>0</v>
      </c>
      <c r="U94" s="12"/>
      <c r="V94" s="12"/>
      <c r="W94" s="12"/>
      <c r="X94" s="12"/>
      <c r="Y94" s="12"/>
      <c r="Z94" s="12"/>
      <c r="AA94" s="12"/>
      <c r="AB94" s="12"/>
      <c r="AC94" s="12"/>
      <c r="AD94" s="12"/>
      <c r="AE94" s="12"/>
      <c r="AR94" s="221" t="s">
        <v>79</v>
      </c>
      <c r="AT94" s="222" t="s">
        <v>71</v>
      </c>
      <c r="AU94" s="222" t="s">
        <v>79</v>
      </c>
      <c r="AY94" s="221" t="s">
        <v>141</v>
      </c>
      <c r="BK94" s="223">
        <f>SUM(BK95:BK100)</f>
        <v>0</v>
      </c>
    </row>
    <row r="95" s="2" customFormat="1" ht="24" customHeight="1">
      <c r="A95" s="38"/>
      <c r="B95" s="39"/>
      <c r="C95" s="226" t="s">
        <v>79</v>
      </c>
      <c r="D95" s="226" t="s">
        <v>144</v>
      </c>
      <c r="E95" s="227" t="s">
        <v>331</v>
      </c>
      <c r="F95" s="228" t="s">
        <v>332</v>
      </c>
      <c r="G95" s="229" t="s">
        <v>172</v>
      </c>
      <c r="H95" s="230">
        <v>10</v>
      </c>
      <c r="I95" s="231"/>
      <c r="J95" s="232">
        <f>ROUND(I95*H95,2)</f>
        <v>0</v>
      </c>
      <c r="K95" s="228" t="s">
        <v>148</v>
      </c>
      <c r="L95" s="44"/>
      <c r="M95" s="233" t="s">
        <v>19</v>
      </c>
      <c r="N95" s="234" t="s">
        <v>43</v>
      </c>
      <c r="O95" s="84"/>
      <c r="P95" s="235">
        <f>O95*H95</f>
        <v>0</v>
      </c>
      <c r="Q95" s="235">
        <v>0.010200000000000001</v>
      </c>
      <c r="R95" s="235">
        <f>Q95*H95</f>
        <v>0.10200000000000001</v>
      </c>
      <c r="S95" s="235">
        <v>0</v>
      </c>
      <c r="T95" s="236">
        <f>S95*H95</f>
        <v>0</v>
      </c>
      <c r="U95" s="38"/>
      <c r="V95" s="38"/>
      <c r="W95" s="38"/>
      <c r="X95" s="38"/>
      <c r="Y95" s="38"/>
      <c r="Z95" s="38"/>
      <c r="AA95" s="38"/>
      <c r="AB95" s="38"/>
      <c r="AC95" s="38"/>
      <c r="AD95" s="38"/>
      <c r="AE95" s="38"/>
      <c r="AR95" s="237" t="s">
        <v>149</v>
      </c>
      <c r="AT95" s="237" t="s">
        <v>144</v>
      </c>
      <c r="AU95" s="237" t="s">
        <v>81</v>
      </c>
      <c r="AY95" s="17" t="s">
        <v>141</v>
      </c>
      <c r="BE95" s="238">
        <f>IF(N95="základní",J95,0)</f>
        <v>0</v>
      </c>
      <c r="BF95" s="238">
        <f>IF(N95="snížená",J95,0)</f>
        <v>0</v>
      </c>
      <c r="BG95" s="238">
        <f>IF(N95="zákl. přenesená",J95,0)</f>
        <v>0</v>
      </c>
      <c r="BH95" s="238">
        <f>IF(N95="sníž. přenesená",J95,0)</f>
        <v>0</v>
      </c>
      <c r="BI95" s="238">
        <f>IF(N95="nulová",J95,0)</f>
        <v>0</v>
      </c>
      <c r="BJ95" s="17" t="s">
        <v>79</v>
      </c>
      <c r="BK95" s="238">
        <f>ROUND(I95*H95,2)</f>
        <v>0</v>
      </c>
      <c r="BL95" s="17" t="s">
        <v>149</v>
      </c>
      <c r="BM95" s="237" t="s">
        <v>333</v>
      </c>
    </row>
    <row r="96" s="2" customFormat="1" ht="24" customHeight="1">
      <c r="A96" s="38"/>
      <c r="B96" s="39"/>
      <c r="C96" s="226" t="s">
        <v>81</v>
      </c>
      <c r="D96" s="226" t="s">
        <v>144</v>
      </c>
      <c r="E96" s="227" t="s">
        <v>334</v>
      </c>
      <c r="F96" s="228" t="s">
        <v>335</v>
      </c>
      <c r="G96" s="229" t="s">
        <v>172</v>
      </c>
      <c r="H96" s="230">
        <v>32</v>
      </c>
      <c r="I96" s="231"/>
      <c r="J96" s="232">
        <f>ROUND(I96*H96,2)</f>
        <v>0</v>
      </c>
      <c r="K96" s="228" t="s">
        <v>148</v>
      </c>
      <c r="L96" s="44"/>
      <c r="M96" s="233" t="s">
        <v>19</v>
      </c>
      <c r="N96" s="234" t="s">
        <v>43</v>
      </c>
      <c r="O96" s="84"/>
      <c r="P96" s="235">
        <f>O96*H96</f>
        <v>0</v>
      </c>
      <c r="Q96" s="235">
        <v>0.010200000000000001</v>
      </c>
      <c r="R96" s="235">
        <f>Q96*H96</f>
        <v>0.32640000000000002</v>
      </c>
      <c r="S96" s="235">
        <v>0</v>
      </c>
      <c r="T96" s="236">
        <f>S96*H96</f>
        <v>0</v>
      </c>
      <c r="U96" s="38"/>
      <c r="V96" s="38"/>
      <c r="W96" s="38"/>
      <c r="X96" s="38"/>
      <c r="Y96" s="38"/>
      <c r="Z96" s="38"/>
      <c r="AA96" s="38"/>
      <c r="AB96" s="38"/>
      <c r="AC96" s="38"/>
      <c r="AD96" s="38"/>
      <c r="AE96" s="38"/>
      <c r="AR96" s="237" t="s">
        <v>149</v>
      </c>
      <c r="AT96" s="237" t="s">
        <v>144</v>
      </c>
      <c r="AU96" s="237" t="s">
        <v>81</v>
      </c>
      <c r="AY96" s="17" t="s">
        <v>141</v>
      </c>
      <c r="BE96" s="238">
        <f>IF(N96="základní",J96,0)</f>
        <v>0</v>
      </c>
      <c r="BF96" s="238">
        <f>IF(N96="snížená",J96,0)</f>
        <v>0</v>
      </c>
      <c r="BG96" s="238">
        <f>IF(N96="zákl. přenesená",J96,0)</f>
        <v>0</v>
      </c>
      <c r="BH96" s="238">
        <f>IF(N96="sníž. přenesená",J96,0)</f>
        <v>0</v>
      </c>
      <c r="BI96" s="238">
        <f>IF(N96="nulová",J96,0)</f>
        <v>0</v>
      </c>
      <c r="BJ96" s="17" t="s">
        <v>79</v>
      </c>
      <c r="BK96" s="238">
        <f>ROUND(I96*H96,2)</f>
        <v>0</v>
      </c>
      <c r="BL96" s="17" t="s">
        <v>149</v>
      </c>
      <c r="BM96" s="237" t="s">
        <v>336</v>
      </c>
    </row>
    <row r="97" s="13" customFormat="1">
      <c r="A97" s="13"/>
      <c r="B97" s="239"/>
      <c r="C97" s="240"/>
      <c r="D97" s="241" t="s">
        <v>151</v>
      </c>
      <c r="E97" s="242" t="s">
        <v>19</v>
      </c>
      <c r="F97" s="243" t="s">
        <v>337</v>
      </c>
      <c r="G97" s="240"/>
      <c r="H97" s="244">
        <v>4</v>
      </c>
      <c r="I97" s="245"/>
      <c r="J97" s="240"/>
      <c r="K97" s="240"/>
      <c r="L97" s="246"/>
      <c r="M97" s="247"/>
      <c r="N97" s="248"/>
      <c r="O97" s="248"/>
      <c r="P97" s="248"/>
      <c r="Q97" s="248"/>
      <c r="R97" s="248"/>
      <c r="S97" s="248"/>
      <c r="T97" s="249"/>
      <c r="U97" s="13"/>
      <c r="V97" s="13"/>
      <c r="W97" s="13"/>
      <c r="X97" s="13"/>
      <c r="Y97" s="13"/>
      <c r="Z97" s="13"/>
      <c r="AA97" s="13"/>
      <c r="AB97" s="13"/>
      <c r="AC97" s="13"/>
      <c r="AD97" s="13"/>
      <c r="AE97" s="13"/>
      <c r="AT97" s="250" t="s">
        <v>151</v>
      </c>
      <c r="AU97" s="250" t="s">
        <v>81</v>
      </c>
      <c r="AV97" s="13" t="s">
        <v>81</v>
      </c>
      <c r="AW97" s="13" t="s">
        <v>33</v>
      </c>
      <c r="AX97" s="13" t="s">
        <v>72</v>
      </c>
      <c r="AY97" s="250" t="s">
        <v>141</v>
      </c>
    </row>
    <row r="98" s="13" customFormat="1">
      <c r="A98" s="13"/>
      <c r="B98" s="239"/>
      <c r="C98" s="240"/>
      <c r="D98" s="241" t="s">
        <v>151</v>
      </c>
      <c r="E98" s="242" t="s">
        <v>19</v>
      </c>
      <c r="F98" s="243" t="s">
        <v>337</v>
      </c>
      <c r="G98" s="240"/>
      <c r="H98" s="244">
        <v>4</v>
      </c>
      <c r="I98" s="245"/>
      <c r="J98" s="240"/>
      <c r="K98" s="240"/>
      <c r="L98" s="246"/>
      <c r="M98" s="247"/>
      <c r="N98" s="248"/>
      <c r="O98" s="248"/>
      <c r="P98" s="248"/>
      <c r="Q98" s="248"/>
      <c r="R98" s="248"/>
      <c r="S98" s="248"/>
      <c r="T98" s="249"/>
      <c r="U98" s="13"/>
      <c r="V98" s="13"/>
      <c r="W98" s="13"/>
      <c r="X98" s="13"/>
      <c r="Y98" s="13"/>
      <c r="Z98" s="13"/>
      <c r="AA98" s="13"/>
      <c r="AB98" s="13"/>
      <c r="AC98" s="13"/>
      <c r="AD98" s="13"/>
      <c r="AE98" s="13"/>
      <c r="AT98" s="250" t="s">
        <v>151</v>
      </c>
      <c r="AU98" s="250" t="s">
        <v>81</v>
      </c>
      <c r="AV98" s="13" t="s">
        <v>81</v>
      </c>
      <c r="AW98" s="13" t="s">
        <v>33</v>
      </c>
      <c r="AX98" s="13" t="s">
        <v>72</v>
      </c>
      <c r="AY98" s="250" t="s">
        <v>141</v>
      </c>
    </row>
    <row r="99" s="13" customFormat="1">
      <c r="A99" s="13"/>
      <c r="B99" s="239"/>
      <c r="C99" s="240"/>
      <c r="D99" s="241" t="s">
        <v>151</v>
      </c>
      <c r="E99" s="242" t="s">
        <v>19</v>
      </c>
      <c r="F99" s="243" t="s">
        <v>338</v>
      </c>
      <c r="G99" s="240"/>
      <c r="H99" s="244">
        <v>24</v>
      </c>
      <c r="I99" s="245"/>
      <c r="J99" s="240"/>
      <c r="K99" s="240"/>
      <c r="L99" s="246"/>
      <c r="M99" s="247"/>
      <c r="N99" s="248"/>
      <c r="O99" s="248"/>
      <c r="P99" s="248"/>
      <c r="Q99" s="248"/>
      <c r="R99" s="248"/>
      <c r="S99" s="248"/>
      <c r="T99" s="249"/>
      <c r="U99" s="13"/>
      <c r="V99" s="13"/>
      <c r="W99" s="13"/>
      <c r="X99" s="13"/>
      <c r="Y99" s="13"/>
      <c r="Z99" s="13"/>
      <c r="AA99" s="13"/>
      <c r="AB99" s="13"/>
      <c r="AC99" s="13"/>
      <c r="AD99" s="13"/>
      <c r="AE99" s="13"/>
      <c r="AT99" s="250" t="s">
        <v>151</v>
      </c>
      <c r="AU99" s="250" t="s">
        <v>81</v>
      </c>
      <c r="AV99" s="13" t="s">
        <v>81</v>
      </c>
      <c r="AW99" s="13" t="s">
        <v>33</v>
      </c>
      <c r="AX99" s="13" t="s">
        <v>72</v>
      </c>
      <c r="AY99" s="250" t="s">
        <v>141</v>
      </c>
    </row>
    <row r="100" s="14" customFormat="1">
      <c r="A100" s="14"/>
      <c r="B100" s="251"/>
      <c r="C100" s="252"/>
      <c r="D100" s="241" t="s">
        <v>151</v>
      </c>
      <c r="E100" s="253" t="s">
        <v>19</v>
      </c>
      <c r="F100" s="254" t="s">
        <v>176</v>
      </c>
      <c r="G100" s="252"/>
      <c r="H100" s="255">
        <v>32</v>
      </c>
      <c r="I100" s="256"/>
      <c r="J100" s="252"/>
      <c r="K100" s="252"/>
      <c r="L100" s="257"/>
      <c r="M100" s="258"/>
      <c r="N100" s="259"/>
      <c r="O100" s="259"/>
      <c r="P100" s="259"/>
      <c r="Q100" s="259"/>
      <c r="R100" s="259"/>
      <c r="S100" s="259"/>
      <c r="T100" s="260"/>
      <c r="U100" s="14"/>
      <c r="V100" s="14"/>
      <c r="W100" s="14"/>
      <c r="X100" s="14"/>
      <c r="Y100" s="14"/>
      <c r="Z100" s="14"/>
      <c r="AA100" s="14"/>
      <c r="AB100" s="14"/>
      <c r="AC100" s="14"/>
      <c r="AD100" s="14"/>
      <c r="AE100" s="14"/>
      <c r="AT100" s="261" t="s">
        <v>151</v>
      </c>
      <c r="AU100" s="261" t="s">
        <v>81</v>
      </c>
      <c r="AV100" s="14" t="s">
        <v>149</v>
      </c>
      <c r="AW100" s="14" t="s">
        <v>33</v>
      </c>
      <c r="AX100" s="14" t="s">
        <v>79</v>
      </c>
      <c r="AY100" s="261" t="s">
        <v>141</v>
      </c>
    </row>
    <row r="101" s="12" customFormat="1" ht="22.8" customHeight="1">
      <c r="A101" s="12"/>
      <c r="B101" s="210"/>
      <c r="C101" s="211"/>
      <c r="D101" s="212" t="s">
        <v>71</v>
      </c>
      <c r="E101" s="224" t="s">
        <v>191</v>
      </c>
      <c r="F101" s="224" t="s">
        <v>192</v>
      </c>
      <c r="G101" s="211"/>
      <c r="H101" s="211"/>
      <c r="I101" s="214"/>
      <c r="J101" s="225">
        <f>BK101</f>
        <v>0</v>
      </c>
      <c r="K101" s="211"/>
      <c r="L101" s="216"/>
      <c r="M101" s="217"/>
      <c r="N101" s="218"/>
      <c r="O101" s="218"/>
      <c r="P101" s="219">
        <f>SUM(P102:P112)</f>
        <v>0</v>
      </c>
      <c r="Q101" s="218"/>
      <c r="R101" s="219">
        <f>SUM(R102:R112)</f>
        <v>0.0074140000000000005</v>
      </c>
      <c r="S101" s="218"/>
      <c r="T101" s="220">
        <f>SUM(T102:T112)</f>
        <v>0.096999999999999989</v>
      </c>
      <c r="U101" s="12"/>
      <c r="V101" s="12"/>
      <c r="W101" s="12"/>
      <c r="X101" s="12"/>
      <c r="Y101" s="12"/>
      <c r="Z101" s="12"/>
      <c r="AA101" s="12"/>
      <c r="AB101" s="12"/>
      <c r="AC101" s="12"/>
      <c r="AD101" s="12"/>
      <c r="AE101" s="12"/>
      <c r="AR101" s="221" t="s">
        <v>79</v>
      </c>
      <c r="AT101" s="222" t="s">
        <v>71</v>
      </c>
      <c r="AU101" s="222" t="s">
        <v>79</v>
      </c>
      <c r="AY101" s="221" t="s">
        <v>141</v>
      </c>
      <c r="BK101" s="223">
        <f>SUM(BK102:BK112)</f>
        <v>0</v>
      </c>
    </row>
    <row r="102" s="2" customFormat="1" ht="24" customHeight="1">
      <c r="A102" s="38"/>
      <c r="B102" s="39"/>
      <c r="C102" s="226" t="s">
        <v>142</v>
      </c>
      <c r="D102" s="226" t="s">
        <v>144</v>
      </c>
      <c r="E102" s="227" t="s">
        <v>339</v>
      </c>
      <c r="F102" s="228" t="s">
        <v>340</v>
      </c>
      <c r="G102" s="229" t="s">
        <v>187</v>
      </c>
      <c r="H102" s="230">
        <v>40</v>
      </c>
      <c r="I102" s="231"/>
      <c r="J102" s="232">
        <f>ROUND(I102*H102,2)</f>
        <v>0</v>
      </c>
      <c r="K102" s="228" t="s">
        <v>148</v>
      </c>
      <c r="L102" s="44"/>
      <c r="M102" s="233" t="s">
        <v>19</v>
      </c>
      <c r="N102" s="234" t="s">
        <v>43</v>
      </c>
      <c r="O102" s="84"/>
      <c r="P102" s="235">
        <f>O102*H102</f>
        <v>0</v>
      </c>
      <c r="Q102" s="235">
        <v>4.0000000000000003E-05</v>
      </c>
      <c r="R102" s="235">
        <f>Q102*H102</f>
        <v>0.0016000000000000001</v>
      </c>
      <c r="S102" s="235">
        <v>0</v>
      </c>
      <c r="T102" s="236">
        <f>S102*H102</f>
        <v>0</v>
      </c>
      <c r="U102" s="38"/>
      <c r="V102" s="38"/>
      <c r="W102" s="38"/>
      <c r="X102" s="38"/>
      <c r="Y102" s="38"/>
      <c r="Z102" s="38"/>
      <c r="AA102" s="38"/>
      <c r="AB102" s="38"/>
      <c r="AC102" s="38"/>
      <c r="AD102" s="38"/>
      <c r="AE102" s="38"/>
      <c r="AR102" s="237" t="s">
        <v>149</v>
      </c>
      <c r="AT102" s="237" t="s">
        <v>144</v>
      </c>
      <c r="AU102" s="237" t="s">
        <v>81</v>
      </c>
      <c r="AY102" s="17" t="s">
        <v>141</v>
      </c>
      <c r="BE102" s="238">
        <f>IF(N102="základní",J102,0)</f>
        <v>0</v>
      </c>
      <c r="BF102" s="238">
        <f>IF(N102="snížená",J102,0)</f>
        <v>0</v>
      </c>
      <c r="BG102" s="238">
        <f>IF(N102="zákl. přenesená",J102,0)</f>
        <v>0</v>
      </c>
      <c r="BH102" s="238">
        <f>IF(N102="sníž. přenesená",J102,0)</f>
        <v>0</v>
      </c>
      <c r="BI102" s="238">
        <f>IF(N102="nulová",J102,0)</f>
        <v>0</v>
      </c>
      <c r="BJ102" s="17" t="s">
        <v>79</v>
      </c>
      <c r="BK102" s="238">
        <f>ROUND(I102*H102,2)</f>
        <v>0</v>
      </c>
      <c r="BL102" s="17" t="s">
        <v>149</v>
      </c>
      <c r="BM102" s="237" t="s">
        <v>341</v>
      </c>
    </row>
    <row r="103" s="2" customFormat="1">
      <c r="A103" s="38"/>
      <c r="B103" s="39"/>
      <c r="C103" s="40"/>
      <c r="D103" s="241" t="s">
        <v>159</v>
      </c>
      <c r="E103" s="40"/>
      <c r="F103" s="262" t="s">
        <v>201</v>
      </c>
      <c r="G103" s="40"/>
      <c r="H103" s="40"/>
      <c r="I103" s="146"/>
      <c r="J103" s="40"/>
      <c r="K103" s="40"/>
      <c r="L103" s="44"/>
      <c r="M103" s="263"/>
      <c r="N103" s="264"/>
      <c r="O103" s="84"/>
      <c r="P103" s="84"/>
      <c r="Q103" s="84"/>
      <c r="R103" s="84"/>
      <c r="S103" s="84"/>
      <c r="T103" s="85"/>
      <c r="U103" s="38"/>
      <c r="V103" s="38"/>
      <c r="W103" s="38"/>
      <c r="X103" s="38"/>
      <c r="Y103" s="38"/>
      <c r="Z103" s="38"/>
      <c r="AA103" s="38"/>
      <c r="AB103" s="38"/>
      <c r="AC103" s="38"/>
      <c r="AD103" s="38"/>
      <c r="AE103" s="38"/>
      <c r="AT103" s="17" t="s">
        <v>159</v>
      </c>
      <c r="AU103" s="17" t="s">
        <v>81</v>
      </c>
    </row>
    <row r="104" s="2" customFormat="1" ht="24" customHeight="1">
      <c r="A104" s="38"/>
      <c r="B104" s="39"/>
      <c r="C104" s="226" t="s">
        <v>149</v>
      </c>
      <c r="D104" s="226" t="s">
        <v>144</v>
      </c>
      <c r="E104" s="227" t="s">
        <v>342</v>
      </c>
      <c r="F104" s="228" t="s">
        <v>343</v>
      </c>
      <c r="G104" s="229" t="s">
        <v>180</v>
      </c>
      <c r="H104" s="230">
        <v>4.0999999999999996</v>
      </c>
      <c r="I104" s="231"/>
      <c r="J104" s="232">
        <f>ROUND(I104*H104,2)</f>
        <v>0</v>
      </c>
      <c r="K104" s="228" t="s">
        <v>148</v>
      </c>
      <c r="L104" s="44"/>
      <c r="M104" s="233" t="s">
        <v>19</v>
      </c>
      <c r="N104" s="234" t="s">
        <v>43</v>
      </c>
      <c r="O104" s="84"/>
      <c r="P104" s="235">
        <f>O104*H104</f>
        <v>0</v>
      </c>
      <c r="Q104" s="235">
        <v>0.00084000000000000003</v>
      </c>
      <c r="R104" s="235">
        <f>Q104*H104</f>
        <v>0.003444</v>
      </c>
      <c r="S104" s="235">
        <v>0.02</v>
      </c>
      <c r="T104" s="236">
        <f>S104*H104</f>
        <v>0.08199999999999999</v>
      </c>
      <c r="U104" s="38"/>
      <c r="V104" s="38"/>
      <c r="W104" s="38"/>
      <c r="X104" s="38"/>
      <c r="Y104" s="38"/>
      <c r="Z104" s="38"/>
      <c r="AA104" s="38"/>
      <c r="AB104" s="38"/>
      <c r="AC104" s="38"/>
      <c r="AD104" s="38"/>
      <c r="AE104" s="38"/>
      <c r="AR104" s="237" t="s">
        <v>149</v>
      </c>
      <c r="AT104" s="237" t="s">
        <v>144</v>
      </c>
      <c r="AU104" s="237" t="s">
        <v>81</v>
      </c>
      <c r="AY104" s="17" t="s">
        <v>141</v>
      </c>
      <c r="BE104" s="238">
        <f>IF(N104="základní",J104,0)</f>
        <v>0</v>
      </c>
      <c r="BF104" s="238">
        <f>IF(N104="snížená",J104,0)</f>
        <v>0</v>
      </c>
      <c r="BG104" s="238">
        <f>IF(N104="zákl. přenesená",J104,0)</f>
        <v>0</v>
      </c>
      <c r="BH104" s="238">
        <f>IF(N104="sníž. přenesená",J104,0)</f>
        <v>0</v>
      </c>
      <c r="BI104" s="238">
        <f>IF(N104="nulová",J104,0)</f>
        <v>0</v>
      </c>
      <c r="BJ104" s="17" t="s">
        <v>79</v>
      </c>
      <c r="BK104" s="238">
        <f>ROUND(I104*H104,2)</f>
        <v>0</v>
      </c>
      <c r="BL104" s="17" t="s">
        <v>149</v>
      </c>
      <c r="BM104" s="237" t="s">
        <v>344</v>
      </c>
    </row>
    <row r="105" s="2" customFormat="1">
      <c r="A105" s="38"/>
      <c r="B105" s="39"/>
      <c r="C105" s="40"/>
      <c r="D105" s="241" t="s">
        <v>159</v>
      </c>
      <c r="E105" s="40"/>
      <c r="F105" s="262" t="s">
        <v>217</v>
      </c>
      <c r="G105" s="40"/>
      <c r="H105" s="40"/>
      <c r="I105" s="146"/>
      <c r="J105" s="40"/>
      <c r="K105" s="40"/>
      <c r="L105" s="44"/>
      <c r="M105" s="263"/>
      <c r="N105" s="264"/>
      <c r="O105" s="84"/>
      <c r="P105" s="84"/>
      <c r="Q105" s="84"/>
      <c r="R105" s="84"/>
      <c r="S105" s="84"/>
      <c r="T105" s="85"/>
      <c r="U105" s="38"/>
      <c r="V105" s="38"/>
      <c r="W105" s="38"/>
      <c r="X105" s="38"/>
      <c r="Y105" s="38"/>
      <c r="Z105" s="38"/>
      <c r="AA105" s="38"/>
      <c r="AB105" s="38"/>
      <c r="AC105" s="38"/>
      <c r="AD105" s="38"/>
      <c r="AE105" s="38"/>
      <c r="AT105" s="17" t="s">
        <v>159</v>
      </c>
      <c r="AU105" s="17" t="s">
        <v>81</v>
      </c>
    </row>
    <row r="106" s="13" customFormat="1">
      <c r="A106" s="13"/>
      <c r="B106" s="239"/>
      <c r="C106" s="240"/>
      <c r="D106" s="241" t="s">
        <v>151</v>
      </c>
      <c r="E106" s="242" t="s">
        <v>19</v>
      </c>
      <c r="F106" s="243" t="s">
        <v>345</v>
      </c>
      <c r="G106" s="240"/>
      <c r="H106" s="244">
        <v>1.8</v>
      </c>
      <c r="I106" s="245"/>
      <c r="J106" s="240"/>
      <c r="K106" s="240"/>
      <c r="L106" s="246"/>
      <c r="M106" s="247"/>
      <c r="N106" s="248"/>
      <c r="O106" s="248"/>
      <c r="P106" s="248"/>
      <c r="Q106" s="248"/>
      <c r="R106" s="248"/>
      <c r="S106" s="248"/>
      <c r="T106" s="249"/>
      <c r="U106" s="13"/>
      <c r="V106" s="13"/>
      <c r="W106" s="13"/>
      <c r="X106" s="13"/>
      <c r="Y106" s="13"/>
      <c r="Z106" s="13"/>
      <c r="AA106" s="13"/>
      <c r="AB106" s="13"/>
      <c r="AC106" s="13"/>
      <c r="AD106" s="13"/>
      <c r="AE106" s="13"/>
      <c r="AT106" s="250" t="s">
        <v>151</v>
      </c>
      <c r="AU106" s="250" t="s">
        <v>81</v>
      </c>
      <c r="AV106" s="13" t="s">
        <v>81</v>
      </c>
      <c r="AW106" s="13" t="s">
        <v>33</v>
      </c>
      <c r="AX106" s="13" t="s">
        <v>72</v>
      </c>
      <c r="AY106" s="250" t="s">
        <v>141</v>
      </c>
    </row>
    <row r="107" s="13" customFormat="1">
      <c r="A107" s="13"/>
      <c r="B107" s="239"/>
      <c r="C107" s="240"/>
      <c r="D107" s="241" t="s">
        <v>151</v>
      </c>
      <c r="E107" s="242" t="s">
        <v>19</v>
      </c>
      <c r="F107" s="243" t="s">
        <v>346</v>
      </c>
      <c r="G107" s="240"/>
      <c r="H107" s="244">
        <v>0.5</v>
      </c>
      <c r="I107" s="245"/>
      <c r="J107" s="240"/>
      <c r="K107" s="240"/>
      <c r="L107" s="246"/>
      <c r="M107" s="247"/>
      <c r="N107" s="248"/>
      <c r="O107" s="248"/>
      <c r="P107" s="248"/>
      <c r="Q107" s="248"/>
      <c r="R107" s="248"/>
      <c r="S107" s="248"/>
      <c r="T107" s="249"/>
      <c r="U107" s="13"/>
      <c r="V107" s="13"/>
      <c r="W107" s="13"/>
      <c r="X107" s="13"/>
      <c r="Y107" s="13"/>
      <c r="Z107" s="13"/>
      <c r="AA107" s="13"/>
      <c r="AB107" s="13"/>
      <c r="AC107" s="13"/>
      <c r="AD107" s="13"/>
      <c r="AE107" s="13"/>
      <c r="AT107" s="250" t="s">
        <v>151</v>
      </c>
      <c r="AU107" s="250" t="s">
        <v>81</v>
      </c>
      <c r="AV107" s="13" t="s">
        <v>81</v>
      </c>
      <c r="AW107" s="13" t="s">
        <v>33</v>
      </c>
      <c r="AX107" s="13" t="s">
        <v>72</v>
      </c>
      <c r="AY107" s="250" t="s">
        <v>141</v>
      </c>
    </row>
    <row r="108" s="13" customFormat="1">
      <c r="A108" s="13"/>
      <c r="B108" s="239"/>
      <c r="C108" s="240"/>
      <c r="D108" s="241" t="s">
        <v>151</v>
      </c>
      <c r="E108" s="242" t="s">
        <v>19</v>
      </c>
      <c r="F108" s="243" t="s">
        <v>347</v>
      </c>
      <c r="G108" s="240"/>
      <c r="H108" s="244">
        <v>1.8</v>
      </c>
      <c r="I108" s="245"/>
      <c r="J108" s="240"/>
      <c r="K108" s="240"/>
      <c r="L108" s="246"/>
      <c r="M108" s="247"/>
      <c r="N108" s="248"/>
      <c r="O108" s="248"/>
      <c r="P108" s="248"/>
      <c r="Q108" s="248"/>
      <c r="R108" s="248"/>
      <c r="S108" s="248"/>
      <c r="T108" s="249"/>
      <c r="U108" s="13"/>
      <c r="V108" s="13"/>
      <c r="W108" s="13"/>
      <c r="X108" s="13"/>
      <c r="Y108" s="13"/>
      <c r="Z108" s="13"/>
      <c r="AA108" s="13"/>
      <c r="AB108" s="13"/>
      <c r="AC108" s="13"/>
      <c r="AD108" s="13"/>
      <c r="AE108" s="13"/>
      <c r="AT108" s="250" t="s">
        <v>151</v>
      </c>
      <c r="AU108" s="250" t="s">
        <v>81</v>
      </c>
      <c r="AV108" s="13" t="s">
        <v>81</v>
      </c>
      <c r="AW108" s="13" t="s">
        <v>33</v>
      </c>
      <c r="AX108" s="13" t="s">
        <v>72</v>
      </c>
      <c r="AY108" s="250" t="s">
        <v>141</v>
      </c>
    </row>
    <row r="109" s="14" customFormat="1">
      <c r="A109" s="14"/>
      <c r="B109" s="251"/>
      <c r="C109" s="252"/>
      <c r="D109" s="241" t="s">
        <v>151</v>
      </c>
      <c r="E109" s="253" t="s">
        <v>19</v>
      </c>
      <c r="F109" s="254" t="s">
        <v>176</v>
      </c>
      <c r="G109" s="252"/>
      <c r="H109" s="255">
        <v>4.0999999999999996</v>
      </c>
      <c r="I109" s="256"/>
      <c r="J109" s="252"/>
      <c r="K109" s="252"/>
      <c r="L109" s="257"/>
      <c r="M109" s="258"/>
      <c r="N109" s="259"/>
      <c r="O109" s="259"/>
      <c r="P109" s="259"/>
      <c r="Q109" s="259"/>
      <c r="R109" s="259"/>
      <c r="S109" s="259"/>
      <c r="T109" s="260"/>
      <c r="U109" s="14"/>
      <c r="V109" s="14"/>
      <c r="W109" s="14"/>
      <c r="X109" s="14"/>
      <c r="Y109" s="14"/>
      <c r="Z109" s="14"/>
      <c r="AA109" s="14"/>
      <c r="AB109" s="14"/>
      <c r="AC109" s="14"/>
      <c r="AD109" s="14"/>
      <c r="AE109" s="14"/>
      <c r="AT109" s="261" t="s">
        <v>151</v>
      </c>
      <c r="AU109" s="261" t="s">
        <v>81</v>
      </c>
      <c r="AV109" s="14" t="s">
        <v>149</v>
      </c>
      <c r="AW109" s="14" t="s">
        <v>33</v>
      </c>
      <c r="AX109" s="14" t="s">
        <v>79</v>
      </c>
      <c r="AY109" s="261" t="s">
        <v>141</v>
      </c>
    </row>
    <row r="110" s="2" customFormat="1" ht="24" customHeight="1">
      <c r="A110" s="38"/>
      <c r="B110" s="39"/>
      <c r="C110" s="226" t="s">
        <v>177</v>
      </c>
      <c r="D110" s="226" t="s">
        <v>144</v>
      </c>
      <c r="E110" s="227" t="s">
        <v>348</v>
      </c>
      <c r="F110" s="228" t="s">
        <v>349</v>
      </c>
      <c r="G110" s="229" t="s">
        <v>180</v>
      </c>
      <c r="H110" s="230">
        <v>3</v>
      </c>
      <c r="I110" s="231"/>
      <c r="J110" s="232">
        <f>ROUND(I110*H110,2)</f>
        <v>0</v>
      </c>
      <c r="K110" s="228" t="s">
        <v>148</v>
      </c>
      <c r="L110" s="44"/>
      <c r="M110" s="233" t="s">
        <v>19</v>
      </c>
      <c r="N110" s="234" t="s">
        <v>43</v>
      </c>
      <c r="O110" s="84"/>
      <c r="P110" s="235">
        <f>O110*H110</f>
        <v>0</v>
      </c>
      <c r="Q110" s="235">
        <v>0.00079000000000000001</v>
      </c>
      <c r="R110" s="235">
        <f>Q110*H110</f>
        <v>0.0023700000000000001</v>
      </c>
      <c r="S110" s="235">
        <v>0.0050000000000000001</v>
      </c>
      <c r="T110" s="236">
        <f>S110*H110</f>
        <v>0.014999999999999999</v>
      </c>
      <c r="U110" s="38"/>
      <c r="V110" s="38"/>
      <c r="W110" s="38"/>
      <c r="X110" s="38"/>
      <c r="Y110" s="38"/>
      <c r="Z110" s="38"/>
      <c r="AA110" s="38"/>
      <c r="AB110" s="38"/>
      <c r="AC110" s="38"/>
      <c r="AD110" s="38"/>
      <c r="AE110" s="38"/>
      <c r="AR110" s="237" t="s">
        <v>149</v>
      </c>
      <c r="AT110" s="237" t="s">
        <v>144</v>
      </c>
      <c r="AU110" s="237" t="s">
        <v>81</v>
      </c>
      <c r="AY110" s="17" t="s">
        <v>141</v>
      </c>
      <c r="BE110" s="238">
        <f>IF(N110="základní",J110,0)</f>
        <v>0</v>
      </c>
      <c r="BF110" s="238">
        <f>IF(N110="snížená",J110,0)</f>
        <v>0</v>
      </c>
      <c r="BG110" s="238">
        <f>IF(N110="zákl. přenesená",J110,0)</f>
        <v>0</v>
      </c>
      <c r="BH110" s="238">
        <f>IF(N110="sníž. přenesená",J110,0)</f>
        <v>0</v>
      </c>
      <c r="BI110" s="238">
        <f>IF(N110="nulová",J110,0)</f>
        <v>0</v>
      </c>
      <c r="BJ110" s="17" t="s">
        <v>79</v>
      </c>
      <c r="BK110" s="238">
        <f>ROUND(I110*H110,2)</f>
        <v>0</v>
      </c>
      <c r="BL110" s="17" t="s">
        <v>149</v>
      </c>
      <c r="BM110" s="237" t="s">
        <v>350</v>
      </c>
    </row>
    <row r="111" s="2" customFormat="1">
      <c r="A111" s="38"/>
      <c r="B111" s="39"/>
      <c r="C111" s="40"/>
      <c r="D111" s="241" t="s">
        <v>159</v>
      </c>
      <c r="E111" s="40"/>
      <c r="F111" s="262" t="s">
        <v>217</v>
      </c>
      <c r="G111" s="40"/>
      <c r="H111" s="40"/>
      <c r="I111" s="146"/>
      <c r="J111" s="40"/>
      <c r="K111" s="40"/>
      <c r="L111" s="44"/>
      <c r="M111" s="263"/>
      <c r="N111" s="264"/>
      <c r="O111" s="84"/>
      <c r="P111" s="84"/>
      <c r="Q111" s="84"/>
      <c r="R111" s="84"/>
      <c r="S111" s="84"/>
      <c r="T111" s="85"/>
      <c r="U111" s="38"/>
      <c r="V111" s="38"/>
      <c r="W111" s="38"/>
      <c r="X111" s="38"/>
      <c r="Y111" s="38"/>
      <c r="Z111" s="38"/>
      <c r="AA111" s="38"/>
      <c r="AB111" s="38"/>
      <c r="AC111" s="38"/>
      <c r="AD111" s="38"/>
      <c r="AE111" s="38"/>
      <c r="AT111" s="17" t="s">
        <v>159</v>
      </c>
      <c r="AU111" s="17" t="s">
        <v>81</v>
      </c>
    </row>
    <row r="112" s="13" customFormat="1">
      <c r="A112" s="13"/>
      <c r="B112" s="239"/>
      <c r="C112" s="240"/>
      <c r="D112" s="241" t="s">
        <v>151</v>
      </c>
      <c r="E112" s="242" t="s">
        <v>19</v>
      </c>
      <c r="F112" s="243" t="s">
        <v>351</v>
      </c>
      <c r="G112" s="240"/>
      <c r="H112" s="244">
        <v>3</v>
      </c>
      <c r="I112" s="245"/>
      <c r="J112" s="240"/>
      <c r="K112" s="240"/>
      <c r="L112" s="246"/>
      <c r="M112" s="247"/>
      <c r="N112" s="248"/>
      <c r="O112" s="248"/>
      <c r="P112" s="248"/>
      <c r="Q112" s="248"/>
      <c r="R112" s="248"/>
      <c r="S112" s="248"/>
      <c r="T112" s="249"/>
      <c r="U112" s="13"/>
      <c r="V112" s="13"/>
      <c r="W112" s="13"/>
      <c r="X112" s="13"/>
      <c r="Y112" s="13"/>
      <c r="Z112" s="13"/>
      <c r="AA112" s="13"/>
      <c r="AB112" s="13"/>
      <c r="AC112" s="13"/>
      <c r="AD112" s="13"/>
      <c r="AE112" s="13"/>
      <c r="AT112" s="250" t="s">
        <v>151</v>
      </c>
      <c r="AU112" s="250" t="s">
        <v>81</v>
      </c>
      <c r="AV112" s="13" t="s">
        <v>81</v>
      </c>
      <c r="AW112" s="13" t="s">
        <v>33</v>
      </c>
      <c r="AX112" s="13" t="s">
        <v>79</v>
      </c>
      <c r="AY112" s="250" t="s">
        <v>141</v>
      </c>
    </row>
    <row r="113" s="12" customFormat="1" ht="22.8" customHeight="1">
      <c r="A113" s="12"/>
      <c r="B113" s="210"/>
      <c r="C113" s="211"/>
      <c r="D113" s="212" t="s">
        <v>71</v>
      </c>
      <c r="E113" s="224" t="s">
        <v>219</v>
      </c>
      <c r="F113" s="224" t="s">
        <v>220</v>
      </c>
      <c r="G113" s="211"/>
      <c r="H113" s="211"/>
      <c r="I113" s="214"/>
      <c r="J113" s="225">
        <f>BK113</f>
        <v>0</v>
      </c>
      <c r="K113" s="211"/>
      <c r="L113" s="216"/>
      <c r="M113" s="217"/>
      <c r="N113" s="218"/>
      <c r="O113" s="218"/>
      <c r="P113" s="219">
        <f>SUM(P114:P122)</f>
        <v>0</v>
      </c>
      <c r="Q113" s="218"/>
      <c r="R113" s="219">
        <f>SUM(R114:R122)</f>
        <v>0</v>
      </c>
      <c r="S113" s="218"/>
      <c r="T113" s="220">
        <f>SUM(T114:T122)</f>
        <v>0</v>
      </c>
      <c r="U113" s="12"/>
      <c r="V113" s="12"/>
      <c r="W113" s="12"/>
      <c r="X113" s="12"/>
      <c r="Y113" s="12"/>
      <c r="Z113" s="12"/>
      <c r="AA113" s="12"/>
      <c r="AB113" s="12"/>
      <c r="AC113" s="12"/>
      <c r="AD113" s="12"/>
      <c r="AE113" s="12"/>
      <c r="AR113" s="221" t="s">
        <v>79</v>
      </c>
      <c r="AT113" s="222" t="s">
        <v>71</v>
      </c>
      <c r="AU113" s="222" t="s">
        <v>79</v>
      </c>
      <c r="AY113" s="221" t="s">
        <v>141</v>
      </c>
      <c r="BK113" s="223">
        <f>SUM(BK114:BK122)</f>
        <v>0</v>
      </c>
    </row>
    <row r="114" s="2" customFormat="1" ht="24" customHeight="1">
      <c r="A114" s="38"/>
      <c r="B114" s="39"/>
      <c r="C114" s="226" t="s">
        <v>168</v>
      </c>
      <c r="D114" s="226" t="s">
        <v>144</v>
      </c>
      <c r="E114" s="227" t="s">
        <v>222</v>
      </c>
      <c r="F114" s="228" t="s">
        <v>223</v>
      </c>
      <c r="G114" s="229" t="s">
        <v>157</v>
      </c>
      <c r="H114" s="230">
        <v>0.112</v>
      </c>
      <c r="I114" s="231"/>
      <c r="J114" s="232">
        <f>ROUND(I114*H114,2)</f>
        <v>0</v>
      </c>
      <c r="K114" s="228" t="s">
        <v>148</v>
      </c>
      <c r="L114" s="44"/>
      <c r="M114" s="233" t="s">
        <v>19</v>
      </c>
      <c r="N114" s="234" t="s">
        <v>43</v>
      </c>
      <c r="O114" s="84"/>
      <c r="P114" s="235">
        <f>O114*H114</f>
        <v>0</v>
      </c>
      <c r="Q114" s="235">
        <v>0</v>
      </c>
      <c r="R114" s="235">
        <f>Q114*H114</f>
        <v>0</v>
      </c>
      <c r="S114" s="235">
        <v>0</v>
      </c>
      <c r="T114" s="236">
        <f>S114*H114</f>
        <v>0</v>
      </c>
      <c r="U114" s="38"/>
      <c r="V114" s="38"/>
      <c r="W114" s="38"/>
      <c r="X114" s="38"/>
      <c r="Y114" s="38"/>
      <c r="Z114" s="38"/>
      <c r="AA114" s="38"/>
      <c r="AB114" s="38"/>
      <c r="AC114" s="38"/>
      <c r="AD114" s="38"/>
      <c r="AE114" s="38"/>
      <c r="AR114" s="237" t="s">
        <v>149</v>
      </c>
      <c r="AT114" s="237" t="s">
        <v>144</v>
      </c>
      <c r="AU114" s="237" t="s">
        <v>81</v>
      </c>
      <c r="AY114" s="17" t="s">
        <v>141</v>
      </c>
      <c r="BE114" s="238">
        <f>IF(N114="základní",J114,0)</f>
        <v>0</v>
      </c>
      <c r="BF114" s="238">
        <f>IF(N114="snížená",J114,0)</f>
        <v>0</v>
      </c>
      <c r="BG114" s="238">
        <f>IF(N114="zákl. přenesená",J114,0)</f>
        <v>0</v>
      </c>
      <c r="BH114" s="238">
        <f>IF(N114="sníž. přenesená",J114,0)</f>
        <v>0</v>
      </c>
      <c r="BI114" s="238">
        <f>IF(N114="nulová",J114,0)</f>
        <v>0</v>
      </c>
      <c r="BJ114" s="17" t="s">
        <v>79</v>
      </c>
      <c r="BK114" s="238">
        <f>ROUND(I114*H114,2)</f>
        <v>0</v>
      </c>
      <c r="BL114" s="17" t="s">
        <v>149</v>
      </c>
      <c r="BM114" s="237" t="s">
        <v>352</v>
      </c>
    </row>
    <row r="115" s="2" customFormat="1">
      <c r="A115" s="38"/>
      <c r="B115" s="39"/>
      <c r="C115" s="40"/>
      <c r="D115" s="241" t="s">
        <v>159</v>
      </c>
      <c r="E115" s="40"/>
      <c r="F115" s="262" t="s">
        <v>225</v>
      </c>
      <c r="G115" s="40"/>
      <c r="H115" s="40"/>
      <c r="I115" s="146"/>
      <c r="J115" s="40"/>
      <c r="K115" s="40"/>
      <c r="L115" s="44"/>
      <c r="M115" s="263"/>
      <c r="N115" s="264"/>
      <c r="O115" s="84"/>
      <c r="P115" s="84"/>
      <c r="Q115" s="84"/>
      <c r="R115" s="84"/>
      <c r="S115" s="84"/>
      <c r="T115" s="85"/>
      <c r="U115" s="38"/>
      <c r="V115" s="38"/>
      <c r="W115" s="38"/>
      <c r="X115" s="38"/>
      <c r="Y115" s="38"/>
      <c r="Z115" s="38"/>
      <c r="AA115" s="38"/>
      <c r="AB115" s="38"/>
      <c r="AC115" s="38"/>
      <c r="AD115" s="38"/>
      <c r="AE115" s="38"/>
      <c r="AT115" s="17" t="s">
        <v>159</v>
      </c>
      <c r="AU115" s="17" t="s">
        <v>81</v>
      </c>
    </row>
    <row r="116" s="2" customFormat="1" ht="16.5" customHeight="1">
      <c r="A116" s="38"/>
      <c r="B116" s="39"/>
      <c r="C116" s="226" t="s">
        <v>193</v>
      </c>
      <c r="D116" s="226" t="s">
        <v>144</v>
      </c>
      <c r="E116" s="227" t="s">
        <v>227</v>
      </c>
      <c r="F116" s="228" t="s">
        <v>228</v>
      </c>
      <c r="G116" s="229" t="s">
        <v>157</v>
      </c>
      <c r="H116" s="230">
        <v>0.112</v>
      </c>
      <c r="I116" s="231"/>
      <c r="J116" s="232">
        <f>ROUND(I116*H116,2)</f>
        <v>0</v>
      </c>
      <c r="K116" s="228" t="s">
        <v>148</v>
      </c>
      <c r="L116" s="44"/>
      <c r="M116" s="233" t="s">
        <v>19</v>
      </c>
      <c r="N116" s="234" t="s">
        <v>43</v>
      </c>
      <c r="O116" s="84"/>
      <c r="P116" s="235">
        <f>O116*H116</f>
        <v>0</v>
      </c>
      <c r="Q116" s="235">
        <v>0</v>
      </c>
      <c r="R116" s="235">
        <f>Q116*H116</f>
        <v>0</v>
      </c>
      <c r="S116" s="235">
        <v>0</v>
      </c>
      <c r="T116" s="236">
        <f>S116*H116</f>
        <v>0</v>
      </c>
      <c r="U116" s="38"/>
      <c r="V116" s="38"/>
      <c r="W116" s="38"/>
      <c r="X116" s="38"/>
      <c r="Y116" s="38"/>
      <c r="Z116" s="38"/>
      <c r="AA116" s="38"/>
      <c r="AB116" s="38"/>
      <c r="AC116" s="38"/>
      <c r="AD116" s="38"/>
      <c r="AE116" s="38"/>
      <c r="AR116" s="237" t="s">
        <v>149</v>
      </c>
      <c r="AT116" s="237" t="s">
        <v>144</v>
      </c>
      <c r="AU116" s="237" t="s">
        <v>81</v>
      </c>
      <c r="AY116" s="17" t="s">
        <v>141</v>
      </c>
      <c r="BE116" s="238">
        <f>IF(N116="základní",J116,0)</f>
        <v>0</v>
      </c>
      <c r="BF116" s="238">
        <f>IF(N116="snížená",J116,0)</f>
        <v>0</v>
      </c>
      <c r="BG116" s="238">
        <f>IF(N116="zákl. přenesená",J116,0)</f>
        <v>0</v>
      </c>
      <c r="BH116" s="238">
        <f>IF(N116="sníž. přenesená",J116,0)</f>
        <v>0</v>
      </c>
      <c r="BI116" s="238">
        <f>IF(N116="nulová",J116,0)</f>
        <v>0</v>
      </c>
      <c r="BJ116" s="17" t="s">
        <v>79</v>
      </c>
      <c r="BK116" s="238">
        <f>ROUND(I116*H116,2)</f>
        <v>0</v>
      </c>
      <c r="BL116" s="17" t="s">
        <v>149</v>
      </c>
      <c r="BM116" s="237" t="s">
        <v>353</v>
      </c>
    </row>
    <row r="117" s="2" customFormat="1">
      <c r="A117" s="38"/>
      <c r="B117" s="39"/>
      <c r="C117" s="40"/>
      <c r="D117" s="241" t="s">
        <v>159</v>
      </c>
      <c r="E117" s="40"/>
      <c r="F117" s="262" t="s">
        <v>230</v>
      </c>
      <c r="G117" s="40"/>
      <c r="H117" s="40"/>
      <c r="I117" s="146"/>
      <c r="J117" s="40"/>
      <c r="K117" s="40"/>
      <c r="L117" s="44"/>
      <c r="M117" s="263"/>
      <c r="N117" s="264"/>
      <c r="O117" s="84"/>
      <c r="P117" s="84"/>
      <c r="Q117" s="84"/>
      <c r="R117" s="84"/>
      <c r="S117" s="84"/>
      <c r="T117" s="85"/>
      <c r="U117" s="38"/>
      <c r="V117" s="38"/>
      <c r="W117" s="38"/>
      <c r="X117" s="38"/>
      <c r="Y117" s="38"/>
      <c r="Z117" s="38"/>
      <c r="AA117" s="38"/>
      <c r="AB117" s="38"/>
      <c r="AC117" s="38"/>
      <c r="AD117" s="38"/>
      <c r="AE117" s="38"/>
      <c r="AT117" s="17" t="s">
        <v>159</v>
      </c>
      <c r="AU117" s="17" t="s">
        <v>81</v>
      </c>
    </row>
    <row r="118" s="2" customFormat="1" ht="24" customHeight="1">
      <c r="A118" s="38"/>
      <c r="B118" s="39"/>
      <c r="C118" s="226" t="s">
        <v>165</v>
      </c>
      <c r="D118" s="226" t="s">
        <v>144</v>
      </c>
      <c r="E118" s="227" t="s">
        <v>232</v>
      </c>
      <c r="F118" s="228" t="s">
        <v>233</v>
      </c>
      <c r="G118" s="229" t="s">
        <v>157</v>
      </c>
      <c r="H118" s="230">
        <v>1.008</v>
      </c>
      <c r="I118" s="231"/>
      <c r="J118" s="232">
        <f>ROUND(I118*H118,2)</f>
        <v>0</v>
      </c>
      <c r="K118" s="228" t="s">
        <v>148</v>
      </c>
      <c r="L118" s="44"/>
      <c r="M118" s="233" t="s">
        <v>19</v>
      </c>
      <c r="N118" s="234" t="s">
        <v>43</v>
      </c>
      <c r="O118" s="84"/>
      <c r="P118" s="235">
        <f>O118*H118</f>
        <v>0</v>
      </c>
      <c r="Q118" s="235">
        <v>0</v>
      </c>
      <c r="R118" s="235">
        <f>Q118*H118</f>
        <v>0</v>
      </c>
      <c r="S118" s="235">
        <v>0</v>
      </c>
      <c r="T118" s="236">
        <f>S118*H118</f>
        <v>0</v>
      </c>
      <c r="U118" s="38"/>
      <c r="V118" s="38"/>
      <c r="W118" s="38"/>
      <c r="X118" s="38"/>
      <c r="Y118" s="38"/>
      <c r="Z118" s="38"/>
      <c r="AA118" s="38"/>
      <c r="AB118" s="38"/>
      <c r="AC118" s="38"/>
      <c r="AD118" s="38"/>
      <c r="AE118" s="38"/>
      <c r="AR118" s="237" t="s">
        <v>149</v>
      </c>
      <c r="AT118" s="237" t="s">
        <v>144</v>
      </c>
      <c r="AU118" s="237" t="s">
        <v>81</v>
      </c>
      <c r="AY118" s="17" t="s">
        <v>141</v>
      </c>
      <c r="BE118" s="238">
        <f>IF(N118="základní",J118,0)</f>
        <v>0</v>
      </c>
      <c r="BF118" s="238">
        <f>IF(N118="snížená",J118,0)</f>
        <v>0</v>
      </c>
      <c r="BG118" s="238">
        <f>IF(N118="zákl. přenesená",J118,0)</f>
        <v>0</v>
      </c>
      <c r="BH118" s="238">
        <f>IF(N118="sníž. přenesená",J118,0)</f>
        <v>0</v>
      </c>
      <c r="BI118" s="238">
        <f>IF(N118="nulová",J118,0)</f>
        <v>0</v>
      </c>
      <c r="BJ118" s="17" t="s">
        <v>79</v>
      </c>
      <c r="BK118" s="238">
        <f>ROUND(I118*H118,2)</f>
        <v>0</v>
      </c>
      <c r="BL118" s="17" t="s">
        <v>149</v>
      </c>
      <c r="BM118" s="237" t="s">
        <v>354</v>
      </c>
    </row>
    <row r="119" s="2" customFormat="1">
      <c r="A119" s="38"/>
      <c r="B119" s="39"/>
      <c r="C119" s="40"/>
      <c r="D119" s="241" t="s">
        <v>159</v>
      </c>
      <c r="E119" s="40"/>
      <c r="F119" s="262" t="s">
        <v>230</v>
      </c>
      <c r="G119" s="40"/>
      <c r="H119" s="40"/>
      <c r="I119" s="146"/>
      <c r="J119" s="40"/>
      <c r="K119" s="40"/>
      <c r="L119" s="44"/>
      <c r="M119" s="263"/>
      <c r="N119" s="264"/>
      <c r="O119" s="84"/>
      <c r="P119" s="84"/>
      <c r="Q119" s="84"/>
      <c r="R119" s="84"/>
      <c r="S119" s="84"/>
      <c r="T119" s="85"/>
      <c r="U119" s="38"/>
      <c r="V119" s="38"/>
      <c r="W119" s="38"/>
      <c r="X119" s="38"/>
      <c r="Y119" s="38"/>
      <c r="Z119" s="38"/>
      <c r="AA119" s="38"/>
      <c r="AB119" s="38"/>
      <c r="AC119" s="38"/>
      <c r="AD119" s="38"/>
      <c r="AE119" s="38"/>
      <c r="AT119" s="17" t="s">
        <v>159</v>
      </c>
      <c r="AU119" s="17" t="s">
        <v>81</v>
      </c>
    </row>
    <row r="120" s="13" customFormat="1">
      <c r="A120" s="13"/>
      <c r="B120" s="239"/>
      <c r="C120" s="240"/>
      <c r="D120" s="241" t="s">
        <v>151</v>
      </c>
      <c r="E120" s="242" t="s">
        <v>19</v>
      </c>
      <c r="F120" s="243" t="s">
        <v>355</v>
      </c>
      <c r="G120" s="240"/>
      <c r="H120" s="244">
        <v>1.008</v>
      </c>
      <c r="I120" s="245"/>
      <c r="J120" s="240"/>
      <c r="K120" s="240"/>
      <c r="L120" s="246"/>
      <c r="M120" s="247"/>
      <c r="N120" s="248"/>
      <c r="O120" s="248"/>
      <c r="P120" s="248"/>
      <c r="Q120" s="248"/>
      <c r="R120" s="248"/>
      <c r="S120" s="248"/>
      <c r="T120" s="249"/>
      <c r="U120" s="13"/>
      <c r="V120" s="13"/>
      <c r="W120" s="13"/>
      <c r="X120" s="13"/>
      <c r="Y120" s="13"/>
      <c r="Z120" s="13"/>
      <c r="AA120" s="13"/>
      <c r="AB120" s="13"/>
      <c r="AC120" s="13"/>
      <c r="AD120" s="13"/>
      <c r="AE120" s="13"/>
      <c r="AT120" s="250" t="s">
        <v>151</v>
      </c>
      <c r="AU120" s="250" t="s">
        <v>81</v>
      </c>
      <c r="AV120" s="13" t="s">
        <v>81</v>
      </c>
      <c r="AW120" s="13" t="s">
        <v>33</v>
      </c>
      <c r="AX120" s="13" t="s">
        <v>79</v>
      </c>
      <c r="AY120" s="250" t="s">
        <v>141</v>
      </c>
    </row>
    <row r="121" s="2" customFormat="1" ht="24" customHeight="1">
      <c r="A121" s="38"/>
      <c r="B121" s="39"/>
      <c r="C121" s="226" t="s">
        <v>191</v>
      </c>
      <c r="D121" s="226" t="s">
        <v>144</v>
      </c>
      <c r="E121" s="227" t="s">
        <v>236</v>
      </c>
      <c r="F121" s="228" t="s">
        <v>237</v>
      </c>
      <c r="G121" s="229" t="s">
        <v>157</v>
      </c>
      <c r="H121" s="230">
        <v>0.112</v>
      </c>
      <c r="I121" s="231"/>
      <c r="J121" s="232">
        <f>ROUND(I121*H121,2)</f>
        <v>0</v>
      </c>
      <c r="K121" s="228" t="s">
        <v>148</v>
      </c>
      <c r="L121" s="44"/>
      <c r="M121" s="233" t="s">
        <v>19</v>
      </c>
      <c r="N121" s="234" t="s">
        <v>43</v>
      </c>
      <c r="O121" s="84"/>
      <c r="P121" s="235">
        <f>O121*H121</f>
        <v>0</v>
      </c>
      <c r="Q121" s="235">
        <v>0</v>
      </c>
      <c r="R121" s="235">
        <f>Q121*H121</f>
        <v>0</v>
      </c>
      <c r="S121" s="235">
        <v>0</v>
      </c>
      <c r="T121" s="236">
        <f>S121*H121</f>
        <v>0</v>
      </c>
      <c r="U121" s="38"/>
      <c r="V121" s="38"/>
      <c r="W121" s="38"/>
      <c r="X121" s="38"/>
      <c r="Y121" s="38"/>
      <c r="Z121" s="38"/>
      <c r="AA121" s="38"/>
      <c r="AB121" s="38"/>
      <c r="AC121" s="38"/>
      <c r="AD121" s="38"/>
      <c r="AE121" s="38"/>
      <c r="AR121" s="237" t="s">
        <v>149</v>
      </c>
      <c r="AT121" s="237" t="s">
        <v>144</v>
      </c>
      <c r="AU121" s="237" t="s">
        <v>81</v>
      </c>
      <c r="AY121" s="17" t="s">
        <v>141</v>
      </c>
      <c r="BE121" s="238">
        <f>IF(N121="základní",J121,0)</f>
        <v>0</v>
      </c>
      <c r="BF121" s="238">
        <f>IF(N121="snížená",J121,0)</f>
        <v>0</v>
      </c>
      <c r="BG121" s="238">
        <f>IF(N121="zákl. přenesená",J121,0)</f>
        <v>0</v>
      </c>
      <c r="BH121" s="238">
        <f>IF(N121="sníž. přenesená",J121,0)</f>
        <v>0</v>
      </c>
      <c r="BI121" s="238">
        <f>IF(N121="nulová",J121,0)</f>
        <v>0</v>
      </c>
      <c r="BJ121" s="17" t="s">
        <v>79</v>
      </c>
      <c r="BK121" s="238">
        <f>ROUND(I121*H121,2)</f>
        <v>0</v>
      </c>
      <c r="BL121" s="17" t="s">
        <v>149</v>
      </c>
      <c r="BM121" s="237" t="s">
        <v>356</v>
      </c>
    </row>
    <row r="122" s="2" customFormat="1">
      <c r="A122" s="38"/>
      <c r="B122" s="39"/>
      <c r="C122" s="40"/>
      <c r="D122" s="241" t="s">
        <v>159</v>
      </c>
      <c r="E122" s="40"/>
      <c r="F122" s="262" t="s">
        <v>239</v>
      </c>
      <c r="G122" s="40"/>
      <c r="H122" s="40"/>
      <c r="I122" s="146"/>
      <c r="J122" s="40"/>
      <c r="K122" s="40"/>
      <c r="L122" s="44"/>
      <c r="M122" s="263"/>
      <c r="N122" s="264"/>
      <c r="O122" s="84"/>
      <c r="P122" s="84"/>
      <c r="Q122" s="84"/>
      <c r="R122" s="84"/>
      <c r="S122" s="84"/>
      <c r="T122" s="85"/>
      <c r="U122" s="38"/>
      <c r="V122" s="38"/>
      <c r="W122" s="38"/>
      <c r="X122" s="38"/>
      <c r="Y122" s="38"/>
      <c r="Z122" s="38"/>
      <c r="AA122" s="38"/>
      <c r="AB122" s="38"/>
      <c r="AC122" s="38"/>
      <c r="AD122" s="38"/>
      <c r="AE122" s="38"/>
      <c r="AT122" s="17" t="s">
        <v>159</v>
      </c>
      <c r="AU122" s="17" t="s">
        <v>81</v>
      </c>
    </row>
    <row r="123" s="12" customFormat="1" ht="22.8" customHeight="1">
      <c r="A123" s="12"/>
      <c r="B123" s="210"/>
      <c r="C123" s="211"/>
      <c r="D123" s="212" t="s">
        <v>71</v>
      </c>
      <c r="E123" s="224" t="s">
        <v>240</v>
      </c>
      <c r="F123" s="224" t="s">
        <v>241</v>
      </c>
      <c r="G123" s="211"/>
      <c r="H123" s="211"/>
      <c r="I123" s="214"/>
      <c r="J123" s="225">
        <f>BK123</f>
        <v>0</v>
      </c>
      <c r="K123" s="211"/>
      <c r="L123" s="216"/>
      <c r="M123" s="217"/>
      <c r="N123" s="218"/>
      <c r="O123" s="218"/>
      <c r="P123" s="219">
        <f>SUM(P124:P125)</f>
        <v>0</v>
      </c>
      <c r="Q123" s="218"/>
      <c r="R123" s="219">
        <f>SUM(R124:R125)</f>
        <v>0</v>
      </c>
      <c r="S123" s="218"/>
      <c r="T123" s="220">
        <f>SUM(T124:T125)</f>
        <v>0</v>
      </c>
      <c r="U123" s="12"/>
      <c r="V123" s="12"/>
      <c r="W123" s="12"/>
      <c r="X123" s="12"/>
      <c r="Y123" s="12"/>
      <c r="Z123" s="12"/>
      <c r="AA123" s="12"/>
      <c r="AB123" s="12"/>
      <c r="AC123" s="12"/>
      <c r="AD123" s="12"/>
      <c r="AE123" s="12"/>
      <c r="AR123" s="221" t="s">
        <v>79</v>
      </c>
      <c r="AT123" s="222" t="s">
        <v>71</v>
      </c>
      <c r="AU123" s="222" t="s">
        <v>79</v>
      </c>
      <c r="AY123" s="221" t="s">
        <v>141</v>
      </c>
      <c r="BK123" s="223">
        <f>SUM(BK124:BK125)</f>
        <v>0</v>
      </c>
    </row>
    <row r="124" s="2" customFormat="1" ht="24" customHeight="1">
      <c r="A124" s="38"/>
      <c r="B124" s="39"/>
      <c r="C124" s="226" t="s">
        <v>208</v>
      </c>
      <c r="D124" s="226" t="s">
        <v>144</v>
      </c>
      <c r="E124" s="227" t="s">
        <v>243</v>
      </c>
      <c r="F124" s="228" t="s">
        <v>244</v>
      </c>
      <c r="G124" s="229" t="s">
        <v>157</v>
      </c>
      <c r="H124" s="230">
        <v>0.436</v>
      </c>
      <c r="I124" s="231"/>
      <c r="J124" s="232">
        <f>ROUND(I124*H124,2)</f>
        <v>0</v>
      </c>
      <c r="K124" s="228" t="s">
        <v>148</v>
      </c>
      <c r="L124" s="44"/>
      <c r="M124" s="233" t="s">
        <v>19</v>
      </c>
      <c r="N124" s="234" t="s">
        <v>43</v>
      </c>
      <c r="O124" s="84"/>
      <c r="P124" s="235">
        <f>O124*H124</f>
        <v>0</v>
      </c>
      <c r="Q124" s="235">
        <v>0</v>
      </c>
      <c r="R124" s="235">
        <f>Q124*H124</f>
        <v>0</v>
      </c>
      <c r="S124" s="235">
        <v>0</v>
      </c>
      <c r="T124" s="236">
        <f>S124*H124</f>
        <v>0</v>
      </c>
      <c r="U124" s="38"/>
      <c r="V124" s="38"/>
      <c r="W124" s="38"/>
      <c r="X124" s="38"/>
      <c r="Y124" s="38"/>
      <c r="Z124" s="38"/>
      <c r="AA124" s="38"/>
      <c r="AB124" s="38"/>
      <c r="AC124" s="38"/>
      <c r="AD124" s="38"/>
      <c r="AE124" s="38"/>
      <c r="AR124" s="237" t="s">
        <v>149</v>
      </c>
      <c r="AT124" s="237" t="s">
        <v>144</v>
      </c>
      <c r="AU124" s="237" t="s">
        <v>81</v>
      </c>
      <c r="AY124" s="17" t="s">
        <v>141</v>
      </c>
      <c r="BE124" s="238">
        <f>IF(N124="základní",J124,0)</f>
        <v>0</v>
      </c>
      <c r="BF124" s="238">
        <f>IF(N124="snížená",J124,0)</f>
        <v>0</v>
      </c>
      <c r="BG124" s="238">
        <f>IF(N124="zákl. přenesená",J124,0)</f>
        <v>0</v>
      </c>
      <c r="BH124" s="238">
        <f>IF(N124="sníž. přenesená",J124,0)</f>
        <v>0</v>
      </c>
      <c r="BI124" s="238">
        <f>IF(N124="nulová",J124,0)</f>
        <v>0</v>
      </c>
      <c r="BJ124" s="17" t="s">
        <v>79</v>
      </c>
      <c r="BK124" s="238">
        <f>ROUND(I124*H124,2)</f>
        <v>0</v>
      </c>
      <c r="BL124" s="17" t="s">
        <v>149</v>
      </c>
      <c r="BM124" s="237" t="s">
        <v>357</v>
      </c>
    </row>
    <row r="125" s="2" customFormat="1">
      <c r="A125" s="38"/>
      <c r="B125" s="39"/>
      <c r="C125" s="40"/>
      <c r="D125" s="241" t="s">
        <v>159</v>
      </c>
      <c r="E125" s="40"/>
      <c r="F125" s="262" t="s">
        <v>246</v>
      </c>
      <c r="G125" s="40"/>
      <c r="H125" s="40"/>
      <c r="I125" s="146"/>
      <c r="J125" s="40"/>
      <c r="K125" s="40"/>
      <c r="L125" s="44"/>
      <c r="M125" s="263"/>
      <c r="N125" s="264"/>
      <c r="O125" s="84"/>
      <c r="P125" s="84"/>
      <c r="Q125" s="84"/>
      <c r="R125" s="84"/>
      <c r="S125" s="84"/>
      <c r="T125" s="85"/>
      <c r="U125" s="38"/>
      <c r="V125" s="38"/>
      <c r="W125" s="38"/>
      <c r="X125" s="38"/>
      <c r="Y125" s="38"/>
      <c r="Z125" s="38"/>
      <c r="AA125" s="38"/>
      <c r="AB125" s="38"/>
      <c r="AC125" s="38"/>
      <c r="AD125" s="38"/>
      <c r="AE125" s="38"/>
      <c r="AT125" s="17" t="s">
        <v>159</v>
      </c>
      <c r="AU125" s="17" t="s">
        <v>81</v>
      </c>
    </row>
    <row r="126" s="12" customFormat="1" ht="25.92" customHeight="1">
      <c r="A126" s="12"/>
      <c r="B126" s="210"/>
      <c r="C126" s="211"/>
      <c r="D126" s="212" t="s">
        <v>71</v>
      </c>
      <c r="E126" s="213" t="s">
        <v>247</v>
      </c>
      <c r="F126" s="213" t="s">
        <v>248</v>
      </c>
      <c r="G126" s="211"/>
      <c r="H126" s="211"/>
      <c r="I126" s="214"/>
      <c r="J126" s="215">
        <f>BK126</f>
        <v>0</v>
      </c>
      <c r="K126" s="211"/>
      <c r="L126" s="216"/>
      <c r="M126" s="217"/>
      <c r="N126" s="218"/>
      <c r="O126" s="218"/>
      <c r="P126" s="219">
        <f>P127</f>
        <v>0</v>
      </c>
      <c r="Q126" s="218"/>
      <c r="R126" s="219">
        <f>R127</f>
        <v>0.0076999999999999994</v>
      </c>
      <c r="S126" s="218"/>
      <c r="T126" s="220">
        <f>T127</f>
        <v>0.014999999999999999</v>
      </c>
      <c r="U126" s="12"/>
      <c r="V126" s="12"/>
      <c r="W126" s="12"/>
      <c r="X126" s="12"/>
      <c r="Y126" s="12"/>
      <c r="Z126" s="12"/>
      <c r="AA126" s="12"/>
      <c r="AB126" s="12"/>
      <c r="AC126" s="12"/>
      <c r="AD126" s="12"/>
      <c r="AE126" s="12"/>
      <c r="AR126" s="221" t="s">
        <v>81</v>
      </c>
      <c r="AT126" s="222" t="s">
        <v>71</v>
      </c>
      <c r="AU126" s="222" t="s">
        <v>72</v>
      </c>
      <c r="AY126" s="221" t="s">
        <v>141</v>
      </c>
      <c r="BK126" s="223">
        <f>BK127</f>
        <v>0</v>
      </c>
    </row>
    <row r="127" s="12" customFormat="1" ht="22.8" customHeight="1">
      <c r="A127" s="12"/>
      <c r="B127" s="210"/>
      <c r="C127" s="211"/>
      <c r="D127" s="212" t="s">
        <v>71</v>
      </c>
      <c r="E127" s="224" t="s">
        <v>358</v>
      </c>
      <c r="F127" s="224" t="s">
        <v>359</v>
      </c>
      <c r="G127" s="211"/>
      <c r="H127" s="211"/>
      <c r="I127" s="214"/>
      <c r="J127" s="225">
        <f>BK127</f>
        <v>0</v>
      </c>
      <c r="K127" s="211"/>
      <c r="L127" s="216"/>
      <c r="M127" s="217"/>
      <c r="N127" s="218"/>
      <c r="O127" s="218"/>
      <c r="P127" s="219">
        <f>SUM(P128:P133)</f>
        <v>0</v>
      </c>
      <c r="Q127" s="218"/>
      <c r="R127" s="219">
        <f>SUM(R128:R133)</f>
        <v>0.0076999999999999994</v>
      </c>
      <c r="S127" s="218"/>
      <c r="T127" s="220">
        <f>SUM(T128:T133)</f>
        <v>0.014999999999999999</v>
      </c>
      <c r="U127" s="12"/>
      <c r="V127" s="12"/>
      <c r="W127" s="12"/>
      <c r="X127" s="12"/>
      <c r="Y127" s="12"/>
      <c r="Z127" s="12"/>
      <c r="AA127" s="12"/>
      <c r="AB127" s="12"/>
      <c r="AC127" s="12"/>
      <c r="AD127" s="12"/>
      <c r="AE127" s="12"/>
      <c r="AR127" s="221" t="s">
        <v>81</v>
      </c>
      <c r="AT127" s="222" t="s">
        <v>71</v>
      </c>
      <c r="AU127" s="222" t="s">
        <v>79</v>
      </c>
      <c r="AY127" s="221" t="s">
        <v>141</v>
      </c>
      <c r="BK127" s="223">
        <f>SUM(BK128:BK133)</f>
        <v>0</v>
      </c>
    </row>
    <row r="128" s="2" customFormat="1" ht="24" customHeight="1">
      <c r="A128" s="38"/>
      <c r="B128" s="39"/>
      <c r="C128" s="226" t="s">
        <v>213</v>
      </c>
      <c r="D128" s="226" t="s">
        <v>144</v>
      </c>
      <c r="E128" s="227" t="s">
        <v>360</v>
      </c>
      <c r="F128" s="228" t="s">
        <v>361</v>
      </c>
      <c r="G128" s="229" t="s">
        <v>172</v>
      </c>
      <c r="H128" s="230">
        <v>10</v>
      </c>
      <c r="I128" s="231"/>
      <c r="J128" s="232">
        <f>ROUND(I128*H128,2)</f>
        <v>0</v>
      </c>
      <c r="K128" s="228" t="s">
        <v>148</v>
      </c>
      <c r="L128" s="44"/>
      <c r="M128" s="233" t="s">
        <v>19</v>
      </c>
      <c r="N128" s="234" t="s">
        <v>43</v>
      </c>
      <c r="O128" s="84"/>
      <c r="P128" s="235">
        <f>O128*H128</f>
        <v>0</v>
      </c>
      <c r="Q128" s="235">
        <v>0.00017000000000000001</v>
      </c>
      <c r="R128" s="235">
        <f>Q128*H128</f>
        <v>0.0017000000000000001</v>
      </c>
      <c r="S128" s="235">
        <v>0.0015</v>
      </c>
      <c r="T128" s="236">
        <f>S128*H128</f>
        <v>0.014999999999999999</v>
      </c>
      <c r="U128" s="38"/>
      <c r="V128" s="38"/>
      <c r="W128" s="38"/>
      <c r="X128" s="38"/>
      <c r="Y128" s="38"/>
      <c r="Z128" s="38"/>
      <c r="AA128" s="38"/>
      <c r="AB128" s="38"/>
      <c r="AC128" s="38"/>
      <c r="AD128" s="38"/>
      <c r="AE128" s="38"/>
      <c r="AR128" s="237" t="s">
        <v>242</v>
      </c>
      <c r="AT128" s="237" t="s">
        <v>144</v>
      </c>
      <c r="AU128" s="237" t="s">
        <v>81</v>
      </c>
      <c r="AY128" s="17" t="s">
        <v>141</v>
      </c>
      <c r="BE128" s="238">
        <f>IF(N128="základní",J128,0)</f>
        <v>0</v>
      </c>
      <c r="BF128" s="238">
        <f>IF(N128="snížená",J128,0)</f>
        <v>0</v>
      </c>
      <c r="BG128" s="238">
        <f>IF(N128="zákl. přenesená",J128,0)</f>
        <v>0</v>
      </c>
      <c r="BH128" s="238">
        <f>IF(N128="sníž. přenesená",J128,0)</f>
        <v>0</v>
      </c>
      <c r="BI128" s="238">
        <f>IF(N128="nulová",J128,0)</f>
        <v>0</v>
      </c>
      <c r="BJ128" s="17" t="s">
        <v>79</v>
      </c>
      <c r="BK128" s="238">
        <f>ROUND(I128*H128,2)</f>
        <v>0</v>
      </c>
      <c r="BL128" s="17" t="s">
        <v>242</v>
      </c>
      <c r="BM128" s="237" t="s">
        <v>362</v>
      </c>
    </row>
    <row r="129" s="2" customFormat="1">
      <c r="A129" s="38"/>
      <c r="B129" s="39"/>
      <c r="C129" s="40"/>
      <c r="D129" s="241" t="s">
        <v>159</v>
      </c>
      <c r="E129" s="40"/>
      <c r="F129" s="262" t="s">
        <v>363</v>
      </c>
      <c r="G129" s="40"/>
      <c r="H129" s="40"/>
      <c r="I129" s="146"/>
      <c r="J129" s="40"/>
      <c r="K129" s="40"/>
      <c r="L129" s="44"/>
      <c r="M129" s="263"/>
      <c r="N129" s="264"/>
      <c r="O129" s="84"/>
      <c r="P129" s="84"/>
      <c r="Q129" s="84"/>
      <c r="R129" s="84"/>
      <c r="S129" s="84"/>
      <c r="T129" s="85"/>
      <c r="U129" s="38"/>
      <c r="V129" s="38"/>
      <c r="W129" s="38"/>
      <c r="X129" s="38"/>
      <c r="Y129" s="38"/>
      <c r="Z129" s="38"/>
      <c r="AA129" s="38"/>
      <c r="AB129" s="38"/>
      <c r="AC129" s="38"/>
      <c r="AD129" s="38"/>
      <c r="AE129" s="38"/>
      <c r="AT129" s="17" t="s">
        <v>159</v>
      </c>
      <c r="AU129" s="17" t="s">
        <v>81</v>
      </c>
    </row>
    <row r="130" s="2" customFormat="1" ht="16.5" customHeight="1">
      <c r="A130" s="38"/>
      <c r="B130" s="39"/>
      <c r="C130" s="265" t="s">
        <v>221</v>
      </c>
      <c r="D130" s="265" t="s">
        <v>162</v>
      </c>
      <c r="E130" s="266" t="s">
        <v>364</v>
      </c>
      <c r="F130" s="267" t="s">
        <v>365</v>
      </c>
      <c r="G130" s="268" t="s">
        <v>187</v>
      </c>
      <c r="H130" s="269">
        <v>2.5</v>
      </c>
      <c r="I130" s="270"/>
      <c r="J130" s="271">
        <f>ROUND(I130*H130,2)</f>
        <v>0</v>
      </c>
      <c r="K130" s="267" t="s">
        <v>181</v>
      </c>
      <c r="L130" s="272"/>
      <c r="M130" s="273" t="s">
        <v>19</v>
      </c>
      <c r="N130" s="274" t="s">
        <v>43</v>
      </c>
      <c r="O130" s="84"/>
      <c r="P130" s="235">
        <f>O130*H130</f>
        <v>0</v>
      </c>
      <c r="Q130" s="235">
        <v>0.0023999999999999998</v>
      </c>
      <c r="R130" s="235">
        <f>Q130*H130</f>
        <v>0.0059999999999999993</v>
      </c>
      <c r="S130" s="235">
        <v>0</v>
      </c>
      <c r="T130" s="236">
        <f>S130*H130</f>
        <v>0</v>
      </c>
      <c r="U130" s="38"/>
      <c r="V130" s="38"/>
      <c r="W130" s="38"/>
      <c r="X130" s="38"/>
      <c r="Y130" s="38"/>
      <c r="Z130" s="38"/>
      <c r="AA130" s="38"/>
      <c r="AB130" s="38"/>
      <c r="AC130" s="38"/>
      <c r="AD130" s="38"/>
      <c r="AE130" s="38"/>
      <c r="AR130" s="237" t="s">
        <v>366</v>
      </c>
      <c r="AT130" s="237" t="s">
        <v>162</v>
      </c>
      <c r="AU130" s="237" t="s">
        <v>81</v>
      </c>
      <c r="AY130" s="17" t="s">
        <v>141</v>
      </c>
      <c r="BE130" s="238">
        <f>IF(N130="základní",J130,0)</f>
        <v>0</v>
      </c>
      <c r="BF130" s="238">
        <f>IF(N130="snížená",J130,0)</f>
        <v>0</v>
      </c>
      <c r="BG130" s="238">
        <f>IF(N130="zákl. přenesená",J130,0)</f>
        <v>0</v>
      </c>
      <c r="BH130" s="238">
        <f>IF(N130="sníž. přenesená",J130,0)</f>
        <v>0</v>
      </c>
      <c r="BI130" s="238">
        <f>IF(N130="nulová",J130,0)</f>
        <v>0</v>
      </c>
      <c r="BJ130" s="17" t="s">
        <v>79</v>
      </c>
      <c r="BK130" s="238">
        <f>ROUND(I130*H130,2)</f>
        <v>0</v>
      </c>
      <c r="BL130" s="17" t="s">
        <v>242</v>
      </c>
      <c r="BM130" s="237" t="s">
        <v>367</v>
      </c>
    </row>
    <row r="131" s="13" customFormat="1">
      <c r="A131" s="13"/>
      <c r="B131" s="239"/>
      <c r="C131" s="240"/>
      <c r="D131" s="241" t="s">
        <v>151</v>
      </c>
      <c r="E131" s="242" t="s">
        <v>19</v>
      </c>
      <c r="F131" s="243" t="s">
        <v>368</v>
      </c>
      <c r="G131" s="240"/>
      <c r="H131" s="244">
        <v>2.5</v>
      </c>
      <c r="I131" s="245"/>
      <c r="J131" s="240"/>
      <c r="K131" s="240"/>
      <c r="L131" s="246"/>
      <c r="M131" s="247"/>
      <c r="N131" s="248"/>
      <c r="O131" s="248"/>
      <c r="P131" s="248"/>
      <c r="Q131" s="248"/>
      <c r="R131" s="248"/>
      <c r="S131" s="248"/>
      <c r="T131" s="249"/>
      <c r="U131" s="13"/>
      <c r="V131" s="13"/>
      <c r="W131" s="13"/>
      <c r="X131" s="13"/>
      <c r="Y131" s="13"/>
      <c r="Z131" s="13"/>
      <c r="AA131" s="13"/>
      <c r="AB131" s="13"/>
      <c r="AC131" s="13"/>
      <c r="AD131" s="13"/>
      <c r="AE131" s="13"/>
      <c r="AT131" s="250" t="s">
        <v>151</v>
      </c>
      <c r="AU131" s="250" t="s">
        <v>81</v>
      </c>
      <c r="AV131" s="13" t="s">
        <v>81</v>
      </c>
      <c r="AW131" s="13" t="s">
        <v>33</v>
      </c>
      <c r="AX131" s="13" t="s">
        <v>79</v>
      </c>
      <c r="AY131" s="250" t="s">
        <v>141</v>
      </c>
    </row>
    <row r="132" s="2" customFormat="1" ht="24" customHeight="1">
      <c r="A132" s="38"/>
      <c r="B132" s="39"/>
      <c r="C132" s="226" t="s">
        <v>226</v>
      </c>
      <c r="D132" s="226" t="s">
        <v>144</v>
      </c>
      <c r="E132" s="227" t="s">
        <v>369</v>
      </c>
      <c r="F132" s="228" t="s">
        <v>370</v>
      </c>
      <c r="G132" s="229" t="s">
        <v>157</v>
      </c>
      <c r="H132" s="230">
        <v>0.0080000000000000002</v>
      </c>
      <c r="I132" s="231"/>
      <c r="J132" s="232">
        <f>ROUND(I132*H132,2)</f>
        <v>0</v>
      </c>
      <c r="K132" s="228" t="s">
        <v>148</v>
      </c>
      <c r="L132" s="44"/>
      <c r="M132" s="233" t="s">
        <v>19</v>
      </c>
      <c r="N132" s="234" t="s">
        <v>43</v>
      </c>
      <c r="O132" s="84"/>
      <c r="P132" s="235">
        <f>O132*H132</f>
        <v>0</v>
      </c>
      <c r="Q132" s="235">
        <v>0</v>
      </c>
      <c r="R132" s="235">
        <f>Q132*H132</f>
        <v>0</v>
      </c>
      <c r="S132" s="235">
        <v>0</v>
      </c>
      <c r="T132" s="236">
        <f>S132*H132</f>
        <v>0</v>
      </c>
      <c r="U132" s="38"/>
      <c r="V132" s="38"/>
      <c r="W132" s="38"/>
      <c r="X132" s="38"/>
      <c r="Y132" s="38"/>
      <c r="Z132" s="38"/>
      <c r="AA132" s="38"/>
      <c r="AB132" s="38"/>
      <c r="AC132" s="38"/>
      <c r="AD132" s="38"/>
      <c r="AE132" s="38"/>
      <c r="AR132" s="237" t="s">
        <v>242</v>
      </c>
      <c r="AT132" s="237" t="s">
        <v>144</v>
      </c>
      <c r="AU132" s="237" t="s">
        <v>81</v>
      </c>
      <c r="AY132" s="17" t="s">
        <v>141</v>
      </c>
      <c r="BE132" s="238">
        <f>IF(N132="základní",J132,0)</f>
        <v>0</v>
      </c>
      <c r="BF132" s="238">
        <f>IF(N132="snížená",J132,0)</f>
        <v>0</v>
      </c>
      <c r="BG132" s="238">
        <f>IF(N132="zákl. přenesená",J132,0)</f>
        <v>0</v>
      </c>
      <c r="BH132" s="238">
        <f>IF(N132="sníž. přenesená",J132,0)</f>
        <v>0</v>
      </c>
      <c r="BI132" s="238">
        <f>IF(N132="nulová",J132,0)</f>
        <v>0</v>
      </c>
      <c r="BJ132" s="17" t="s">
        <v>79</v>
      </c>
      <c r="BK132" s="238">
        <f>ROUND(I132*H132,2)</f>
        <v>0</v>
      </c>
      <c r="BL132" s="17" t="s">
        <v>242</v>
      </c>
      <c r="BM132" s="237" t="s">
        <v>371</v>
      </c>
    </row>
    <row r="133" s="2" customFormat="1">
      <c r="A133" s="38"/>
      <c r="B133" s="39"/>
      <c r="C133" s="40"/>
      <c r="D133" s="241" t="s">
        <v>159</v>
      </c>
      <c r="E133" s="40"/>
      <c r="F133" s="262" t="s">
        <v>372</v>
      </c>
      <c r="G133" s="40"/>
      <c r="H133" s="40"/>
      <c r="I133" s="146"/>
      <c r="J133" s="40"/>
      <c r="K133" s="40"/>
      <c r="L133" s="44"/>
      <c r="M133" s="280"/>
      <c r="N133" s="281"/>
      <c r="O133" s="277"/>
      <c r="P133" s="277"/>
      <c r="Q133" s="277"/>
      <c r="R133" s="277"/>
      <c r="S133" s="277"/>
      <c r="T133" s="282"/>
      <c r="U133" s="38"/>
      <c r="V133" s="38"/>
      <c r="W133" s="38"/>
      <c r="X133" s="38"/>
      <c r="Y133" s="38"/>
      <c r="Z133" s="38"/>
      <c r="AA133" s="38"/>
      <c r="AB133" s="38"/>
      <c r="AC133" s="38"/>
      <c r="AD133" s="38"/>
      <c r="AE133" s="38"/>
      <c r="AT133" s="17" t="s">
        <v>159</v>
      </c>
      <c r="AU133" s="17" t="s">
        <v>81</v>
      </c>
    </row>
    <row r="134" s="2" customFormat="1" ht="6.96" customHeight="1">
      <c r="A134" s="38"/>
      <c r="B134" s="59"/>
      <c r="C134" s="60"/>
      <c r="D134" s="60"/>
      <c r="E134" s="60"/>
      <c r="F134" s="60"/>
      <c r="G134" s="60"/>
      <c r="H134" s="60"/>
      <c r="I134" s="175"/>
      <c r="J134" s="60"/>
      <c r="K134" s="60"/>
      <c r="L134" s="44"/>
      <c r="M134" s="38"/>
      <c r="O134" s="38"/>
      <c r="P134" s="38"/>
      <c r="Q134" s="38"/>
      <c r="R134" s="38"/>
      <c r="S134" s="38"/>
      <c r="T134" s="38"/>
      <c r="U134" s="38"/>
      <c r="V134" s="38"/>
      <c r="W134" s="38"/>
      <c r="X134" s="38"/>
      <c r="Y134" s="38"/>
      <c r="Z134" s="38"/>
      <c r="AA134" s="38"/>
      <c r="AB134" s="38"/>
      <c r="AC134" s="38"/>
      <c r="AD134" s="38"/>
      <c r="AE134" s="38"/>
    </row>
  </sheetData>
  <sheetProtection sheet="1" autoFilter="0" formatColumns="0" formatRows="0" objects="1" scenarios="1" spinCount="100000" saltValue="Vur9aNotAviCJlg2Mrp6fAcldXRyAqWJGDPHbIrmdrYJAXA+oEKRplbOKM0UEHZH7cOh0DhyXQUDXwYrmm83jg==" hashValue="8lLg7pMytP3CYK+vYfE1Uj5N+n7xke8N03NnWEv0M1YwhzrYVWtUY5kzpT6clRouCviZ5nPxz/9+JyscDONmcQ==" algorithmName="SHA-512" password="CC35"/>
  <autoFilter ref="C91:K133"/>
  <mergeCells count="12">
    <mergeCell ref="E7:H7"/>
    <mergeCell ref="E9:H9"/>
    <mergeCell ref="E11:H11"/>
    <mergeCell ref="E20:H20"/>
    <mergeCell ref="E29:H29"/>
    <mergeCell ref="E50:H50"/>
    <mergeCell ref="E52:H52"/>
    <mergeCell ref="E54:H54"/>
    <mergeCell ref="E80:H80"/>
    <mergeCell ref="E82:H82"/>
    <mergeCell ref="E84:H84"/>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9.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 style="1" customWidth="1"/>
    <col min="2" max="2" width="1.67" style="1" customWidth="1"/>
    <col min="3" max="3" width="4.17" style="1" customWidth="1"/>
    <col min="4" max="4" width="4.33" style="1" customWidth="1"/>
    <col min="5" max="5" width="17.17" style="1" customWidth="1"/>
    <col min="6" max="6" width="100.83" style="1" customWidth="1"/>
    <col min="7" max="7" width="7" style="1" customWidth="1"/>
    <col min="8" max="8" width="11.5" style="1" customWidth="1"/>
    <col min="9" max="9" width="20.17" style="138" customWidth="1"/>
    <col min="10" max="10" width="20.17" style="1" customWidth="1"/>
    <col min="11" max="11" width="20.17" style="1" customWidth="1"/>
    <col min="12" max="12" width="9.33" style="1" customWidth="1"/>
    <col min="13" max="13" width="10.83" style="1" hidden="1" customWidth="1"/>
    <col min="14" max="14" width="9.33" style="1" hidden="1"/>
    <col min="15" max="15" width="14.17" style="1" hidden="1" customWidth="1"/>
    <col min="16" max="16" width="14.17" style="1" hidden="1" customWidth="1"/>
    <col min="17" max="17" width="14.17" style="1" hidden="1" customWidth="1"/>
    <col min="18" max="18" width="14.17" style="1" hidden="1" customWidth="1"/>
    <col min="19" max="19" width="14.17" style="1" hidden="1" customWidth="1"/>
    <col min="20" max="20" width="14.17" style="1" hidden="1" customWidth="1"/>
    <col min="21" max="21" width="16.33" style="1" hidden="1" customWidth="1"/>
    <col min="22" max="22" width="12.33" style="1" customWidth="1"/>
    <col min="23" max="23" width="16.33" style="1" customWidth="1"/>
    <col min="24" max="24" width="12.33" style="1" customWidth="1"/>
    <col min="25" max="25" width="15" style="1" customWidth="1"/>
    <col min="26" max="26" width="11" style="1" customWidth="1"/>
    <col min="27" max="27" width="15" style="1" customWidth="1"/>
    <col min="28" max="28" width="16.33" style="1" customWidth="1"/>
    <col min="29" max="29" width="11" style="1" customWidth="1"/>
    <col min="30" max="30" width="15" style="1" customWidth="1"/>
    <col min="31" max="31" width="16.33" style="1" customWidth="1"/>
    <col min="44" max="44" width="9.33" style="1" hidden="1"/>
    <col min="45" max="45" width="9.33" style="1" hidden="1"/>
    <col min="46" max="46" width="9.33" style="1" hidden="1"/>
    <col min="47" max="47" width="9.33" style="1" hidden="1"/>
    <col min="48" max="48" width="9.33" style="1" hidden="1"/>
    <col min="49" max="49" width="9.33" style="1" hidden="1"/>
    <col min="50" max="50" width="9.33" style="1" hidden="1"/>
    <col min="51" max="51" width="9.33" style="1" hidden="1"/>
    <col min="52" max="52" width="9.33" style="1" hidden="1"/>
    <col min="53" max="53" width="9.33" style="1" hidden="1"/>
    <col min="54" max="54" width="9.33" style="1" hidden="1"/>
    <col min="55" max="55" width="9.33" style="1" hidden="1"/>
    <col min="56" max="56" width="9.33" style="1" hidden="1"/>
    <col min="57" max="57" width="9.33" style="1" hidden="1"/>
    <col min="58" max="58" width="9.33" style="1" hidden="1"/>
    <col min="59" max="59" width="9.33" style="1" hidden="1"/>
    <col min="60" max="60" width="9.33" style="1" hidden="1"/>
    <col min="61" max="61" width="9.33" style="1" hidden="1"/>
    <col min="62" max="62" width="9.33" style="1" hidden="1"/>
    <col min="63" max="63" width="9.33" style="1" hidden="1"/>
    <col min="64" max="64" width="9.33" style="1" hidden="1"/>
    <col min="65" max="65" width="9.33" style="1" hidden="1"/>
  </cols>
  <sheetData>
    <row r="2" s="1" customFormat="1" ht="36.96" customHeight="1">
      <c r="I2" s="138"/>
      <c r="L2" s="1"/>
      <c r="M2" s="1"/>
      <c r="N2" s="1"/>
      <c r="O2" s="1"/>
      <c r="P2" s="1"/>
      <c r="Q2" s="1"/>
      <c r="R2" s="1"/>
      <c r="S2" s="1"/>
      <c r="T2" s="1"/>
      <c r="U2" s="1"/>
      <c r="V2" s="1"/>
      <c r="AT2" s="17" t="s">
        <v>106</v>
      </c>
    </row>
    <row r="3" s="1" customFormat="1" ht="6.96" customHeight="1">
      <c r="B3" s="139"/>
      <c r="C3" s="140"/>
      <c r="D3" s="140"/>
      <c r="E3" s="140"/>
      <c r="F3" s="140"/>
      <c r="G3" s="140"/>
      <c r="H3" s="140"/>
      <c r="I3" s="141"/>
      <c r="J3" s="140"/>
      <c r="K3" s="140"/>
      <c r="L3" s="20"/>
      <c r="AT3" s="17" t="s">
        <v>81</v>
      </c>
    </row>
    <row r="4" s="1" customFormat="1" ht="24.96" customHeight="1">
      <c r="B4" s="20"/>
      <c r="D4" s="142" t="s">
        <v>108</v>
      </c>
      <c r="I4" s="138"/>
      <c r="L4" s="20"/>
      <c r="M4" s="143" t="s">
        <v>10</v>
      </c>
      <c r="AT4" s="17" t="s">
        <v>4</v>
      </c>
    </row>
    <row r="5" s="1" customFormat="1" ht="6.96" customHeight="1">
      <c r="B5" s="20"/>
      <c r="I5" s="138"/>
      <c r="L5" s="20"/>
    </row>
    <row r="6" s="1" customFormat="1" ht="12" customHeight="1">
      <c r="B6" s="20"/>
      <c r="D6" s="144" t="s">
        <v>16</v>
      </c>
      <c r="I6" s="138"/>
      <c r="L6" s="20"/>
    </row>
    <row r="7" s="1" customFormat="1" ht="16.5" customHeight="1">
      <c r="B7" s="20"/>
      <c r="E7" s="145" t="str">
        <f>'Rekapitulace stavby'!K6</f>
        <v>Střední škola chovu koní a jezdectví Kladruby nad Labem</v>
      </c>
      <c r="F7" s="144"/>
      <c r="G7" s="144"/>
      <c r="H7" s="144"/>
      <c r="I7" s="138"/>
      <c r="L7" s="20"/>
    </row>
    <row r="8" s="1" customFormat="1" ht="12" customHeight="1">
      <c r="B8" s="20"/>
      <c r="D8" s="144" t="s">
        <v>109</v>
      </c>
      <c r="I8" s="138"/>
      <c r="L8" s="20"/>
    </row>
    <row r="9" s="2" customFormat="1" ht="16.5" customHeight="1">
      <c r="A9" s="38"/>
      <c r="B9" s="44"/>
      <c r="C9" s="38"/>
      <c r="D9" s="38"/>
      <c r="E9" s="145" t="s">
        <v>329</v>
      </c>
      <c r="F9" s="38"/>
      <c r="G9" s="38"/>
      <c r="H9" s="38"/>
      <c r="I9" s="146"/>
      <c r="J9" s="38"/>
      <c r="K9" s="38"/>
      <c r="L9" s="147"/>
      <c r="S9" s="38"/>
      <c r="T9" s="38"/>
      <c r="U9" s="38"/>
      <c r="V9" s="38"/>
      <c r="W9" s="38"/>
      <c r="X9" s="38"/>
      <c r="Y9" s="38"/>
      <c r="Z9" s="38"/>
      <c r="AA9" s="38"/>
      <c r="AB9" s="38"/>
      <c r="AC9" s="38"/>
      <c r="AD9" s="38"/>
      <c r="AE9" s="38"/>
    </row>
    <row r="10" s="2" customFormat="1" ht="12" customHeight="1">
      <c r="A10" s="38"/>
      <c r="B10" s="44"/>
      <c r="C10" s="38"/>
      <c r="D10" s="144" t="s">
        <v>111</v>
      </c>
      <c r="E10" s="38"/>
      <c r="F10" s="38"/>
      <c r="G10" s="38"/>
      <c r="H10" s="38"/>
      <c r="I10" s="146"/>
      <c r="J10" s="38"/>
      <c r="K10" s="38"/>
      <c r="L10" s="147"/>
      <c r="S10" s="38"/>
      <c r="T10" s="38"/>
      <c r="U10" s="38"/>
      <c r="V10" s="38"/>
      <c r="W10" s="38"/>
      <c r="X10" s="38"/>
      <c r="Y10" s="38"/>
      <c r="Z10" s="38"/>
      <c r="AA10" s="38"/>
      <c r="AB10" s="38"/>
      <c r="AC10" s="38"/>
      <c r="AD10" s="38"/>
      <c r="AE10" s="38"/>
    </row>
    <row r="11" s="2" customFormat="1" ht="16.5" customHeight="1">
      <c r="A11" s="38"/>
      <c r="B11" s="44"/>
      <c r="C11" s="38"/>
      <c r="D11" s="38"/>
      <c r="E11" s="148" t="s">
        <v>373</v>
      </c>
      <c r="F11" s="38"/>
      <c r="G11" s="38"/>
      <c r="H11" s="38"/>
      <c r="I11" s="146"/>
      <c r="J11" s="38"/>
      <c r="K11" s="38"/>
      <c r="L11" s="147"/>
      <c r="S11" s="38"/>
      <c r="T11" s="38"/>
      <c r="U11" s="38"/>
      <c r="V11" s="38"/>
      <c r="W11" s="38"/>
      <c r="X11" s="38"/>
      <c r="Y11" s="38"/>
      <c r="Z11" s="38"/>
      <c r="AA11" s="38"/>
      <c r="AB11" s="38"/>
      <c r="AC11" s="38"/>
      <c r="AD11" s="38"/>
      <c r="AE11" s="38"/>
    </row>
    <row r="12" s="2" customFormat="1">
      <c r="A12" s="38"/>
      <c r="B12" s="44"/>
      <c r="C12" s="38"/>
      <c r="D12" s="38"/>
      <c r="E12" s="38"/>
      <c r="F12" s="38"/>
      <c r="G12" s="38"/>
      <c r="H12" s="38"/>
      <c r="I12" s="146"/>
      <c r="J12" s="38"/>
      <c r="K12" s="38"/>
      <c r="L12" s="147"/>
      <c r="S12" s="38"/>
      <c r="T12" s="38"/>
      <c r="U12" s="38"/>
      <c r="V12" s="38"/>
      <c r="W12" s="38"/>
      <c r="X12" s="38"/>
      <c r="Y12" s="38"/>
      <c r="Z12" s="38"/>
      <c r="AA12" s="38"/>
      <c r="AB12" s="38"/>
      <c r="AC12" s="38"/>
      <c r="AD12" s="38"/>
      <c r="AE12" s="38"/>
    </row>
    <row r="13" s="2" customFormat="1" ht="12" customHeight="1">
      <c r="A13" s="38"/>
      <c r="B13" s="44"/>
      <c r="C13" s="38"/>
      <c r="D13" s="144" t="s">
        <v>18</v>
      </c>
      <c r="E13" s="38"/>
      <c r="F13" s="133" t="s">
        <v>19</v>
      </c>
      <c r="G13" s="38"/>
      <c r="H13" s="38"/>
      <c r="I13" s="149" t="s">
        <v>20</v>
      </c>
      <c r="J13" s="133" t="s">
        <v>19</v>
      </c>
      <c r="K13" s="38"/>
      <c r="L13" s="147"/>
      <c r="S13" s="38"/>
      <c r="T13" s="38"/>
      <c r="U13" s="38"/>
      <c r="V13" s="38"/>
      <c r="W13" s="38"/>
      <c r="X13" s="38"/>
      <c r="Y13" s="38"/>
      <c r="Z13" s="38"/>
      <c r="AA13" s="38"/>
      <c r="AB13" s="38"/>
      <c r="AC13" s="38"/>
      <c r="AD13" s="38"/>
      <c r="AE13" s="38"/>
    </row>
    <row r="14" s="2" customFormat="1" ht="12" customHeight="1">
      <c r="A14" s="38"/>
      <c r="B14" s="44"/>
      <c r="C14" s="38"/>
      <c r="D14" s="144" t="s">
        <v>21</v>
      </c>
      <c r="E14" s="38"/>
      <c r="F14" s="133" t="s">
        <v>22</v>
      </c>
      <c r="G14" s="38"/>
      <c r="H14" s="38"/>
      <c r="I14" s="149" t="s">
        <v>23</v>
      </c>
      <c r="J14" s="150" t="str">
        <f>'Rekapitulace stavby'!AN8</f>
        <v>13. 12. 2019</v>
      </c>
      <c r="K14" s="38"/>
      <c r="L14" s="147"/>
      <c r="S14" s="38"/>
      <c r="T14" s="38"/>
      <c r="U14" s="38"/>
      <c r="V14" s="38"/>
      <c r="W14" s="38"/>
      <c r="X14" s="38"/>
      <c r="Y14" s="38"/>
      <c r="Z14" s="38"/>
      <c r="AA14" s="38"/>
      <c r="AB14" s="38"/>
      <c r="AC14" s="38"/>
      <c r="AD14" s="38"/>
      <c r="AE14" s="38"/>
    </row>
    <row r="15" s="2" customFormat="1" ht="10.8" customHeight="1">
      <c r="A15" s="38"/>
      <c r="B15" s="44"/>
      <c r="C15" s="38"/>
      <c r="D15" s="38"/>
      <c r="E15" s="38"/>
      <c r="F15" s="38"/>
      <c r="G15" s="38"/>
      <c r="H15" s="38"/>
      <c r="I15" s="146"/>
      <c r="J15" s="38"/>
      <c r="K15" s="38"/>
      <c r="L15" s="147"/>
      <c r="S15" s="38"/>
      <c r="T15" s="38"/>
      <c r="U15" s="38"/>
      <c r="V15" s="38"/>
      <c r="W15" s="38"/>
      <c r="X15" s="38"/>
      <c r="Y15" s="38"/>
      <c r="Z15" s="38"/>
      <c r="AA15" s="38"/>
      <c r="AB15" s="38"/>
      <c r="AC15" s="38"/>
      <c r="AD15" s="38"/>
      <c r="AE15" s="38"/>
    </row>
    <row r="16" s="2" customFormat="1" ht="12" customHeight="1">
      <c r="A16" s="38"/>
      <c r="B16" s="44"/>
      <c r="C16" s="38"/>
      <c r="D16" s="144" t="s">
        <v>25</v>
      </c>
      <c r="E16" s="38"/>
      <c r="F16" s="38"/>
      <c r="G16" s="38"/>
      <c r="H16" s="38"/>
      <c r="I16" s="149" t="s">
        <v>26</v>
      </c>
      <c r="J16" s="133" t="s">
        <v>19</v>
      </c>
      <c r="K16" s="38"/>
      <c r="L16" s="147"/>
      <c r="S16" s="38"/>
      <c r="T16" s="38"/>
      <c r="U16" s="38"/>
      <c r="V16" s="38"/>
      <c r="W16" s="38"/>
      <c r="X16" s="38"/>
      <c r="Y16" s="38"/>
      <c r="Z16" s="38"/>
      <c r="AA16" s="38"/>
      <c r="AB16" s="38"/>
      <c r="AC16" s="38"/>
      <c r="AD16" s="38"/>
      <c r="AE16" s="38"/>
    </row>
    <row r="17" s="2" customFormat="1" ht="18" customHeight="1">
      <c r="A17" s="38"/>
      <c r="B17" s="44"/>
      <c r="C17" s="38"/>
      <c r="D17" s="38"/>
      <c r="E17" s="133" t="s">
        <v>27</v>
      </c>
      <c r="F17" s="38"/>
      <c r="G17" s="38"/>
      <c r="H17" s="38"/>
      <c r="I17" s="149" t="s">
        <v>28</v>
      </c>
      <c r="J17" s="133" t="s">
        <v>19</v>
      </c>
      <c r="K17" s="38"/>
      <c r="L17" s="147"/>
      <c r="S17" s="38"/>
      <c r="T17" s="38"/>
      <c r="U17" s="38"/>
      <c r="V17" s="38"/>
      <c r="W17" s="38"/>
      <c r="X17" s="38"/>
      <c r="Y17" s="38"/>
      <c r="Z17" s="38"/>
      <c r="AA17" s="38"/>
      <c r="AB17" s="38"/>
      <c r="AC17" s="38"/>
      <c r="AD17" s="38"/>
      <c r="AE17" s="38"/>
    </row>
    <row r="18" s="2" customFormat="1" ht="6.96" customHeight="1">
      <c r="A18" s="38"/>
      <c r="B18" s="44"/>
      <c r="C18" s="38"/>
      <c r="D18" s="38"/>
      <c r="E18" s="38"/>
      <c r="F18" s="38"/>
      <c r="G18" s="38"/>
      <c r="H18" s="38"/>
      <c r="I18" s="146"/>
      <c r="J18" s="38"/>
      <c r="K18" s="38"/>
      <c r="L18" s="147"/>
      <c r="S18" s="38"/>
      <c r="T18" s="38"/>
      <c r="U18" s="38"/>
      <c r="V18" s="38"/>
      <c r="W18" s="38"/>
      <c r="X18" s="38"/>
      <c r="Y18" s="38"/>
      <c r="Z18" s="38"/>
      <c r="AA18" s="38"/>
      <c r="AB18" s="38"/>
      <c r="AC18" s="38"/>
      <c r="AD18" s="38"/>
      <c r="AE18" s="38"/>
    </row>
    <row r="19" s="2" customFormat="1" ht="12" customHeight="1">
      <c r="A19" s="38"/>
      <c r="B19" s="44"/>
      <c r="C19" s="38"/>
      <c r="D19" s="144" t="s">
        <v>29</v>
      </c>
      <c r="E19" s="38"/>
      <c r="F19" s="38"/>
      <c r="G19" s="38"/>
      <c r="H19" s="38"/>
      <c r="I19" s="149" t="s">
        <v>26</v>
      </c>
      <c r="J19" s="33" t="str">
        <f>'Rekapitulace stavby'!AN13</f>
        <v>Vyplň údaj</v>
      </c>
      <c r="K19" s="38"/>
      <c r="L19" s="147"/>
      <c r="S19" s="38"/>
      <c r="T19" s="38"/>
      <c r="U19" s="38"/>
      <c r="V19" s="38"/>
      <c r="W19" s="38"/>
      <c r="X19" s="38"/>
      <c r="Y19" s="38"/>
      <c r="Z19" s="38"/>
      <c r="AA19" s="38"/>
      <c r="AB19" s="38"/>
      <c r="AC19" s="38"/>
      <c r="AD19" s="38"/>
      <c r="AE19" s="38"/>
    </row>
    <row r="20" s="2" customFormat="1" ht="18" customHeight="1">
      <c r="A20" s="38"/>
      <c r="B20" s="44"/>
      <c r="C20" s="38"/>
      <c r="D20" s="38"/>
      <c r="E20" s="33" t="str">
        <f>'Rekapitulace stavby'!E14</f>
        <v>Vyplň údaj</v>
      </c>
      <c r="F20" s="133"/>
      <c r="G20" s="133"/>
      <c r="H20" s="133"/>
      <c r="I20" s="149" t="s">
        <v>28</v>
      </c>
      <c r="J20" s="33" t="str">
        <f>'Rekapitulace stavby'!AN14</f>
        <v>Vyplň údaj</v>
      </c>
      <c r="K20" s="38"/>
      <c r="L20" s="147"/>
      <c r="S20" s="38"/>
      <c r="T20" s="38"/>
      <c r="U20" s="38"/>
      <c r="V20" s="38"/>
      <c r="W20" s="38"/>
      <c r="X20" s="38"/>
      <c r="Y20" s="38"/>
      <c r="Z20" s="38"/>
      <c r="AA20" s="38"/>
      <c r="AB20" s="38"/>
      <c r="AC20" s="38"/>
      <c r="AD20" s="38"/>
      <c r="AE20" s="38"/>
    </row>
    <row r="21" s="2" customFormat="1" ht="6.96" customHeight="1">
      <c r="A21" s="38"/>
      <c r="B21" s="44"/>
      <c r="C21" s="38"/>
      <c r="D21" s="38"/>
      <c r="E21" s="38"/>
      <c r="F21" s="38"/>
      <c r="G21" s="38"/>
      <c r="H21" s="38"/>
      <c r="I21" s="146"/>
      <c r="J21" s="38"/>
      <c r="K21" s="38"/>
      <c r="L21" s="147"/>
      <c r="S21" s="38"/>
      <c r="T21" s="38"/>
      <c r="U21" s="38"/>
      <c r="V21" s="38"/>
      <c r="W21" s="38"/>
      <c r="X21" s="38"/>
      <c r="Y21" s="38"/>
      <c r="Z21" s="38"/>
      <c r="AA21" s="38"/>
      <c r="AB21" s="38"/>
      <c r="AC21" s="38"/>
      <c r="AD21" s="38"/>
      <c r="AE21" s="38"/>
    </row>
    <row r="22" s="2" customFormat="1" ht="12" customHeight="1">
      <c r="A22" s="38"/>
      <c r="B22" s="44"/>
      <c r="C22" s="38"/>
      <c r="D22" s="144" t="s">
        <v>31</v>
      </c>
      <c r="E22" s="38"/>
      <c r="F22" s="38"/>
      <c r="G22" s="38"/>
      <c r="H22" s="38"/>
      <c r="I22" s="149" t="s">
        <v>26</v>
      </c>
      <c r="J22" s="133" t="s">
        <v>19</v>
      </c>
      <c r="K22" s="38"/>
      <c r="L22" s="147"/>
      <c r="S22" s="38"/>
      <c r="T22" s="38"/>
      <c r="U22" s="38"/>
      <c r="V22" s="38"/>
      <c r="W22" s="38"/>
      <c r="X22" s="38"/>
      <c r="Y22" s="38"/>
      <c r="Z22" s="38"/>
      <c r="AA22" s="38"/>
      <c r="AB22" s="38"/>
      <c r="AC22" s="38"/>
      <c r="AD22" s="38"/>
      <c r="AE22" s="38"/>
    </row>
    <row r="23" s="2" customFormat="1" ht="18" customHeight="1">
      <c r="A23" s="38"/>
      <c r="B23" s="44"/>
      <c r="C23" s="38"/>
      <c r="D23" s="38"/>
      <c r="E23" s="133" t="s">
        <v>32</v>
      </c>
      <c r="F23" s="38"/>
      <c r="G23" s="38"/>
      <c r="H23" s="38"/>
      <c r="I23" s="149" t="s">
        <v>28</v>
      </c>
      <c r="J23" s="133" t="s">
        <v>19</v>
      </c>
      <c r="K23" s="38"/>
      <c r="L23" s="147"/>
      <c r="S23" s="38"/>
      <c r="T23" s="38"/>
      <c r="U23" s="38"/>
      <c r="V23" s="38"/>
      <c r="W23" s="38"/>
      <c r="X23" s="38"/>
      <c r="Y23" s="38"/>
      <c r="Z23" s="38"/>
      <c r="AA23" s="38"/>
      <c r="AB23" s="38"/>
      <c r="AC23" s="38"/>
      <c r="AD23" s="38"/>
      <c r="AE23" s="38"/>
    </row>
    <row r="24" s="2" customFormat="1" ht="6.96" customHeight="1">
      <c r="A24" s="38"/>
      <c r="B24" s="44"/>
      <c r="C24" s="38"/>
      <c r="D24" s="38"/>
      <c r="E24" s="38"/>
      <c r="F24" s="38"/>
      <c r="G24" s="38"/>
      <c r="H24" s="38"/>
      <c r="I24" s="146"/>
      <c r="J24" s="38"/>
      <c r="K24" s="38"/>
      <c r="L24" s="147"/>
      <c r="S24" s="38"/>
      <c r="T24" s="38"/>
      <c r="U24" s="38"/>
      <c r="V24" s="38"/>
      <c r="W24" s="38"/>
      <c r="X24" s="38"/>
      <c r="Y24" s="38"/>
      <c r="Z24" s="38"/>
      <c r="AA24" s="38"/>
      <c r="AB24" s="38"/>
      <c r="AC24" s="38"/>
      <c r="AD24" s="38"/>
      <c r="AE24" s="38"/>
    </row>
    <row r="25" s="2" customFormat="1" ht="12" customHeight="1">
      <c r="A25" s="38"/>
      <c r="B25" s="44"/>
      <c r="C25" s="38"/>
      <c r="D25" s="144" t="s">
        <v>34</v>
      </c>
      <c r="E25" s="38"/>
      <c r="F25" s="38"/>
      <c r="G25" s="38"/>
      <c r="H25" s="38"/>
      <c r="I25" s="149" t="s">
        <v>26</v>
      </c>
      <c r="J25" s="133" t="str">
        <f>IF('Rekapitulace stavby'!AN19="","",'Rekapitulace stavby'!AN19)</f>
        <v/>
      </c>
      <c r="K25" s="38"/>
      <c r="L25" s="147"/>
      <c r="S25" s="38"/>
      <c r="T25" s="38"/>
      <c r="U25" s="38"/>
      <c r="V25" s="38"/>
      <c r="W25" s="38"/>
      <c r="X25" s="38"/>
      <c r="Y25" s="38"/>
      <c r="Z25" s="38"/>
      <c r="AA25" s="38"/>
      <c r="AB25" s="38"/>
      <c r="AC25" s="38"/>
      <c r="AD25" s="38"/>
      <c r="AE25" s="38"/>
    </row>
    <row r="26" s="2" customFormat="1" ht="18" customHeight="1">
      <c r="A26" s="38"/>
      <c r="B26" s="44"/>
      <c r="C26" s="38"/>
      <c r="D26" s="38"/>
      <c r="E26" s="133" t="str">
        <f>IF('Rekapitulace stavby'!E20="","",'Rekapitulace stavby'!E20)</f>
        <v xml:space="preserve"> </v>
      </c>
      <c r="F26" s="38"/>
      <c r="G26" s="38"/>
      <c r="H26" s="38"/>
      <c r="I26" s="149" t="s">
        <v>28</v>
      </c>
      <c r="J26" s="133" t="str">
        <f>IF('Rekapitulace stavby'!AN20="","",'Rekapitulace stavby'!AN20)</f>
        <v/>
      </c>
      <c r="K26" s="38"/>
      <c r="L26" s="147"/>
      <c r="S26" s="38"/>
      <c r="T26" s="38"/>
      <c r="U26" s="38"/>
      <c r="V26" s="38"/>
      <c r="W26" s="38"/>
      <c r="X26" s="38"/>
      <c r="Y26" s="38"/>
      <c r="Z26" s="38"/>
      <c r="AA26" s="38"/>
      <c r="AB26" s="38"/>
      <c r="AC26" s="38"/>
      <c r="AD26" s="38"/>
      <c r="AE26" s="38"/>
    </row>
    <row r="27" s="2" customFormat="1" ht="6.96" customHeight="1">
      <c r="A27" s="38"/>
      <c r="B27" s="44"/>
      <c r="C27" s="38"/>
      <c r="D27" s="38"/>
      <c r="E27" s="38"/>
      <c r="F27" s="38"/>
      <c r="G27" s="38"/>
      <c r="H27" s="38"/>
      <c r="I27" s="146"/>
      <c r="J27" s="38"/>
      <c r="K27" s="38"/>
      <c r="L27" s="147"/>
      <c r="S27" s="38"/>
      <c r="T27" s="38"/>
      <c r="U27" s="38"/>
      <c r="V27" s="38"/>
      <c r="W27" s="38"/>
      <c r="X27" s="38"/>
      <c r="Y27" s="38"/>
      <c r="Z27" s="38"/>
      <c r="AA27" s="38"/>
      <c r="AB27" s="38"/>
      <c r="AC27" s="38"/>
      <c r="AD27" s="38"/>
      <c r="AE27" s="38"/>
    </row>
    <row r="28" s="2" customFormat="1" ht="12" customHeight="1">
      <c r="A28" s="38"/>
      <c r="B28" s="44"/>
      <c r="C28" s="38"/>
      <c r="D28" s="144" t="s">
        <v>36</v>
      </c>
      <c r="E28" s="38"/>
      <c r="F28" s="38"/>
      <c r="G28" s="38"/>
      <c r="H28" s="38"/>
      <c r="I28" s="146"/>
      <c r="J28" s="38"/>
      <c r="K28" s="38"/>
      <c r="L28" s="147"/>
      <c r="S28" s="38"/>
      <c r="T28" s="38"/>
      <c r="U28" s="38"/>
      <c r="V28" s="38"/>
      <c r="W28" s="38"/>
      <c r="X28" s="38"/>
      <c r="Y28" s="38"/>
      <c r="Z28" s="38"/>
      <c r="AA28" s="38"/>
      <c r="AB28" s="38"/>
      <c r="AC28" s="38"/>
      <c r="AD28" s="38"/>
      <c r="AE28" s="38"/>
    </row>
    <row r="29" s="8" customFormat="1" ht="16.5" customHeight="1">
      <c r="A29" s="151"/>
      <c r="B29" s="152"/>
      <c r="C29" s="151"/>
      <c r="D29" s="151"/>
      <c r="E29" s="153" t="s">
        <v>19</v>
      </c>
      <c r="F29" s="153"/>
      <c r="G29" s="153"/>
      <c r="H29" s="153"/>
      <c r="I29" s="154"/>
      <c r="J29" s="151"/>
      <c r="K29" s="151"/>
      <c r="L29" s="155"/>
      <c r="S29" s="151"/>
      <c r="T29" s="151"/>
      <c r="U29" s="151"/>
      <c r="V29" s="151"/>
      <c r="W29" s="151"/>
      <c r="X29" s="151"/>
      <c r="Y29" s="151"/>
      <c r="Z29" s="151"/>
      <c r="AA29" s="151"/>
      <c r="AB29" s="151"/>
      <c r="AC29" s="151"/>
      <c r="AD29" s="151"/>
      <c r="AE29" s="151"/>
    </row>
    <row r="30" s="2" customFormat="1" ht="6.96" customHeight="1">
      <c r="A30" s="38"/>
      <c r="B30" s="44"/>
      <c r="C30" s="38"/>
      <c r="D30" s="38"/>
      <c r="E30" s="38"/>
      <c r="F30" s="38"/>
      <c r="G30" s="38"/>
      <c r="H30" s="38"/>
      <c r="I30" s="146"/>
      <c r="J30" s="38"/>
      <c r="K30" s="38"/>
      <c r="L30" s="147"/>
      <c r="S30" s="38"/>
      <c r="T30" s="38"/>
      <c r="U30" s="38"/>
      <c r="V30" s="38"/>
      <c r="W30" s="38"/>
      <c r="X30" s="38"/>
      <c r="Y30" s="38"/>
      <c r="Z30" s="38"/>
      <c r="AA30" s="38"/>
      <c r="AB30" s="38"/>
      <c r="AC30" s="38"/>
      <c r="AD30" s="38"/>
      <c r="AE30" s="38"/>
    </row>
    <row r="31" s="2" customFormat="1" ht="6.96" customHeight="1">
      <c r="A31" s="38"/>
      <c r="B31" s="44"/>
      <c r="C31" s="38"/>
      <c r="D31" s="156"/>
      <c r="E31" s="156"/>
      <c r="F31" s="156"/>
      <c r="G31" s="156"/>
      <c r="H31" s="156"/>
      <c r="I31" s="157"/>
      <c r="J31" s="156"/>
      <c r="K31" s="156"/>
      <c r="L31" s="147"/>
      <c r="S31" s="38"/>
      <c r="T31" s="38"/>
      <c r="U31" s="38"/>
      <c r="V31" s="38"/>
      <c r="W31" s="38"/>
      <c r="X31" s="38"/>
      <c r="Y31" s="38"/>
      <c r="Z31" s="38"/>
      <c r="AA31" s="38"/>
      <c r="AB31" s="38"/>
      <c r="AC31" s="38"/>
      <c r="AD31" s="38"/>
      <c r="AE31" s="38"/>
    </row>
    <row r="32" s="2" customFormat="1" ht="25.44" customHeight="1">
      <c r="A32" s="38"/>
      <c r="B32" s="44"/>
      <c r="C32" s="38"/>
      <c r="D32" s="158" t="s">
        <v>38</v>
      </c>
      <c r="E32" s="38"/>
      <c r="F32" s="38"/>
      <c r="G32" s="38"/>
      <c r="H32" s="38"/>
      <c r="I32" s="146"/>
      <c r="J32" s="159">
        <f>ROUND(J87, 2)</f>
        <v>0</v>
      </c>
      <c r="K32" s="38"/>
      <c r="L32" s="147"/>
      <c r="S32" s="38"/>
      <c r="T32" s="38"/>
      <c r="U32" s="38"/>
      <c r="V32" s="38"/>
      <c r="W32" s="38"/>
      <c r="X32" s="38"/>
      <c r="Y32" s="38"/>
      <c r="Z32" s="38"/>
      <c r="AA32" s="38"/>
      <c r="AB32" s="38"/>
      <c r="AC32" s="38"/>
      <c r="AD32" s="38"/>
      <c r="AE32" s="38"/>
    </row>
    <row r="33" s="2" customFormat="1" ht="6.96" customHeight="1">
      <c r="A33" s="38"/>
      <c r="B33" s="44"/>
      <c r="C33" s="38"/>
      <c r="D33" s="156"/>
      <c r="E33" s="156"/>
      <c r="F33" s="156"/>
      <c r="G33" s="156"/>
      <c r="H33" s="156"/>
      <c r="I33" s="157"/>
      <c r="J33" s="156"/>
      <c r="K33" s="156"/>
      <c r="L33" s="147"/>
      <c r="S33" s="38"/>
      <c r="T33" s="38"/>
      <c r="U33" s="38"/>
      <c r="V33" s="38"/>
      <c r="W33" s="38"/>
      <c r="X33" s="38"/>
      <c r="Y33" s="38"/>
      <c r="Z33" s="38"/>
      <c r="AA33" s="38"/>
      <c r="AB33" s="38"/>
      <c r="AC33" s="38"/>
      <c r="AD33" s="38"/>
      <c r="AE33" s="38"/>
    </row>
    <row r="34" s="2" customFormat="1" ht="14.4" customHeight="1">
      <c r="A34" s="38"/>
      <c r="B34" s="44"/>
      <c r="C34" s="38"/>
      <c r="D34" s="38"/>
      <c r="E34" s="38"/>
      <c r="F34" s="160" t="s">
        <v>40</v>
      </c>
      <c r="G34" s="38"/>
      <c r="H34" s="38"/>
      <c r="I34" s="161" t="s">
        <v>39</v>
      </c>
      <c r="J34" s="160" t="s">
        <v>41</v>
      </c>
      <c r="K34" s="38"/>
      <c r="L34" s="147"/>
      <c r="S34" s="38"/>
      <c r="T34" s="38"/>
      <c r="U34" s="38"/>
      <c r="V34" s="38"/>
      <c r="W34" s="38"/>
      <c r="X34" s="38"/>
      <c r="Y34" s="38"/>
      <c r="Z34" s="38"/>
      <c r="AA34" s="38"/>
      <c r="AB34" s="38"/>
      <c r="AC34" s="38"/>
      <c r="AD34" s="38"/>
      <c r="AE34" s="38"/>
    </row>
    <row r="35" s="2" customFormat="1" ht="14.4" customHeight="1">
      <c r="A35" s="38"/>
      <c r="B35" s="44"/>
      <c r="C35" s="38"/>
      <c r="D35" s="162" t="s">
        <v>42</v>
      </c>
      <c r="E35" s="144" t="s">
        <v>43</v>
      </c>
      <c r="F35" s="163">
        <f>ROUND((SUM(BE87:BE90)),  2)</f>
        <v>0</v>
      </c>
      <c r="G35" s="38"/>
      <c r="H35" s="38"/>
      <c r="I35" s="164">
        <v>0.20999999999999999</v>
      </c>
      <c r="J35" s="163">
        <f>ROUND(((SUM(BE87:BE90))*I35),  2)</f>
        <v>0</v>
      </c>
      <c r="K35" s="38"/>
      <c r="L35" s="147"/>
      <c r="S35" s="38"/>
      <c r="T35" s="38"/>
      <c r="U35" s="38"/>
      <c r="V35" s="38"/>
      <c r="W35" s="38"/>
      <c r="X35" s="38"/>
      <c r="Y35" s="38"/>
      <c r="Z35" s="38"/>
      <c r="AA35" s="38"/>
      <c r="AB35" s="38"/>
      <c r="AC35" s="38"/>
      <c r="AD35" s="38"/>
      <c r="AE35" s="38"/>
    </row>
    <row r="36" s="2" customFormat="1" ht="14.4" customHeight="1">
      <c r="A36" s="38"/>
      <c r="B36" s="44"/>
      <c r="C36" s="38"/>
      <c r="D36" s="38"/>
      <c r="E36" s="144" t="s">
        <v>44</v>
      </c>
      <c r="F36" s="163">
        <f>ROUND((SUM(BF87:BF90)),  2)</f>
        <v>0</v>
      </c>
      <c r="G36" s="38"/>
      <c r="H36" s="38"/>
      <c r="I36" s="164">
        <v>0.14999999999999999</v>
      </c>
      <c r="J36" s="163">
        <f>ROUND(((SUM(BF87:BF90))*I36),  2)</f>
        <v>0</v>
      </c>
      <c r="K36" s="38"/>
      <c r="L36" s="147"/>
      <c r="S36" s="38"/>
      <c r="T36" s="38"/>
      <c r="U36" s="38"/>
      <c r="V36" s="38"/>
      <c r="W36" s="38"/>
      <c r="X36" s="38"/>
      <c r="Y36" s="38"/>
      <c r="Z36" s="38"/>
      <c r="AA36" s="38"/>
      <c r="AB36" s="38"/>
      <c r="AC36" s="38"/>
      <c r="AD36" s="38"/>
      <c r="AE36" s="38"/>
    </row>
    <row r="37" hidden="1" s="2" customFormat="1" ht="14.4" customHeight="1">
      <c r="A37" s="38"/>
      <c r="B37" s="44"/>
      <c r="C37" s="38"/>
      <c r="D37" s="38"/>
      <c r="E37" s="144" t="s">
        <v>45</v>
      </c>
      <c r="F37" s="163">
        <f>ROUND((SUM(BG87:BG90)),  2)</f>
        <v>0</v>
      </c>
      <c r="G37" s="38"/>
      <c r="H37" s="38"/>
      <c r="I37" s="164">
        <v>0.20999999999999999</v>
      </c>
      <c r="J37" s="163">
        <f>0</f>
        <v>0</v>
      </c>
      <c r="K37" s="38"/>
      <c r="L37" s="147"/>
      <c r="S37" s="38"/>
      <c r="T37" s="38"/>
      <c r="U37" s="38"/>
      <c r="V37" s="38"/>
      <c r="W37" s="38"/>
      <c r="X37" s="38"/>
      <c r="Y37" s="38"/>
      <c r="Z37" s="38"/>
      <c r="AA37" s="38"/>
      <c r="AB37" s="38"/>
      <c r="AC37" s="38"/>
      <c r="AD37" s="38"/>
      <c r="AE37" s="38"/>
    </row>
    <row r="38" hidden="1" s="2" customFormat="1" ht="14.4" customHeight="1">
      <c r="A38" s="38"/>
      <c r="B38" s="44"/>
      <c r="C38" s="38"/>
      <c r="D38" s="38"/>
      <c r="E38" s="144" t="s">
        <v>46</v>
      </c>
      <c r="F38" s="163">
        <f>ROUND((SUM(BH87:BH90)),  2)</f>
        <v>0</v>
      </c>
      <c r="G38" s="38"/>
      <c r="H38" s="38"/>
      <c r="I38" s="164">
        <v>0.14999999999999999</v>
      </c>
      <c r="J38" s="163">
        <f>0</f>
        <v>0</v>
      </c>
      <c r="K38" s="38"/>
      <c r="L38" s="147"/>
      <c r="S38" s="38"/>
      <c r="T38" s="38"/>
      <c r="U38" s="38"/>
      <c r="V38" s="38"/>
      <c r="W38" s="38"/>
      <c r="X38" s="38"/>
      <c r="Y38" s="38"/>
      <c r="Z38" s="38"/>
      <c r="AA38" s="38"/>
      <c r="AB38" s="38"/>
      <c r="AC38" s="38"/>
      <c r="AD38" s="38"/>
      <c r="AE38" s="38"/>
    </row>
    <row r="39" hidden="1" s="2" customFormat="1" ht="14.4" customHeight="1">
      <c r="A39" s="38"/>
      <c r="B39" s="44"/>
      <c r="C39" s="38"/>
      <c r="D39" s="38"/>
      <c r="E39" s="144" t="s">
        <v>47</v>
      </c>
      <c r="F39" s="163">
        <f>ROUND((SUM(BI87:BI90)),  2)</f>
        <v>0</v>
      </c>
      <c r="G39" s="38"/>
      <c r="H39" s="38"/>
      <c r="I39" s="164">
        <v>0</v>
      </c>
      <c r="J39" s="163">
        <f>0</f>
        <v>0</v>
      </c>
      <c r="K39" s="38"/>
      <c r="L39" s="147"/>
      <c r="S39" s="38"/>
      <c r="T39" s="38"/>
      <c r="U39" s="38"/>
      <c r="V39" s="38"/>
      <c r="W39" s="38"/>
      <c r="X39" s="38"/>
      <c r="Y39" s="38"/>
      <c r="Z39" s="38"/>
      <c r="AA39" s="38"/>
      <c r="AB39" s="38"/>
      <c r="AC39" s="38"/>
      <c r="AD39" s="38"/>
      <c r="AE39" s="38"/>
    </row>
    <row r="40" s="2" customFormat="1" ht="6.96" customHeight="1">
      <c r="A40" s="38"/>
      <c r="B40" s="44"/>
      <c r="C40" s="38"/>
      <c r="D40" s="38"/>
      <c r="E40" s="38"/>
      <c r="F40" s="38"/>
      <c r="G40" s="38"/>
      <c r="H40" s="38"/>
      <c r="I40" s="146"/>
      <c r="J40" s="38"/>
      <c r="K40" s="38"/>
      <c r="L40" s="147"/>
      <c r="S40" s="38"/>
      <c r="T40" s="38"/>
      <c r="U40" s="38"/>
      <c r="V40" s="38"/>
      <c r="W40" s="38"/>
      <c r="X40" s="38"/>
      <c r="Y40" s="38"/>
      <c r="Z40" s="38"/>
      <c r="AA40" s="38"/>
      <c r="AB40" s="38"/>
      <c r="AC40" s="38"/>
      <c r="AD40" s="38"/>
      <c r="AE40" s="38"/>
    </row>
    <row r="41" s="2" customFormat="1" ht="25.44" customHeight="1">
      <c r="A41" s="38"/>
      <c r="B41" s="44"/>
      <c r="C41" s="165"/>
      <c r="D41" s="166" t="s">
        <v>48</v>
      </c>
      <c r="E41" s="167"/>
      <c r="F41" s="167"/>
      <c r="G41" s="168" t="s">
        <v>49</v>
      </c>
      <c r="H41" s="169" t="s">
        <v>50</v>
      </c>
      <c r="I41" s="170"/>
      <c r="J41" s="171">
        <f>SUM(J32:J39)</f>
        <v>0</v>
      </c>
      <c r="K41" s="172"/>
      <c r="L41" s="147"/>
      <c r="S41" s="38"/>
      <c r="T41" s="38"/>
      <c r="U41" s="38"/>
      <c r="V41" s="38"/>
      <c r="W41" s="38"/>
      <c r="X41" s="38"/>
      <c r="Y41" s="38"/>
      <c r="Z41" s="38"/>
      <c r="AA41" s="38"/>
      <c r="AB41" s="38"/>
      <c r="AC41" s="38"/>
      <c r="AD41" s="38"/>
      <c r="AE41" s="38"/>
    </row>
    <row r="42" s="2" customFormat="1" ht="14.4" customHeight="1">
      <c r="A42" s="38"/>
      <c r="B42" s="173"/>
      <c r="C42" s="174"/>
      <c r="D42" s="174"/>
      <c r="E42" s="174"/>
      <c r="F42" s="174"/>
      <c r="G42" s="174"/>
      <c r="H42" s="174"/>
      <c r="I42" s="175"/>
      <c r="J42" s="174"/>
      <c r="K42" s="174"/>
      <c r="L42" s="147"/>
      <c r="S42" s="38"/>
      <c r="T42" s="38"/>
      <c r="U42" s="38"/>
      <c r="V42" s="38"/>
      <c r="W42" s="38"/>
      <c r="X42" s="38"/>
      <c r="Y42" s="38"/>
      <c r="Z42" s="38"/>
      <c r="AA42" s="38"/>
      <c r="AB42" s="38"/>
      <c r="AC42" s="38"/>
      <c r="AD42" s="38"/>
      <c r="AE42" s="38"/>
    </row>
    <row r="46" s="2" customFormat="1" ht="6.96" customHeight="1">
      <c r="A46" s="38"/>
      <c r="B46" s="176"/>
      <c r="C46" s="177"/>
      <c r="D46" s="177"/>
      <c r="E46" s="177"/>
      <c r="F46" s="177"/>
      <c r="G46" s="177"/>
      <c r="H46" s="177"/>
      <c r="I46" s="178"/>
      <c r="J46" s="177"/>
      <c r="K46" s="177"/>
      <c r="L46" s="147"/>
      <c r="S46" s="38"/>
      <c r="T46" s="38"/>
      <c r="U46" s="38"/>
      <c r="V46" s="38"/>
      <c r="W46" s="38"/>
      <c r="X46" s="38"/>
      <c r="Y46" s="38"/>
      <c r="Z46" s="38"/>
      <c r="AA46" s="38"/>
      <c r="AB46" s="38"/>
      <c r="AC46" s="38"/>
      <c r="AD46" s="38"/>
      <c r="AE46" s="38"/>
    </row>
    <row r="47" s="2" customFormat="1" ht="24.96" customHeight="1">
      <c r="A47" s="38"/>
      <c r="B47" s="39"/>
      <c r="C47" s="23" t="s">
        <v>113</v>
      </c>
      <c r="D47" s="40"/>
      <c r="E47" s="40"/>
      <c r="F47" s="40"/>
      <c r="G47" s="40"/>
      <c r="H47" s="40"/>
      <c r="I47" s="146"/>
      <c r="J47" s="40"/>
      <c r="K47" s="40"/>
      <c r="L47" s="147"/>
      <c r="S47" s="38"/>
      <c r="T47" s="38"/>
      <c r="U47" s="38"/>
      <c r="V47" s="38"/>
      <c r="W47" s="38"/>
      <c r="X47" s="38"/>
      <c r="Y47" s="38"/>
      <c r="Z47" s="38"/>
      <c r="AA47" s="38"/>
      <c r="AB47" s="38"/>
      <c r="AC47" s="38"/>
      <c r="AD47" s="38"/>
      <c r="AE47" s="38"/>
    </row>
    <row r="48" s="2" customFormat="1" ht="6.96" customHeight="1">
      <c r="A48" s="38"/>
      <c r="B48" s="39"/>
      <c r="C48" s="40"/>
      <c r="D48" s="40"/>
      <c r="E48" s="40"/>
      <c r="F48" s="40"/>
      <c r="G48" s="40"/>
      <c r="H48" s="40"/>
      <c r="I48" s="146"/>
      <c r="J48" s="40"/>
      <c r="K48" s="40"/>
      <c r="L48" s="147"/>
      <c r="S48" s="38"/>
      <c r="T48" s="38"/>
      <c r="U48" s="38"/>
      <c r="V48" s="38"/>
      <c r="W48" s="38"/>
      <c r="X48" s="38"/>
      <c r="Y48" s="38"/>
      <c r="Z48" s="38"/>
      <c r="AA48" s="38"/>
      <c r="AB48" s="38"/>
      <c r="AC48" s="38"/>
      <c r="AD48" s="38"/>
      <c r="AE48" s="38"/>
    </row>
    <row r="49" s="2" customFormat="1" ht="12" customHeight="1">
      <c r="A49" s="38"/>
      <c r="B49" s="39"/>
      <c r="C49" s="32" t="s">
        <v>16</v>
      </c>
      <c r="D49" s="40"/>
      <c r="E49" s="40"/>
      <c r="F49" s="40"/>
      <c r="G49" s="40"/>
      <c r="H49" s="40"/>
      <c r="I49" s="146"/>
      <c r="J49" s="40"/>
      <c r="K49" s="40"/>
      <c r="L49" s="147"/>
      <c r="S49" s="38"/>
      <c r="T49" s="38"/>
      <c r="U49" s="38"/>
      <c r="V49" s="38"/>
      <c r="W49" s="38"/>
      <c r="X49" s="38"/>
      <c r="Y49" s="38"/>
      <c r="Z49" s="38"/>
      <c r="AA49" s="38"/>
      <c r="AB49" s="38"/>
      <c r="AC49" s="38"/>
      <c r="AD49" s="38"/>
      <c r="AE49" s="38"/>
    </row>
    <row r="50" s="2" customFormat="1" ht="16.5" customHeight="1">
      <c r="A50" s="38"/>
      <c r="B50" s="39"/>
      <c r="C50" s="40"/>
      <c r="D50" s="40"/>
      <c r="E50" s="179" t="str">
        <f>E7</f>
        <v>Střední škola chovu koní a jezdectví Kladruby nad Labem</v>
      </c>
      <c r="F50" s="32"/>
      <c r="G50" s="32"/>
      <c r="H50" s="32"/>
      <c r="I50" s="146"/>
      <c r="J50" s="40"/>
      <c r="K50" s="40"/>
      <c r="L50" s="147"/>
      <c r="S50" s="38"/>
      <c r="T50" s="38"/>
      <c r="U50" s="38"/>
      <c r="V50" s="38"/>
      <c r="W50" s="38"/>
      <c r="X50" s="38"/>
      <c r="Y50" s="38"/>
      <c r="Z50" s="38"/>
      <c r="AA50" s="38"/>
      <c r="AB50" s="38"/>
      <c r="AC50" s="38"/>
      <c r="AD50" s="38"/>
      <c r="AE50" s="38"/>
    </row>
    <row r="51" s="1" customFormat="1" ht="12" customHeight="1">
      <c r="B51" s="21"/>
      <c r="C51" s="32" t="s">
        <v>109</v>
      </c>
      <c r="D51" s="22"/>
      <c r="E51" s="22"/>
      <c r="F51" s="22"/>
      <c r="G51" s="22"/>
      <c r="H51" s="22"/>
      <c r="I51" s="138"/>
      <c r="J51" s="22"/>
      <c r="K51" s="22"/>
      <c r="L51" s="20"/>
    </row>
    <row r="52" s="2" customFormat="1" ht="16.5" customHeight="1">
      <c r="A52" s="38"/>
      <c r="B52" s="39"/>
      <c r="C52" s="40"/>
      <c r="D52" s="40"/>
      <c r="E52" s="179" t="s">
        <v>329</v>
      </c>
      <c r="F52" s="40"/>
      <c r="G52" s="40"/>
      <c r="H52" s="40"/>
      <c r="I52" s="146"/>
      <c r="J52" s="40"/>
      <c r="K52" s="40"/>
      <c r="L52" s="147"/>
      <c r="S52" s="38"/>
      <c r="T52" s="38"/>
      <c r="U52" s="38"/>
      <c r="V52" s="38"/>
      <c r="W52" s="38"/>
      <c r="X52" s="38"/>
      <c r="Y52" s="38"/>
      <c r="Z52" s="38"/>
      <c r="AA52" s="38"/>
      <c r="AB52" s="38"/>
      <c r="AC52" s="38"/>
      <c r="AD52" s="38"/>
      <c r="AE52" s="38"/>
    </row>
    <row r="53" s="2" customFormat="1" ht="12" customHeight="1">
      <c r="A53" s="38"/>
      <c r="B53" s="39"/>
      <c r="C53" s="32" t="s">
        <v>111</v>
      </c>
      <c r="D53" s="40"/>
      <c r="E53" s="40"/>
      <c r="F53" s="40"/>
      <c r="G53" s="40"/>
      <c r="H53" s="40"/>
      <c r="I53" s="146"/>
      <c r="J53" s="40"/>
      <c r="K53" s="40"/>
      <c r="L53" s="147"/>
      <c r="S53" s="38"/>
      <c r="T53" s="38"/>
      <c r="U53" s="38"/>
      <c r="V53" s="38"/>
      <c r="W53" s="38"/>
      <c r="X53" s="38"/>
      <c r="Y53" s="38"/>
      <c r="Z53" s="38"/>
      <c r="AA53" s="38"/>
      <c r="AB53" s="38"/>
      <c r="AC53" s="38"/>
      <c r="AD53" s="38"/>
      <c r="AE53" s="38"/>
    </row>
    <row r="54" s="2" customFormat="1" ht="16.5" customHeight="1">
      <c r="A54" s="38"/>
      <c r="B54" s="39"/>
      <c r="C54" s="40"/>
      <c r="D54" s="40"/>
      <c r="E54" s="69" t="str">
        <f>E11</f>
        <v>b - Vytápění</v>
      </c>
      <c r="F54" s="40"/>
      <c r="G54" s="40"/>
      <c r="H54" s="40"/>
      <c r="I54" s="146"/>
      <c r="J54" s="40"/>
      <c r="K54" s="40"/>
      <c r="L54" s="147"/>
      <c r="S54" s="38"/>
      <c r="T54" s="38"/>
      <c r="U54" s="38"/>
      <c r="V54" s="38"/>
      <c r="W54" s="38"/>
      <c r="X54" s="38"/>
      <c r="Y54" s="38"/>
      <c r="Z54" s="38"/>
      <c r="AA54" s="38"/>
      <c r="AB54" s="38"/>
      <c r="AC54" s="38"/>
      <c r="AD54" s="38"/>
      <c r="AE54" s="38"/>
    </row>
    <row r="55" s="2" customFormat="1" ht="6.96" customHeight="1">
      <c r="A55" s="38"/>
      <c r="B55" s="39"/>
      <c r="C55" s="40"/>
      <c r="D55" s="40"/>
      <c r="E55" s="40"/>
      <c r="F55" s="40"/>
      <c r="G55" s="40"/>
      <c r="H55" s="40"/>
      <c r="I55" s="146"/>
      <c r="J55" s="40"/>
      <c r="K55" s="40"/>
      <c r="L55" s="147"/>
      <c r="S55" s="38"/>
      <c r="T55" s="38"/>
      <c r="U55" s="38"/>
      <c r="V55" s="38"/>
      <c r="W55" s="38"/>
      <c r="X55" s="38"/>
      <c r="Y55" s="38"/>
      <c r="Z55" s="38"/>
      <c r="AA55" s="38"/>
      <c r="AB55" s="38"/>
      <c r="AC55" s="38"/>
      <c r="AD55" s="38"/>
      <c r="AE55" s="38"/>
    </row>
    <row r="56" s="2" customFormat="1" ht="12" customHeight="1">
      <c r="A56" s="38"/>
      <c r="B56" s="39"/>
      <c r="C56" s="32" t="s">
        <v>21</v>
      </c>
      <c r="D56" s="40"/>
      <c r="E56" s="40"/>
      <c r="F56" s="27" t="str">
        <f>F14</f>
        <v>Kladruby nad Labem</v>
      </c>
      <c r="G56" s="40"/>
      <c r="H56" s="40"/>
      <c r="I56" s="149" t="s">
        <v>23</v>
      </c>
      <c r="J56" s="72" t="str">
        <f>IF(J14="","",J14)</f>
        <v>13. 12. 2019</v>
      </c>
      <c r="K56" s="40"/>
      <c r="L56" s="147"/>
      <c r="S56" s="38"/>
      <c r="T56" s="38"/>
      <c r="U56" s="38"/>
      <c r="V56" s="38"/>
      <c r="W56" s="38"/>
      <c r="X56" s="38"/>
      <c r="Y56" s="38"/>
      <c r="Z56" s="38"/>
      <c r="AA56" s="38"/>
      <c r="AB56" s="38"/>
      <c r="AC56" s="38"/>
      <c r="AD56" s="38"/>
      <c r="AE56" s="38"/>
    </row>
    <row r="57" s="2" customFormat="1" ht="6.96" customHeight="1">
      <c r="A57" s="38"/>
      <c r="B57" s="39"/>
      <c r="C57" s="40"/>
      <c r="D57" s="40"/>
      <c r="E57" s="40"/>
      <c r="F57" s="40"/>
      <c r="G57" s="40"/>
      <c r="H57" s="40"/>
      <c r="I57" s="146"/>
      <c r="J57" s="40"/>
      <c r="K57" s="40"/>
      <c r="L57" s="147"/>
      <c r="S57" s="38"/>
      <c r="T57" s="38"/>
      <c r="U57" s="38"/>
      <c r="V57" s="38"/>
      <c r="W57" s="38"/>
      <c r="X57" s="38"/>
      <c r="Y57" s="38"/>
      <c r="Z57" s="38"/>
      <c r="AA57" s="38"/>
      <c r="AB57" s="38"/>
      <c r="AC57" s="38"/>
      <c r="AD57" s="38"/>
      <c r="AE57" s="38"/>
    </row>
    <row r="58" s="2" customFormat="1" ht="27.9" customHeight="1">
      <c r="A58" s="38"/>
      <c r="B58" s="39"/>
      <c r="C58" s="32" t="s">
        <v>25</v>
      </c>
      <c r="D58" s="40"/>
      <c r="E58" s="40"/>
      <c r="F58" s="27" t="str">
        <f>E17</f>
        <v>Pardubický kraj</v>
      </c>
      <c r="G58" s="40"/>
      <c r="H58" s="40"/>
      <c r="I58" s="149" t="s">
        <v>31</v>
      </c>
      <c r="J58" s="36" t="str">
        <f>E23</f>
        <v>PPP, spo. s r.o., Pardubice</v>
      </c>
      <c r="K58" s="40"/>
      <c r="L58" s="147"/>
      <c r="S58" s="38"/>
      <c r="T58" s="38"/>
      <c r="U58" s="38"/>
      <c r="V58" s="38"/>
      <c r="W58" s="38"/>
      <c r="X58" s="38"/>
      <c r="Y58" s="38"/>
      <c r="Z58" s="38"/>
      <c r="AA58" s="38"/>
      <c r="AB58" s="38"/>
      <c r="AC58" s="38"/>
      <c r="AD58" s="38"/>
      <c r="AE58" s="38"/>
    </row>
    <row r="59" s="2" customFormat="1" ht="15.15" customHeight="1">
      <c r="A59" s="38"/>
      <c r="B59" s="39"/>
      <c r="C59" s="32" t="s">
        <v>29</v>
      </c>
      <c r="D59" s="40"/>
      <c r="E59" s="40"/>
      <c r="F59" s="27" t="str">
        <f>IF(E20="","",E20)</f>
        <v>Vyplň údaj</v>
      </c>
      <c r="G59" s="40"/>
      <c r="H59" s="40"/>
      <c r="I59" s="149" t="s">
        <v>34</v>
      </c>
      <c r="J59" s="36" t="str">
        <f>E26</f>
        <v xml:space="preserve"> </v>
      </c>
      <c r="K59" s="40"/>
      <c r="L59" s="147"/>
      <c r="S59" s="38"/>
      <c r="T59" s="38"/>
      <c r="U59" s="38"/>
      <c r="V59" s="38"/>
      <c r="W59" s="38"/>
      <c r="X59" s="38"/>
      <c r="Y59" s="38"/>
      <c r="Z59" s="38"/>
      <c r="AA59" s="38"/>
      <c r="AB59" s="38"/>
      <c r="AC59" s="38"/>
      <c r="AD59" s="38"/>
      <c r="AE59" s="38"/>
    </row>
    <row r="60" s="2" customFormat="1" ht="10.32" customHeight="1">
      <c r="A60" s="38"/>
      <c r="B60" s="39"/>
      <c r="C60" s="40"/>
      <c r="D60" s="40"/>
      <c r="E60" s="40"/>
      <c r="F60" s="40"/>
      <c r="G60" s="40"/>
      <c r="H60" s="40"/>
      <c r="I60" s="146"/>
      <c r="J60" s="40"/>
      <c r="K60" s="40"/>
      <c r="L60" s="147"/>
      <c r="S60" s="38"/>
      <c r="T60" s="38"/>
      <c r="U60" s="38"/>
      <c r="V60" s="38"/>
      <c r="W60" s="38"/>
      <c r="X60" s="38"/>
      <c r="Y60" s="38"/>
      <c r="Z60" s="38"/>
      <c r="AA60" s="38"/>
      <c r="AB60" s="38"/>
      <c r="AC60" s="38"/>
      <c r="AD60" s="38"/>
      <c r="AE60" s="38"/>
    </row>
    <row r="61" s="2" customFormat="1" ht="29.28" customHeight="1">
      <c r="A61" s="38"/>
      <c r="B61" s="39"/>
      <c r="C61" s="180" t="s">
        <v>114</v>
      </c>
      <c r="D61" s="181"/>
      <c r="E61" s="181"/>
      <c r="F61" s="181"/>
      <c r="G61" s="181"/>
      <c r="H61" s="181"/>
      <c r="I61" s="182"/>
      <c r="J61" s="183" t="s">
        <v>115</v>
      </c>
      <c r="K61" s="181"/>
      <c r="L61" s="147"/>
      <c r="S61" s="38"/>
      <c r="T61" s="38"/>
      <c r="U61" s="38"/>
      <c r="V61" s="38"/>
      <c r="W61" s="38"/>
      <c r="X61" s="38"/>
      <c r="Y61" s="38"/>
      <c r="Z61" s="38"/>
      <c r="AA61" s="38"/>
      <c r="AB61" s="38"/>
      <c r="AC61" s="38"/>
      <c r="AD61" s="38"/>
      <c r="AE61" s="38"/>
    </row>
    <row r="62" s="2" customFormat="1" ht="10.32" customHeight="1">
      <c r="A62" s="38"/>
      <c r="B62" s="39"/>
      <c r="C62" s="40"/>
      <c r="D62" s="40"/>
      <c r="E62" s="40"/>
      <c r="F62" s="40"/>
      <c r="G62" s="40"/>
      <c r="H62" s="40"/>
      <c r="I62" s="146"/>
      <c r="J62" s="40"/>
      <c r="K62" s="40"/>
      <c r="L62" s="147"/>
      <c r="S62" s="38"/>
      <c r="T62" s="38"/>
      <c r="U62" s="38"/>
      <c r="V62" s="38"/>
      <c r="W62" s="38"/>
      <c r="X62" s="38"/>
      <c r="Y62" s="38"/>
      <c r="Z62" s="38"/>
      <c r="AA62" s="38"/>
      <c r="AB62" s="38"/>
      <c r="AC62" s="38"/>
      <c r="AD62" s="38"/>
      <c r="AE62" s="38"/>
    </row>
    <row r="63" s="2" customFormat="1" ht="22.8" customHeight="1">
      <c r="A63" s="38"/>
      <c r="B63" s="39"/>
      <c r="C63" s="184" t="s">
        <v>70</v>
      </c>
      <c r="D63" s="40"/>
      <c r="E63" s="40"/>
      <c r="F63" s="40"/>
      <c r="G63" s="40"/>
      <c r="H63" s="40"/>
      <c r="I63" s="146"/>
      <c r="J63" s="102">
        <f>J87</f>
        <v>0</v>
      </c>
      <c r="K63" s="40"/>
      <c r="L63" s="147"/>
      <c r="S63" s="38"/>
      <c r="T63" s="38"/>
      <c r="U63" s="38"/>
      <c r="V63" s="38"/>
      <c r="W63" s="38"/>
      <c r="X63" s="38"/>
      <c r="Y63" s="38"/>
      <c r="Z63" s="38"/>
      <c r="AA63" s="38"/>
      <c r="AB63" s="38"/>
      <c r="AC63" s="38"/>
      <c r="AD63" s="38"/>
      <c r="AE63" s="38"/>
      <c r="AU63" s="17" t="s">
        <v>116</v>
      </c>
    </row>
    <row r="64" s="9" customFormat="1" ht="24.96" customHeight="1">
      <c r="A64" s="9"/>
      <c r="B64" s="185"/>
      <c r="C64" s="186"/>
      <c r="D64" s="187" t="s">
        <v>123</v>
      </c>
      <c r="E64" s="188"/>
      <c r="F64" s="188"/>
      <c r="G64" s="188"/>
      <c r="H64" s="188"/>
      <c r="I64" s="189"/>
      <c r="J64" s="190">
        <f>J88</f>
        <v>0</v>
      </c>
      <c r="K64" s="186"/>
      <c r="L64" s="191"/>
      <c r="S64" s="9"/>
      <c r="T64" s="9"/>
      <c r="U64" s="9"/>
      <c r="V64" s="9"/>
      <c r="W64" s="9"/>
      <c r="X64" s="9"/>
      <c r="Y64" s="9"/>
      <c r="Z64" s="9"/>
      <c r="AA64" s="9"/>
      <c r="AB64" s="9"/>
      <c r="AC64" s="9"/>
      <c r="AD64" s="9"/>
      <c r="AE64" s="9"/>
    </row>
    <row r="65" s="10" customFormat="1" ht="19.92" customHeight="1">
      <c r="A65" s="10"/>
      <c r="B65" s="192"/>
      <c r="C65" s="125"/>
      <c r="D65" s="193" t="s">
        <v>294</v>
      </c>
      <c r="E65" s="194"/>
      <c r="F65" s="194"/>
      <c r="G65" s="194"/>
      <c r="H65" s="194"/>
      <c r="I65" s="195"/>
      <c r="J65" s="196">
        <f>J89</f>
        <v>0</v>
      </c>
      <c r="K65" s="125"/>
      <c r="L65" s="197"/>
      <c r="S65" s="10"/>
      <c r="T65" s="10"/>
      <c r="U65" s="10"/>
      <c r="V65" s="10"/>
      <c r="W65" s="10"/>
      <c r="X65" s="10"/>
      <c r="Y65" s="10"/>
      <c r="Z65" s="10"/>
      <c r="AA65" s="10"/>
      <c r="AB65" s="10"/>
      <c r="AC65" s="10"/>
      <c r="AD65" s="10"/>
      <c r="AE65" s="10"/>
    </row>
    <row r="66" s="2" customFormat="1" ht="21.84" customHeight="1">
      <c r="A66" s="38"/>
      <c r="B66" s="39"/>
      <c r="C66" s="40"/>
      <c r="D66" s="40"/>
      <c r="E66" s="40"/>
      <c r="F66" s="40"/>
      <c r="G66" s="40"/>
      <c r="H66" s="40"/>
      <c r="I66" s="146"/>
      <c r="J66" s="40"/>
      <c r="K66" s="40"/>
      <c r="L66" s="147"/>
      <c r="S66" s="38"/>
      <c r="T66" s="38"/>
      <c r="U66" s="38"/>
      <c r="V66" s="38"/>
      <c r="W66" s="38"/>
      <c r="X66" s="38"/>
      <c r="Y66" s="38"/>
      <c r="Z66" s="38"/>
      <c r="AA66" s="38"/>
      <c r="AB66" s="38"/>
      <c r="AC66" s="38"/>
      <c r="AD66" s="38"/>
      <c r="AE66" s="38"/>
    </row>
    <row r="67" s="2" customFormat="1" ht="6.96" customHeight="1">
      <c r="A67" s="38"/>
      <c r="B67" s="59"/>
      <c r="C67" s="60"/>
      <c r="D67" s="60"/>
      <c r="E67" s="60"/>
      <c r="F67" s="60"/>
      <c r="G67" s="60"/>
      <c r="H67" s="60"/>
      <c r="I67" s="175"/>
      <c r="J67" s="60"/>
      <c r="K67" s="60"/>
      <c r="L67" s="147"/>
      <c r="S67" s="38"/>
      <c r="T67" s="38"/>
      <c r="U67" s="38"/>
      <c r="V67" s="38"/>
      <c r="W67" s="38"/>
      <c r="X67" s="38"/>
      <c r="Y67" s="38"/>
      <c r="Z67" s="38"/>
      <c r="AA67" s="38"/>
      <c r="AB67" s="38"/>
      <c r="AC67" s="38"/>
      <c r="AD67" s="38"/>
      <c r="AE67" s="38"/>
    </row>
    <row r="71" s="2" customFormat="1" ht="6.96" customHeight="1">
      <c r="A71" s="38"/>
      <c r="B71" s="61"/>
      <c r="C71" s="62"/>
      <c r="D71" s="62"/>
      <c r="E71" s="62"/>
      <c r="F71" s="62"/>
      <c r="G71" s="62"/>
      <c r="H71" s="62"/>
      <c r="I71" s="178"/>
      <c r="J71" s="62"/>
      <c r="K71" s="62"/>
      <c r="L71" s="147"/>
      <c r="S71" s="38"/>
      <c r="T71" s="38"/>
      <c r="U71" s="38"/>
      <c r="V71" s="38"/>
      <c r="W71" s="38"/>
      <c r="X71" s="38"/>
      <c r="Y71" s="38"/>
      <c r="Z71" s="38"/>
      <c r="AA71" s="38"/>
      <c r="AB71" s="38"/>
      <c r="AC71" s="38"/>
      <c r="AD71" s="38"/>
      <c r="AE71" s="38"/>
    </row>
    <row r="72" s="2" customFormat="1" ht="24.96" customHeight="1">
      <c r="A72" s="38"/>
      <c r="B72" s="39"/>
      <c r="C72" s="23" t="s">
        <v>126</v>
      </c>
      <c r="D72" s="40"/>
      <c r="E72" s="40"/>
      <c r="F72" s="40"/>
      <c r="G72" s="40"/>
      <c r="H72" s="40"/>
      <c r="I72" s="146"/>
      <c r="J72" s="40"/>
      <c r="K72" s="40"/>
      <c r="L72" s="147"/>
      <c r="S72" s="38"/>
      <c r="T72" s="38"/>
      <c r="U72" s="38"/>
      <c r="V72" s="38"/>
      <c r="W72" s="38"/>
      <c r="X72" s="38"/>
      <c r="Y72" s="38"/>
      <c r="Z72" s="38"/>
      <c r="AA72" s="38"/>
      <c r="AB72" s="38"/>
      <c r="AC72" s="38"/>
      <c r="AD72" s="38"/>
      <c r="AE72" s="38"/>
    </row>
    <row r="73" s="2" customFormat="1" ht="6.96" customHeight="1">
      <c r="A73" s="38"/>
      <c r="B73" s="39"/>
      <c r="C73" s="40"/>
      <c r="D73" s="40"/>
      <c r="E73" s="40"/>
      <c r="F73" s="40"/>
      <c r="G73" s="40"/>
      <c r="H73" s="40"/>
      <c r="I73" s="146"/>
      <c r="J73" s="40"/>
      <c r="K73" s="40"/>
      <c r="L73" s="147"/>
      <c r="S73" s="38"/>
      <c r="T73" s="38"/>
      <c r="U73" s="38"/>
      <c r="V73" s="38"/>
      <c r="W73" s="38"/>
      <c r="X73" s="38"/>
      <c r="Y73" s="38"/>
      <c r="Z73" s="38"/>
      <c r="AA73" s="38"/>
      <c r="AB73" s="38"/>
      <c r="AC73" s="38"/>
      <c r="AD73" s="38"/>
      <c r="AE73" s="38"/>
    </row>
    <row r="74" s="2" customFormat="1" ht="12" customHeight="1">
      <c r="A74" s="38"/>
      <c r="B74" s="39"/>
      <c r="C74" s="32" t="s">
        <v>16</v>
      </c>
      <c r="D74" s="40"/>
      <c r="E74" s="40"/>
      <c r="F74" s="40"/>
      <c r="G74" s="40"/>
      <c r="H74" s="40"/>
      <c r="I74" s="146"/>
      <c r="J74" s="40"/>
      <c r="K74" s="40"/>
      <c r="L74" s="147"/>
      <c r="S74" s="38"/>
      <c r="T74" s="38"/>
      <c r="U74" s="38"/>
      <c r="V74" s="38"/>
      <c r="W74" s="38"/>
      <c r="X74" s="38"/>
      <c r="Y74" s="38"/>
      <c r="Z74" s="38"/>
      <c r="AA74" s="38"/>
      <c r="AB74" s="38"/>
      <c r="AC74" s="38"/>
      <c r="AD74" s="38"/>
      <c r="AE74" s="38"/>
    </row>
    <row r="75" s="2" customFormat="1" ht="16.5" customHeight="1">
      <c r="A75" s="38"/>
      <c r="B75" s="39"/>
      <c r="C75" s="40"/>
      <c r="D75" s="40"/>
      <c r="E75" s="179" t="str">
        <f>E7</f>
        <v>Střední škola chovu koní a jezdectví Kladruby nad Labem</v>
      </c>
      <c r="F75" s="32"/>
      <c r="G75" s="32"/>
      <c r="H75" s="32"/>
      <c r="I75" s="146"/>
      <c r="J75" s="40"/>
      <c r="K75" s="40"/>
      <c r="L75" s="147"/>
      <c r="S75" s="38"/>
      <c r="T75" s="38"/>
      <c r="U75" s="38"/>
      <c r="V75" s="38"/>
      <c r="W75" s="38"/>
      <c r="X75" s="38"/>
      <c r="Y75" s="38"/>
      <c r="Z75" s="38"/>
      <c r="AA75" s="38"/>
      <c r="AB75" s="38"/>
      <c r="AC75" s="38"/>
      <c r="AD75" s="38"/>
      <c r="AE75" s="38"/>
    </row>
    <row r="76" s="1" customFormat="1" ht="12" customHeight="1">
      <c r="B76" s="21"/>
      <c r="C76" s="32" t="s">
        <v>109</v>
      </c>
      <c r="D76" s="22"/>
      <c r="E76" s="22"/>
      <c r="F76" s="22"/>
      <c r="G76" s="22"/>
      <c r="H76" s="22"/>
      <c r="I76" s="138"/>
      <c r="J76" s="22"/>
      <c r="K76" s="22"/>
      <c r="L76" s="20"/>
    </row>
    <row r="77" s="2" customFormat="1" ht="16.5" customHeight="1">
      <c r="A77" s="38"/>
      <c r="B77" s="39"/>
      <c r="C77" s="40"/>
      <c r="D77" s="40"/>
      <c r="E77" s="179" t="s">
        <v>329</v>
      </c>
      <c r="F77" s="40"/>
      <c r="G77" s="40"/>
      <c r="H77" s="40"/>
      <c r="I77" s="146"/>
      <c r="J77" s="40"/>
      <c r="K77" s="40"/>
      <c r="L77" s="147"/>
      <c r="S77" s="38"/>
      <c r="T77" s="38"/>
      <c r="U77" s="38"/>
      <c r="V77" s="38"/>
      <c r="W77" s="38"/>
      <c r="X77" s="38"/>
      <c r="Y77" s="38"/>
      <c r="Z77" s="38"/>
      <c r="AA77" s="38"/>
      <c r="AB77" s="38"/>
      <c r="AC77" s="38"/>
      <c r="AD77" s="38"/>
      <c r="AE77" s="38"/>
    </row>
    <row r="78" s="2" customFormat="1" ht="12" customHeight="1">
      <c r="A78" s="38"/>
      <c r="B78" s="39"/>
      <c r="C78" s="32" t="s">
        <v>111</v>
      </c>
      <c r="D78" s="40"/>
      <c r="E78" s="40"/>
      <c r="F78" s="40"/>
      <c r="G78" s="40"/>
      <c r="H78" s="40"/>
      <c r="I78" s="146"/>
      <c r="J78" s="40"/>
      <c r="K78" s="40"/>
      <c r="L78" s="147"/>
      <c r="S78" s="38"/>
      <c r="T78" s="38"/>
      <c r="U78" s="38"/>
      <c r="V78" s="38"/>
      <c r="W78" s="38"/>
      <c r="X78" s="38"/>
      <c r="Y78" s="38"/>
      <c r="Z78" s="38"/>
      <c r="AA78" s="38"/>
      <c r="AB78" s="38"/>
      <c r="AC78" s="38"/>
      <c r="AD78" s="38"/>
      <c r="AE78" s="38"/>
    </row>
    <row r="79" s="2" customFormat="1" ht="16.5" customHeight="1">
      <c r="A79" s="38"/>
      <c r="B79" s="39"/>
      <c r="C79" s="40"/>
      <c r="D79" s="40"/>
      <c r="E79" s="69" t="str">
        <f>E11</f>
        <v>b - Vytápění</v>
      </c>
      <c r="F79" s="40"/>
      <c r="G79" s="40"/>
      <c r="H79" s="40"/>
      <c r="I79" s="146"/>
      <c r="J79" s="40"/>
      <c r="K79" s="40"/>
      <c r="L79" s="147"/>
      <c r="S79" s="38"/>
      <c r="T79" s="38"/>
      <c r="U79" s="38"/>
      <c r="V79" s="38"/>
      <c r="W79" s="38"/>
      <c r="X79" s="38"/>
      <c r="Y79" s="38"/>
      <c r="Z79" s="38"/>
      <c r="AA79" s="38"/>
      <c r="AB79" s="38"/>
      <c r="AC79" s="38"/>
      <c r="AD79" s="38"/>
      <c r="AE79" s="38"/>
    </row>
    <row r="80" s="2" customFormat="1" ht="6.96" customHeight="1">
      <c r="A80" s="38"/>
      <c r="B80" s="39"/>
      <c r="C80" s="40"/>
      <c r="D80" s="40"/>
      <c r="E80" s="40"/>
      <c r="F80" s="40"/>
      <c r="G80" s="40"/>
      <c r="H80" s="40"/>
      <c r="I80" s="146"/>
      <c r="J80" s="40"/>
      <c r="K80" s="40"/>
      <c r="L80" s="147"/>
      <c r="S80" s="38"/>
      <c r="T80" s="38"/>
      <c r="U80" s="38"/>
      <c r="V80" s="38"/>
      <c r="W80" s="38"/>
      <c r="X80" s="38"/>
      <c r="Y80" s="38"/>
      <c r="Z80" s="38"/>
      <c r="AA80" s="38"/>
      <c r="AB80" s="38"/>
      <c r="AC80" s="38"/>
      <c r="AD80" s="38"/>
      <c r="AE80" s="38"/>
    </row>
    <row r="81" s="2" customFormat="1" ht="12" customHeight="1">
      <c r="A81" s="38"/>
      <c r="B81" s="39"/>
      <c r="C81" s="32" t="s">
        <v>21</v>
      </c>
      <c r="D81" s="40"/>
      <c r="E81" s="40"/>
      <c r="F81" s="27" t="str">
        <f>F14</f>
        <v>Kladruby nad Labem</v>
      </c>
      <c r="G81" s="40"/>
      <c r="H81" s="40"/>
      <c r="I81" s="149" t="s">
        <v>23</v>
      </c>
      <c r="J81" s="72" t="str">
        <f>IF(J14="","",J14)</f>
        <v>13. 12. 2019</v>
      </c>
      <c r="K81" s="40"/>
      <c r="L81" s="147"/>
      <c r="S81" s="38"/>
      <c r="T81" s="38"/>
      <c r="U81" s="38"/>
      <c r="V81" s="38"/>
      <c r="W81" s="38"/>
      <c r="X81" s="38"/>
      <c r="Y81" s="38"/>
      <c r="Z81" s="38"/>
      <c r="AA81" s="38"/>
      <c r="AB81" s="38"/>
      <c r="AC81" s="38"/>
      <c r="AD81" s="38"/>
      <c r="AE81" s="38"/>
    </row>
    <row r="82" s="2" customFormat="1" ht="6.96" customHeight="1">
      <c r="A82" s="38"/>
      <c r="B82" s="39"/>
      <c r="C82" s="40"/>
      <c r="D82" s="40"/>
      <c r="E82" s="40"/>
      <c r="F82" s="40"/>
      <c r="G82" s="40"/>
      <c r="H82" s="40"/>
      <c r="I82" s="146"/>
      <c r="J82" s="40"/>
      <c r="K82" s="40"/>
      <c r="L82" s="147"/>
      <c r="S82" s="38"/>
      <c r="T82" s="38"/>
      <c r="U82" s="38"/>
      <c r="V82" s="38"/>
      <c r="W82" s="38"/>
      <c r="X82" s="38"/>
      <c r="Y82" s="38"/>
      <c r="Z82" s="38"/>
      <c r="AA82" s="38"/>
      <c r="AB82" s="38"/>
      <c r="AC82" s="38"/>
      <c r="AD82" s="38"/>
      <c r="AE82" s="38"/>
    </row>
    <row r="83" s="2" customFormat="1" ht="27.9" customHeight="1">
      <c r="A83" s="38"/>
      <c r="B83" s="39"/>
      <c r="C83" s="32" t="s">
        <v>25</v>
      </c>
      <c r="D83" s="40"/>
      <c r="E83" s="40"/>
      <c r="F83" s="27" t="str">
        <f>E17</f>
        <v>Pardubický kraj</v>
      </c>
      <c r="G83" s="40"/>
      <c r="H83" s="40"/>
      <c r="I83" s="149" t="s">
        <v>31</v>
      </c>
      <c r="J83" s="36" t="str">
        <f>E23</f>
        <v>PPP, spo. s r.o., Pardubice</v>
      </c>
      <c r="K83" s="40"/>
      <c r="L83" s="147"/>
      <c r="S83" s="38"/>
      <c r="T83" s="38"/>
      <c r="U83" s="38"/>
      <c r="V83" s="38"/>
      <c r="W83" s="38"/>
      <c r="X83" s="38"/>
      <c r="Y83" s="38"/>
      <c r="Z83" s="38"/>
      <c r="AA83" s="38"/>
      <c r="AB83" s="38"/>
      <c r="AC83" s="38"/>
      <c r="AD83" s="38"/>
      <c r="AE83" s="38"/>
    </row>
    <row r="84" s="2" customFormat="1" ht="15.15" customHeight="1">
      <c r="A84" s="38"/>
      <c r="B84" s="39"/>
      <c r="C84" s="32" t="s">
        <v>29</v>
      </c>
      <c r="D84" s="40"/>
      <c r="E84" s="40"/>
      <c r="F84" s="27" t="str">
        <f>IF(E20="","",E20)</f>
        <v>Vyplň údaj</v>
      </c>
      <c r="G84" s="40"/>
      <c r="H84" s="40"/>
      <c r="I84" s="149" t="s">
        <v>34</v>
      </c>
      <c r="J84" s="36" t="str">
        <f>E26</f>
        <v xml:space="preserve"> </v>
      </c>
      <c r="K84" s="40"/>
      <c r="L84" s="147"/>
      <c r="S84" s="38"/>
      <c r="T84" s="38"/>
      <c r="U84" s="38"/>
      <c r="V84" s="38"/>
      <c r="W84" s="38"/>
      <c r="X84" s="38"/>
      <c r="Y84" s="38"/>
      <c r="Z84" s="38"/>
      <c r="AA84" s="38"/>
      <c r="AB84" s="38"/>
      <c r="AC84" s="38"/>
      <c r="AD84" s="38"/>
      <c r="AE84" s="38"/>
    </row>
    <row r="85" s="2" customFormat="1" ht="10.32" customHeight="1">
      <c r="A85" s="38"/>
      <c r="B85" s="39"/>
      <c r="C85" s="40"/>
      <c r="D85" s="40"/>
      <c r="E85" s="40"/>
      <c r="F85" s="40"/>
      <c r="G85" s="40"/>
      <c r="H85" s="40"/>
      <c r="I85" s="146"/>
      <c r="J85" s="40"/>
      <c r="K85" s="40"/>
      <c r="L85" s="147"/>
      <c r="S85" s="38"/>
      <c r="T85" s="38"/>
      <c r="U85" s="38"/>
      <c r="V85" s="38"/>
      <c r="W85" s="38"/>
      <c r="X85" s="38"/>
      <c r="Y85" s="38"/>
      <c r="Z85" s="38"/>
      <c r="AA85" s="38"/>
      <c r="AB85" s="38"/>
      <c r="AC85" s="38"/>
      <c r="AD85" s="38"/>
      <c r="AE85" s="38"/>
    </row>
    <row r="86" s="11" customFormat="1" ht="29.28" customHeight="1">
      <c r="A86" s="198"/>
      <c r="B86" s="199"/>
      <c r="C86" s="200" t="s">
        <v>127</v>
      </c>
      <c r="D86" s="201" t="s">
        <v>57</v>
      </c>
      <c r="E86" s="201" t="s">
        <v>53</v>
      </c>
      <c r="F86" s="201" t="s">
        <v>54</v>
      </c>
      <c r="G86" s="201" t="s">
        <v>128</v>
      </c>
      <c r="H86" s="201" t="s">
        <v>129</v>
      </c>
      <c r="I86" s="202" t="s">
        <v>130</v>
      </c>
      <c r="J86" s="201" t="s">
        <v>115</v>
      </c>
      <c r="K86" s="203" t="s">
        <v>131</v>
      </c>
      <c r="L86" s="204"/>
      <c r="M86" s="92" t="s">
        <v>19</v>
      </c>
      <c r="N86" s="93" t="s">
        <v>42</v>
      </c>
      <c r="O86" s="93" t="s">
        <v>132</v>
      </c>
      <c r="P86" s="93" t="s">
        <v>133</v>
      </c>
      <c r="Q86" s="93" t="s">
        <v>134</v>
      </c>
      <c r="R86" s="93" t="s">
        <v>135</v>
      </c>
      <c r="S86" s="93" t="s">
        <v>136</v>
      </c>
      <c r="T86" s="94" t="s">
        <v>137</v>
      </c>
      <c r="U86" s="198"/>
      <c r="V86" s="198"/>
      <c r="W86" s="198"/>
      <c r="X86" s="198"/>
      <c r="Y86" s="198"/>
      <c r="Z86" s="198"/>
      <c r="AA86" s="198"/>
      <c r="AB86" s="198"/>
      <c r="AC86" s="198"/>
      <c r="AD86" s="198"/>
      <c r="AE86" s="198"/>
    </row>
    <row r="87" s="2" customFormat="1" ht="22.8" customHeight="1">
      <c r="A87" s="38"/>
      <c r="B87" s="39"/>
      <c r="C87" s="99" t="s">
        <v>138</v>
      </c>
      <c r="D87" s="40"/>
      <c r="E87" s="40"/>
      <c r="F87" s="40"/>
      <c r="G87" s="40"/>
      <c r="H87" s="40"/>
      <c r="I87" s="146"/>
      <c r="J87" s="205">
        <f>BK87</f>
        <v>0</v>
      </c>
      <c r="K87" s="40"/>
      <c r="L87" s="44"/>
      <c r="M87" s="95"/>
      <c r="N87" s="206"/>
      <c r="O87" s="96"/>
      <c r="P87" s="207">
        <f>P88</f>
        <v>0</v>
      </c>
      <c r="Q87" s="96"/>
      <c r="R87" s="207">
        <f>R88</f>
        <v>0</v>
      </c>
      <c r="S87" s="96"/>
      <c r="T87" s="208">
        <f>T88</f>
        <v>0</v>
      </c>
      <c r="U87" s="38"/>
      <c r="V87" s="38"/>
      <c r="W87" s="38"/>
      <c r="X87" s="38"/>
      <c r="Y87" s="38"/>
      <c r="Z87" s="38"/>
      <c r="AA87" s="38"/>
      <c r="AB87" s="38"/>
      <c r="AC87" s="38"/>
      <c r="AD87" s="38"/>
      <c r="AE87" s="38"/>
      <c r="AT87" s="17" t="s">
        <v>71</v>
      </c>
      <c r="AU87" s="17" t="s">
        <v>116</v>
      </c>
      <c r="BK87" s="209">
        <f>BK88</f>
        <v>0</v>
      </c>
    </row>
    <row r="88" s="12" customFormat="1" ht="25.92" customHeight="1">
      <c r="A88" s="12"/>
      <c r="B88" s="210"/>
      <c r="C88" s="211"/>
      <c r="D88" s="212" t="s">
        <v>71</v>
      </c>
      <c r="E88" s="213" t="s">
        <v>247</v>
      </c>
      <c r="F88" s="213" t="s">
        <v>248</v>
      </c>
      <c r="G88" s="211"/>
      <c r="H88" s="211"/>
      <c r="I88" s="214"/>
      <c r="J88" s="215">
        <f>BK88</f>
        <v>0</v>
      </c>
      <c r="K88" s="211"/>
      <c r="L88" s="216"/>
      <c r="M88" s="217"/>
      <c r="N88" s="218"/>
      <c r="O88" s="218"/>
      <c r="P88" s="219">
        <f>P89</f>
        <v>0</v>
      </c>
      <c r="Q88" s="218"/>
      <c r="R88" s="219">
        <f>R89</f>
        <v>0</v>
      </c>
      <c r="S88" s="218"/>
      <c r="T88" s="220">
        <f>T89</f>
        <v>0</v>
      </c>
      <c r="U88" s="12"/>
      <c r="V88" s="12"/>
      <c r="W88" s="12"/>
      <c r="X88" s="12"/>
      <c r="Y88" s="12"/>
      <c r="Z88" s="12"/>
      <c r="AA88" s="12"/>
      <c r="AB88" s="12"/>
      <c r="AC88" s="12"/>
      <c r="AD88" s="12"/>
      <c r="AE88" s="12"/>
      <c r="AR88" s="221" t="s">
        <v>81</v>
      </c>
      <c r="AT88" s="222" t="s">
        <v>71</v>
      </c>
      <c r="AU88" s="222" t="s">
        <v>72</v>
      </c>
      <c r="AY88" s="221" t="s">
        <v>141</v>
      </c>
      <c r="BK88" s="223">
        <f>BK89</f>
        <v>0</v>
      </c>
    </row>
    <row r="89" s="12" customFormat="1" ht="22.8" customHeight="1">
      <c r="A89" s="12"/>
      <c r="B89" s="210"/>
      <c r="C89" s="211"/>
      <c r="D89" s="212" t="s">
        <v>71</v>
      </c>
      <c r="E89" s="224" t="s">
        <v>295</v>
      </c>
      <c r="F89" s="224" t="s">
        <v>296</v>
      </c>
      <c r="G89" s="211"/>
      <c r="H89" s="211"/>
      <c r="I89" s="214"/>
      <c r="J89" s="225">
        <f>BK89</f>
        <v>0</v>
      </c>
      <c r="K89" s="211"/>
      <c r="L89" s="216"/>
      <c r="M89" s="217"/>
      <c r="N89" s="218"/>
      <c r="O89" s="218"/>
      <c r="P89" s="219">
        <f>P90</f>
        <v>0</v>
      </c>
      <c r="Q89" s="218"/>
      <c r="R89" s="219">
        <f>R90</f>
        <v>0</v>
      </c>
      <c r="S89" s="218"/>
      <c r="T89" s="220">
        <f>T90</f>
        <v>0</v>
      </c>
      <c r="U89" s="12"/>
      <c r="V89" s="12"/>
      <c r="W89" s="12"/>
      <c r="X89" s="12"/>
      <c r="Y89" s="12"/>
      <c r="Z89" s="12"/>
      <c r="AA89" s="12"/>
      <c r="AB89" s="12"/>
      <c r="AC89" s="12"/>
      <c r="AD89" s="12"/>
      <c r="AE89" s="12"/>
      <c r="AR89" s="221" t="s">
        <v>81</v>
      </c>
      <c r="AT89" s="222" t="s">
        <v>71</v>
      </c>
      <c r="AU89" s="222" t="s">
        <v>79</v>
      </c>
      <c r="AY89" s="221" t="s">
        <v>141</v>
      </c>
      <c r="BK89" s="223">
        <f>BK90</f>
        <v>0</v>
      </c>
    </row>
    <row r="90" s="2" customFormat="1" ht="16.5" customHeight="1">
      <c r="A90" s="38"/>
      <c r="B90" s="39"/>
      <c r="C90" s="226" t="s">
        <v>79</v>
      </c>
      <c r="D90" s="226" t="s">
        <v>144</v>
      </c>
      <c r="E90" s="227" t="s">
        <v>284</v>
      </c>
      <c r="F90" s="228" t="s">
        <v>297</v>
      </c>
      <c r="G90" s="229" t="s">
        <v>286</v>
      </c>
      <c r="H90" s="230">
        <v>1</v>
      </c>
      <c r="I90" s="231"/>
      <c r="J90" s="232">
        <f>ROUND(I90*H90,2)</f>
        <v>0</v>
      </c>
      <c r="K90" s="228" t="s">
        <v>181</v>
      </c>
      <c r="L90" s="44"/>
      <c r="M90" s="275" t="s">
        <v>19</v>
      </c>
      <c r="N90" s="276" t="s">
        <v>43</v>
      </c>
      <c r="O90" s="277"/>
      <c r="P90" s="278">
        <f>O90*H90</f>
        <v>0</v>
      </c>
      <c r="Q90" s="278">
        <v>0</v>
      </c>
      <c r="R90" s="278">
        <f>Q90*H90</f>
        <v>0</v>
      </c>
      <c r="S90" s="278">
        <v>0</v>
      </c>
      <c r="T90" s="279">
        <f>S90*H90</f>
        <v>0</v>
      </c>
      <c r="U90" s="38"/>
      <c r="V90" s="38"/>
      <c r="W90" s="38"/>
      <c r="X90" s="38"/>
      <c r="Y90" s="38"/>
      <c r="Z90" s="38"/>
      <c r="AA90" s="38"/>
      <c r="AB90" s="38"/>
      <c r="AC90" s="38"/>
      <c r="AD90" s="38"/>
      <c r="AE90" s="38"/>
      <c r="AR90" s="237" t="s">
        <v>242</v>
      </c>
      <c r="AT90" s="237" t="s">
        <v>144</v>
      </c>
      <c r="AU90" s="237" t="s">
        <v>81</v>
      </c>
      <c r="AY90" s="17" t="s">
        <v>141</v>
      </c>
      <c r="BE90" s="238">
        <f>IF(N90="základní",J90,0)</f>
        <v>0</v>
      </c>
      <c r="BF90" s="238">
        <f>IF(N90="snížená",J90,0)</f>
        <v>0</v>
      </c>
      <c r="BG90" s="238">
        <f>IF(N90="zákl. přenesená",J90,0)</f>
        <v>0</v>
      </c>
      <c r="BH90" s="238">
        <f>IF(N90="sníž. přenesená",J90,0)</f>
        <v>0</v>
      </c>
      <c r="BI90" s="238">
        <f>IF(N90="nulová",J90,0)</f>
        <v>0</v>
      </c>
      <c r="BJ90" s="17" t="s">
        <v>79</v>
      </c>
      <c r="BK90" s="238">
        <f>ROUND(I90*H90,2)</f>
        <v>0</v>
      </c>
      <c r="BL90" s="17" t="s">
        <v>242</v>
      </c>
      <c r="BM90" s="237" t="s">
        <v>374</v>
      </c>
    </row>
    <row r="91" s="2" customFormat="1" ht="6.96" customHeight="1">
      <c r="A91" s="38"/>
      <c r="B91" s="59"/>
      <c r="C91" s="60"/>
      <c r="D91" s="60"/>
      <c r="E91" s="60"/>
      <c r="F91" s="60"/>
      <c r="G91" s="60"/>
      <c r="H91" s="60"/>
      <c r="I91" s="175"/>
      <c r="J91" s="60"/>
      <c r="K91" s="60"/>
      <c r="L91" s="44"/>
      <c r="M91" s="38"/>
      <c r="O91" s="38"/>
      <c r="P91" s="38"/>
      <c r="Q91" s="38"/>
      <c r="R91" s="38"/>
      <c r="S91" s="38"/>
      <c r="T91" s="38"/>
      <c r="U91" s="38"/>
      <c r="V91" s="38"/>
      <c r="W91" s="38"/>
      <c r="X91" s="38"/>
      <c r="Y91" s="38"/>
      <c r="Z91" s="38"/>
      <c r="AA91" s="38"/>
      <c r="AB91" s="38"/>
      <c r="AC91" s="38"/>
      <c r="AD91" s="38"/>
      <c r="AE91" s="38"/>
    </row>
  </sheetData>
  <sheetProtection sheet="1" autoFilter="0" formatColumns="0" formatRows="0" objects="1" scenarios="1" spinCount="100000" saltValue="iH9UVvdITue/BFJoYtYhFMohKImDH4PiSi4HrPIfyldRbICgQEMKu61rfhUx11949iEtU4jopOv28sgYLFw0FQ==" hashValue="Jyu59ocC24Be1ahou7ab9/bfMDOzsrwWq9RlyYj8P8nrjAqyPV3FqaUOp63my30MW4NrDmEnEhya9u/z3/DIGQ==" algorithmName="SHA-512" password="CC35"/>
  <autoFilter ref="C86:K90"/>
  <mergeCells count="12">
    <mergeCell ref="E7:H7"/>
    <mergeCell ref="E9:H9"/>
    <mergeCell ref="E11:H11"/>
    <mergeCell ref="E20:H20"/>
    <mergeCell ref="E29:H29"/>
    <mergeCell ref="E50:H50"/>
    <mergeCell ref="E52:H52"/>
    <mergeCell ref="E54:H54"/>
    <mergeCell ref="E75:H75"/>
    <mergeCell ref="E77:H77"/>
    <mergeCell ref="E79:H79"/>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docProps/core.xml><?xml version="1.0" encoding="utf-8"?>
<cp:coreProperties xmlns:dc="http://purl.org/dc/elements/1.1/" xmlns:dcterms="http://purl.org/dc/terms/" xmlns:xsi="http://www.w3.org/2001/XMLSchema-instance" xmlns:cp="http://schemas.openxmlformats.org/package/2006/metadata/core-properties">
  <dc:creator>Admin-PC\Admin</dc:creator>
  <cp:lastModifiedBy>Admin-PC\Admin</cp:lastModifiedBy>
  <dcterms:created xsi:type="dcterms:W3CDTF">2019-12-17T18:31:44Z</dcterms:created>
  <dcterms:modified xsi:type="dcterms:W3CDTF">2019-12-17T18:31:54Z</dcterms:modified>
</cp:coreProperties>
</file>