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mc:AlternateContent xmlns:mc="http://schemas.openxmlformats.org/markup-compatibility/2006">
    <mc:Choice Requires="x15">
      <x15ac:absPath xmlns:x15ac="http://schemas.microsoft.com/office/spreadsheetml/2010/11/ac" url="Z:\CAD-TOPENí\4330_SŠCHKaJ Kladruby_Oprava kotelny_2019_12\4330_DPS_SŠCHKaJ KLadruby_DPS\D_Dokumentace objektů\SO.01\D.1.1_STAVEBNÍ\"/>
    </mc:Choice>
  </mc:AlternateContent>
  <xr:revisionPtr revIDLastSave="0" documentId="13_ncr:1_{23537799-6FFA-49AB-842E-07E69014B6C0}" xr6:coauthVersionLast="45" xr6:coauthVersionMax="45" xr10:uidLastSave="{00000000-0000-0000-0000-000000000000}"/>
  <bookViews>
    <workbookView xWindow="-120" yWindow="-120" windowWidth="29040" windowHeight="17640" xr2:uid="{00000000-000D-0000-FFFF-FFFF00000000}"/>
  </bookViews>
  <sheets>
    <sheet name="a - Stavební část" sheetId="2" r:id="rId1"/>
    <sheet name="Pokyny pro vyplnění" sheetId="10" r:id="rId2"/>
  </sheets>
  <definedNames>
    <definedName name="_xlnm._FilterDatabase" localSheetId="0" hidden="1">'a - Stavební část'!$C$93:$K$159</definedName>
    <definedName name="_xlnm.Print_Titles" localSheetId="0">'a - Stavební část'!$93:$93</definedName>
    <definedName name="_xlnm.Print_Area" localSheetId="0">'a - Stavební část'!$C$4:$J$41,'a - Stavební část'!$C$47:$J$73,'a - Stavební část'!$C$79:$K$159</definedName>
    <definedName name="_xlnm.Print_Area" localSheetId="1">'Pokyny pro vyplnění'!$B$2:$K$71,'Pokyny pro vyplnění'!$B$74:$K$118,'Pokyny pro vyplnění'!$B$121:$K$190,'Pokyny pro vyplnění'!$B$198:$K$218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2" l="1"/>
  <c r="J38" i="2"/>
  <c r="J37" i="2"/>
  <c r="BI159" i="2"/>
  <c r="BH159" i="2"/>
  <c r="BG159" i="2"/>
  <c r="BF159" i="2"/>
  <c r="T159" i="2"/>
  <c r="R159" i="2"/>
  <c r="P159" i="2"/>
  <c r="BK159" i="2"/>
  <c r="J159" i="2"/>
  <c r="BE159" i="2" s="1"/>
  <c r="BI158" i="2"/>
  <c r="BH158" i="2"/>
  <c r="BG158" i="2"/>
  <c r="BF158" i="2"/>
  <c r="T158" i="2"/>
  <c r="R158" i="2"/>
  <c r="P158" i="2"/>
  <c r="P150" i="2" s="1"/>
  <c r="BK158" i="2"/>
  <c r="J158" i="2"/>
  <c r="BE158" i="2"/>
  <c r="BI157" i="2"/>
  <c r="BH157" i="2"/>
  <c r="BG157" i="2"/>
  <c r="BF157" i="2"/>
  <c r="T157" i="2"/>
  <c r="R157" i="2"/>
  <c r="P157" i="2"/>
  <c r="BK157" i="2"/>
  <c r="J157" i="2"/>
  <c r="BE157" i="2" s="1"/>
  <c r="BI151" i="2"/>
  <c r="BH151" i="2"/>
  <c r="BG151" i="2"/>
  <c r="BF151" i="2"/>
  <c r="T151" i="2"/>
  <c r="R151" i="2"/>
  <c r="R150" i="2" s="1"/>
  <c r="P151" i="2"/>
  <c r="BK151" i="2"/>
  <c r="BK150" i="2" s="1"/>
  <c r="J150" i="2" s="1"/>
  <c r="J72" i="2" s="1"/>
  <c r="J151" i="2"/>
  <c r="BE151" i="2"/>
  <c r="BI148" i="2"/>
  <c r="BH148" i="2"/>
  <c r="BG148" i="2"/>
  <c r="BF148" i="2"/>
  <c r="T148" i="2"/>
  <c r="R148" i="2"/>
  <c r="P148" i="2"/>
  <c r="P146" i="2" s="1"/>
  <c r="BK148" i="2"/>
  <c r="J148" i="2"/>
  <c r="BE148" i="2"/>
  <c r="BI147" i="2"/>
  <c r="BH147" i="2"/>
  <c r="BG147" i="2"/>
  <c r="BF147" i="2"/>
  <c r="T147" i="2"/>
  <c r="T146" i="2" s="1"/>
  <c r="R147" i="2"/>
  <c r="R146" i="2"/>
  <c r="R145" i="2" s="1"/>
  <c r="P147" i="2"/>
  <c r="P145" i="2"/>
  <c r="BK147" i="2"/>
  <c r="BK146" i="2"/>
  <c r="J146" i="2"/>
  <c r="BK145" i="2"/>
  <c r="J145" i="2" s="1"/>
  <c r="J70" i="2" s="1"/>
  <c r="J147" i="2"/>
  <c r="BE147" i="2"/>
  <c r="J71" i="2"/>
  <c r="BI143" i="2"/>
  <c r="BH143" i="2"/>
  <c r="BG143" i="2"/>
  <c r="BF143" i="2"/>
  <c r="T143" i="2"/>
  <c r="T142" i="2"/>
  <c r="R143" i="2"/>
  <c r="R142" i="2" s="1"/>
  <c r="R95" i="2" s="1"/>
  <c r="R94" i="2" s="1"/>
  <c r="P143" i="2"/>
  <c r="P142" i="2"/>
  <c r="BK143" i="2"/>
  <c r="BK142" i="2" s="1"/>
  <c r="J142" i="2" s="1"/>
  <c r="J69" i="2" s="1"/>
  <c r="J143" i="2"/>
  <c r="BE143" i="2"/>
  <c r="BI140" i="2"/>
  <c r="BH140" i="2"/>
  <c r="BG140" i="2"/>
  <c r="BF140" i="2"/>
  <c r="T140" i="2"/>
  <c r="R140" i="2"/>
  <c r="P140" i="2"/>
  <c r="BK140" i="2"/>
  <c r="J140" i="2"/>
  <c r="BE140" i="2"/>
  <c r="BI137" i="2"/>
  <c r="BH137" i="2"/>
  <c r="BG137" i="2"/>
  <c r="BF137" i="2"/>
  <c r="T137" i="2"/>
  <c r="R137" i="2"/>
  <c r="P137" i="2"/>
  <c r="BK137" i="2"/>
  <c r="J137" i="2"/>
  <c r="BE137" i="2" s="1"/>
  <c r="BI135" i="2"/>
  <c r="BH135" i="2"/>
  <c r="BG135" i="2"/>
  <c r="BF135" i="2"/>
  <c r="T135" i="2"/>
  <c r="R135" i="2"/>
  <c r="P135" i="2"/>
  <c r="BK135" i="2"/>
  <c r="J135" i="2"/>
  <c r="BE135" i="2"/>
  <c r="BI133" i="2"/>
  <c r="BH133" i="2"/>
  <c r="BG133" i="2"/>
  <c r="BF133" i="2"/>
  <c r="T133" i="2"/>
  <c r="R133" i="2"/>
  <c r="R132" i="2"/>
  <c r="P133" i="2"/>
  <c r="BK133" i="2"/>
  <c r="BK132" i="2"/>
  <c r="J132" i="2"/>
  <c r="J68" i="2" s="1"/>
  <c r="J133" i="2"/>
  <c r="BE133" i="2"/>
  <c r="BI129" i="2"/>
  <c r="BH129" i="2"/>
  <c r="BG129" i="2"/>
  <c r="BF129" i="2"/>
  <c r="T129" i="2"/>
  <c r="R129" i="2"/>
  <c r="P129" i="2"/>
  <c r="BK129" i="2"/>
  <c r="J129" i="2"/>
  <c r="BE129" i="2" s="1"/>
  <c r="J35" i="2" s="1"/>
  <c r="BI127" i="2"/>
  <c r="BH127" i="2"/>
  <c r="BG127" i="2"/>
  <c r="BF127" i="2"/>
  <c r="T127" i="2"/>
  <c r="R127" i="2"/>
  <c r="P127" i="2"/>
  <c r="BK127" i="2"/>
  <c r="J127" i="2"/>
  <c r="BE127" i="2"/>
  <c r="BI125" i="2"/>
  <c r="BH125" i="2"/>
  <c r="BG125" i="2"/>
  <c r="BF125" i="2"/>
  <c r="T125" i="2"/>
  <c r="R125" i="2"/>
  <c r="P125" i="2"/>
  <c r="BK125" i="2"/>
  <c r="J125" i="2"/>
  <c r="BE125" i="2" s="1"/>
  <c r="BI120" i="2"/>
  <c r="BH120" i="2"/>
  <c r="BG120" i="2"/>
  <c r="BF120" i="2"/>
  <c r="T120" i="2"/>
  <c r="R120" i="2"/>
  <c r="P120" i="2"/>
  <c r="BK120" i="2"/>
  <c r="J120" i="2"/>
  <c r="BE120" i="2"/>
  <c r="BI118" i="2"/>
  <c r="BH118" i="2"/>
  <c r="BG118" i="2"/>
  <c r="BF118" i="2"/>
  <c r="T118" i="2"/>
  <c r="R118" i="2"/>
  <c r="R117" i="2"/>
  <c r="P118" i="2"/>
  <c r="BK118" i="2"/>
  <c r="BK117" i="2"/>
  <c r="J117" i="2"/>
  <c r="J67" i="2" s="1"/>
  <c r="J118" i="2"/>
  <c r="BE118" i="2"/>
  <c r="BI114" i="2"/>
  <c r="BH114" i="2"/>
  <c r="BG114" i="2"/>
  <c r="BF114" i="2"/>
  <c r="T114" i="2"/>
  <c r="R114" i="2"/>
  <c r="P114" i="2"/>
  <c r="BK114" i="2"/>
  <c r="J114" i="2"/>
  <c r="BE114" i="2" s="1"/>
  <c r="BI111" i="2"/>
  <c r="BH111" i="2"/>
  <c r="BG111" i="2"/>
  <c r="BF111" i="2"/>
  <c r="T111" i="2"/>
  <c r="R111" i="2"/>
  <c r="P111" i="2"/>
  <c r="BK111" i="2"/>
  <c r="J111" i="2"/>
  <c r="BE111" i="2"/>
  <c r="BI107" i="2"/>
  <c r="BH107" i="2"/>
  <c r="BG107" i="2"/>
  <c r="BF107" i="2"/>
  <c r="T107" i="2"/>
  <c r="R107" i="2"/>
  <c r="R106" i="2"/>
  <c r="P107" i="2"/>
  <c r="BK107" i="2"/>
  <c r="BK106" i="2"/>
  <c r="J106" i="2"/>
  <c r="J66" i="2" s="1"/>
  <c r="J107" i="2"/>
  <c r="BE107" i="2"/>
  <c r="BI104" i="2"/>
  <c r="BH104" i="2"/>
  <c r="BG104" i="2"/>
  <c r="BF104" i="2"/>
  <c r="J36" i="2" s="1"/>
  <c r="T104" i="2"/>
  <c r="R104" i="2"/>
  <c r="P104" i="2"/>
  <c r="BK104" i="2"/>
  <c r="J104" i="2"/>
  <c r="BE104" i="2" s="1"/>
  <c r="BI101" i="2"/>
  <c r="BH101" i="2"/>
  <c r="BG101" i="2"/>
  <c r="BF101" i="2"/>
  <c r="T101" i="2"/>
  <c r="R101" i="2"/>
  <c r="P101" i="2"/>
  <c r="P96" i="2" s="1"/>
  <c r="BK101" i="2"/>
  <c r="J101" i="2"/>
  <c r="BE101" i="2"/>
  <c r="BI97" i="2"/>
  <c r="BH97" i="2"/>
  <c r="F38" i="2"/>
  <c r="BG97" i="2"/>
  <c r="BF97" i="2"/>
  <c r="F36" i="2"/>
  <c r="T97" i="2"/>
  <c r="T96" i="2"/>
  <c r="R97" i="2"/>
  <c r="R96" i="2"/>
  <c r="P97" i="2"/>
  <c r="BK97" i="2"/>
  <c r="BK96" i="2"/>
  <c r="J97" i="2"/>
  <c r="BE97" i="2"/>
  <c r="J90" i="2"/>
  <c r="F90" i="2"/>
  <c r="F88" i="2"/>
  <c r="E86" i="2"/>
  <c r="J58" i="2"/>
  <c r="F58" i="2"/>
  <c r="F56" i="2"/>
  <c r="E54" i="2"/>
  <c r="J26" i="2"/>
  <c r="E26" i="2"/>
  <c r="J59" i="2" s="1"/>
  <c r="J25" i="2"/>
  <c r="J20" i="2"/>
  <c r="E20" i="2"/>
  <c r="J19" i="2"/>
  <c r="J14" i="2"/>
  <c r="E7" i="2"/>
  <c r="E50" i="2" s="1"/>
  <c r="E82" i="2"/>
  <c r="F91" i="2" l="1"/>
  <c r="F59" i="2"/>
  <c r="J96" i="2"/>
  <c r="J65" i="2" s="1"/>
  <c r="BK95" i="2"/>
  <c r="T117" i="2"/>
  <c r="P132" i="2"/>
  <c r="J91" i="2"/>
  <c r="P106" i="2"/>
  <c r="P95" i="2" s="1"/>
  <c r="P94" i="2" s="1"/>
  <c r="P117" i="2"/>
  <c r="T150" i="2"/>
  <c r="T145" i="2" s="1"/>
  <c r="T132" i="2"/>
  <c r="J88" i="2"/>
  <c r="J56" i="2"/>
  <c r="F35" i="2"/>
  <c r="F39" i="2"/>
  <c r="F37" i="2"/>
  <c r="T106" i="2"/>
  <c r="BK94" i="2" l="1"/>
  <c r="J94" i="2" s="1"/>
  <c r="J95" i="2"/>
  <c r="J64" i="2" s="1"/>
  <c r="T95" i="2"/>
  <c r="T94" i="2" s="1"/>
  <c r="J63" i="2" l="1"/>
  <c r="J32" i="2"/>
  <c r="J41" i="2" l="1"/>
</calcChain>
</file>

<file path=xl/sharedStrings.xml><?xml version="1.0" encoding="utf-8"?>
<sst xmlns="http://schemas.openxmlformats.org/spreadsheetml/2006/main" count="1227" uniqueCount="402">
  <si>
    <t>False</t>
  </si>
  <si>
    <t>21</t>
  </si>
  <si>
    <t>15</t>
  </si>
  <si>
    <t>v ---  níže se nacházejí doplnkové a pomocné údaje k sestavám  --- v</t>
  </si>
  <si>
    <t>Stavba:</t>
  </si>
  <si>
    <t>KSO:</t>
  </si>
  <si>
    <t/>
  </si>
  <si>
    <t>CC-CZ:</t>
  </si>
  <si>
    <t>Místo:</t>
  </si>
  <si>
    <t>Kladruby nad Labem</t>
  </si>
  <si>
    <t>Datum:</t>
  </si>
  <si>
    <t>Zadavatel:</t>
  </si>
  <si>
    <t>IČ:</t>
  </si>
  <si>
    <t>Pardubický kraj</t>
  </si>
  <si>
    <t>DIČ:</t>
  </si>
  <si>
    <t>Uchazeč:</t>
  </si>
  <si>
    <t>Projektant:</t>
  </si>
  <si>
    <t>PPP, spo. s r.o., Pardubice</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</si>
  <si>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</si>
  <si>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</si>
  <si>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</si>
  <si>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</si>
  <si>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</si>
  <si>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</si>
  <si>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</si>
  <si>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</si>
  <si>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</si>
  <si>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</si>
  <si>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</si>
  <si>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</si>
  <si>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</si>
  <si>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</si>
  <si>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</si>
  <si>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</si>
  <si>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</si>
  <si>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</si>
  <si>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</si>
  <si>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</si>
  <si>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</si>
  <si>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</si>
  <si>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STA</t>
  </si>
  <si>
    <t>1</t>
  </si>
  <si>
    <t>2</t>
  </si>
  <si>
    <t>Soupis</t>
  </si>
  <si>
    <t>{325ef998-9aeb-447d-b2ad-9713d0bf1ce5}</t>
  </si>
  <si>
    <t>KRYCÍ LIST SOUPISU PRACÍ</t>
  </si>
  <si>
    <t>Objekt:</t>
  </si>
  <si>
    <t>SO.01 - SO.01 Oprava zařízení plynové kotelny</t>
  </si>
  <si>
    <t>Soupis:</t>
  </si>
  <si>
    <t>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</si>
  <si>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</si>
  <si>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</si>
  <si>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</si>
  <si>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</si>
  <si>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</si>
  <si>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</si>
  <si>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</si>
  <si>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</si>
  <si>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</si>
  <si>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</si>
  <si>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</si>
  <si>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</si>
  <si>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</si>
  <si>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</si>
  <si>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</si>
  <si>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</si>
  <si>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</si>
  <si>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</si>
  <si>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</si>
  <si>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</si>
  <si>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</si>
  <si>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</si>
  <si>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</si>
  <si>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</si>
  <si>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</si>
  <si>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</si>
  <si>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</si>
  <si>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</si>
  <si>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</si>
  <si>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</si>
  <si>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</si>
  <si>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</si>
  <si>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310238411</t>
  </si>
  <si>
    <t>Zazdívka otvorů ve zdivu nadzákladovém cihlami pálenými plochy přes 0,25 m2 do 1 m2 na maltu cementovou</t>
  </si>
  <si>
    <t>m3</t>
  </si>
  <si>
    <t>CS ÚRS 2019 02</t>
  </si>
  <si>
    <t>4</t>
  </si>
  <si>
    <t>-1310393900</t>
  </si>
  <si>
    <t>VV</t>
  </si>
  <si>
    <t>0,5*1*0,3</t>
  </si>
  <si>
    <t>0,1*0,3*0,9</t>
  </si>
  <si>
    <t>Součet"POZN. 05</t>
  </si>
  <si>
    <t>317944321</t>
  </si>
  <si>
    <t>Válcované nosníky dodatečně osazované do připravených otvorů bez zazdění hlav do č. 12</t>
  </si>
  <si>
    <t>t</t>
  </si>
  <si>
    <t>815956979</t>
  </si>
  <si>
    <t>PSC</t>
  </si>
  <si>
    <t xml:space="preserve">Poznámka k souboru cen:_x000D_
1. V cenách jsou zahrnuty náklady na dodávku a montáž válcovaných nosníků._x000D_
2. Ceny jsou určeny pouze pro ocenění konstrukce překladů nad otvory._x000D_
</t>
  </si>
  <si>
    <t>4,03*0,8*2/1000"POZN. 05</t>
  </si>
  <si>
    <t>M</t>
  </si>
  <si>
    <t>13010420</t>
  </si>
  <si>
    <t>úhelník ocelový rovnostranný jakost 11 375 50x50x5mm</t>
  </si>
  <si>
    <t>8</t>
  </si>
  <si>
    <t>-294607224</t>
  </si>
  <si>
    <t>4,03*0,8*2/1000*1,15"POZN. 05</t>
  </si>
  <si>
    <t>6</t>
  </si>
  <si>
    <t>Úpravy povrchů, podlahy a osazování výplní</t>
  </si>
  <si>
    <t>612335223</t>
  </si>
  <si>
    <t>Cementová omítka jednotlivých malých ploch štuková na stěnách, plochy jednotlivě přes 0,25 do 1 m2</t>
  </si>
  <si>
    <t>kus</t>
  </si>
  <si>
    <t>-154277501</t>
  </si>
  <si>
    <t>5*2"POZN.04</t>
  </si>
  <si>
    <t>1"POZN. 05</t>
  </si>
  <si>
    <t>Součet</t>
  </si>
  <si>
    <t>5</t>
  </si>
  <si>
    <t>624631222R</t>
  </si>
  <si>
    <t>Tmelení spáry včetně penetračního nátěru tmelem silikonovým, šířky spáry přes 15 do 20 mm</t>
  </si>
  <si>
    <t>m</t>
  </si>
  <si>
    <t>vlastní</t>
  </si>
  <si>
    <t>-1670205709</t>
  </si>
  <si>
    <t xml:space="preserve">Poznámka k souboru cen:_x000D_
1. V cenách tmelení spáry jsou započteny i náklady na očištění podkladu, ochranu okolí hrany spáry papírovou páskou a na penetrační nátěr._x000D_
2. V cenách těsnění spáry jsou započteny i náklady na vyplnění spáry PUR pěnou a vložení pásky do silikonového tmelu._x000D_
</t>
  </si>
  <si>
    <t>0,41*5*2"POZN.04 zvenku i zevnitř</t>
  </si>
  <si>
    <t>632450132</t>
  </si>
  <si>
    <t>Potěr cementový vyrovnávací ze suchých směsí v ploše o průměrné (střední) tl. přes 20 do 30 mm</t>
  </si>
  <si>
    <t>m2</t>
  </si>
  <si>
    <t>-1453579839</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</si>
  <si>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</si>
  <si>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5"POZN. 06 - vyrovnání pod nové oplechování hlavy komínu</t>
  </si>
  <si>
    <t>9</t>
  </si>
  <si>
    <t>Ostatní konstrukce a práce, bourání</t>
  </si>
  <si>
    <t>7</t>
  </si>
  <si>
    <t>949101111</t>
  </si>
  <si>
    <t>Lešení pomocné pracovní pro objekty pozemních staveb pro zatížení do 150 kg/m2, o výšce lešeňové podlahy do 1,9 m</t>
  </si>
  <si>
    <t>404672300</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</si>
  <si>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</si>
  <si>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952901221</t>
  </si>
  <si>
    <t>Vyčištění budov nebo objektů před předáním do užívání průmyslových budov a objektů výrobních, skladovacích, garáží, dílen nebo hal apod. s nespalnou podlahou jakékoliv výšky podlaží</t>
  </si>
  <si>
    <t>772554349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</si>
  <si>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</si>
  <si>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(1,27+4,57)*4,86</t>
  </si>
  <si>
    <t>-(1,27*3,37)</t>
  </si>
  <si>
    <t>971033541</t>
  </si>
  <si>
    <t>Vybourání otvorů ve zdivu základovém nebo nadzákladovém z cihel, tvárnic, příčkovek z cihel pálených na maltu vápennou nebo vápenocementovou plochy do 1 m2, tl. do 300 mm</t>
  </si>
  <si>
    <t>-1122265054</t>
  </si>
  <si>
    <t>0,5*1*0,3"POZN. 05</t>
  </si>
  <si>
    <t>10</t>
  </si>
  <si>
    <t>974031384</t>
  </si>
  <si>
    <t>Vysekání rýh ve zdivu cihelném na maltu vápennou nebo vápenocementovou pro komínové nebo ventilační průduchy do hl. 300 mm a šířky do 150 mm</t>
  </si>
  <si>
    <t>-984307777</t>
  </si>
  <si>
    <t>0,9*2"POZN. 05 pro vložení L</t>
  </si>
  <si>
    <t>11</t>
  </si>
  <si>
    <t>977151122</t>
  </si>
  <si>
    <t>Jádrové vrty diamantovými korunkami do stavebních materiálů (železobetonu, betonu, cihel, obkladů, dlažeb, kamene) průměru přes 120 do 130 mm</t>
  </si>
  <si>
    <t>1092854160</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</si>
  <si>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</si>
  <si>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0,5*5"POZN.04</t>
  </si>
  <si>
    <t>997</t>
  </si>
  <si>
    <t>Přesun sutě</t>
  </si>
  <si>
    <t>12</t>
  </si>
  <si>
    <t>997013211</t>
  </si>
  <si>
    <t>Vnitrostaveništní doprava suti a vybouraných hmot vodorovně do 50 m svisle ručně pro budovy a haly výšky do 6 m</t>
  </si>
  <si>
    <t>1475179880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</si>
  <si>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</si>
  <si>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13</t>
  </si>
  <si>
    <t>997013501</t>
  </si>
  <si>
    <t>Odvoz suti a vybouraných hmot na skládku nebo meziskládku se složením, na vzdálenost do 1 km</t>
  </si>
  <si>
    <t>-1988523189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</si>
  <si>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</si>
  <si>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14</t>
  </si>
  <si>
    <t>997013509</t>
  </si>
  <si>
    <t>Odvoz suti a vybouraných hmot na skládku nebo meziskládku se složením, na vzdálenost Příplatek k ceně za každý další i započatý 1 km přes 1 km</t>
  </si>
  <si>
    <t>-860861940</t>
  </si>
  <si>
    <t>0,578*9</t>
  </si>
  <si>
    <t>997013803</t>
  </si>
  <si>
    <t>Poplatek za uložení stavebního odpadu na skládce (skládkovné) cihelného zatříděného do Katalogu odpadů pod kódem 170 102</t>
  </si>
  <si>
    <t>-760391308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</si>
  <si>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</si>
  <si>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</si>
  <si>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</si>
  <si>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16</t>
  </si>
  <si>
    <t>998018001</t>
  </si>
  <si>
    <t>Přesun hmot pro budovy občanské výstavby, bydlení, výrobu a služby ruční - bez užití mechanizace vodorovná dopravní vzdálenost do 100 m pro budovy s jakoukoliv nosnou konstrukcí výšky do 6 m</t>
  </si>
  <si>
    <t>-1068453036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</si>
  <si>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</si>
  <si>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</si>
  <si>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</si>
  <si>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764</t>
  </si>
  <si>
    <t>Konstrukce klempířské</t>
  </si>
  <si>
    <t>17</t>
  </si>
  <si>
    <t>764214411R</t>
  </si>
  <si>
    <t>Oprava oplechování hlavy komínu z Pz včetně demontáže původního oplechování a včetně oplechování nových vyústění potrubí (napojení oplechování na typovou manžetu potrubí ÚT)</t>
  </si>
  <si>
    <t>-2021062416</t>
  </si>
  <si>
    <t>18</t>
  </si>
  <si>
    <t>998764103</t>
  </si>
  <si>
    <t>Přesun hmot pro konstrukce klempířské stanovený z hmotnosti přesunovaného materiálu vodorovná dopravní vzdálenost do 50 m v objektech výšky přes 12 do 24 m</t>
  </si>
  <si>
    <t>439937337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</si>
  <si>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</si>
  <si>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784</t>
  </si>
  <si>
    <t>Dokončovací práce - malby a tapety</t>
  </si>
  <si>
    <t>19</t>
  </si>
  <si>
    <t>784121001</t>
  </si>
  <si>
    <t>Oškrabání malby v místnostech výšky do 3,80 m</t>
  </si>
  <si>
    <t>1007385146</t>
  </si>
  <si>
    <t xml:space="preserve">Poznámka k souboru cen:_x000D_
1. Cenami souboru cen se oceňuje jakýkoli počet současně škrabaných vrstev barvy._x000D_
</t>
  </si>
  <si>
    <t>(4,86+4,86+1,27+4,57+1,27+4,57)*3,4</t>
  </si>
  <si>
    <t>Součet"POZN. 07</t>
  </si>
  <si>
    <t>20</t>
  </si>
  <si>
    <t>784121011</t>
  </si>
  <si>
    <t>Rozmývání podkladu po oškrabání malby v místnostech výšky do 3,80 m</t>
  </si>
  <si>
    <t>-1482057628</t>
  </si>
  <si>
    <t>784181101</t>
  </si>
  <si>
    <t>Penetrace podkladu jednonásobná základní akrylátová v místnostech výšky do 3,80 m</t>
  </si>
  <si>
    <t>-1664921976</t>
  </si>
  <si>
    <t>22</t>
  </si>
  <si>
    <t>784221101</t>
  </si>
  <si>
    <t>Malby z malířských směsí otěruvzdorných za sucha dvojnásobné, bílé za sucha otěruvzdorné dobře v místnostech výšky do 3,80 m</t>
  </si>
  <si>
    <t>1751854663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</si>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</sst>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2"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i/>
      <sz val="9"/>
      <name val="Trebuchet MS"/>
      <charset val="238"/>
    </font>
  </fonts>
  <fills count="4">
    <fill>
      <patternFill patternType="none"/>
    </fill>
    <fill>
      <patternFill patternType="gray125"/>
    </fill>
    <fill>
      <patternFill patternType="solid">
        <fgColor rgb="FFFFFFCC"/>
      </patternFill>
    </fill>
    <fill>
      <patternFill patternType="solid">
        <fgColor rgb="FFD2D2D2"/>
      </patternFill>
    </fill>
  </fills>
  <borders count="3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76">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0" fillId="0" borderId="0" xfId="0" applyFont="1" applyAlignment="1">
      <alignment horizontal="left" vertical="center"/>
    </xf>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2" fillId="0" borderId="0" xfId="0" applyFont="1" applyAlignment="1" applyProtection="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0" fillId="0" borderId="4" xfId="0" applyFont="1" applyBorder="1" applyAlignment="1">
      <alignment vertical="center"/>
    </xf>
    <xf numFmtId="0" fontId="0" fillId="0" borderId="8" xfId="0" applyFont="1" applyBorder="1" applyAlignment="1" applyProtection="1">
      <alignment vertical="center"/>
    </xf>
    <xf numFmtId="0" fontId="0" fillId="0" borderId="9"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165" fontId="2" fillId="0" borderId="0" xfId="0" applyNumberFormat="1" applyFont="1" applyAlignment="1" applyProtection="1">
      <alignment horizontal="left" vertical="center"/>
    </xf>
    <xf numFmtId="0" fontId="0" fillId="0" borderId="0" xfId="0" applyFont="1" applyBorder="1" applyAlignment="1" applyProtection="1">
      <alignment vertical="center"/>
    </xf>
    <xf numFmtId="0" fontId="0" fillId="0" borderId="14" xfId="0" applyFont="1" applyBorder="1" applyAlignment="1" applyProtection="1">
      <alignment vertical="center"/>
    </xf>
    <xf numFmtId="0" fontId="14" fillId="0" borderId="15"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15" fillId="0" borderId="0" xfId="0" applyFont="1" applyAlignment="1" applyProtection="1">
      <alignment horizontal="left" vertical="center"/>
    </xf>
    <xf numFmtId="4" fontId="15" fillId="0" borderId="0" xfId="0" applyNumberFormat="1" applyFont="1" applyAlignment="1" applyProtection="1">
      <alignment vertical="center"/>
    </xf>
    <xf numFmtId="0" fontId="6" fillId="0" borderId="0" xfId="0" applyFont="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0"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11" fillId="0" borderId="0" xfId="0" applyFont="1" applyAlignment="1">
      <alignment horizontal="left" vertical="center"/>
    </xf>
    <xf numFmtId="4" fontId="1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3" borderId="0" xfId="0" applyFont="1" applyFill="1" applyAlignment="1">
      <alignment vertical="center"/>
    </xf>
    <xf numFmtId="0" fontId="4" fillId="3" borderId="5" xfId="0" applyFont="1" applyFill="1" applyBorder="1" applyAlignment="1">
      <alignment horizontal="left" vertical="center"/>
    </xf>
    <xf numFmtId="0" fontId="0" fillId="3" borderId="6" xfId="0" applyFont="1" applyFill="1" applyBorder="1" applyAlignment="1">
      <alignment vertical="center"/>
    </xf>
    <xf numFmtId="0" fontId="4" fillId="3" borderId="6" xfId="0" applyFont="1" applyFill="1" applyBorder="1" applyAlignment="1">
      <alignment horizontal="right" vertical="center"/>
    </xf>
    <xf numFmtId="0" fontId="4" fillId="3" borderId="6" xfId="0" applyFont="1" applyFill="1" applyBorder="1" applyAlignment="1">
      <alignment horizontal="center" vertical="center"/>
    </xf>
    <xf numFmtId="0" fontId="0" fillId="3" borderId="6" xfId="0" applyFont="1" applyFill="1" applyBorder="1" applyAlignment="1" applyProtection="1">
      <alignment vertical="center"/>
      <protection locked="0"/>
    </xf>
    <xf numFmtId="4" fontId="4" fillId="3" borderId="6" xfId="0" applyNumberFormat="1" applyFont="1" applyFill="1" applyBorder="1" applyAlignment="1">
      <alignment vertical="center"/>
    </xf>
    <xf numFmtId="0" fontId="0" fillId="3" borderId="7" xfId="0" applyFont="1" applyFill="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9"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3" fillId="3" borderId="0" xfId="0" applyFont="1" applyFill="1" applyAlignment="1" applyProtection="1">
      <alignment horizontal="left" vertical="center"/>
    </xf>
    <xf numFmtId="0" fontId="0" fillId="3" borderId="0" xfId="0" applyFont="1" applyFill="1" applyAlignment="1" applyProtection="1">
      <alignment vertical="center"/>
    </xf>
    <xf numFmtId="0" fontId="0" fillId="3" borderId="0" xfId="0" applyFont="1" applyFill="1" applyAlignment="1" applyProtection="1">
      <alignment vertical="center"/>
      <protection locked="0"/>
    </xf>
    <xf numFmtId="0" fontId="13" fillId="3" borderId="0" xfId="0" applyFont="1" applyFill="1" applyAlignment="1" applyProtection="1">
      <alignment horizontal="right" vertical="center"/>
    </xf>
    <xf numFmtId="0" fontId="17"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19" xfId="0" applyFont="1" applyBorder="1" applyAlignment="1" applyProtection="1">
      <alignment horizontal="left" vertical="center"/>
    </xf>
    <xf numFmtId="0" fontId="5" fillId="0" borderId="19" xfId="0" applyFont="1" applyBorder="1" applyAlignment="1" applyProtection="1">
      <alignment vertical="center"/>
    </xf>
    <xf numFmtId="0" fontId="5" fillId="0" borderId="19" xfId="0" applyFont="1" applyBorder="1" applyAlignment="1" applyProtection="1">
      <alignment vertical="center"/>
      <protection locked="0"/>
    </xf>
    <xf numFmtId="4" fontId="5" fillId="0" borderId="19"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19" xfId="0" applyFont="1" applyBorder="1" applyAlignment="1" applyProtection="1">
      <alignment horizontal="left" vertical="center"/>
    </xf>
    <xf numFmtId="0" fontId="6" fillId="0" borderId="19" xfId="0" applyFont="1" applyBorder="1" applyAlignment="1" applyProtection="1">
      <alignment vertical="center"/>
    </xf>
    <xf numFmtId="0" fontId="6" fillId="0" borderId="19" xfId="0" applyFont="1" applyBorder="1" applyAlignment="1" applyProtection="1">
      <alignment vertical="center"/>
      <protection locked="0"/>
    </xf>
    <xf numFmtId="4" fontId="6" fillId="0" borderId="19"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protection locked="0"/>
    </xf>
    <xf numFmtId="0" fontId="13" fillId="3" borderId="17" xfId="0" applyFont="1" applyFill="1" applyBorder="1" applyAlignment="1" applyProtection="1">
      <alignment horizontal="center" vertical="center" wrapText="1"/>
    </xf>
    <xf numFmtId="0" fontId="0" fillId="0" borderId="4" xfId="0" applyBorder="1" applyAlignment="1">
      <alignment horizontal="center" vertical="center" wrapText="1"/>
    </xf>
    <xf numFmtId="4" fontId="15" fillId="0" borderId="0" xfId="0" applyNumberFormat="1" applyFont="1" applyAlignment="1" applyProtection="1"/>
    <xf numFmtId="0" fontId="0" fillId="0" borderId="11" xfId="0" applyBorder="1" applyAlignment="1" applyProtection="1">
      <alignment vertical="center"/>
    </xf>
    <xf numFmtId="166" fontId="18" fillId="0" borderId="11" xfId="0" applyNumberFormat="1" applyFont="1" applyBorder="1" applyAlignment="1" applyProtection="1"/>
    <xf numFmtId="166" fontId="18" fillId="0" borderId="12"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3"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4"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13" fillId="0" borderId="21" xfId="0" applyFont="1" applyBorder="1" applyAlignment="1" applyProtection="1">
      <alignment horizontal="center" vertical="center"/>
    </xf>
    <xf numFmtId="49" fontId="13" fillId="0" borderId="21" xfId="0" applyNumberFormat="1" applyFont="1" applyBorder="1" applyAlignment="1" applyProtection="1">
      <alignment horizontal="left" vertical="center" wrapText="1"/>
    </xf>
    <xf numFmtId="0" fontId="13" fillId="0" borderId="21" xfId="0" applyFont="1" applyBorder="1" applyAlignment="1" applyProtection="1">
      <alignment horizontal="left" vertical="center" wrapText="1"/>
    </xf>
    <xf numFmtId="0" fontId="13" fillId="0" borderId="21" xfId="0" applyFont="1" applyBorder="1" applyAlignment="1" applyProtection="1">
      <alignment horizontal="center" vertical="center" wrapText="1"/>
    </xf>
    <xf numFmtId="167" fontId="13" fillId="0" borderId="21" xfId="0" applyNumberFormat="1" applyFont="1" applyBorder="1" applyAlignment="1" applyProtection="1">
      <alignment vertical="center"/>
    </xf>
    <xf numFmtId="4" fontId="13" fillId="2" borderId="21" xfId="0" applyNumberFormat="1" applyFont="1" applyFill="1" applyBorder="1" applyAlignment="1" applyProtection="1">
      <alignment vertical="center"/>
      <protection locked="0"/>
    </xf>
    <xf numFmtId="4" fontId="13" fillId="0" borderId="21" xfId="0" applyNumberFormat="1" applyFont="1" applyBorder="1" applyAlignment="1" applyProtection="1">
      <alignment vertical="center"/>
    </xf>
    <xf numFmtId="0" fontId="14" fillId="2" borderId="13" xfId="0" applyFont="1" applyFill="1" applyBorder="1" applyAlignment="1" applyProtection="1">
      <alignment horizontal="left" vertical="center"/>
      <protection locked="0"/>
    </xf>
    <xf numFmtId="0" fontId="14" fillId="0" borderId="0" xfId="0" applyFont="1" applyBorder="1" applyAlignment="1" applyProtection="1">
      <alignment horizontal="center" vertical="center"/>
    </xf>
    <xf numFmtId="166" fontId="14" fillId="0" borderId="0" xfId="0" applyNumberFormat="1" applyFont="1" applyBorder="1" applyAlignment="1" applyProtection="1">
      <alignment vertical="center"/>
    </xf>
    <xf numFmtId="166" fontId="14" fillId="0" borderId="14" xfId="0" applyNumberFormat="1" applyFont="1" applyBorder="1" applyAlignment="1" applyProtection="1">
      <alignment vertical="center"/>
    </xf>
    <xf numFmtId="0" fontId="13"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2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3" xfId="0" applyFont="1" applyBorder="1" applyAlignment="1" applyProtection="1">
      <alignment vertical="center"/>
    </xf>
    <xf numFmtId="0" fontId="8" fillId="0" borderId="0" xfId="0" applyFont="1" applyBorder="1" applyAlignment="1" applyProtection="1">
      <alignment vertical="center"/>
    </xf>
    <xf numFmtId="0" fontId="8" fillId="0" borderId="14"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3" xfId="0" applyFont="1" applyBorder="1" applyAlignment="1" applyProtection="1">
      <alignment vertical="center"/>
    </xf>
    <xf numFmtId="0" fontId="9" fillId="0" borderId="0" xfId="0" applyFont="1" applyBorder="1" applyAlignment="1" applyProtection="1">
      <alignment vertical="center"/>
    </xf>
    <xf numFmtId="0" fontId="9" fillId="0" borderId="14" xfId="0" applyFont="1" applyBorder="1" applyAlignment="1" applyProtection="1">
      <alignment vertical="center"/>
    </xf>
    <xf numFmtId="0" fontId="9" fillId="0" borderId="0" xfId="0" applyFont="1" applyAlignment="1">
      <alignment horizontal="left" vertical="center"/>
    </xf>
    <xf numFmtId="0" fontId="21" fillId="0" borderId="0" xfId="0" applyFont="1" applyAlignment="1" applyProtection="1">
      <alignment vertical="center" wrapText="1"/>
    </xf>
    <xf numFmtId="0" fontId="0" fillId="0" borderId="13" xfId="0" applyFont="1" applyBorder="1" applyAlignment="1" applyProtection="1">
      <alignment vertical="center"/>
    </xf>
    <xf numFmtId="0" fontId="0" fillId="0" borderId="0" xfId="0" applyBorder="1" applyAlignment="1" applyProtection="1">
      <alignment vertical="center"/>
    </xf>
    <xf numFmtId="0" fontId="22" fillId="0" borderId="21" xfId="0" applyFont="1" applyBorder="1" applyAlignment="1" applyProtection="1">
      <alignment horizontal="center" vertical="center"/>
    </xf>
    <xf numFmtId="49" fontId="22" fillId="0" borderId="21" xfId="0" applyNumberFormat="1" applyFont="1" applyBorder="1" applyAlignment="1" applyProtection="1">
      <alignment horizontal="left" vertical="center" wrapText="1"/>
    </xf>
    <xf numFmtId="0" fontId="22" fillId="0" borderId="21" xfId="0" applyFont="1" applyBorder="1" applyAlignment="1" applyProtection="1">
      <alignment horizontal="left" vertical="center" wrapText="1"/>
    </xf>
    <xf numFmtId="0" fontId="22" fillId="0" borderId="21" xfId="0" applyFont="1" applyBorder="1" applyAlignment="1" applyProtection="1">
      <alignment horizontal="center" vertical="center" wrapText="1"/>
    </xf>
    <xf numFmtId="167" fontId="22" fillId="0" borderId="21" xfId="0" applyNumberFormat="1" applyFont="1" applyBorder="1" applyAlignment="1" applyProtection="1">
      <alignment vertical="center"/>
    </xf>
    <xf numFmtId="4" fontId="22" fillId="2" borderId="21" xfId="0" applyNumberFormat="1" applyFont="1" applyFill="1" applyBorder="1" applyAlignment="1" applyProtection="1">
      <alignment vertical="center"/>
      <protection locked="0"/>
    </xf>
    <xf numFmtId="4" fontId="22" fillId="0" borderId="21" xfId="0" applyNumberFormat="1" applyFont="1" applyBorder="1" applyAlignment="1" applyProtection="1">
      <alignment vertical="center"/>
    </xf>
    <xf numFmtId="0" fontId="23" fillId="0" borderId="4" xfId="0" applyFont="1" applyBorder="1" applyAlignment="1">
      <alignment vertical="center"/>
    </xf>
    <xf numFmtId="0" fontId="22" fillId="2" borderId="13"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4" fillId="2" borderId="18" xfId="0" applyFont="1" applyFill="1" applyBorder="1" applyAlignment="1" applyProtection="1">
      <alignment horizontal="left" vertical="center"/>
      <protection locked="0"/>
    </xf>
    <xf numFmtId="0" fontId="14" fillId="0" borderId="19" xfId="0" applyFont="1" applyBorder="1" applyAlignment="1" applyProtection="1">
      <alignment horizontal="center" vertical="center"/>
    </xf>
    <xf numFmtId="0" fontId="0" fillId="0" borderId="19" xfId="0" applyFont="1" applyBorder="1" applyAlignment="1" applyProtection="1">
      <alignment vertical="center"/>
    </xf>
    <xf numFmtId="166" fontId="14" fillId="0" borderId="19" xfId="0" applyNumberFormat="1" applyFont="1" applyBorder="1" applyAlignment="1" applyProtection="1">
      <alignment vertical="center"/>
    </xf>
    <xf numFmtId="166" fontId="14" fillId="0" borderId="20" xfId="0" applyNumberFormat="1" applyFont="1" applyBorder="1" applyAlignment="1" applyProtection="1">
      <alignment vertical="center"/>
    </xf>
    <xf numFmtId="0" fontId="0" fillId="0" borderId="0" xfId="0" applyAlignment="1">
      <alignment vertical="top"/>
    </xf>
    <xf numFmtId="0" fontId="24" fillId="0" borderId="22" xfId="0" applyFont="1" applyBorder="1" applyAlignment="1">
      <alignment vertical="center" wrapText="1"/>
    </xf>
    <xf numFmtId="0" fontId="24" fillId="0" borderId="23" xfId="0" applyFont="1" applyBorder="1" applyAlignment="1">
      <alignment vertical="center" wrapText="1"/>
    </xf>
    <xf numFmtId="0" fontId="24" fillId="0" borderId="24" xfId="0" applyFont="1" applyBorder="1" applyAlignment="1">
      <alignment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5" xfId="0" applyFont="1" applyBorder="1" applyAlignment="1">
      <alignment vertical="center" wrapText="1"/>
    </xf>
    <xf numFmtId="0" fontId="24" fillId="0" borderId="26" xfId="0" applyFont="1" applyBorder="1" applyAlignment="1">
      <alignment vertical="center" wrapText="1"/>
    </xf>
    <xf numFmtId="0" fontId="26" fillId="0" borderId="1" xfId="0" applyFont="1" applyBorder="1" applyAlignment="1">
      <alignment horizontal="left" vertical="center" wrapText="1"/>
    </xf>
    <xf numFmtId="0" fontId="27" fillId="0" borderId="1" xfId="0" applyFont="1" applyBorder="1" applyAlignment="1">
      <alignment horizontal="left" vertical="center" wrapText="1"/>
    </xf>
    <xf numFmtId="0" fontId="27" fillId="0" borderId="25" xfId="0" applyFont="1" applyBorder="1" applyAlignment="1">
      <alignment vertical="center" wrapText="1"/>
    </xf>
    <xf numFmtId="0" fontId="27" fillId="0" borderId="1" xfId="0" applyFont="1" applyBorder="1" applyAlignment="1">
      <alignment vertical="center" wrapText="1"/>
    </xf>
    <xf numFmtId="0" fontId="27" fillId="0" borderId="1" xfId="0" applyFont="1" applyBorder="1" applyAlignment="1">
      <alignment horizontal="left" vertical="center"/>
    </xf>
    <xf numFmtId="0" fontId="27" fillId="0" borderId="1" xfId="0" applyFont="1" applyBorder="1" applyAlignment="1">
      <alignment vertical="center"/>
    </xf>
    <xf numFmtId="49" fontId="27" fillId="0" borderId="1" xfId="0" applyNumberFormat="1" applyFont="1" applyBorder="1" applyAlignment="1">
      <alignment vertical="center" wrapText="1"/>
    </xf>
    <xf numFmtId="0" fontId="24" fillId="0" borderId="28" xfId="0" applyFont="1" applyBorder="1" applyAlignment="1">
      <alignment vertical="center" wrapText="1"/>
    </xf>
    <xf numFmtId="0" fontId="28" fillId="0" borderId="27" xfId="0" applyFont="1" applyBorder="1" applyAlignment="1">
      <alignment vertical="center" wrapText="1"/>
    </xf>
    <xf numFmtId="0" fontId="24" fillId="0" borderId="29" xfId="0" applyFont="1" applyBorder="1" applyAlignment="1">
      <alignment vertical="center" wrapText="1"/>
    </xf>
    <xf numFmtId="0" fontId="24" fillId="0" borderId="1" xfId="0" applyFont="1" applyBorder="1" applyAlignment="1">
      <alignment vertical="top"/>
    </xf>
    <xf numFmtId="0" fontId="24" fillId="0" borderId="0" xfId="0" applyFont="1" applyAlignment="1">
      <alignment vertical="top"/>
    </xf>
    <xf numFmtId="0" fontId="24" fillId="0" borderId="22" xfId="0" applyFont="1" applyBorder="1" applyAlignment="1">
      <alignment horizontal="left" vertical="center"/>
    </xf>
    <xf numFmtId="0" fontId="24" fillId="0" borderId="23" xfId="0" applyFont="1" applyBorder="1" applyAlignment="1">
      <alignment horizontal="left" vertical="center"/>
    </xf>
    <xf numFmtId="0" fontId="24" fillId="0" borderId="24" xfId="0" applyFont="1" applyBorder="1" applyAlignment="1">
      <alignment horizontal="left" vertical="center"/>
    </xf>
    <xf numFmtId="0" fontId="24" fillId="0" borderId="25" xfId="0" applyFont="1" applyBorder="1" applyAlignment="1">
      <alignment horizontal="left" vertical="center"/>
    </xf>
    <xf numFmtId="0" fontId="24" fillId="0" borderId="26" xfId="0" applyFont="1" applyBorder="1" applyAlignment="1">
      <alignment horizontal="left" vertical="center"/>
    </xf>
    <xf numFmtId="0" fontId="26" fillId="0" borderId="1" xfId="0" applyFont="1" applyBorder="1" applyAlignment="1">
      <alignment horizontal="left" vertical="center"/>
    </xf>
    <xf numFmtId="0" fontId="29" fillId="0" borderId="0" xfId="0" applyFont="1" applyAlignment="1">
      <alignment horizontal="left" vertical="center"/>
    </xf>
    <xf numFmtId="0" fontId="26" fillId="0" borderId="27" xfId="0" applyFont="1" applyBorder="1" applyAlignment="1">
      <alignment horizontal="left" vertical="center"/>
    </xf>
    <xf numFmtId="0" fontId="26" fillId="0" borderId="27" xfId="0" applyFont="1" applyBorder="1" applyAlignment="1">
      <alignment horizontal="center" vertical="center"/>
    </xf>
    <xf numFmtId="0" fontId="29" fillId="0" borderId="27" xfId="0" applyFont="1" applyBorder="1" applyAlignment="1">
      <alignment horizontal="left" vertical="center"/>
    </xf>
    <xf numFmtId="0" fontId="30" fillId="0" borderId="1" xfId="0" applyFont="1" applyBorder="1" applyAlignment="1">
      <alignment horizontal="left" vertical="center"/>
    </xf>
    <xf numFmtId="0" fontId="27" fillId="0" borderId="0" xfId="0" applyFont="1" applyAlignment="1">
      <alignment horizontal="left" vertical="center"/>
    </xf>
    <xf numFmtId="0" fontId="27" fillId="0" borderId="1" xfId="0" applyFont="1" applyBorder="1" applyAlignment="1">
      <alignment horizontal="center" vertical="center"/>
    </xf>
    <xf numFmtId="0" fontId="27" fillId="0" borderId="25" xfId="0" applyFont="1" applyBorder="1" applyAlignment="1">
      <alignment horizontal="left" vertical="center"/>
    </xf>
    <xf numFmtId="0" fontId="27" fillId="0" borderId="1" xfId="0" applyFont="1" applyFill="1" applyBorder="1" applyAlignment="1">
      <alignment horizontal="left" vertical="center"/>
    </xf>
    <xf numFmtId="0" fontId="27" fillId="0" borderId="1" xfId="0" applyFont="1" applyFill="1" applyBorder="1" applyAlignment="1">
      <alignment horizontal="center" vertical="center"/>
    </xf>
    <xf numFmtId="0" fontId="24" fillId="0" borderId="28" xfId="0" applyFont="1" applyBorder="1" applyAlignment="1">
      <alignment horizontal="left" vertical="center"/>
    </xf>
    <xf numFmtId="0" fontId="28" fillId="0" borderId="27" xfId="0" applyFont="1" applyBorder="1" applyAlignment="1">
      <alignment horizontal="left" vertical="center"/>
    </xf>
    <xf numFmtId="0" fontId="24" fillId="0" borderId="29" xfId="0" applyFont="1" applyBorder="1" applyAlignment="1">
      <alignment horizontal="left" vertical="center"/>
    </xf>
    <xf numFmtId="0" fontId="24" fillId="0" borderId="1" xfId="0" applyFont="1" applyBorder="1" applyAlignment="1">
      <alignment horizontal="left" vertical="center"/>
    </xf>
    <xf numFmtId="0" fontId="28" fillId="0" borderId="1" xfId="0" applyFont="1" applyBorder="1" applyAlignment="1">
      <alignment horizontal="left" vertical="center"/>
    </xf>
    <xf numFmtId="0" fontId="29" fillId="0" borderId="1" xfId="0" applyFont="1" applyBorder="1" applyAlignment="1">
      <alignment horizontal="left" vertical="center"/>
    </xf>
    <xf numFmtId="0" fontId="27" fillId="0" borderId="27" xfId="0" applyFont="1" applyBorder="1" applyAlignment="1">
      <alignment horizontal="left" vertical="center"/>
    </xf>
    <xf numFmtId="0" fontId="24" fillId="0" borderId="1" xfId="0" applyFont="1" applyBorder="1" applyAlignment="1">
      <alignment horizontal="left" vertical="center" wrapText="1"/>
    </xf>
    <xf numFmtId="0" fontId="27" fillId="0" borderId="1" xfId="0" applyFont="1" applyBorder="1" applyAlignment="1">
      <alignment horizontal="center"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24" fillId="0" borderId="25" xfId="0" applyFont="1" applyBorder="1" applyAlignment="1">
      <alignment horizontal="left" vertical="center" wrapText="1"/>
    </xf>
    <xf numFmtId="0" fontId="24" fillId="0" borderId="26" xfId="0" applyFont="1" applyBorder="1" applyAlignment="1">
      <alignment horizontal="left" vertical="center" wrapText="1"/>
    </xf>
    <xf numFmtId="0" fontId="29" fillId="0" borderId="25" xfId="0" applyFont="1" applyBorder="1" applyAlignment="1">
      <alignment horizontal="left" vertical="center" wrapText="1"/>
    </xf>
    <xf numFmtId="0" fontId="29" fillId="0" borderId="26"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26" xfId="0" applyFont="1" applyBorder="1" applyAlignment="1">
      <alignment horizontal="left" vertical="center"/>
    </xf>
    <xf numFmtId="0" fontId="27" fillId="0" borderId="28" xfId="0" applyFont="1" applyBorder="1" applyAlignment="1">
      <alignment horizontal="left" vertical="center" wrapText="1"/>
    </xf>
    <xf numFmtId="0" fontId="27" fillId="0" borderId="27" xfId="0" applyFont="1" applyBorder="1" applyAlignment="1">
      <alignment horizontal="left" vertical="center" wrapText="1"/>
    </xf>
    <xf numFmtId="0" fontId="27" fillId="0" borderId="29" xfId="0" applyFont="1" applyBorder="1" applyAlignment="1">
      <alignment horizontal="left" vertical="center" wrapText="1"/>
    </xf>
    <xf numFmtId="0" fontId="27" fillId="0" borderId="1" xfId="0" applyFont="1" applyBorder="1" applyAlignment="1">
      <alignment horizontal="left" vertical="top"/>
    </xf>
    <xf numFmtId="0" fontId="27" fillId="0" borderId="1" xfId="0" applyFont="1" applyBorder="1" applyAlignment="1">
      <alignment horizontal="center" vertical="top"/>
    </xf>
    <xf numFmtId="0" fontId="27" fillId="0" borderId="28" xfId="0" applyFont="1" applyBorder="1" applyAlignment="1">
      <alignment horizontal="left" vertical="center"/>
    </xf>
    <xf numFmtId="0" fontId="27" fillId="0" borderId="29" xfId="0" applyFont="1" applyBorder="1" applyAlignment="1">
      <alignment horizontal="left" vertical="center"/>
    </xf>
    <xf numFmtId="0" fontId="29" fillId="0" borderId="0" xfId="0" applyFont="1" applyAlignment="1">
      <alignment vertical="center"/>
    </xf>
    <xf numFmtId="0" fontId="26" fillId="0" borderId="1" xfId="0" applyFont="1" applyBorder="1" applyAlignment="1">
      <alignment vertical="center"/>
    </xf>
    <xf numFmtId="0" fontId="29" fillId="0" borderId="27" xfId="0" applyFont="1" applyBorder="1" applyAlignment="1">
      <alignment vertical="center"/>
    </xf>
    <xf numFmtId="0" fontId="26" fillId="0" borderId="27" xfId="0" applyFont="1" applyBorder="1" applyAlignment="1">
      <alignment vertical="center"/>
    </xf>
    <xf numFmtId="0" fontId="0" fillId="0" borderId="1" xfId="0" applyBorder="1" applyAlignment="1">
      <alignment vertical="top"/>
    </xf>
    <xf numFmtId="49" fontId="27" fillId="0" borderId="1" xfId="0" applyNumberFormat="1" applyFont="1" applyBorder="1" applyAlignment="1">
      <alignment horizontal="left" vertical="center"/>
    </xf>
    <xf numFmtId="0" fontId="0" fillId="0" borderId="27" xfId="0" applyBorder="1" applyAlignment="1">
      <alignment vertical="top"/>
    </xf>
    <xf numFmtId="0" fontId="26" fillId="0" borderId="27" xfId="0" applyFont="1" applyBorder="1" applyAlignment="1">
      <alignment horizontal="left"/>
    </xf>
    <xf numFmtId="0" fontId="29" fillId="0" borderId="27" xfId="0" applyFont="1" applyBorder="1" applyAlignment="1"/>
    <xf numFmtId="0" fontId="24" fillId="0" borderId="25" xfId="0" applyFont="1" applyBorder="1" applyAlignment="1">
      <alignment vertical="top"/>
    </xf>
    <xf numFmtId="0" fontId="24" fillId="0" borderId="26" xfId="0" applyFont="1" applyBorder="1" applyAlignment="1">
      <alignment vertical="top"/>
    </xf>
    <xf numFmtId="0" fontId="24" fillId="0" borderId="1" xfId="0" applyFont="1" applyBorder="1" applyAlignment="1">
      <alignment horizontal="center" vertical="center"/>
    </xf>
    <xf numFmtId="0" fontId="24" fillId="0" borderId="1" xfId="0" applyFont="1" applyBorder="1" applyAlignment="1">
      <alignment horizontal="left" vertical="top"/>
    </xf>
    <xf numFmtId="0" fontId="24" fillId="0" borderId="28" xfId="0" applyFont="1" applyBorder="1" applyAlignment="1">
      <alignment vertical="top"/>
    </xf>
    <xf numFmtId="0" fontId="24" fillId="0" borderId="27" xfId="0" applyFont="1" applyBorder="1" applyAlignment="1">
      <alignment vertical="top"/>
    </xf>
    <xf numFmtId="0" fontId="24" fillId="0" borderId="29" xfId="0" applyFont="1" applyBorder="1" applyAlignment="1">
      <alignment vertical="top"/>
    </xf>
    <xf numFmtId="0" fontId="0" fillId="0" borderId="0" xfId="0"/>
    <xf numFmtId="0" fontId="3"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7" fillId="0" borderId="1" xfId="0" applyFont="1" applyBorder="1" applyAlignment="1">
      <alignment horizontal="left" vertical="top"/>
    </xf>
    <xf numFmtId="0" fontId="27" fillId="0" borderId="1" xfId="0" applyFont="1" applyBorder="1" applyAlignment="1">
      <alignment horizontal="left" vertical="center"/>
    </xf>
    <xf numFmtId="0" fontId="26" fillId="0" borderId="27" xfId="0" applyFont="1" applyBorder="1" applyAlignment="1">
      <alignment horizontal="left"/>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27" fillId="0" borderId="1" xfId="0" applyFont="1" applyBorder="1" applyAlignment="1">
      <alignment horizontal="left" vertical="center" wrapText="1"/>
    </xf>
    <xf numFmtId="49" fontId="27" fillId="0" borderId="1" xfId="0" applyNumberFormat="1" applyFont="1" applyBorder="1" applyAlignment="1">
      <alignment horizontal="left" vertical="center" wrapText="1"/>
    </xf>
    <xf numFmtId="0" fontId="26" fillId="0" borderId="27" xfId="0" applyFont="1" applyBorder="1" applyAlignment="1">
      <alignment horizontal="left" wrapText="1"/>
    </xf>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60"/>
  <sheetViews>
    <sheetView showGridLines="0" tabSelected="1" topLeftCell="A139" workbookViewId="0">
      <selection activeCell="A141" sqref="A141"/>
    </sheetView>
  </sheetViews>
  <sheetFormatPr defaultRowHeight="1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4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40"/>
      <c r="L2" s="256"/>
      <c r="M2" s="256"/>
      <c r="N2" s="256"/>
      <c r="O2" s="256"/>
      <c r="P2" s="256"/>
      <c r="Q2" s="256"/>
      <c r="R2" s="256"/>
      <c r="S2" s="256"/>
      <c r="T2" s="256"/>
      <c r="U2" s="256"/>
      <c r="V2" s="256"/>
      <c r="AT2" s="11" t="s">
        <v>44</v>
      </c>
    </row>
    <row r="3" spans="1:46" s="1" customFormat="1" ht="6.95" customHeight="1" x14ac:dyDescent="0.2">
      <c r="B3" s="41"/>
      <c r="C3" s="42"/>
      <c r="D3" s="42"/>
      <c r="E3" s="42"/>
      <c r="F3" s="42"/>
      <c r="G3" s="42"/>
      <c r="H3" s="42"/>
      <c r="I3" s="43"/>
      <c r="J3" s="42"/>
      <c r="K3" s="42"/>
      <c r="L3" s="12"/>
      <c r="AT3" s="11" t="s">
        <v>42</v>
      </c>
    </row>
    <row r="4" spans="1:46" s="1" customFormat="1" ht="24.95" customHeight="1" x14ac:dyDescent="0.2">
      <c r="B4" s="12"/>
      <c r="D4" s="44" t="s">
        <v>45</v>
      </c>
      <c r="I4" s="40"/>
      <c r="L4" s="12"/>
      <c r="M4" s="45" t="s">
        <v>3</v>
      </c>
      <c r="AT4" s="11" t="s">
        <v>0</v>
      </c>
    </row>
    <row r="5" spans="1:46" s="1" customFormat="1" ht="6.95" customHeight="1" x14ac:dyDescent="0.2">
      <c r="B5" s="12"/>
      <c r="I5" s="40"/>
      <c r="L5" s="12"/>
    </row>
    <row r="6" spans="1:46" s="1" customFormat="1" ht="12" customHeight="1" x14ac:dyDescent="0.2">
      <c r="B6" s="12"/>
      <c r="D6" s="46" t="s">
        <v>4</v>
      </c>
      <c r="I6" s="40"/>
      <c r="L6" s="12"/>
    </row>
    <row r="7" spans="1:46" s="1" customFormat="1" ht="16.5" customHeight="1" x14ac:dyDescent="0.2">
      <c r="B7" s="12"/>
      <c r="E7" s="258" t="e">
        <f>#REF!</f>
        <v>#REF!</v>
      </c>
      <c r="F7" s="259"/>
      <c r="G7" s="259"/>
      <c r="H7" s="259"/>
      <c r="I7" s="40"/>
      <c r="L7" s="12"/>
    </row>
    <row r="8" spans="1:46" s="1" customFormat="1" ht="12" customHeight="1" x14ac:dyDescent="0.2">
      <c r="B8" s="12"/>
      <c r="D8" s="46" t="s">
        <v>46</v>
      </c>
      <c r="I8" s="40"/>
      <c r="L8" s="12"/>
    </row>
    <row r="9" spans="1:46" s="2" customFormat="1" ht="16.5" customHeight="1" x14ac:dyDescent="0.2">
      <c r="A9" s="20"/>
      <c r="B9" s="23"/>
      <c r="C9" s="20"/>
      <c r="D9" s="20"/>
      <c r="E9" s="258" t="s">
        <v>47</v>
      </c>
      <c r="F9" s="260"/>
      <c r="G9" s="260"/>
      <c r="H9" s="260"/>
      <c r="I9" s="47"/>
      <c r="J9" s="20"/>
      <c r="K9" s="20"/>
      <c r="L9" s="48"/>
      <c r="S9" s="20"/>
      <c r="T9" s="20"/>
      <c r="U9" s="20"/>
      <c r="V9" s="20"/>
      <c r="W9" s="20"/>
      <c r="X9" s="20"/>
      <c r="Y9" s="20"/>
      <c r="Z9" s="20"/>
      <c r="AA9" s="20"/>
      <c r="AB9" s="20"/>
      <c r="AC9" s="20"/>
      <c r="AD9" s="20"/>
      <c r="AE9" s="20"/>
    </row>
    <row r="10" spans="1:46" s="2" customFormat="1" ht="12" customHeight="1" x14ac:dyDescent="0.2">
      <c r="A10" s="20"/>
      <c r="B10" s="23"/>
      <c r="C10" s="20"/>
      <c r="D10" s="46" t="s">
        <v>48</v>
      </c>
      <c r="E10" s="20"/>
      <c r="F10" s="20"/>
      <c r="G10" s="20"/>
      <c r="H10" s="20"/>
      <c r="I10" s="47"/>
      <c r="J10" s="20"/>
      <c r="K10" s="20"/>
      <c r="L10" s="48"/>
      <c r="S10" s="20"/>
      <c r="T10" s="20"/>
      <c r="U10" s="20"/>
      <c r="V10" s="20"/>
      <c r="W10" s="20"/>
      <c r="X10" s="20"/>
      <c r="Y10" s="20"/>
      <c r="Z10" s="20"/>
      <c r="AA10" s="20"/>
      <c r="AB10" s="20"/>
      <c r="AC10" s="20"/>
      <c r="AD10" s="20"/>
      <c r="AE10" s="20"/>
    </row>
    <row r="11" spans="1:46" s="2" customFormat="1" ht="16.5" customHeight="1" x14ac:dyDescent="0.2">
      <c r="A11" s="20"/>
      <c r="B11" s="23"/>
      <c r="C11" s="20"/>
      <c r="D11" s="20"/>
      <c r="E11" s="261" t="s">
        <v>49</v>
      </c>
      <c r="F11" s="260"/>
      <c r="G11" s="260"/>
      <c r="H11" s="260"/>
      <c r="I11" s="47"/>
      <c r="J11" s="20"/>
      <c r="K11" s="20"/>
      <c r="L11" s="48"/>
      <c r="S11" s="20"/>
      <c r="T11" s="20"/>
      <c r="U11" s="20"/>
      <c r="V11" s="20"/>
      <c r="W11" s="20"/>
      <c r="X11" s="20"/>
      <c r="Y11" s="20"/>
      <c r="Z11" s="20"/>
      <c r="AA11" s="20"/>
      <c r="AB11" s="20"/>
      <c r="AC11" s="20"/>
      <c r="AD11" s="20"/>
      <c r="AE11" s="20"/>
    </row>
    <row r="12" spans="1:46" s="2" customFormat="1" ht="11.25" x14ac:dyDescent="0.2">
      <c r="A12" s="20"/>
      <c r="B12" s="23"/>
      <c r="C12" s="20"/>
      <c r="D12" s="20"/>
      <c r="E12" s="20"/>
      <c r="F12" s="20"/>
      <c r="G12" s="20"/>
      <c r="H12" s="20"/>
      <c r="I12" s="47"/>
      <c r="J12" s="20"/>
      <c r="K12" s="20"/>
      <c r="L12" s="48"/>
      <c r="S12" s="20"/>
      <c r="T12" s="20"/>
      <c r="U12" s="20"/>
      <c r="V12" s="20"/>
      <c r="W12" s="20"/>
      <c r="X12" s="20"/>
      <c r="Y12" s="20"/>
      <c r="Z12" s="20"/>
      <c r="AA12" s="20"/>
      <c r="AB12" s="20"/>
      <c r="AC12" s="20"/>
      <c r="AD12" s="20"/>
      <c r="AE12" s="20"/>
    </row>
    <row r="13" spans="1:46" s="2" customFormat="1" ht="12" customHeight="1" x14ac:dyDescent="0.2">
      <c r="A13" s="20"/>
      <c r="B13" s="23"/>
      <c r="C13" s="20"/>
      <c r="D13" s="46" t="s">
        <v>5</v>
      </c>
      <c r="E13" s="20"/>
      <c r="F13" s="39" t="s">
        <v>6</v>
      </c>
      <c r="G13" s="20"/>
      <c r="H13" s="20"/>
      <c r="I13" s="49" t="s">
        <v>7</v>
      </c>
      <c r="J13" s="39" t="s">
        <v>6</v>
      </c>
      <c r="K13" s="20"/>
      <c r="L13" s="48"/>
      <c r="S13" s="20"/>
      <c r="T13" s="20"/>
      <c r="U13" s="20"/>
      <c r="V13" s="20"/>
      <c r="W13" s="20"/>
      <c r="X13" s="20"/>
      <c r="Y13" s="20"/>
      <c r="Z13" s="20"/>
      <c r="AA13" s="20"/>
      <c r="AB13" s="20"/>
      <c r="AC13" s="20"/>
      <c r="AD13" s="20"/>
      <c r="AE13" s="20"/>
    </row>
    <row r="14" spans="1:46" s="2" customFormat="1" ht="12" customHeight="1" x14ac:dyDescent="0.2">
      <c r="A14" s="20"/>
      <c r="B14" s="23"/>
      <c r="C14" s="20"/>
      <c r="D14" s="46" t="s">
        <v>8</v>
      </c>
      <c r="E14" s="20"/>
      <c r="F14" s="39" t="s">
        <v>9</v>
      </c>
      <c r="G14" s="20"/>
      <c r="H14" s="20"/>
      <c r="I14" s="49" t="s">
        <v>10</v>
      </c>
      <c r="J14" s="50" t="e">
        <f>#REF!</f>
        <v>#REF!</v>
      </c>
      <c r="K14" s="20"/>
      <c r="L14" s="48"/>
      <c r="S14" s="20"/>
      <c r="T14" s="20"/>
      <c r="U14" s="20"/>
      <c r="V14" s="20"/>
      <c r="W14" s="20"/>
      <c r="X14" s="20"/>
      <c r="Y14" s="20"/>
      <c r="Z14" s="20"/>
      <c r="AA14" s="20"/>
      <c r="AB14" s="20"/>
      <c r="AC14" s="20"/>
      <c r="AD14" s="20"/>
      <c r="AE14" s="20"/>
    </row>
    <row r="15" spans="1:46" s="2" customFormat="1" ht="10.9" customHeight="1" x14ac:dyDescent="0.2">
      <c r="A15" s="20"/>
      <c r="B15" s="23"/>
      <c r="C15" s="20"/>
      <c r="D15" s="20"/>
      <c r="E15" s="20"/>
      <c r="F15" s="20"/>
      <c r="G15" s="20"/>
      <c r="H15" s="20"/>
      <c r="I15" s="47"/>
      <c r="J15" s="20"/>
      <c r="K15" s="20"/>
      <c r="L15" s="48"/>
      <c r="S15" s="20"/>
      <c r="T15" s="20"/>
      <c r="U15" s="20"/>
      <c r="V15" s="20"/>
      <c r="W15" s="20"/>
      <c r="X15" s="20"/>
      <c r="Y15" s="20"/>
      <c r="Z15" s="20"/>
      <c r="AA15" s="20"/>
      <c r="AB15" s="20"/>
      <c r="AC15" s="20"/>
      <c r="AD15" s="20"/>
      <c r="AE15" s="20"/>
    </row>
    <row r="16" spans="1:46" s="2" customFormat="1" ht="12" customHeight="1" x14ac:dyDescent="0.2">
      <c r="A16" s="20"/>
      <c r="B16" s="23"/>
      <c r="C16" s="20"/>
      <c r="D16" s="46" t="s">
        <v>11</v>
      </c>
      <c r="E16" s="20"/>
      <c r="F16" s="20"/>
      <c r="G16" s="20"/>
      <c r="H16" s="20"/>
      <c r="I16" s="49" t="s">
        <v>12</v>
      </c>
      <c r="J16" s="39" t="s">
        <v>6</v>
      </c>
      <c r="K16" s="20"/>
      <c r="L16" s="48"/>
      <c r="S16" s="20"/>
      <c r="T16" s="20"/>
      <c r="U16" s="20"/>
      <c r="V16" s="20"/>
      <c r="W16" s="20"/>
      <c r="X16" s="20"/>
      <c r="Y16" s="20"/>
      <c r="Z16" s="20"/>
      <c r="AA16" s="20"/>
      <c r="AB16" s="20"/>
      <c r="AC16" s="20"/>
      <c r="AD16" s="20"/>
      <c r="AE16" s="20"/>
    </row>
    <row r="17" spans="1:31" s="2" customFormat="1" ht="18" customHeight="1" x14ac:dyDescent="0.2">
      <c r="A17" s="20"/>
      <c r="B17" s="23"/>
      <c r="C17" s="20"/>
      <c r="D17" s="20"/>
      <c r="E17" s="39" t="s">
        <v>13</v>
      </c>
      <c r="F17" s="20"/>
      <c r="G17" s="20"/>
      <c r="H17" s="20"/>
      <c r="I17" s="49" t="s">
        <v>14</v>
      </c>
      <c r="J17" s="39" t="s">
        <v>6</v>
      </c>
      <c r="K17" s="20"/>
      <c r="L17" s="48"/>
      <c r="S17" s="20"/>
      <c r="T17" s="20"/>
      <c r="U17" s="20"/>
      <c r="V17" s="20"/>
      <c r="W17" s="20"/>
      <c r="X17" s="20"/>
      <c r="Y17" s="20"/>
      <c r="Z17" s="20"/>
      <c r="AA17" s="20"/>
      <c r="AB17" s="20"/>
      <c r="AC17" s="20"/>
      <c r="AD17" s="20"/>
      <c r="AE17" s="20"/>
    </row>
    <row r="18" spans="1:31" s="2" customFormat="1" ht="6.95" customHeight="1" x14ac:dyDescent="0.2">
      <c r="A18" s="20"/>
      <c r="B18" s="23"/>
      <c r="C18" s="20"/>
      <c r="D18" s="20"/>
      <c r="E18" s="20"/>
      <c r="F18" s="20"/>
      <c r="G18" s="20"/>
      <c r="H18" s="20"/>
      <c r="I18" s="47"/>
      <c r="J18" s="20"/>
      <c r="K18" s="20"/>
      <c r="L18" s="48"/>
      <c r="S18" s="20"/>
      <c r="T18" s="20"/>
      <c r="U18" s="20"/>
      <c r="V18" s="20"/>
      <c r="W18" s="20"/>
      <c r="X18" s="20"/>
      <c r="Y18" s="20"/>
      <c r="Z18" s="20"/>
      <c r="AA18" s="20"/>
      <c r="AB18" s="20"/>
      <c r="AC18" s="20"/>
      <c r="AD18" s="20"/>
      <c r="AE18" s="20"/>
    </row>
    <row r="19" spans="1:31" s="2" customFormat="1" ht="12" customHeight="1" x14ac:dyDescent="0.2">
      <c r="A19" s="20"/>
      <c r="B19" s="23"/>
      <c r="C19" s="20"/>
      <c r="D19" s="46" t="s">
        <v>15</v>
      </c>
      <c r="E19" s="20"/>
      <c r="F19" s="20"/>
      <c r="G19" s="20"/>
      <c r="H19" s="20"/>
      <c r="I19" s="49" t="s">
        <v>12</v>
      </c>
      <c r="J19" s="18" t="e">
        <f>#REF!</f>
        <v>#REF!</v>
      </c>
      <c r="K19" s="20"/>
      <c r="L19" s="48"/>
      <c r="S19" s="20"/>
      <c r="T19" s="20"/>
      <c r="U19" s="20"/>
      <c r="V19" s="20"/>
      <c r="W19" s="20"/>
      <c r="X19" s="20"/>
      <c r="Y19" s="20"/>
      <c r="Z19" s="20"/>
      <c r="AA19" s="20"/>
      <c r="AB19" s="20"/>
      <c r="AC19" s="20"/>
      <c r="AD19" s="20"/>
      <c r="AE19" s="20"/>
    </row>
    <row r="20" spans="1:31" s="2" customFormat="1" ht="18" customHeight="1" x14ac:dyDescent="0.2">
      <c r="A20" s="20"/>
      <c r="B20" s="23"/>
      <c r="C20" s="20"/>
      <c r="D20" s="20"/>
      <c r="E20" s="262" t="e">
        <f>#REF!</f>
        <v>#REF!</v>
      </c>
      <c r="F20" s="263"/>
      <c r="G20" s="263"/>
      <c r="H20" s="263"/>
      <c r="I20" s="49" t="s">
        <v>14</v>
      </c>
      <c r="J20" s="18" t="e">
        <f>#REF!</f>
        <v>#REF!</v>
      </c>
      <c r="K20" s="20"/>
      <c r="L20" s="48"/>
      <c r="S20" s="20"/>
      <c r="T20" s="20"/>
      <c r="U20" s="20"/>
      <c r="V20" s="20"/>
      <c r="W20" s="20"/>
      <c r="X20" s="20"/>
      <c r="Y20" s="20"/>
      <c r="Z20" s="20"/>
      <c r="AA20" s="20"/>
      <c r="AB20" s="20"/>
      <c r="AC20" s="20"/>
      <c r="AD20" s="20"/>
      <c r="AE20" s="20"/>
    </row>
    <row r="21" spans="1:31" s="2" customFormat="1" ht="6.95" customHeight="1" x14ac:dyDescent="0.2">
      <c r="A21" s="20"/>
      <c r="B21" s="23"/>
      <c r="C21" s="20"/>
      <c r="D21" s="20"/>
      <c r="E21" s="20"/>
      <c r="F21" s="20"/>
      <c r="G21" s="20"/>
      <c r="H21" s="20"/>
      <c r="I21" s="47"/>
      <c r="J21" s="20"/>
      <c r="K21" s="20"/>
      <c r="L21" s="48"/>
      <c r="S21" s="20"/>
      <c r="T21" s="20"/>
      <c r="U21" s="20"/>
      <c r="V21" s="20"/>
      <c r="W21" s="20"/>
      <c r="X21" s="20"/>
      <c r="Y21" s="20"/>
      <c r="Z21" s="20"/>
      <c r="AA21" s="20"/>
      <c r="AB21" s="20"/>
      <c r="AC21" s="20"/>
      <c r="AD21" s="20"/>
      <c r="AE21" s="20"/>
    </row>
    <row r="22" spans="1:31" s="2" customFormat="1" ht="12" customHeight="1" x14ac:dyDescent="0.2">
      <c r="A22" s="20"/>
      <c r="B22" s="23"/>
      <c r="C22" s="20"/>
      <c r="D22" s="46" t="s">
        <v>16</v>
      </c>
      <c r="E22" s="20"/>
      <c r="F22" s="20"/>
      <c r="G22" s="20"/>
      <c r="H22" s="20"/>
      <c r="I22" s="49" t="s">
        <v>12</v>
      </c>
      <c r="J22" s="39" t="s">
        <v>6</v>
      </c>
      <c r="K22" s="20"/>
      <c r="L22" s="48"/>
      <c r="S22" s="20"/>
      <c r="T22" s="20"/>
      <c r="U22" s="20"/>
      <c r="V22" s="20"/>
      <c r="W22" s="20"/>
      <c r="X22" s="20"/>
      <c r="Y22" s="20"/>
      <c r="Z22" s="20"/>
      <c r="AA22" s="20"/>
      <c r="AB22" s="20"/>
      <c r="AC22" s="20"/>
      <c r="AD22" s="20"/>
      <c r="AE22" s="20"/>
    </row>
    <row r="23" spans="1:31" s="2" customFormat="1" ht="18" customHeight="1" x14ac:dyDescent="0.2">
      <c r="A23" s="20"/>
      <c r="B23" s="23"/>
      <c r="C23" s="20"/>
      <c r="D23" s="20"/>
      <c r="E23" s="39" t="s">
        <v>17</v>
      </c>
      <c r="F23" s="20"/>
      <c r="G23" s="20"/>
      <c r="H23" s="20"/>
      <c r="I23" s="49" t="s">
        <v>14</v>
      </c>
      <c r="J23" s="39" t="s">
        <v>6</v>
      </c>
      <c r="K23" s="20"/>
      <c r="L23" s="48"/>
      <c r="S23" s="20"/>
      <c r="T23" s="20"/>
      <c r="U23" s="20"/>
      <c r="V23" s="20"/>
      <c r="W23" s="20"/>
      <c r="X23" s="20"/>
      <c r="Y23" s="20"/>
      <c r="Z23" s="20"/>
      <c r="AA23" s="20"/>
      <c r="AB23" s="20"/>
      <c r="AC23" s="20"/>
      <c r="AD23" s="20"/>
      <c r="AE23" s="20"/>
    </row>
    <row r="24" spans="1:31" s="2" customFormat="1" ht="6.95" customHeight="1" x14ac:dyDescent="0.2">
      <c r="A24" s="20"/>
      <c r="B24" s="23"/>
      <c r="C24" s="20"/>
      <c r="D24" s="20"/>
      <c r="E24" s="20"/>
      <c r="F24" s="20"/>
      <c r="G24" s="20"/>
      <c r="H24" s="20"/>
      <c r="I24" s="47"/>
      <c r="J24" s="20"/>
      <c r="K24" s="20"/>
      <c r="L24" s="48"/>
      <c r="S24" s="20"/>
      <c r="T24" s="20"/>
      <c r="U24" s="20"/>
      <c r="V24" s="20"/>
      <c r="W24" s="20"/>
      <c r="X24" s="20"/>
      <c r="Y24" s="20"/>
      <c r="Z24" s="20"/>
      <c r="AA24" s="20"/>
      <c r="AB24" s="20"/>
      <c r="AC24" s="20"/>
      <c r="AD24" s="20"/>
      <c r="AE24" s="20"/>
    </row>
    <row r="25" spans="1:31" s="2" customFormat="1" ht="12" customHeight="1" x14ac:dyDescent="0.2">
      <c r="A25" s="20"/>
      <c r="B25" s="23"/>
      <c r="C25" s="20"/>
      <c r="D25" s="46" t="s">
        <v>19</v>
      </c>
      <c r="E25" s="20"/>
      <c r="F25" s="20"/>
      <c r="G25" s="20"/>
      <c r="H25" s="20"/>
      <c r="I25" s="49" t="s">
        <v>12</v>
      </c>
      <c r="J25" s="39" t="e">
        <f>IF(#REF!="","",#REF!)</f>
        <v>#REF!</v>
      </c>
      <c r="K25" s="20"/>
      <c r="L25" s="48"/>
      <c r="S25" s="20"/>
      <c r="T25" s="20"/>
      <c r="U25" s="20"/>
      <c r="V25" s="20"/>
      <c r="W25" s="20"/>
      <c r="X25" s="20"/>
      <c r="Y25" s="20"/>
      <c r="Z25" s="20"/>
      <c r="AA25" s="20"/>
      <c r="AB25" s="20"/>
      <c r="AC25" s="20"/>
      <c r="AD25" s="20"/>
      <c r="AE25" s="20"/>
    </row>
    <row r="26" spans="1:31" s="2" customFormat="1" ht="18" customHeight="1" x14ac:dyDescent="0.2">
      <c r="A26" s="20"/>
      <c r="B26" s="23"/>
      <c r="C26" s="20"/>
      <c r="D26" s="20"/>
      <c r="E26" s="39" t="e">
        <f>IF(#REF!="","",#REF!)</f>
        <v>#REF!</v>
      </c>
      <c r="F26" s="20"/>
      <c r="G26" s="20"/>
      <c r="H26" s="20"/>
      <c r="I26" s="49" t="s">
        <v>14</v>
      </c>
      <c r="J26" s="39" t="e">
        <f>IF(#REF!="","",#REF!)</f>
        <v>#REF!</v>
      </c>
      <c r="K26" s="20"/>
      <c r="L26" s="48"/>
      <c r="S26" s="20"/>
      <c r="T26" s="20"/>
      <c r="U26" s="20"/>
      <c r="V26" s="20"/>
      <c r="W26" s="20"/>
      <c r="X26" s="20"/>
      <c r="Y26" s="20"/>
      <c r="Z26" s="20"/>
      <c r="AA26" s="20"/>
      <c r="AB26" s="20"/>
      <c r="AC26" s="20"/>
      <c r="AD26" s="20"/>
      <c r="AE26" s="20"/>
    </row>
    <row r="27" spans="1:31" s="2" customFormat="1" ht="6.95" customHeight="1" x14ac:dyDescent="0.2">
      <c r="A27" s="20"/>
      <c r="B27" s="23"/>
      <c r="C27" s="20"/>
      <c r="D27" s="20"/>
      <c r="E27" s="20"/>
      <c r="F27" s="20"/>
      <c r="G27" s="20"/>
      <c r="H27" s="20"/>
      <c r="I27" s="47"/>
      <c r="J27" s="20"/>
      <c r="K27" s="20"/>
      <c r="L27" s="48"/>
      <c r="S27" s="20"/>
      <c r="T27" s="20"/>
      <c r="U27" s="20"/>
      <c r="V27" s="20"/>
      <c r="W27" s="20"/>
      <c r="X27" s="20"/>
      <c r="Y27" s="20"/>
      <c r="Z27" s="20"/>
      <c r="AA27" s="20"/>
      <c r="AB27" s="20"/>
      <c r="AC27" s="20"/>
      <c r="AD27" s="20"/>
      <c r="AE27" s="20"/>
    </row>
    <row r="28" spans="1:31" s="2" customFormat="1" ht="12" customHeight="1" x14ac:dyDescent="0.2">
      <c r="A28" s="20"/>
      <c r="B28" s="23"/>
      <c r="C28" s="20"/>
      <c r="D28" s="46" t="s">
        <v>20</v>
      </c>
      <c r="E28" s="20"/>
      <c r="F28" s="20"/>
      <c r="G28" s="20"/>
      <c r="H28" s="20"/>
      <c r="I28" s="47"/>
      <c r="J28" s="20"/>
      <c r="K28" s="20"/>
      <c r="L28" s="48"/>
      <c r="S28" s="20"/>
      <c r="T28" s="20"/>
      <c r="U28" s="20"/>
      <c r="V28" s="20"/>
      <c r="W28" s="20"/>
      <c r="X28" s="20"/>
      <c r="Y28" s="20"/>
      <c r="Z28" s="20"/>
      <c r="AA28" s="20"/>
      <c r="AB28" s="20"/>
      <c r="AC28" s="20"/>
      <c r="AD28" s="20"/>
      <c r="AE28" s="20"/>
    </row>
    <row r="29" spans="1:31" s="3" customFormat="1" ht="16.5" customHeight="1" x14ac:dyDescent="0.2">
      <c r="A29" s="51"/>
      <c r="B29" s="52"/>
      <c r="C29" s="51"/>
      <c r="D29" s="51"/>
      <c r="E29" s="264" t="s">
        <v>6</v>
      </c>
      <c r="F29" s="264"/>
      <c r="G29" s="264"/>
      <c r="H29" s="264"/>
      <c r="I29" s="53"/>
      <c r="J29" s="51"/>
      <c r="K29" s="51"/>
      <c r="L29" s="54"/>
      <c r="S29" s="51"/>
      <c r="T29" s="51"/>
      <c r="U29" s="51"/>
      <c r="V29" s="51"/>
      <c r="W29" s="51"/>
      <c r="X29" s="51"/>
      <c r="Y29" s="51"/>
      <c r="Z29" s="51"/>
      <c r="AA29" s="51"/>
      <c r="AB29" s="51"/>
      <c r="AC29" s="51"/>
      <c r="AD29" s="51"/>
      <c r="AE29" s="51"/>
    </row>
    <row r="30" spans="1:31" s="2" customFormat="1" ht="6.95" customHeight="1" x14ac:dyDescent="0.2">
      <c r="A30" s="20"/>
      <c r="B30" s="23"/>
      <c r="C30" s="20"/>
      <c r="D30" s="20"/>
      <c r="E30" s="20"/>
      <c r="F30" s="20"/>
      <c r="G30" s="20"/>
      <c r="H30" s="20"/>
      <c r="I30" s="47"/>
      <c r="J30" s="20"/>
      <c r="K30" s="20"/>
      <c r="L30" s="48"/>
      <c r="S30" s="20"/>
      <c r="T30" s="20"/>
      <c r="U30" s="20"/>
      <c r="V30" s="20"/>
      <c r="W30" s="20"/>
      <c r="X30" s="20"/>
      <c r="Y30" s="20"/>
      <c r="Z30" s="20"/>
      <c r="AA30" s="20"/>
      <c r="AB30" s="20"/>
      <c r="AC30" s="20"/>
      <c r="AD30" s="20"/>
      <c r="AE30" s="20"/>
    </row>
    <row r="31" spans="1:31" s="2" customFormat="1" ht="6.95" customHeight="1" x14ac:dyDescent="0.2">
      <c r="A31" s="20"/>
      <c r="B31" s="23"/>
      <c r="C31" s="20"/>
      <c r="D31" s="55"/>
      <c r="E31" s="55"/>
      <c r="F31" s="55"/>
      <c r="G31" s="55"/>
      <c r="H31" s="55"/>
      <c r="I31" s="56"/>
      <c r="J31" s="55"/>
      <c r="K31" s="55"/>
      <c r="L31" s="48"/>
      <c r="S31" s="20"/>
      <c r="T31" s="20"/>
      <c r="U31" s="20"/>
      <c r="V31" s="20"/>
      <c r="W31" s="20"/>
      <c r="X31" s="20"/>
      <c r="Y31" s="20"/>
      <c r="Z31" s="20"/>
      <c r="AA31" s="20"/>
      <c r="AB31" s="20"/>
      <c r="AC31" s="20"/>
      <c r="AD31" s="20"/>
      <c r="AE31" s="20"/>
    </row>
    <row r="32" spans="1:31" s="2" customFormat="1" ht="25.35" customHeight="1" x14ac:dyDescent="0.2">
      <c r="A32" s="20"/>
      <c r="B32" s="23"/>
      <c r="C32" s="20"/>
      <c r="D32" s="57" t="s">
        <v>21</v>
      </c>
      <c r="E32" s="20"/>
      <c r="F32" s="20"/>
      <c r="G32" s="20"/>
      <c r="H32" s="20"/>
      <c r="I32" s="47"/>
      <c r="J32" s="58">
        <f>ROUND(J94, 2)</f>
        <v>0</v>
      </c>
      <c r="K32" s="20"/>
      <c r="L32" s="48"/>
      <c r="S32" s="20"/>
      <c r="T32" s="20"/>
      <c r="U32" s="20"/>
      <c r="V32" s="20"/>
      <c r="W32" s="20"/>
      <c r="X32" s="20"/>
      <c r="Y32" s="20"/>
      <c r="Z32" s="20"/>
      <c r="AA32" s="20"/>
      <c r="AB32" s="20"/>
      <c r="AC32" s="20"/>
      <c r="AD32" s="20"/>
      <c r="AE32" s="20"/>
    </row>
    <row r="33" spans="1:31" s="2" customFormat="1" ht="6.95" customHeight="1" x14ac:dyDescent="0.2">
      <c r="A33" s="20"/>
      <c r="B33" s="23"/>
      <c r="C33" s="20"/>
      <c r="D33" s="55"/>
      <c r="E33" s="55"/>
      <c r="F33" s="55"/>
      <c r="G33" s="55"/>
      <c r="H33" s="55"/>
      <c r="I33" s="56"/>
      <c r="J33" s="55"/>
      <c r="K33" s="55"/>
      <c r="L33" s="48"/>
      <c r="S33" s="20"/>
      <c r="T33" s="20"/>
      <c r="U33" s="20"/>
      <c r="V33" s="20"/>
      <c r="W33" s="20"/>
      <c r="X33" s="20"/>
      <c r="Y33" s="20"/>
      <c r="Z33" s="20"/>
      <c r="AA33" s="20"/>
      <c r="AB33" s="20"/>
      <c r="AC33" s="20"/>
      <c r="AD33" s="20"/>
      <c r="AE33" s="20"/>
    </row>
    <row r="34" spans="1:31" s="2" customFormat="1" ht="14.45" customHeight="1" x14ac:dyDescent="0.2">
      <c r="A34" s="20"/>
      <c r="B34" s="23"/>
      <c r="C34" s="20"/>
      <c r="D34" s="20"/>
      <c r="E34" s="20"/>
      <c r="F34" s="59" t="s">
        <v>23</v>
      </c>
      <c r="G34" s="20"/>
      <c r="H34" s="20"/>
      <c r="I34" s="60" t="s">
        <v>22</v>
      </c>
      <c r="J34" s="59" t="s">
        <v>24</v>
      </c>
      <c r="K34" s="20"/>
      <c r="L34" s="48"/>
      <c r="S34" s="20"/>
      <c r="T34" s="20"/>
      <c r="U34" s="20"/>
      <c r="V34" s="20"/>
      <c r="W34" s="20"/>
      <c r="X34" s="20"/>
      <c r="Y34" s="20"/>
      <c r="Z34" s="20"/>
      <c r="AA34" s="20"/>
      <c r="AB34" s="20"/>
      <c r="AC34" s="20"/>
      <c r="AD34" s="20"/>
      <c r="AE34" s="20"/>
    </row>
    <row r="35" spans="1:31" s="2" customFormat="1" ht="14.45" customHeight="1" x14ac:dyDescent="0.2">
      <c r="A35" s="20"/>
      <c r="B35" s="23"/>
      <c r="C35" s="20"/>
      <c r="D35" s="61" t="s">
        <v>25</v>
      </c>
      <c r="E35" s="46" t="s">
        <v>26</v>
      </c>
      <c r="F35" s="62">
        <f>ROUND((SUM(BE94:BE159)),  2)</f>
        <v>0</v>
      </c>
      <c r="G35" s="20"/>
      <c r="H35" s="20"/>
      <c r="I35" s="63">
        <v>0.21</v>
      </c>
      <c r="J35" s="62">
        <f>ROUND(((SUM(BE94:BE159))*I35),  2)</f>
        <v>0</v>
      </c>
      <c r="K35" s="20"/>
      <c r="L35" s="48"/>
      <c r="S35" s="20"/>
      <c r="T35" s="20"/>
      <c r="U35" s="20"/>
      <c r="V35" s="20"/>
      <c r="W35" s="20"/>
      <c r="X35" s="20"/>
      <c r="Y35" s="20"/>
      <c r="Z35" s="20"/>
      <c r="AA35" s="20"/>
      <c r="AB35" s="20"/>
      <c r="AC35" s="20"/>
      <c r="AD35" s="20"/>
      <c r="AE35" s="20"/>
    </row>
    <row r="36" spans="1:31" s="2" customFormat="1" ht="14.45" customHeight="1" x14ac:dyDescent="0.2">
      <c r="A36" s="20"/>
      <c r="B36" s="23"/>
      <c r="C36" s="20"/>
      <c r="D36" s="20"/>
      <c r="E36" s="46" t="s">
        <v>27</v>
      </c>
      <c r="F36" s="62">
        <f>ROUND((SUM(BF94:BF159)),  2)</f>
        <v>0</v>
      </c>
      <c r="G36" s="20"/>
      <c r="H36" s="20"/>
      <c r="I36" s="63">
        <v>0.15</v>
      </c>
      <c r="J36" s="62">
        <f>ROUND(((SUM(BF94:BF159))*I36),  2)</f>
        <v>0</v>
      </c>
      <c r="K36" s="20"/>
      <c r="L36" s="48"/>
      <c r="S36" s="20"/>
      <c r="T36" s="20"/>
      <c r="U36" s="20"/>
      <c r="V36" s="20"/>
      <c r="W36" s="20"/>
      <c r="X36" s="20"/>
      <c r="Y36" s="20"/>
      <c r="Z36" s="20"/>
      <c r="AA36" s="20"/>
      <c r="AB36" s="20"/>
      <c r="AC36" s="20"/>
      <c r="AD36" s="20"/>
      <c r="AE36" s="20"/>
    </row>
    <row r="37" spans="1:31" s="2" customFormat="1" ht="14.45" hidden="1" customHeight="1" x14ac:dyDescent="0.2">
      <c r="A37" s="20"/>
      <c r="B37" s="23"/>
      <c r="C37" s="20"/>
      <c r="D37" s="20"/>
      <c r="E37" s="46" t="s">
        <v>28</v>
      </c>
      <c r="F37" s="62">
        <f>ROUND((SUM(BG94:BG159)),  2)</f>
        <v>0</v>
      </c>
      <c r="G37" s="20"/>
      <c r="H37" s="20"/>
      <c r="I37" s="63">
        <v>0.21</v>
      </c>
      <c r="J37" s="62">
        <f>0</f>
        <v>0</v>
      </c>
      <c r="K37" s="20"/>
      <c r="L37" s="48"/>
      <c r="S37" s="20"/>
      <c r="T37" s="20"/>
      <c r="U37" s="20"/>
      <c r="V37" s="20"/>
      <c r="W37" s="20"/>
      <c r="X37" s="20"/>
      <c r="Y37" s="20"/>
      <c r="Z37" s="20"/>
      <c r="AA37" s="20"/>
      <c r="AB37" s="20"/>
      <c r="AC37" s="20"/>
      <c r="AD37" s="20"/>
      <c r="AE37" s="20"/>
    </row>
    <row r="38" spans="1:31" s="2" customFormat="1" ht="14.45" hidden="1" customHeight="1" x14ac:dyDescent="0.2">
      <c r="A38" s="20"/>
      <c r="B38" s="23"/>
      <c r="C38" s="20"/>
      <c r="D38" s="20"/>
      <c r="E38" s="46" t="s">
        <v>29</v>
      </c>
      <c r="F38" s="62">
        <f>ROUND((SUM(BH94:BH159)),  2)</f>
        <v>0</v>
      </c>
      <c r="G38" s="20"/>
      <c r="H38" s="20"/>
      <c r="I38" s="63">
        <v>0.15</v>
      </c>
      <c r="J38" s="62">
        <f>0</f>
        <v>0</v>
      </c>
      <c r="K38" s="20"/>
      <c r="L38" s="48"/>
      <c r="S38" s="20"/>
      <c r="T38" s="20"/>
      <c r="U38" s="20"/>
      <c r="V38" s="20"/>
      <c r="W38" s="20"/>
      <c r="X38" s="20"/>
      <c r="Y38" s="20"/>
      <c r="Z38" s="20"/>
      <c r="AA38" s="20"/>
      <c r="AB38" s="20"/>
      <c r="AC38" s="20"/>
      <c r="AD38" s="20"/>
      <c r="AE38" s="20"/>
    </row>
    <row r="39" spans="1:31" s="2" customFormat="1" ht="14.45" hidden="1" customHeight="1" x14ac:dyDescent="0.2">
      <c r="A39" s="20"/>
      <c r="B39" s="23"/>
      <c r="C39" s="20"/>
      <c r="D39" s="20"/>
      <c r="E39" s="46" t="s">
        <v>30</v>
      </c>
      <c r="F39" s="62">
        <f>ROUND((SUM(BI94:BI159)),  2)</f>
        <v>0</v>
      </c>
      <c r="G39" s="20"/>
      <c r="H39" s="20"/>
      <c r="I39" s="63">
        <v>0</v>
      </c>
      <c r="J39" s="62">
        <f>0</f>
        <v>0</v>
      </c>
      <c r="K39" s="20"/>
      <c r="L39" s="48"/>
      <c r="S39" s="20"/>
      <c r="T39" s="20"/>
      <c r="U39" s="20"/>
      <c r="V39" s="20"/>
      <c r="W39" s="20"/>
      <c r="X39" s="20"/>
      <c r="Y39" s="20"/>
      <c r="Z39" s="20"/>
      <c r="AA39" s="20"/>
      <c r="AB39" s="20"/>
      <c r="AC39" s="20"/>
      <c r="AD39" s="20"/>
      <c r="AE39" s="20"/>
    </row>
    <row r="40" spans="1:31" s="2" customFormat="1" ht="6.95" customHeight="1" x14ac:dyDescent="0.2">
      <c r="A40" s="20"/>
      <c r="B40" s="23"/>
      <c r="C40" s="20"/>
      <c r="D40" s="20"/>
      <c r="E40" s="20"/>
      <c r="F40" s="20"/>
      <c r="G40" s="20"/>
      <c r="H40" s="20"/>
      <c r="I40" s="47"/>
      <c r="J40" s="20"/>
      <c r="K40" s="20"/>
      <c r="L40" s="48"/>
      <c r="S40" s="20"/>
      <c r="T40" s="20"/>
      <c r="U40" s="20"/>
      <c r="V40" s="20"/>
      <c r="W40" s="20"/>
      <c r="X40" s="20"/>
      <c r="Y40" s="20"/>
      <c r="Z40" s="20"/>
      <c r="AA40" s="20"/>
      <c r="AB40" s="20"/>
      <c r="AC40" s="20"/>
      <c r="AD40" s="20"/>
      <c r="AE40" s="20"/>
    </row>
    <row r="41" spans="1:31" s="2" customFormat="1" ht="25.35" customHeight="1" x14ac:dyDescent="0.2">
      <c r="A41" s="20"/>
      <c r="B41" s="23"/>
      <c r="C41" s="64"/>
      <c r="D41" s="65" t="s">
        <v>31</v>
      </c>
      <c r="E41" s="66"/>
      <c r="F41" s="66"/>
      <c r="G41" s="67" t="s">
        <v>32</v>
      </c>
      <c r="H41" s="68" t="s">
        <v>33</v>
      </c>
      <c r="I41" s="69"/>
      <c r="J41" s="70">
        <f>SUM(J32:J39)</f>
        <v>0</v>
      </c>
      <c r="K41" s="71"/>
      <c r="L41" s="48"/>
      <c r="S41" s="20"/>
      <c r="T41" s="20"/>
      <c r="U41" s="20"/>
      <c r="V41" s="20"/>
      <c r="W41" s="20"/>
      <c r="X41" s="20"/>
      <c r="Y41" s="20"/>
      <c r="Z41" s="20"/>
      <c r="AA41" s="20"/>
      <c r="AB41" s="20"/>
      <c r="AC41" s="20"/>
      <c r="AD41" s="20"/>
      <c r="AE41" s="20"/>
    </row>
    <row r="42" spans="1:31" s="2" customFormat="1" ht="14.45" customHeight="1" x14ac:dyDescent="0.2">
      <c r="A42" s="20"/>
      <c r="B42" s="72"/>
      <c r="C42" s="73"/>
      <c r="D42" s="73"/>
      <c r="E42" s="73"/>
      <c r="F42" s="73"/>
      <c r="G42" s="73"/>
      <c r="H42" s="73"/>
      <c r="I42" s="74"/>
      <c r="J42" s="73"/>
      <c r="K42" s="73"/>
      <c r="L42" s="48"/>
      <c r="S42" s="20"/>
      <c r="T42" s="20"/>
      <c r="U42" s="20"/>
      <c r="V42" s="20"/>
      <c r="W42" s="20"/>
      <c r="X42" s="20"/>
      <c r="Y42" s="20"/>
      <c r="Z42" s="20"/>
      <c r="AA42" s="20"/>
      <c r="AB42" s="20"/>
      <c r="AC42" s="20"/>
      <c r="AD42" s="20"/>
      <c r="AE42" s="20"/>
    </row>
    <row r="46" spans="1:31" s="2" customFormat="1" ht="6.95" customHeight="1" x14ac:dyDescent="0.2">
      <c r="A46" s="20"/>
      <c r="B46" s="75"/>
      <c r="C46" s="76"/>
      <c r="D46" s="76"/>
      <c r="E46" s="76"/>
      <c r="F46" s="76"/>
      <c r="G46" s="76"/>
      <c r="H46" s="76"/>
      <c r="I46" s="77"/>
      <c r="J46" s="76"/>
      <c r="K46" s="76"/>
      <c r="L46" s="48"/>
      <c r="S46" s="20"/>
      <c r="T46" s="20"/>
      <c r="U46" s="20"/>
      <c r="V46" s="20"/>
      <c r="W46" s="20"/>
      <c r="X46" s="20"/>
      <c r="Y46" s="20"/>
      <c r="Z46" s="20"/>
      <c r="AA46" s="20"/>
      <c r="AB46" s="20"/>
      <c r="AC46" s="20"/>
      <c r="AD46" s="20"/>
      <c r="AE46" s="20"/>
    </row>
    <row r="47" spans="1:31" s="2" customFormat="1" ht="24.95" customHeight="1" x14ac:dyDescent="0.2">
      <c r="A47" s="20"/>
      <c r="B47" s="21"/>
      <c r="C47" s="15" t="s">
        <v>50</v>
      </c>
      <c r="D47" s="22"/>
      <c r="E47" s="22"/>
      <c r="F47" s="22"/>
      <c r="G47" s="22"/>
      <c r="H47" s="22"/>
      <c r="I47" s="47"/>
      <c r="J47" s="22"/>
      <c r="K47" s="22"/>
      <c r="L47" s="48"/>
      <c r="S47" s="20"/>
      <c r="T47" s="20"/>
      <c r="U47" s="20"/>
      <c r="V47" s="20"/>
      <c r="W47" s="20"/>
      <c r="X47" s="20"/>
      <c r="Y47" s="20"/>
      <c r="Z47" s="20"/>
      <c r="AA47" s="20"/>
      <c r="AB47" s="20"/>
      <c r="AC47" s="20"/>
      <c r="AD47" s="20"/>
      <c r="AE47" s="20"/>
    </row>
    <row r="48" spans="1:31" s="2" customFormat="1" ht="6.95" customHeight="1" x14ac:dyDescent="0.2">
      <c r="A48" s="20"/>
      <c r="B48" s="21"/>
      <c r="C48" s="22"/>
      <c r="D48" s="22"/>
      <c r="E48" s="22"/>
      <c r="F48" s="22"/>
      <c r="G48" s="22"/>
      <c r="H48" s="22"/>
      <c r="I48" s="47"/>
      <c r="J48" s="22"/>
      <c r="K48" s="22"/>
      <c r="L48" s="48"/>
      <c r="S48" s="20"/>
      <c r="T48" s="20"/>
      <c r="U48" s="20"/>
      <c r="V48" s="20"/>
      <c r="W48" s="20"/>
      <c r="X48" s="20"/>
      <c r="Y48" s="20"/>
      <c r="Z48" s="20"/>
      <c r="AA48" s="20"/>
      <c r="AB48" s="20"/>
      <c r="AC48" s="20"/>
      <c r="AD48" s="20"/>
      <c r="AE48" s="20"/>
    </row>
    <row r="49" spans="1:47" s="2" customFormat="1" ht="12" customHeight="1" x14ac:dyDescent="0.2">
      <c r="A49" s="20"/>
      <c r="B49" s="21"/>
      <c r="C49" s="17" t="s">
        <v>4</v>
      </c>
      <c r="D49" s="22"/>
      <c r="E49" s="22"/>
      <c r="F49" s="22"/>
      <c r="G49" s="22"/>
      <c r="H49" s="22"/>
      <c r="I49" s="47"/>
      <c r="J49" s="22"/>
      <c r="K49" s="22"/>
      <c r="L49" s="48"/>
      <c r="S49" s="20"/>
      <c r="T49" s="20"/>
      <c r="U49" s="20"/>
      <c r="V49" s="20"/>
      <c r="W49" s="20"/>
      <c r="X49" s="20"/>
      <c r="Y49" s="20"/>
      <c r="Z49" s="20"/>
      <c r="AA49" s="20"/>
      <c r="AB49" s="20"/>
      <c r="AC49" s="20"/>
      <c r="AD49" s="20"/>
      <c r="AE49" s="20"/>
    </row>
    <row r="50" spans="1:47" s="2" customFormat="1" ht="16.5" customHeight="1" x14ac:dyDescent="0.2">
      <c r="A50" s="20"/>
      <c r="B50" s="21"/>
      <c r="C50" s="22"/>
      <c r="D50" s="22"/>
      <c r="E50" s="265" t="e">
        <f>E7</f>
        <v>#REF!</v>
      </c>
      <c r="F50" s="266"/>
      <c r="G50" s="266"/>
      <c r="H50" s="266"/>
      <c r="I50" s="47"/>
      <c r="J50" s="22"/>
      <c r="K50" s="22"/>
      <c r="L50" s="48"/>
      <c r="S50" s="20"/>
      <c r="T50" s="20"/>
      <c r="U50" s="20"/>
      <c r="V50" s="20"/>
      <c r="W50" s="20"/>
      <c r="X50" s="20"/>
      <c r="Y50" s="20"/>
      <c r="Z50" s="20"/>
      <c r="AA50" s="20"/>
      <c r="AB50" s="20"/>
      <c r="AC50" s="20"/>
      <c r="AD50" s="20"/>
      <c r="AE50" s="20"/>
    </row>
    <row r="51" spans="1:47" s="1" customFormat="1" ht="12" customHeight="1" x14ac:dyDescent="0.2">
      <c r="B51" s="13"/>
      <c r="C51" s="17" t="s">
        <v>46</v>
      </c>
      <c r="D51" s="14"/>
      <c r="E51" s="14"/>
      <c r="F51" s="14"/>
      <c r="G51" s="14"/>
      <c r="H51" s="14"/>
      <c r="I51" s="40"/>
      <c r="J51" s="14"/>
      <c r="K51" s="14"/>
      <c r="L51" s="12"/>
    </row>
    <row r="52" spans="1:47" s="2" customFormat="1" ht="16.5" customHeight="1" x14ac:dyDescent="0.2">
      <c r="A52" s="20"/>
      <c r="B52" s="21"/>
      <c r="C52" s="22"/>
      <c r="D52" s="22"/>
      <c r="E52" s="265" t="s">
        <v>47</v>
      </c>
      <c r="F52" s="267"/>
      <c r="G52" s="267"/>
      <c r="H52" s="267"/>
      <c r="I52" s="47"/>
      <c r="J52" s="22"/>
      <c r="K52" s="22"/>
      <c r="L52" s="48"/>
      <c r="S52" s="20"/>
      <c r="T52" s="20"/>
      <c r="U52" s="20"/>
      <c r="V52" s="20"/>
      <c r="W52" s="20"/>
      <c r="X52" s="20"/>
      <c r="Y52" s="20"/>
      <c r="Z52" s="20"/>
      <c r="AA52" s="20"/>
      <c r="AB52" s="20"/>
      <c r="AC52" s="20"/>
      <c r="AD52" s="20"/>
      <c r="AE52" s="20"/>
    </row>
    <row r="53" spans="1:47" s="2" customFormat="1" ht="12" customHeight="1" x14ac:dyDescent="0.2">
      <c r="A53" s="20"/>
      <c r="B53" s="21"/>
      <c r="C53" s="17" t="s">
        <v>48</v>
      </c>
      <c r="D53" s="22"/>
      <c r="E53" s="22"/>
      <c r="F53" s="22"/>
      <c r="G53" s="22"/>
      <c r="H53" s="22"/>
      <c r="I53" s="47"/>
      <c r="J53" s="22"/>
      <c r="K53" s="22"/>
      <c r="L53" s="48"/>
      <c r="S53" s="20"/>
      <c r="T53" s="20"/>
      <c r="U53" s="20"/>
      <c r="V53" s="20"/>
      <c r="W53" s="20"/>
      <c r="X53" s="20"/>
      <c r="Y53" s="20"/>
      <c r="Z53" s="20"/>
      <c r="AA53" s="20"/>
      <c r="AB53" s="20"/>
      <c r="AC53" s="20"/>
      <c r="AD53" s="20"/>
      <c r="AE53" s="20"/>
    </row>
    <row r="54" spans="1:47" s="2" customFormat="1" ht="16.5" customHeight="1" x14ac:dyDescent="0.2">
      <c r="A54" s="20"/>
      <c r="B54" s="21"/>
      <c r="C54" s="22"/>
      <c r="D54" s="22"/>
      <c r="E54" s="257" t="str">
        <f>E11</f>
        <v>a - Stavební část</v>
      </c>
      <c r="F54" s="267"/>
      <c r="G54" s="267"/>
      <c r="H54" s="267"/>
      <c r="I54" s="47"/>
      <c r="J54" s="22"/>
      <c r="K54" s="22"/>
      <c r="L54" s="48"/>
      <c r="S54" s="20"/>
      <c r="T54" s="20"/>
      <c r="U54" s="20"/>
      <c r="V54" s="20"/>
      <c r="W54" s="20"/>
      <c r="X54" s="20"/>
      <c r="Y54" s="20"/>
      <c r="Z54" s="20"/>
      <c r="AA54" s="20"/>
      <c r="AB54" s="20"/>
      <c r="AC54" s="20"/>
      <c r="AD54" s="20"/>
      <c r="AE54" s="20"/>
    </row>
    <row r="55" spans="1:47" s="2" customFormat="1" ht="6.95" customHeight="1" x14ac:dyDescent="0.2">
      <c r="A55" s="20"/>
      <c r="B55" s="21"/>
      <c r="C55" s="22"/>
      <c r="D55" s="22"/>
      <c r="E55" s="22"/>
      <c r="F55" s="22"/>
      <c r="G55" s="22"/>
      <c r="H55" s="22"/>
      <c r="I55" s="47"/>
      <c r="J55" s="22"/>
      <c r="K55" s="22"/>
      <c r="L55" s="48"/>
      <c r="S55" s="20"/>
      <c r="T55" s="20"/>
      <c r="U55" s="20"/>
      <c r="V55" s="20"/>
      <c r="W55" s="20"/>
      <c r="X55" s="20"/>
      <c r="Y55" s="20"/>
      <c r="Z55" s="20"/>
      <c r="AA55" s="20"/>
      <c r="AB55" s="20"/>
      <c r="AC55" s="20"/>
      <c r="AD55" s="20"/>
      <c r="AE55" s="20"/>
    </row>
    <row r="56" spans="1:47" s="2" customFormat="1" ht="12" customHeight="1" x14ac:dyDescent="0.2">
      <c r="A56" s="20"/>
      <c r="B56" s="21"/>
      <c r="C56" s="17" t="s">
        <v>8</v>
      </c>
      <c r="D56" s="22"/>
      <c r="E56" s="22"/>
      <c r="F56" s="16" t="str">
        <f>F14</f>
        <v>Kladruby nad Labem</v>
      </c>
      <c r="G56" s="22"/>
      <c r="H56" s="22"/>
      <c r="I56" s="49" t="s">
        <v>10</v>
      </c>
      <c r="J56" s="28" t="e">
        <f>IF(J14="","",J14)</f>
        <v>#REF!</v>
      </c>
      <c r="K56" s="22"/>
      <c r="L56" s="48"/>
      <c r="S56" s="20"/>
      <c r="T56" s="20"/>
      <c r="U56" s="20"/>
      <c r="V56" s="20"/>
      <c r="W56" s="20"/>
      <c r="X56" s="20"/>
      <c r="Y56" s="20"/>
      <c r="Z56" s="20"/>
      <c r="AA56" s="20"/>
      <c r="AB56" s="20"/>
      <c r="AC56" s="20"/>
      <c r="AD56" s="20"/>
      <c r="AE56" s="20"/>
    </row>
    <row r="57" spans="1:47" s="2" customFormat="1" ht="6.95" customHeight="1" x14ac:dyDescent="0.2">
      <c r="A57" s="20"/>
      <c r="B57" s="21"/>
      <c r="C57" s="22"/>
      <c r="D57" s="22"/>
      <c r="E57" s="22"/>
      <c r="F57" s="22"/>
      <c r="G57" s="22"/>
      <c r="H57" s="22"/>
      <c r="I57" s="47"/>
      <c r="J57" s="22"/>
      <c r="K57" s="22"/>
      <c r="L57" s="48"/>
      <c r="S57" s="20"/>
      <c r="T57" s="20"/>
      <c r="U57" s="20"/>
      <c r="V57" s="20"/>
      <c r="W57" s="20"/>
      <c r="X57" s="20"/>
      <c r="Y57" s="20"/>
      <c r="Z57" s="20"/>
      <c r="AA57" s="20"/>
      <c r="AB57" s="20"/>
      <c r="AC57" s="20"/>
      <c r="AD57" s="20"/>
      <c r="AE57" s="20"/>
    </row>
    <row r="58" spans="1:47" s="2" customFormat="1" ht="27.95" customHeight="1" x14ac:dyDescent="0.2">
      <c r="A58" s="20"/>
      <c r="B58" s="21"/>
      <c r="C58" s="17" t="s">
        <v>11</v>
      </c>
      <c r="D58" s="22"/>
      <c r="E58" s="22"/>
      <c r="F58" s="16" t="str">
        <f>E17</f>
        <v>Pardubický kraj</v>
      </c>
      <c r="G58" s="22"/>
      <c r="H58" s="22"/>
      <c r="I58" s="49" t="s">
        <v>16</v>
      </c>
      <c r="J58" s="19" t="str">
        <f>E23</f>
        <v>PPP, spo. s r.o., Pardubice</v>
      </c>
      <c r="K58" s="22"/>
      <c r="L58" s="48"/>
      <c r="S58" s="20"/>
      <c r="T58" s="20"/>
      <c r="U58" s="20"/>
      <c r="V58" s="20"/>
      <c r="W58" s="20"/>
      <c r="X58" s="20"/>
      <c r="Y58" s="20"/>
      <c r="Z58" s="20"/>
      <c r="AA58" s="20"/>
      <c r="AB58" s="20"/>
      <c r="AC58" s="20"/>
      <c r="AD58" s="20"/>
      <c r="AE58" s="20"/>
    </row>
    <row r="59" spans="1:47" s="2" customFormat="1" ht="15.2" customHeight="1" x14ac:dyDescent="0.2">
      <c r="A59" s="20"/>
      <c r="B59" s="21"/>
      <c r="C59" s="17" t="s">
        <v>15</v>
      </c>
      <c r="D59" s="22"/>
      <c r="E59" s="22"/>
      <c r="F59" s="16" t="e">
        <f>IF(E20="","",E20)</f>
        <v>#REF!</v>
      </c>
      <c r="G59" s="22"/>
      <c r="H59" s="22"/>
      <c r="I59" s="49" t="s">
        <v>19</v>
      </c>
      <c r="J59" s="19" t="e">
        <f>E26</f>
        <v>#REF!</v>
      </c>
      <c r="K59" s="22"/>
      <c r="L59" s="48"/>
      <c r="S59" s="20"/>
      <c r="T59" s="20"/>
      <c r="U59" s="20"/>
      <c r="V59" s="20"/>
      <c r="W59" s="20"/>
      <c r="X59" s="20"/>
      <c r="Y59" s="20"/>
      <c r="Z59" s="20"/>
      <c r="AA59" s="20"/>
      <c r="AB59" s="20"/>
      <c r="AC59" s="20"/>
      <c r="AD59" s="20"/>
      <c r="AE59" s="20"/>
    </row>
    <row r="60" spans="1:47" s="2" customFormat="1" ht="10.35" customHeight="1" x14ac:dyDescent="0.2">
      <c r="A60" s="20"/>
      <c r="B60" s="21"/>
      <c r="C60" s="22"/>
      <c r="D60" s="22"/>
      <c r="E60" s="22"/>
      <c r="F60" s="22"/>
      <c r="G60" s="22"/>
      <c r="H60" s="22"/>
      <c r="I60" s="47"/>
      <c r="J60" s="22"/>
      <c r="K60" s="22"/>
      <c r="L60" s="48"/>
      <c r="S60" s="20"/>
      <c r="T60" s="20"/>
      <c r="U60" s="20"/>
      <c r="V60" s="20"/>
      <c r="W60" s="20"/>
      <c r="X60" s="20"/>
      <c r="Y60" s="20"/>
      <c r="Z60" s="20"/>
      <c r="AA60" s="20"/>
      <c r="AB60" s="20"/>
      <c r="AC60" s="20"/>
      <c r="AD60" s="20"/>
      <c r="AE60" s="20"/>
    </row>
    <row r="61" spans="1:47" s="2" customFormat="1" ht="29.25" customHeight="1" x14ac:dyDescent="0.2">
      <c r="A61" s="20"/>
      <c r="B61" s="21"/>
      <c r="C61" s="78" t="s">
        <v>51</v>
      </c>
      <c r="D61" s="79"/>
      <c r="E61" s="79"/>
      <c r="F61" s="79"/>
      <c r="G61" s="79"/>
      <c r="H61" s="79"/>
      <c r="I61" s="80"/>
      <c r="J61" s="81" t="s">
        <v>52</v>
      </c>
      <c r="K61" s="79"/>
      <c r="L61" s="48"/>
      <c r="S61" s="20"/>
      <c r="T61" s="20"/>
      <c r="U61" s="20"/>
      <c r="V61" s="20"/>
      <c r="W61" s="20"/>
      <c r="X61" s="20"/>
      <c r="Y61" s="20"/>
      <c r="Z61" s="20"/>
      <c r="AA61" s="20"/>
      <c r="AB61" s="20"/>
      <c r="AC61" s="20"/>
      <c r="AD61" s="20"/>
      <c r="AE61" s="20"/>
    </row>
    <row r="62" spans="1:47" s="2" customFormat="1" ht="10.35" customHeight="1" x14ac:dyDescent="0.2">
      <c r="A62" s="20"/>
      <c r="B62" s="21"/>
      <c r="C62" s="22"/>
      <c r="D62" s="22"/>
      <c r="E62" s="22"/>
      <c r="F62" s="22"/>
      <c r="G62" s="22"/>
      <c r="H62" s="22"/>
      <c r="I62" s="47"/>
      <c r="J62" s="22"/>
      <c r="K62" s="22"/>
      <c r="L62" s="48"/>
      <c r="S62" s="20"/>
      <c r="T62" s="20"/>
      <c r="U62" s="20"/>
      <c r="V62" s="20"/>
      <c r="W62" s="20"/>
      <c r="X62" s="20"/>
      <c r="Y62" s="20"/>
      <c r="Z62" s="20"/>
      <c r="AA62" s="20"/>
      <c r="AB62" s="20"/>
      <c r="AC62" s="20"/>
      <c r="AD62" s="20"/>
      <c r="AE62" s="20"/>
    </row>
    <row r="63" spans="1:47" s="2" customFormat="1" ht="22.9" customHeight="1" x14ac:dyDescent="0.2">
      <c r="A63" s="20"/>
      <c r="B63" s="21"/>
      <c r="C63" s="82" t="s">
        <v>37</v>
      </c>
      <c r="D63" s="22"/>
      <c r="E63" s="22"/>
      <c r="F63" s="22"/>
      <c r="G63" s="22"/>
      <c r="H63" s="22"/>
      <c r="I63" s="47"/>
      <c r="J63" s="37">
        <f>J94</f>
        <v>0</v>
      </c>
      <c r="K63" s="22"/>
      <c r="L63" s="48"/>
      <c r="S63" s="20"/>
      <c r="T63" s="20"/>
      <c r="U63" s="20"/>
      <c r="V63" s="20"/>
      <c r="W63" s="20"/>
      <c r="X63" s="20"/>
      <c r="Y63" s="20"/>
      <c r="Z63" s="20"/>
      <c r="AA63" s="20"/>
      <c r="AB63" s="20"/>
      <c r="AC63" s="20"/>
      <c r="AD63" s="20"/>
      <c r="AE63" s="20"/>
      <c r="AU63" s="11" t="s">
        <v>53</v>
      </c>
    </row>
    <row r="64" spans="1:47" s="4" customFormat="1" ht="24.95" customHeight="1" x14ac:dyDescent="0.2">
      <c r="B64" s="83"/>
      <c r="C64" s="84"/>
      <c r="D64" s="85" t="s">
        <v>54</v>
      </c>
      <c r="E64" s="86"/>
      <c r="F64" s="86"/>
      <c r="G64" s="86"/>
      <c r="H64" s="86"/>
      <c r="I64" s="87"/>
      <c r="J64" s="88">
        <f>J95</f>
        <v>0</v>
      </c>
      <c r="K64" s="84"/>
      <c r="L64" s="89"/>
    </row>
    <row r="65" spans="1:31" s="5" customFormat="1" ht="19.899999999999999" customHeight="1" x14ac:dyDescent="0.2">
      <c r="B65" s="90"/>
      <c r="C65" s="38"/>
      <c r="D65" s="91" t="s">
        <v>55</v>
      </c>
      <c r="E65" s="92"/>
      <c r="F65" s="92"/>
      <c r="G65" s="92"/>
      <c r="H65" s="92"/>
      <c r="I65" s="93"/>
      <c r="J65" s="94">
        <f>J96</f>
        <v>0</v>
      </c>
      <c r="K65" s="38"/>
      <c r="L65" s="95"/>
    </row>
    <row r="66" spans="1:31" s="5" customFormat="1" ht="19.899999999999999" customHeight="1" x14ac:dyDescent="0.2">
      <c r="B66" s="90"/>
      <c r="C66" s="38"/>
      <c r="D66" s="91" t="s">
        <v>56</v>
      </c>
      <c r="E66" s="92"/>
      <c r="F66" s="92"/>
      <c r="G66" s="92"/>
      <c r="H66" s="92"/>
      <c r="I66" s="93"/>
      <c r="J66" s="94">
        <f>J106</f>
        <v>0</v>
      </c>
      <c r="K66" s="38"/>
      <c r="L66" s="95"/>
    </row>
    <row r="67" spans="1:31" s="5" customFormat="1" ht="19.899999999999999" customHeight="1" x14ac:dyDescent="0.2">
      <c r="B67" s="90"/>
      <c r="C67" s="38"/>
      <c r="D67" s="91" t="s">
        <v>57</v>
      </c>
      <c r="E67" s="92"/>
      <c r="F67" s="92"/>
      <c r="G67" s="92"/>
      <c r="H67" s="92"/>
      <c r="I67" s="93"/>
      <c r="J67" s="94">
        <f>J117</f>
        <v>0</v>
      </c>
      <c r="K67" s="38"/>
      <c r="L67" s="95"/>
    </row>
    <row r="68" spans="1:31" s="5" customFormat="1" ht="19.899999999999999" customHeight="1" x14ac:dyDescent="0.2">
      <c r="B68" s="90"/>
      <c r="C68" s="38"/>
      <c r="D68" s="91" t="s">
        <v>58</v>
      </c>
      <c r="E68" s="92"/>
      <c r="F68" s="92"/>
      <c r="G68" s="92"/>
      <c r="H68" s="92"/>
      <c r="I68" s="93"/>
      <c r="J68" s="94">
        <f>J132</f>
        <v>0</v>
      </c>
      <c r="K68" s="38"/>
      <c r="L68" s="95"/>
    </row>
    <row r="69" spans="1:31" s="5" customFormat="1" ht="19.899999999999999" customHeight="1" x14ac:dyDescent="0.2">
      <c r="B69" s="90"/>
      <c r="C69" s="38"/>
      <c r="D69" s="91" t="s">
        <v>59</v>
      </c>
      <c r="E69" s="92"/>
      <c r="F69" s="92"/>
      <c r="G69" s="92"/>
      <c r="H69" s="92"/>
      <c r="I69" s="93"/>
      <c r="J69" s="94">
        <f>J142</f>
        <v>0</v>
      </c>
      <c r="K69" s="38"/>
      <c r="L69" s="95"/>
    </row>
    <row r="70" spans="1:31" s="4" customFormat="1" ht="24.95" customHeight="1" x14ac:dyDescent="0.2">
      <c r="B70" s="83"/>
      <c r="C70" s="84"/>
      <c r="D70" s="85" t="s">
        <v>60</v>
      </c>
      <c r="E70" s="86"/>
      <c r="F70" s="86"/>
      <c r="G70" s="86"/>
      <c r="H70" s="86"/>
      <c r="I70" s="87"/>
      <c r="J70" s="88">
        <f>J145</f>
        <v>0</v>
      </c>
      <c r="K70" s="84"/>
      <c r="L70" s="89"/>
    </row>
    <row r="71" spans="1:31" s="5" customFormat="1" ht="19.899999999999999" customHeight="1" x14ac:dyDescent="0.2">
      <c r="B71" s="90"/>
      <c r="C71" s="38"/>
      <c r="D71" s="91" t="s">
        <v>61</v>
      </c>
      <c r="E71" s="92"/>
      <c r="F71" s="92"/>
      <c r="G71" s="92"/>
      <c r="H71" s="92"/>
      <c r="I71" s="93"/>
      <c r="J71" s="94">
        <f>J146</f>
        <v>0</v>
      </c>
      <c r="K71" s="38"/>
      <c r="L71" s="95"/>
    </row>
    <row r="72" spans="1:31" s="5" customFormat="1" ht="19.899999999999999" customHeight="1" x14ac:dyDescent="0.2">
      <c r="B72" s="90"/>
      <c r="C72" s="38"/>
      <c r="D72" s="91" t="s">
        <v>62</v>
      </c>
      <c r="E72" s="92"/>
      <c r="F72" s="92"/>
      <c r="G72" s="92"/>
      <c r="H72" s="92"/>
      <c r="I72" s="93"/>
      <c r="J72" s="94">
        <f>J150</f>
        <v>0</v>
      </c>
      <c r="K72" s="38"/>
      <c r="L72" s="95"/>
    </row>
    <row r="73" spans="1:31" s="2" customFormat="1" ht="21.75" customHeight="1" x14ac:dyDescent="0.2">
      <c r="A73" s="20"/>
      <c r="B73" s="21"/>
      <c r="C73" s="22"/>
      <c r="D73" s="22"/>
      <c r="E73" s="22"/>
      <c r="F73" s="22"/>
      <c r="G73" s="22"/>
      <c r="H73" s="22"/>
      <c r="I73" s="47"/>
      <c r="J73" s="22"/>
      <c r="K73" s="22"/>
      <c r="L73" s="48"/>
      <c r="S73" s="20"/>
      <c r="T73" s="20"/>
      <c r="U73" s="20"/>
      <c r="V73" s="20"/>
      <c r="W73" s="20"/>
      <c r="X73" s="20"/>
      <c r="Y73" s="20"/>
      <c r="Z73" s="20"/>
      <c r="AA73" s="20"/>
      <c r="AB73" s="20"/>
      <c r="AC73" s="20"/>
      <c r="AD73" s="20"/>
      <c r="AE73" s="20"/>
    </row>
    <row r="74" spans="1:31" s="2" customFormat="1" ht="6.95" customHeight="1" x14ac:dyDescent="0.2">
      <c r="A74" s="20"/>
      <c r="B74" s="24"/>
      <c r="C74" s="25"/>
      <c r="D74" s="25"/>
      <c r="E74" s="25"/>
      <c r="F74" s="25"/>
      <c r="G74" s="25"/>
      <c r="H74" s="25"/>
      <c r="I74" s="74"/>
      <c r="J74" s="25"/>
      <c r="K74" s="25"/>
      <c r="L74" s="48"/>
      <c r="S74" s="20"/>
      <c r="T74" s="20"/>
      <c r="U74" s="20"/>
      <c r="V74" s="20"/>
      <c r="W74" s="20"/>
      <c r="X74" s="20"/>
      <c r="Y74" s="20"/>
      <c r="Z74" s="20"/>
      <c r="AA74" s="20"/>
      <c r="AB74" s="20"/>
      <c r="AC74" s="20"/>
      <c r="AD74" s="20"/>
      <c r="AE74" s="20"/>
    </row>
    <row r="78" spans="1:31" s="2" customFormat="1" ht="6.95" customHeight="1" x14ac:dyDescent="0.2">
      <c r="A78" s="20"/>
      <c r="B78" s="26"/>
      <c r="C78" s="27"/>
      <c r="D78" s="27"/>
      <c r="E78" s="27"/>
      <c r="F78" s="27"/>
      <c r="G78" s="27"/>
      <c r="H78" s="27"/>
      <c r="I78" s="77"/>
      <c r="J78" s="27"/>
      <c r="K78" s="27"/>
      <c r="L78" s="48"/>
      <c r="S78" s="20"/>
      <c r="T78" s="20"/>
      <c r="U78" s="20"/>
      <c r="V78" s="20"/>
      <c r="W78" s="20"/>
      <c r="X78" s="20"/>
      <c r="Y78" s="20"/>
      <c r="Z78" s="20"/>
      <c r="AA78" s="20"/>
      <c r="AB78" s="20"/>
      <c r="AC78" s="20"/>
      <c r="AD78" s="20"/>
      <c r="AE78" s="20"/>
    </row>
    <row r="79" spans="1:31" s="2" customFormat="1" ht="24.95" customHeight="1" x14ac:dyDescent="0.2">
      <c r="A79" s="20"/>
      <c r="B79" s="21"/>
      <c r="C79" s="15" t="s">
        <v>63</v>
      </c>
      <c r="D79" s="22"/>
      <c r="E79" s="22"/>
      <c r="F79" s="22"/>
      <c r="G79" s="22"/>
      <c r="H79" s="22"/>
      <c r="I79" s="47"/>
      <c r="J79" s="22"/>
      <c r="K79" s="22"/>
      <c r="L79" s="48"/>
      <c r="S79" s="20"/>
      <c r="T79" s="20"/>
      <c r="U79" s="20"/>
      <c r="V79" s="20"/>
      <c r="W79" s="20"/>
      <c r="X79" s="20"/>
      <c r="Y79" s="20"/>
      <c r="Z79" s="20"/>
      <c r="AA79" s="20"/>
      <c r="AB79" s="20"/>
      <c r="AC79" s="20"/>
      <c r="AD79" s="20"/>
      <c r="AE79" s="20"/>
    </row>
    <row r="80" spans="1:31" s="2" customFormat="1" ht="6.95" customHeight="1" x14ac:dyDescent="0.2">
      <c r="A80" s="20"/>
      <c r="B80" s="21"/>
      <c r="C80" s="22"/>
      <c r="D80" s="22"/>
      <c r="E80" s="22"/>
      <c r="F80" s="22"/>
      <c r="G80" s="22"/>
      <c r="H80" s="22"/>
      <c r="I80" s="47"/>
      <c r="J80" s="22"/>
      <c r="K80" s="22"/>
      <c r="L80" s="48"/>
      <c r="S80" s="20"/>
      <c r="T80" s="20"/>
      <c r="U80" s="20"/>
      <c r="V80" s="20"/>
      <c r="W80" s="20"/>
      <c r="X80" s="20"/>
      <c r="Y80" s="20"/>
      <c r="Z80" s="20"/>
      <c r="AA80" s="20"/>
      <c r="AB80" s="20"/>
      <c r="AC80" s="20"/>
      <c r="AD80" s="20"/>
      <c r="AE80" s="20"/>
    </row>
    <row r="81" spans="1:63" s="2" customFormat="1" ht="12" customHeight="1" x14ac:dyDescent="0.2">
      <c r="A81" s="20"/>
      <c r="B81" s="21"/>
      <c r="C81" s="17" t="s">
        <v>4</v>
      </c>
      <c r="D81" s="22"/>
      <c r="E81" s="22"/>
      <c r="F81" s="22"/>
      <c r="G81" s="22"/>
      <c r="H81" s="22"/>
      <c r="I81" s="47"/>
      <c r="J81" s="22"/>
      <c r="K81" s="22"/>
      <c r="L81" s="48"/>
      <c r="S81" s="20"/>
      <c r="T81" s="20"/>
      <c r="U81" s="20"/>
      <c r="V81" s="20"/>
      <c r="W81" s="20"/>
      <c r="X81" s="20"/>
      <c r="Y81" s="20"/>
      <c r="Z81" s="20"/>
      <c r="AA81" s="20"/>
      <c r="AB81" s="20"/>
      <c r="AC81" s="20"/>
      <c r="AD81" s="20"/>
      <c r="AE81" s="20"/>
    </row>
    <row r="82" spans="1:63" s="2" customFormat="1" ht="16.5" customHeight="1" x14ac:dyDescent="0.2">
      <c r="A82" s="20"/>
      <c r="B82" s="21"/>
      <c r="C82" s="22"/>
      <c r="D82" s="22"/>
      <c r="E82" s="265" t="e">
        <f>E7</f>
        <v>#REF!</v>
      </c>
      <c r="F82" s="266"/>
      <c r="G82" s="266"/>
      <c r="H82" s="266"/>
      <c r="I82" s="47"/>
      <c r="J82" s="22"/>
      <c r="K82" s="22"/>
      <c r="L82" s="48"/>
      <c r="S82" s="20"/>
      <c r="T82" s="20"/>
      <c r="U82" s="20"/>
      <c r="V82" s="20"/>
      <c r="W82" s="20"/>
      <c r="X82" s="20"/>
      <c r="Y82" s="20"/>
      <c r="Z82" s="20"/>
      <c r="AA82" s="20"/>
      <c r="AB82" s="20"/>
      <c r="AC82" s="20"/>
      <c r="AD82" s="20"/>
      <c r="AE82" s="20"/>
    </row>
    <row r="83" spans="1:63" s="1" customFormat="1" ht="12" customHeight="1" x14ac:dyDescent="0.2">
      <c r="B83" s="13"/>
      <c r="C83" s="17" t="s">
        <v>46</v>
      </c>
      <c r="D83" s="14"/>
      <c r="E83" s="14"/>
      <c r="F83" s="14"/>
      <c r="G83" s="14"/>
      <c r="H83" s="14"/>
      <c r="I83" s="40"/>
      <c r="J83" s="14"/>
      <c r="K83" s="14"/>
      <c r="L83" s="12"/>
    </row>
    <row r="84" spans="1:63" s="2" customFormat="1" ht="16.5" customHeight="1" x14ac:dyDescent="0.2">
      <c r="A84" s="20"/>
      <c r="B84" s="21"/>
      <c r="C84" s="22"/>
      <c r="D84" s="22"/>
      <c r="E84" s="265" t="s">
        <v>47</v>
      </c>
      <c r="F84" s="267"/>
      <c r="G84" s="267"/>
      <c r="H84" s="267"/>
      <c r="I84" s="47"/>
      <c r="J84" s="22"/>
      <c r="K84" s="22"/>
      <c r="L84" s="48"/>
      <c r="S84" s="20"/>
      <c r="T84" s="20"/>
      <c r="U84" s="20"/>
      <c r="V84" s="20"/>
      <c r="W84" s="20"/>
      <c r="X84" s="20"/>
      <c r="Y84" s="20"/>
      <c r="Z84" s="20"/>
      <c r="AA84" s="20"/>
      <c r="AB84" s="20"/>
      <c r="AC84" s="20"/>
      <c r="AD84" s="20"/>
      <c r="AE84" s="20"/>
    </row>
    <row r="85" spans="1:63" s="2" customFormat="1" ht="12" customHeight="1" x14ac:dyDescent="0.2">
      <c r="A85" s="20"/>
      <c r="B85" s="21"/>
      <c r="C85" s="17" t="s">
        <v>48</v>
      </c>
      <c r="D85" s="22"/>
      <c r="E85" s="22"/>
      <c r="F85" s="22"/>
      <c r="G85" s="22"/>
      <c r="H85" s="22"/>
      <c r="I85" s="47"/>
      <c r="J85" s="22"/>
      <c r="K85" s="22"/>
      <c r="L85" s="48"/>
      <c r="S85" s="20"/>
      <c r="T85" s="20"/>
      <c r="U85" s="20"/>
      <c r="V85" s="20"/>
      <c r="W85" s="20"/>
      <c r="X85" s="20"/>
      <c r="Y85" s="20"/>
      <c r="Z85" s="20"/>
      <c r="AA85" s="20"/>
      <c r="AB85" s="20"/>
      <c r="AC85" s="20"/>
      <c r="AD85" s="20"/>
      <c r="AE85" s="20"/>
    </row>
    <row r="86" spans="1:63" s="2" customFormat="1" ht="16.5" customHeight="1" x14ac:dyDescent="0.2">
      <c r="A86" s="20"/>
      <c r="B86" s="21"/>
      <c r="C86" s="22"/>
      <c r="D86" s="22"/>
      <c r="E86" s="257" t="str">
        <f>E11</f>
        <v>a - Stavební část</v>
      </c>
      <c r="F86" s="267"/>
      <c r="G86" s="267"/>
      <c r="H86" s="267"/>
      <c r="I86" s="47"/>
      <c r="J86" s="22"/>
      <c r="K86" s="22"/>
      <c r="L86" s="48"/>
      <c r="S86" s="20"/>
      <c r="T86" s="20"/>
      <c r="U86" s="20"/>
      <c r="V86" s="20"/>
      <c r="W86" s="20"/>
      <c r="X86" s="20"/>
      <c r="Y86" s="20"/>
      <c r="Z86" s="20"/>
      <c r="AA86" s="20"/>
      <c r="AB86" s="20"/>
      <c r="AC86" s="20"/>
      <c r="AD86" s="20"/>
      <c r="AE86" s="20"/>
    </row>
    <row r="87" spans="1:63" s="2" customFormat="1" ht="6.95" customHeight="1" x14ac:dyDescent="0.2">
      <c r="A87" s="20"/>
      <c r="B87" s="21"/>
      <c r="C87" s="22"/>
      <c r="D87" s="22"/>
      <c r="E87" s="22"/>
      <c r="F87" s="22"/>
      <c r="G87" s="22"/>
      <c r="H87" s="22"/>
      <c r="I87" s="47"/>
      <c r="J87" s="22"/>
      <c r="K87" s="22"/>
      <c r="L87" s="48"/>
      <c r="S87" s="20"/>
      <c r="T87" s="20"/>
      <c r="U87" s="20"/>
      <c r="V87" s="20"/>
      <c r="W87" s="20"/>
      <c r="X87" s="20"/>
      <c r="Y87" s="20"/>
      <c r="Z87" s="20"/>
      <c r="AA87" s="20"/>
      <c r="AB87" s="20"/>
      <c r="AC87" s="20"/>
      <c r="AD87" s="20"/>
      <c r="AE87" s="20"/>
    </row>
    <row r="88" spans="1:63" s="2" customFormat="1" ht="12" customHeight="1" x14ac:dyDescent="0.2">
      <c r="A88" s="20"/>
      <c r="B88" s="21"/>
      <c r="C88" s="17" t="s">
        <v>8</v>
      </c>
      <c r="D88" s="22"/>
      <c r="E88" s="22"/>
      <c r="F88" s="16" t="str">
        <f>F14</f>
        <v>Kladruby nad Labem</v>
      </c>
      <c r="G88" s="22"/>
      <c r="H88" s="22"/>
      <c r="I88" s="49" t="s">
        <v>10</v>
      </c>
      <c r="J88" s="28" t="e">
        <f>IF(J14="","",J14)</f>
        <v>#REF!</v>
      </c>
      <c r="K88" s="22"/>
      <c r="L88" s="48"/>
      <c r="S88" s="20"/>
      <c r="T88" s="20"/>
      <c r="U88" s="20"/>
      <c r="V88" s="20"/>
      <c r="W88" s="20"/>
      <c r="X88" s="20"/>
      <c r="Y88" s="20"/>
      <c r="Z88" s="20"/>
      <c r="AA88" s="20"/>
      <c r="AB88" s="20"/>
      <c r="AC88" s="20"/>
      <c r="AD88" s="20"/>
      <c r="AE88" s="20"/>
    </row>
    <row r="89" spans="1:63" s="2" customFormat="1" ht="6.95" customHeight="1" x14ac:dyDescent="0.2">
      <c r="A89" s="20"/>
      <c r="B89" s="21"/>
      <c r="C89" s="22"/>
      <c r="D89" s="22"/>
      <c r="E89" s="22"/>
      <c r="F89" s="22"/>
      <c r="G89" s="22"/>
      <c r="H89" s="22"/>
      <c r="I89" s="47"/>
      <c r="J89" s="22"/>
      <c r="K89" s="22"/>
      <c r="L89" s="48"/>
      <c r="S89" s="20"/>
      <c r="T89" s="20"/>
      <c r="U89" s="20"/>
      <c r="V89" s="20"/>
      <c r="W89" s="20"/>
      <c r="X89" s="20"/>
      <c r="Y89" s="20"/>
      <c r="Z89" s="20"/>
      <c r="AA89" s="20"/>
      <c r="AB89" s="20"/>
      <c r="AC89" s="20"/>
      <c r="AD89" s="20"/>
      <c r="AE89" s="20"/>
    </row>
    <row r="90" spans="1:63" s="2" customFormat="1" ht="27.95" customHeight="1" x14ac:dyDescent="0.2">
      <c r="A90" s="20"/>
      <c r="B90" s="21"/>
      <c r="C90" s="17" t="s">
        <v>11</v>
      </c>
      <c r="D90" s="22"/>
      <c r="E90" s="22"/>
      <c r="F90" s="16" t="str">
        <f>E17</f>
        <v>Pardubický kraj</v>
      </c>
      <c r="G90" s="22"/>
      <c r="H90" s="22"/>
      <c r="I90" s="49" t="s">
        <v>16</v>
      </c>
      <c r="J90" s="19" t="str">
        <f>E23</f>
        <v>PPP, spo. s r.o., Pardubice</v>
      </c>
      <c r="K90" s="22"/>
      <c r="L90" s="48"/>
      <c r="S90" s="20"/>
      <c r="T90" s="20"/>
      <c r="U90" s="20"/>
      <c r="V90" s="20"/>
      <c r="W90" s="20"/>
      <c r="X90" s="20"/>
      <c r="Y90" s="20"/>
      <c r="Z90" s="20"/>
      <c r="AA90" s="20"/>
      <c r="AB90" s="20"/>
      <c r="AC90" s="20"/>
      <c r="AD90" s="20"/>
      <c r="AE90" s="20"/>
    </row>
    <row r="91" spans="1:63" s="2" customFormat="1" ht="15.2" customHeight="1" x14ac:dyDescent="0.2">
      <c r="A91" s="20"/>
      <c r="B91" s="21"/>
      <c r="C91" s="17" t="s">
        <v>15</v>
      </c>
      <c r="D91" s="22"/>
      <c r="E91" s="22"/>
      <c r="F91" s="16" t="e">
        <f>IF(E20="","",E20)</f>
        <v>#REF!</v>
      </c>
      <c r="G91" s="22"/>
      <c r="H91" s="22"/>
      <c r="I91" s="49" t="s">
        <v>19</v>
      </c>
      <c r="J91" s="19" t="e">
        <f>E26</f>
        <v>#REF!</v>
      </c>
      <c r="K91" s="22"/>
      <c r="L91" s="48"/>
      <c r="S91" s="20"/>
      <c r="T91" s="20"/>
      <c r="U91" s="20"/>
      <c r="V91" s="20"/>
      <c r="W91" s="20"/>
      <c r="X91" s="20"/>
      <c r="Y91" s="20"/>
      <c r="Z91" s="20"/>
      <c r="AA91" s="20"/>
      <c r="AB91" s="20"/>
      <c r="AC91" s="20"/>
      <c r="AD91" s="20"/>
      <c r="AE91" s="20"/>
    </row>
    <row r="92" spans="1:63" s="2" customFormat="1" ht="10.35" customHeight="1" x14ac:dyDescent="0.2">
      <c r="A92" s="20"/>
      <c r="B92" s="21"/>
      <c r="C92" s="22"/>
      <c r="D92" s="22"/>
      <c r="E92" s="22"/>
      <c r="F92" s="22"/>
      <c r="G92" s="22"/>
      <c r="H92" s="22"/>
      <c r="I92" s="47"/>
      <c r="J92" s="22"/>
      <c r="K92" s="22"/>
      <c r="L92" s="48"/>
      <c r="S92" s="20"/>
      <c r="T92" s="20"/>
      <c r="U92" s="20"/>
      <c r="V92" s="20"/>
      <c r="W92" s="20"/>
      <c r="X92" s="20"/>
      <c r="Y92" s="20"/>
      <c r="Z92" s="20"/>
      <c r="AA92" s="20"/>
      <c r="AB92" s="20"/>
      <c r="AC92" s="20"/>
      <c r="AD92" s="20"/>
      <c r="AE92" s="20"/>
    </row>
    <row r="93" spans="1:63" s="6" customFormat="1" ht="29.25" customHeight="1" x14ac:dyDescent="0.2">
      <c r="A93" s="96"/>
      <c r="B93" s="97"/>
      <c r="C93" s="98" t="s">
        <v>64</v>
      </c>
      <c r="D93" s="99" t="s">
        <v>36</v>
      </c>
      <c r="E93" s="99" t="s">
        <v>34</v>
      </c>
      <c r="F93" s="99" t="s">
        <v>35</v>
      </c>
      <c r="G93" s="99" t="s">
        <v>65</v>
      </c>
      <c r="H93" s="99" t="s">
        <v>66</v>
      </c>
      <c r="I93" s="100" t="s">
        <v>67</v>
      </c>
      <c r="J93" s="99" t="s">
        <v>52</v>
      </c>
      <c r="K93" s="101" t="s">
        <v>68</v>
      </c>
      <c r="L93" s="102"/>
      <c r="M93" s="31" t="s">
        <v>6</v>
      </c>
      <c r="N93" s="32" t="s">
        <v>25</v>
      </c>
      <c r="O93" s="32" t="s">
        <v>69</v>
      </c>
      <c r="P93" s="32" t="s">
        <v>70</v>
      </c>
      <c r="Q93" s="32" t="s">
        <v>71</v>
      </c>
      <c r="R93" s="32" t="s">
        <v>72</v>
      </c>
      <c r="S93" s="32" t="s">
        <v>73</v>
      </c>
      <c r="T93" s="33" t="s">
        <v>74</v>
      </c>
      <c r="U93" s="96"/>
      <c r="V93" s="96"/>
      <c r="W93" s="96"/>
      <c r="X93" s="96"/>
      <c r="Y93" s="96"/>
      <c r="Z93" s="96"/>
      <c r="AA93" s="96"/>
      <c r="AB93" s="96"/>
      <c r="AC93" s="96"/>
      <c r="AD93" s="96"/>
      <c r="AE93" s="96"/>
    </row>
    <row r="94" spans="1:63" s="2" customFormat="1" ht="22.9" customHeight="1" x14ac:dyDescent="0.25">
      <c r="A94" s="20"/>
      <c r="B94" s="21"/>
      <c r="C94" s="36" t="s">
        <v>75</v>
      </c>
      <c r="D94" s="22"/>
      <c r="E94" s="22"/>
      <c r="F94" s="22"/>
      <c r="G94" s="22"/>
      <c r="H94" s="22"/>
      <c r="I94" s="47"/>
      <c r="J94" s="103">
        <f>BK94</f>
        <v>0</v>
      </c>
      <c r="K94" s="22"/>
      <c r="L94" s="23"/>
      <c r="M94" s="34"/>
      <c r="N94" s="104"/>
      <c r="O94" s="35"/>
      <c r="P94" s="105">
        <f>P95+P145</f>
        <v>0</v>
      </c>
      <c r="Q94" s="35"/>
      <c r="R94" s="105">
        <f>R95+R145</f>
        <v>1.4150919599999998</v>
      </c>
      <c r="S94" s="35"/>
      <c r="T94" s="106">
        <f>T95+T145</f>
        <v>0.57832722000000003</v>
      </c>
      <c r="U94" s="20"/>
      <c r="V94" s="20"/>
      <c r="W94" s="20"/>
      <c r="X94" s="20"/>
      <c r="Y94" s="20"/>
      <c r="Z94" s="20"/>
      <c r="AA94" s="20"/>
      <c r="AB94" s="20"/>
      <c r="AC94" s="20"/>
      <c r="AD94" s="20"/>
      <c r="AE94" s="20"/>
      <c r="AT94" s="11" t="s">
        <v>38</v>
      </c>
      <c r="AU94" s="11" t="s">
        <v>53</v>
      </c>
      <c r="BK94" s="107">
        <f>BK95+BK145</f>
        <v>0</v>
      </c>
    </row>
    <row r="95" spans="1:63" s="7" customFormat="1" ht="25.9" customHeight="1" x14ac:dyDescent="0.2">
      <c r="B95" s="108"/>
      <c r="C95" s="109"/>
      <c r="D95" s="110" t="s">
        <v>38</v>
      </c>
      <c r="E95" s="111" t="s">
        <v>76</v>
      </c>
      <c r="F95" s="111" t="s">
        <v>77</v>
      </c>
      <c r="G95" s="109"/>
      <c r="H95" s="109"/>
      <c r="I95" s="112"/>
      <c r="J95" s="113">
        <f>BK95</f>
        <v>0</v>
      </c>
      <c r="K95" s="109"/>
      <c r="L95" s="114"/>
      <c r="M95" s="115"/>
      <c r="N95" s="116"/>
      <c r="O95" s="116"/>
      <c r="P95" s="117">
        <f>P96+P106+P117+P132+P142</f>
        <v>0</v>
      </c>
      <c r="Q95" s="116"/>
      <c r="R95" s="117">
        <f>R96+R106+R117+R132+R142</f>
        <v>1.2300475799999999</v>
      </c>
      <c r="S95" s="116"/>
      <c r="T95" s="118">
        <f>T96+T106+T117+T132+T142</f>
        <v>0.54830000000000001</v>
      </c>
      <c r="AR95" s="119" t="s">
        <v>41</v>
      </c>
      <c r="AT95" s="120" t="s">
        <v>38</v>
      </c>
      <c r="AU95" s="120" t="s">
        <v>39</v>
      </c>
      <c r="AY95" s="119" t="s">
        <v>78</v>
      </c>
      <c r="BK95" s="121">
        <f>BK96+BK106+BK117+BK132+BK142</f>
        <v>0</v>
      </c>
    </row>
    <row r="96" spans="1:63" s="7" customFormat="1" ht="22.9" customHeight="1" x14ac:dyDescent="0.2">
      <c r="B96" s="108"/>
      <c r="C96" s="109"/>
      <c r="D96" s="110" t="s">
        <v>38</v>
      </c>
      <c r="E96" s="122" t="s">
        <v>79</v>
      </c>
      <c r="F96" s="122" t="s">
        <v>80</v>
      </c>
      <c r="G96" s="109"/>
      <c r="H96" s="109"/>
      <c r="I96" s="112"/>
      <c r="J96" s="123">
        <f>BK96</f>
        <v>0</v>
      </c>
      <c r="K96" s="109"/>
      <c r="L96" s="114"/>
      <c r="M96" s="115"/>
      <c r="N96" s="116"/>
      <c r="O96" s="116"/>
      <c r="P96" s="117">
        <f>SUM(P97:P105)</f>
        <v>0</v>
      </c>
      <c r="Q96" s="116"/>
      <c r="R96" s="117">
        <f>SUM(R97:R105)</f>
        <v>0.34585749999999998</v>
      </c>
      <c r="S96" s="116"/>
      <c r="T96" s="118">
        <f>SUM(T97:T105)</f>
        <v>0</v>
      </c>
      <c r="AR96" s="119" t="s">
        <v>41</v>
      </c>
      <c r="AT96" s="120" t="s">
        <v>38</v>
      </c>
      <c r="AU96" s="120" t="s">
        <v>41</v>
      </c>
      <c r="AY96" s="119" t="s">
        <v>78</v>
      </c>
      <c r="BK96" s="121">
        <f>SUM(BK97:BK105)</f>
        <v>0</v>
      </c>
    </row>
    <row r="97" spans="1:65" s="2" customFormat="1" ht="16.5" customHeight="1" x14ac:dyDescent="0.2">
      <c r="A97" s="20"/>
      <c r="B97" s="21"/>
      <c r="C97" s="124" t="s">
        <v>41</v>
      </c>
      <c r="D97" s="124" t="s">
        <v>81</v>
      </c>
      <c r="E97" s="125" t="s">
        <v>82</v>
      </c>
      <c r="F97" s="126" t="s">
        <v>83</v>
      </c>
      <c r="G97" s="127" t="s">
        <v>84</v>
      </c>
      <c r="H97" s="128">
        <v>0.17699999999999999</v>
      </c>
      <c r="I97" s="129"/>
      <c r="J97" s="130">
        <f>ROUND(I97*H97,2)</f>
        <v>0</v>
      </c>
      <c r="K97" s="126" t="s">
        <v>85</v>
      </c>
      <c r="L97" s="23"/>
      <c r="M97" s="131" t="s">
        <v>6</v>
      </c>
      <c r="N97" s="132" t="s">
        <v>26</v>
      </c>
      <c r="O97" s="29"/>
      <c r="P97" s="133">
        <f>O97*H97</f>
        <v>0</v>
      </c>
      <c r="Q97" s="133">
        <v>1.8774999999999999</v>
      </c>
      <c r="R97" s="133">
        <f>Q97*H97</f>
        <v>0.33231749999999999</v>
      </c>
      <c r="S97" s="133">
        <v>0</v>
      </c>
      <c r="T97" s="134">
        <f>S97*H97</f>
        <v>0</v>
      </c>
      <c r="U97" s="20"/>
      <c r="V97" s="20"/>
      <c r="W97" s="20"/>
      <c r="X97" s="20"/>
      <c r="Y97" s="20"/>
      <c r="Z97" s="20"/>
      <c r="AA97" s="20"/>
      <c r="AB97" s="20"/>
      <c r="AC97" s="20"/>
      <c r="AD97" s="20"/>
      <c r="AE97" s="20"/>
      <c r="AR97" s="135" t="s">
        <v>86</v>
      </c>
      <c r="AT97" s="135" t="s">
        <v>81</v>
      </c>
      <c r="AU97" s="135" t="s">
        <v>42</v>
      </c>
      <c r="AY97" s="11" t="s">
        <v>78</v>
      </c>
      <c r="BE97" s="136">
        <f>IF(N97="základní",J97,0)</f>
        <v>0</v>
      </c>
      <c r="BF97" s="136">
        <f>IF(N97="snížená",J97,0)</f>
        <v>0</v>
      </c>
      <c r="BG97" s="136">
        <f>IF(N97="zákl. přenesená",J97,0)</f>
        <v>0</v>
      </c>
      <c r="BH97" s="136">
        <f>IF(N97="sníž. přenesená",J97,0)</f>
        <v>0</v>
      </c>
      <c r="BI97" s="136">
        <f>IF(N97="nulová",J97,0)</f>
        <v>0</v>
      </c>
      <c r="BJ97" s="11" t="s">
        <v>41</v>
      </c>
      <c r="BK97" s="136">
        <f>ROUND(I97*H97,2)</f>
        <v>0</v>
      </c>
      <c r="BL97" s="11" t="s">
        <v>86</v>
      </c>
      <c r="BM97" s="135" t="s">
        <v>87</v>
      </c>
    </row>
    <row r="98" spans="1:65" s="8" customFormat="1" ht="11.25" x14ac:dyDescent="0.2">
      <c r="B98" s="137"/>
      <c r="C98" s="138"/>
      <c r="D98" s="139" t="s">
        <v>88</v>
      </c>
      <c r="E98" s="140" t="s">
        <v>6</v>
      </c>
      <c r="F98" s="141" t="s">
        <v>89</v>
      </c>
      <c r="G98" s="138"/>
      <c r="H98" s="142">
        <v>0.15</v>
      </c>
      <c r="I98" s="143"/>
      <c r="J98" s="138"/>
      <c r="K98" s="138"/>
      <c r="L98" s="144"/>
      <c r="M98" s="145"/>
      <c r="N98" s="146"/>
      <c r="O98" s="146"/>
      <c r="P98" s="146"/>
      <c r="Q98" s="146"/>
      <c r="R98" s="146"/>
      <c r="S98" s="146"/>
      <c r="T98" s="147"/>
      <c r="AT98" s="148" t="s">
        <v>88</v>
      </c>
      <c r="AU98" s="148" t="s">
        <v>42</v>
      </c>
      <c r="AV98" s="8" t="s">
        <v>42</v>
      </c>
      <c r="AW98" s="8" t="s">
        <v>18</v>
      </c>
      <c r="AX98" s="8" t="s">
        <v>39</v>
      </c>
      <c r="AY98" s="148" t="s">
        <v>78</v>
      </c>
    </row>
    <row r="99" spans="1:65" s="8" customFormat="1" ht="11.25" x14ac:dyDescent="0.2">
      <c r="B99" s="137"/>
      <c r="C99" s="138"/>
      <c r="D99" s="139" t="s">
        <v>88</v>
      </c>
      <c r="E99" s="140" t="s">
        <v>6</v>
      </c>
      <c r="F99" s="141" t="s">
        <v>90</v>
      </c>
      <c r="G99" s="138"/>
      <c r="H99" s="142">
        <v>2.7E-2</v>
      </c>
      <c r="I99" s="143"/>
      <c r="J99" s="138"/>
      <c r="K99" s="138"/>
      <c r="L99" s="144"/>
      <c r="M99" s="145"/>
      <c r="N99" s="146"/>
      <c r="O99" s="146"/>
      <c r="P99" s="146"/>
      <c r="Q99" s="146"/>
      <c r="R99" s="146"/>
      <c r="S99" s="146"/>
      <c r="T99" s="147"/>
      <c r="AT99" s="148" t="s">
        <v>88</v>
      </c>
      <c r="AU99" s="148" t="s">
        <v>42</v>
      </c>
      <c r="AV99" s="8" t="s">
        <v>42</v>
      </c>
      <c r="AW99" s="8" t="s">
        <v>18</v>
      </c>
      <c r="AX99" s="8" t="s">
        <v>39</v>
      </c>
      <c r="AY99" s="148" t="s">
        <v>78</v>
      </c>
    </row>
    <row r="100" spans="1:65" s="9" customFormat="1" ht="11.25" x14ac:dyDescent="0.2">
      <c r="B100" s="149"/>
      <c r="C100" s="150"/>
      <c r="D100" s="139" t="s">
        <v>88</v>
      </c>
      <c r="E100" s="151" t="s">
        <v>6</v>
      </c>
      <c r="F100" s="152" t="s">
        <v>91</v>
      </c>
      <c r="G100" s="150"/>
      <c r="H100" s="153">
        <v>0.17699999999999999</v>
      </c>
      <c r="I100" s="154"/>
      <c r="J100" s="150"/>
      <c r="K100" s="150"/>
      <c r="L100" s="155"/>
      <c r="M100" s="156"/>
      <c r="N100" s="157"/>
      <c r="O100" s="157"/>
      <c r="P100" s="157"/>
      <c r="Q100" s="157"/>
      <c r="R100" s="157"/>
      <c r="S100" s="157"/>
      <c r="T100" s="158"/>
      <c r="AT100" s="159" t="s">
        <v>88</v>
      </c>
      <c r="AU100" s="159" t="s">
        <v>42</v>
      </c>
      <c r="AV100" s="9" t="s">
        <v>86</v>
      </c>
      <c r="AW100" s="9" t="s">
        <v>18</v>
      </c>
      <c r="AX100" s="9" t="s">
        <v>41</v>
      </c>
      <c r="AY100" s="159" t="s">
        <v>78</v>
      </c>
    </row>
    <row r="101" spans="1:65" s="2" customFormat="1" ht="16.5" customHeight="1" x14ac:dyDescent="0.2">
      <c r="A101" s="20"/>
      <c r="B101" s="21"/>
      <c r="C101" s="124" t="s">
        <v>42</v>
      </c>
      <c r="D101" s="124" t="s">
        <v>81</v>
      </c>
      <c r="E101" s="125" t="s">
        <v>92</v>
      </c>
      <c r="F101" s="126" t="s">
        <v>93</v>
      </c>
      <c r="G101" s="127" t="s">
        <v>94</v>
      </c>
      <c r="H101" s="128">
        <v>6.0000000000000001E-3</v>
      </c>
      <c r="I101" s="129"/>
      <c r="J101" s="130">
        <f>ROUND(I101*H101,2)</f>
        <v>0</v>
      </c>
      <c r="K101" s="126" t="s">
        <v>85</v>
      </c>
      <c r="L101" s="23"/>
      <c r="M101" s="131" t="s">
        <v>6</v>
      </c>
      <c r="N101" s="132" t="s">
        <v>26</v>
      </c>
      <c r="O101" s="29"/>
      <c r="P101" s="133">
        <f>O101*H101</f>
        <v>0</v>
      </c>
      <c r="Q101" s="133">
        <v>1.0900000000000001</v>
      </c>
      <c r="R101" s="133">
        <f>Q101*H101</f>
        <v>6.5400000000000007E-3</v>
      </c>
      <c r="S101" s="133">
        <v>0</v>
      </c>
      <c r="T101" s="134">
        <f>S101*H101</f>
        <v>0</v>
      </c>
      <c r="U101" s="20"/>
      <c r="V101" s="20"/>
      <c r="W101" s="20"/>
      <c r="X101" s="20"/>
      <c r="Y101" s="20"/>
      <c r="Z101" s="20"/>
      <c r="AA101" s="20"/>
      <c r="AB101" s="20"/>
      <c r="AC101" s="20"/>
      <c r="AD101" s="20"/>
      <c r="AE101" s="20"/>
      <c r="AR101" s="135" t="s">
        <v>86</v>
      </c>
      <c r="AT101" s="135" t="s">
        <v>81</v>
      </c>
      <c r="AU101" s="135" t="s">
        <v>42</v>
      </c>
      <c r="AY101" s="11" t="s">
        <v>78</v>
      </c>
      <c r="BE101" s="136">
        <f>IF(N101="základní",J101,0)</f>
        <v>0</v>
      </c>
      <c r="BF101" s="136">
        <f>IF(N101="snížená",J101,0)</f>
        <v>0</v>
      </c>
      <c r="BG101" s="136">
        <f>IF(N101="zákl. přenesená",J101,0)</f>
        <v>0</v>
      </c>
      <c r="BH101" s="136">
        <f>IF(N101="sníž. přenesená",J101,0)</f>
        <v>0</v>
      </c>
      <c r="BI101" s="136">
        <f>IF(N101="nulová",J101,0)</f>
        <v>0</v>
      </c>
      <c r="BJ101" s="11" t="s">
        <v>41</v>
      </c>
      <c r="BK101" s="136">
        <f>ROUND(I101*H101,2)</f>
        <v>0</v>
      </c>
      <c r="BL101" s="11" t="s">
        <v>86</v>
      </c>
      <c r="BM101" s="135" t="s">
        <v>95</v>
      </c>
    </row>
    <row r="102" spans="1:65" s="2" customFormat="1" ht="39" x14ac:dyDescent="0.2">
      <c r="A102" s="20"/>
      <c r="B102" s="21"/>
      <c r="C102" s="22"/>
      <c r="D102" s="139" t="s">
        <v>96</v>
      </c>
      <c r="E102" s="22"/>
      <c r="F102" s="160" t="s">
        <v>97</v>
      </c>
      <c r="G102" s="22"/>
      <c r="H102" s="22"/>
      <c r="I102" s="47"/>
      <c r="J102" s="22"/>
      <c r="K102" s="22"/>
      <c r="L102" s="23"/>
      <c r="M102" s="161"/>
      <c r="N102" s="162"/>
      <c r="O102" s="29"/>
      <c r="P102" s="29"/>
      <c r="Q102" s="29"/>
      <c r="R102" s="29"/>
      <c r="S102" s="29"/>
      <c r="T102" s="30"/>
      <c r="U102" s="20"/>
      <c r="V102" s="20"/>
      <c r="W102" s="20"/>
      <c r="X102" s="20"/>
      <c r="Y102" s="20"/>
      <c r="Z102" s="20"/>
      <c r="AA102" s="20"/>
      <c r="AB102" s="20"/>
      <c r="AC102" s="20"/>
      <c r="AD102" s="20"/>
      <c r="AE102" s="20"/>
      <c r="AT102" s="11" t="s">
        <v>96</v>
      </c>
      <c r="AU102" s="11" t="s">
        <v>42</v>
      </c>
    </row>
    <row r="103" spans="1:65" s="8" customFormat="1" ht="11.25" x14ac:dyDescent="0.2">
      <c r="B103" s="137"/>
      <c r="C103" s="138"/>
      <c r="D103" s="139" t="s">
        <v>88</v>
      </c>
      <c r="E103" s="140" t="s">
        <v>6</v>
      </c>
      <c r="F103" s="141" t="s">
        <v>98</v>
      </c>
      <c r="G103" s="138"/>
      <c r="H103" s="142">
        <v>6.0000000000000001E-3</v>
      </c>
      <c r="I103" s="143"/>
      <c r="J103" s="138"/>
      <c r="K103" s="138"/>
      <c r="L103" s="144"/>
      <c r="M103" s="145"/>
      <c r="N103" s="146"/>
      <c r="O103" s="146"/>
      <c r="P103" s="146"/>
      <c r="Q103" s="146"/>
      <c r="R103" s="146"/>
      <c r="S103" s="146"/>
      <c r="T103" s="147"/>
      <c r="AT103" s="148" t="s">
        <v>88</v>
      </c>
      <c r="AU103" s="148" t="s">
        <v>42</v>
      </c>
      <c r="AV103" s="8" t="s">
        <v>42</v>
      </c>
      <c r="AW103" s="8" t="s">
        <v>18</v>
      </c>
      <c r="AX103" s="8" t="s">
        <v>41</v>
      </c>
      <c r="AY103" s="148" t="s">
        <v>78</v>
      </c>
    </row>
    <row r="104" spans="1:65" s="2" customFormat="1" ht="16.5" customHeight="1" x14ac:dyDescent="0.2">
      <c r="A104" s="20"/>
      <c r="B104" s="21"/>
      <c r="C104" s="163" t="s">
        <v>79</v>
      </c>
      <c r="D104" s="163" t="s">
        <v>99</v>
      </c>
      <c r="E104" s="164" t="s">
        <v>100</v>
      </c>
      <c r="F104" s="165" t="s">
        <v>101</v>
      </c>
      <c r="G104" s="166" t="s">
        <v>94</v>
      </c>
      <c r="H104" s="167">
        <v>7.0000000000000001E-3</v>
      </c>
      <c r="I104" s="168"/>
      <c r="J104" s="169">
        <f>ROUND(I104*H104,2)</f>
        <v>0</v>
      </c>
      <c r="K104" s="165" t="s">
        <v>85</v>
      </c>
      <c r="L104" s="170"/>
      <c r="M104" s="171" t="s">
        <v>6</v>
      </c>
      <c r="N104" s="172" t="s">
        <v>26</v>
      </c>
      <c r="O104" s="29"/>
      <c r="P104" s="133">
        <f>O104*H104</f>
        <v>0</v>
      </c>
      <c r="Q104" s="133">
        <v>1</v>
      </c>
      <c r="R104" s="133">
        <f>Q104*H104</f>
        <v>7.0000000000000001E-3</v>
      </c>
      <c r="S104" s="133">
        <v>0</v>
      </c>
      <c r="T104" s="134">
        <f>S104*H104</f>
        <v>0</v>
      </c>
      <c r="U104" s="20"/>
      <c r="V104" s="20"/>
      <c r="W104" s="20"/>
      <c r="X104" s="20"/>
      <c r="Y104" s="20"/>
      <c r="Z104" s="20"/>
      <c r="AA104" s="20"/>
      <c r="AB104" s="20"/>
      <c r="AC104" s="20"/>
      <c r="AD104" s="20"/>
      <c r="AE104" s="20"/>
      <c r="AR104" s="135" t="s">
        <v>102</v>
      </c>
      <c r="AT104" s="135" t="s">
        <v>99</v>
      </c>
      <c r="AU104" s="135" t="s">
        <v>42</v>
      </c>
      <c r="AY104" s="11" t="s">
        <v>78</v>
      </c>
      <c r="BE104" s="136">
        <f>IF(N104="základní",J104,0)</f>
        <v>0</v>
      </c>
      <c r="BF104" s="136">
        <f>IF(N104="snížená",J104,0)</f>
        <v>0</v>
      </c>
      <c r="BG104" s="136">
        <f>IF(N104="zákl. přenesená",J104,0)</f>
        <v>0</v>
      </c>
      <c r="BH104" s="136">
        <f>IF(N104="sníž. přenesená",J104,0)</f>
        <v>0</v>
      </c>
      <c r="BI104" s="136">
        <f>IF(N104="nulová",J104,0)</f>
        <v>0</v>
      </c>
      <c r="BJ104" s="11" t="s">
        <v>41</v>
      </c>
      <c r="BK104" s="136">
        <f>ROUND(I104*H104,2)</f>
        <v>0</v>
      </c>
      <c r="BL104" s="11" t="s">
        <v>86</v>
      </c>
      <c r="BM104" s="135" t="s">
        <v>103</v>
      </c>
    </row>
    <row r="105" spans="1:65" s="8" customFormat="1" ht="11.25" x14ac:dyDescent="0.2">
      <c r="B105" s="137"/>
      <c r="C105" s="138"/>
      <c r="D105" s="139" t="s">
        <v>88</v>
      </c>
      <c r="E105" s="140" t="s">
        <v>6</v>
      </c>
      <c r="F105" s="141" t="s">
        <v>104</v>
      </c>
      <c r="G105" s="138"/>
      <c r="H105" s="142">
        <v>7.0000000000000001E-3</v>
      </c>
      <c r="I105" s="143"/>
      <c r="J105" s="138"/>
      <c r="K105" s="138"/>
      <c r="L105" s="144"/>
      <c r="M105" s="145"/>
      <c r="N105" s="146"/>
      <c r="O105" s="146"/>
      <c r="P105" s="146"/>
      <c r="Q105" s="146"/>
      <c r="R105" s="146"/>
      <c r="S105" s="146"/>
      <c r="T105" s="147"/>
      <c r="AT105" s="148" t="s">
        <v>88</v>
      </c>
      <c r="AU105" s="148" t="s">
        <v>42</v>
      </c>
      <c r="AV105" s="8" t="s">
        <v>42</v>
      </c>
      <c r="AW105" s="8" t="s">
        <v>18</v>
      </c>
      <c r="AX105" s="8" t="s">
        <v>41</v>
      </c>
      <c r="AY105" s="148" t="s">
        <v>78</v>
      </c>
    </row>
    <row r="106" spans="1:65" s="7" customFormat="1" ht="22.9" customHeight="1" x14ac:dyDescent="0.2">
      <c r="B106" s="108"/>
      <c r="C106" s="109"/>
      <c r="D106" s="110" t="s">
        <v>38</v>
      </c>
      <c r="E106" s="122" t="s">
        <v>105</v>
      </c>
      <c r="F106" s="122" t="s">
        <v>106</v>
      </c>
      <c r="G106" s="109"/>
      <c r="H106" s="109"/>
      <c r="I106" s="112"/>
      <c r="J106" s="123">
        <f>BK106</f>
        <v>0</v>
      </c>
      <c r="K106" s="109"/>
      <c r="L106" s="114"/>
      <c r="M106" s="115"/>
      <c r="N106" s="116"/>
      <c r="O106" s="116"/>
      <c r="P106" s="117">
        <f>SUM(P107:P116)</f>
        <v>0</v>
      </c>
      <c r="Q106" s="116"/>
      <c r="R106" s="117">
        <f>SUM(R107:R116)</f>
        <v>0.87857600000000002</v>
      </c>
      <c r="S106" s="116"/>
      <c r="T106" s="118">
        <f>SUM(T107:T116)</f>
        <v>0</v>
      </c>
      <c r="AR106" s="119" t="s">
        <v>41</v>
      </c>
      <c r="AT106" s="120" t="s">
        <v>38</v>
      </c>
      <c r="AU106" s="120" t="s">
        <v>41</v>
      </c>
      <c r="AY106" s="119" t="s">
        <v>78</v>
      </c>
      <c r="BK106" s="121">
        <f>SUM(BK107:BK116)</f>
        <v>0</v>
      </c>
    </row>
    <row r="107" spans="1:65" s="2" customFormat="1" ht="16.5" customHeight="1" x14ac:dyDescent="0.2">
      <c r="A107" s="20"/>
      <c r="B107" s="21"/>
      <c r="C107" s="124" t="s">
        <v>86</v>
      </c>
      <c r="D107" s="124" t="s">
        <v>81</v>
      </c>
      <c r="E107" s="125" t="s">
        <v>107</v>
      </c>
      <c r="F107" s="126" t="s">
        <v>108</v>
      </c>
      <c r="G107" s="127" t="s">
        <v>109</v>
      </c>
      <c r="H107" s="128">
        <v>11</v>
      </c>
      <c r="I107" s="129"/>
      <c r="J107" s="130">
        <f>ROUND(I107*H107,2)</f>
        <v>0</v>
      </c>
      <c r="K107" s="126" t="s">
        <v>85</v>
      </c>
      <c r="L107" s="23"/>
      <c r="M107" s="131" t="s">
        <v>6</v>
      </c>
      <c r="N107" s="132" t="s">
        <v>26</v>
      </c>
      <c r="O107" s="29"/>
      <c r="P107" s="133">
        <f>O107*H107</f>
        <v>0</v>
      </c>
      <c r="Q107" s="133">
        <v>5.11E-2</v>
      </c>
      <c r="R107" s="133">
        <f>Q107*H107</f>
        <v>0.56210000000000004</v>
      </c>
      <c r="S107" s="133">
        <v>0</v>
      </c>
      <c r="T107" s="134">
        <f>S107*H107</f>
        <v>0</v>
      </c>
      <c r="U107" s="20"/>
      <c r="V107" s="20"/>
      <c r="W107" s="20"/>
      <c r="X107" s="20"/>
      <c r="Y107" s="20"/>
      <c r="Z107" s="20"/>
      <c r="AA107" s="20"/>
      <c r="AB107" s="20"/>
      <c r="AC107" s="20"/>
      <c r="AD107" s="20"/>
      <c r="AE107" s="20"/>
      <c r="AR107" s="135" t="s">
        <v>86</v>
      </c>
      <c r="AT107" s="135" t="s">
        <v>81</v>
      </c>
      <c r="AU107" s="135" t="s">
        <v>42</v>
      </c>
      <c r="AY107" s="11" t="s">
        <v>78</v>
      </c>
      <c r="BE107" s="136">
        <f>IF(N107="základní",J107,0)</f>
        <v>0</v>
      </c>
      <c r="BF107" s="136">
        <f>IF(N107="snížená",J107,0)</f>
        <v>0</v>
      </c>
      <c r="BG107" s="136">
        <f>IF(N107="zákl. přenesená",J107,0)</f>
        <v>0</v>
      </c>
      <c r="BH107" s="136">
        <f>IF(N107="sníž. přenesená",J107,0)</f>
        <v>0</v>
      </c>
      <c r="BI107" s="136">
        <f>IF(N107="nulová",J107,0)</f>
        <v>0</v>
      </c>
      <c r="BJ107" s="11" t="s">
        <v>41</v>
      </c>
      <c r="BK107" s="136">
        <f>ROUND(I107*H107,2)</f>
        <v>0</v>
      </c>
      <c r="BL107" s="11" t="s">
        <v>86</v>
      </c>
      <c r="BM107" s="135" t="s">
        <v>110</v>
      </c>
    </row>
    <row r="108" spans="1:65" s="8" customFormat="1" ht="11.25" x14ac:dyDescent="0.2">
      <c r="B108" s="137"/>
      <c r="C108" s="138"/>
      <c r="D108" s="139" t="s">
        <v>88</v>
      </c>
      <c r="E108" s="140" t="s">
        <v>6</v>
      </c>
      <c r="F108" s="141" t="s">
        <v>111</v>
      </c>
      <c r="G108" s="138"/>
      <c r="H108" s="142">
        <v>10</v>
      </c>
      <c r="I108" s="143"/>
      <c r="J108" s="138"/>
      <c r="K108" s="138"/>
      <c r="L108" s="144"/>
      <c r="M108" s="145"/>
      <c r="N108" s="146"/>
      <c r="O108" s="146"/>
      <c r="P108" s="146"/>
      <c r="Q108" s="146"/>
      <c r="R108" s="146"/>
      <c r="S108" s="146"/>
      <c r="T108" s="147"/>
      <c r="AT108" s="148" t="s">
        <v>88</v>
      </c>
      <c r="AU108" s="148" t="s">
        <v>42</v>
      </c>
      <c r="AV108" s="8" t="s">
        <v>42</v>
      </c>
      <c r="AW108" s="8" t="s">
        <v>18</v>
      </c>
      <c r="AX108" s="8" t="s">
        <v>39</v>
      </c>
      <c r="AY108" s="148" t="s">
        <v>78</v>
      </c>
    </row>
    <row r="109" spans="1:65" s="8" customFormat="1" ht="11.25" x14ac:dyDescent="0.2">
      <c r="B109" s="137"/>
      <c r="C109" s="138"/>
      <c r="D109" s="139" t="s">
        <v>88</v>
      </c>
      <c r="E109" s="140" t="s">
        <v>6</v>
      </c>
      <c r="F109" s="141" t="s">
        <v>112</v>
      </c>
      <c r="G109" s="138"/>
      <c r="H109" s="142">
        <v>1</v>
      </c>
      <c r="I109" s="143"/>
      <c r="J109" s="138"/>
      <c r="K109" s="138"/>
      <c r="L109" s="144"/>
      <c r="M109" s="145"/>
      <c r="N109" s="146"/>
      <c r="O109" s="146"/>
      <c r="P109" s="146"/>
      <c r="Q109" s="146"/>
      <c r="R109" s="146"/>
      <c r="S109" s="146"/>
      <c r="T109" s="147"/>
      <c r="AT109" s="148" t="s">
        <v>88</v>
      </c>
      <c r="AU109" s="148" t="s">
        <v>42</v>
      </c>
      <c r="AV109" s="8" t="s">
        <v>42</v>
      </c>
      <c r="AW109" s="8" t="s">
        <v>18</v>
      </c>
      <c r="AX109" s="8" t="s">
        <v>39</v>
      </c>
      <c r="AY109" s="148" t="s">
        <v>78</v>
      </c>
    </row>
    <row r="110" spans="1:65" s="9" customFormat="1" ht="11.25" x14ac:dyDescent="0.2">
      <c r="B110" s="149"/>
      <c r="C110" s="150"/>
      <c r="D110" s="139" t="s">
        <v>88</v>
      </c>
      <c r="E110" s="151" t="s">
        <v>6</v>
      </c>
      <c r="F110" s="152" t="s">
        <v>113</v>
      </c>
      <c r="G110" s="150"/>
      <c r="H110" s="153">
        <v>11</v>
      </c>
      <c r="I110" s="154"/>
      <c r="J110" s="150"/>
      <c r="K110" s="150"/>
      <c r="L110" s="155"/>
      <c r="M110" s="156"/>
      <c r="N110" s="157"/>
      <c r="O110" s="157"/>
      <c r="P110" s="157"/>
      <c r="Q110" s="157"/>
      <c r="R110" s="157"/>
      <c r="S110" s="157"/>
      <c r="T110" s="158"/>
      <c r="AT110" s="159" t="s">
        <v>88</v>
      </c>
      <c r="AU110" s="159" t="s">
        <v>42</v>
      </c>
      <c r="AV110" s="9" t="s">
        <v>86</v>
      </c>
      <c r="AW110" s="9" t="s">
        <v>18</v>
      </c>
      <c r="AX110" s="9" t="s">
        <v>41</v>
      </c>
      <c r="AY110" s="159" t="s">
        <v>78</v>
      </c>
    </row>
    <row r="111" spans="1:65" s="2" customFormat="1" ht="16.5" customHeight="1" x14ac:dyDescent="0.2">
      <c r="A111" s="20"/>
      <c r="B111" s="21"/>
      <c r="C111" s="124" t="s">
        <v>114</v>
      </c>
      <c r="D111" s="124" t="s">
        <v>81</v>
      </c>
      <c r="E111" s="125" t="s">
        <v>115</v>
      </c>
      <c r="F111" s="126" t="s">
        <v>116</v>
      </c>
      <c r="G111" s="127" t="s">
        <v>117</v>
      </c>
      <c r="H111" s="128">
        <v>4.0999999999999996</v>
      </c>
      <c r="I111" s="129"/>
      <c r="J111" s="130">
        <f>ROUND(I111*H111,2)</f>
        <v>0</v>
      </c>
      <c r="K111" s="126" t="s">
        <v>118</v>
      </c>
      <c r="L111" s="23"/>
      <c r="M111" s="131" t="s">
        <v>6</v>
      </c>
      <c r="N111" s="132" t="s">
        <v>26</v>
      </c>
      <c r="O111" s="29"/>
      <c r="P111" s="133">
        <f>O111*H111</f>
        <v>0</v>
      </c>
      <c r="Q111" s="133">
        <v>3.6000000000000002E-4</v>
      </c>
      <c r="R111" s="133">
        <f>Q111*H111</f>
        <v>1.4759999999999999E-3</v>
      </c>
      <c r="S111" s="133">
        <v>0</v>
      </c>
      <c r="T111" s="134">
        <f>S111*H111</f>
        <v>0</v>
      </c>
      <c r="U111" s="20"/>
      <c r="V111" s="20"/>
      <c r="W111" s="20"/>
      <c r="X111" s="20"/>
      <c r="Y111" s="20"/>
      <c r="Z111" s="20"/>
      <c r="AA111" s="20"/>
      <c r="AB111" s="20"/>
      <c r="AC111" s="20"/>
      <c r="AD111" s="20"/>
      <c r="AE111" s="20"/>
      <c r="AR111" s="135" t="s">
        <v>86</v>
      </c>
      <c r="AT111" s="135" t="s">
        <v>81</v>
      </c>
      <c r="AU111" s="135" t="s">
        <v>42</v>
      </c>
      <c r="AY111" s="11" t="s">
        <v>78</v>
      </c>
      <c r="BE111" s="136">
        <f>IF(N111="základní",J111,0)</f>
        <v>0</v>
      </c>
      <c r="BF111" s="136">
        <f>IF(N111="snížená",J111,0)</f>
        <v>0</v>
      </c>
      <c r="BG111" s="136">
        <f>IF(N111="zákl. přenesená",J111,0)</f>
        <v>0</v>
      </c>
      <c r="BH111" s="136">
        <f>IF(N111="sníž. přenesená",J111,0)</f>
        <v>0</v>
      </c>
      <c r="BI111" s="136">
        <f>IF(N111="nulová",J111,0)</f>
        <v>0</v>
      </c>
      <c r="BJ111" s="11" t="s">
        <v>41</v>
      </c>
      <c r="BK111" s="136">
        <f>ROUND(I111*H111,2)</f>
        <v>0</v>
      </c>
      <c r="BL111" s="11" t="s">
        <v>86</v>
      </c>
      <c r="BM111" s="135" t="s">
        <v>119</v>
      </c>
    </row>
    <row r="112" spans="1:65" s="2" customFormat="1" ht="48.75" x14ac:dyDescent="0.2">
      <c r="A112" s="20"/>
      <c r="B112" s="21"/>
      <c r="C112" s="22"/>
      <c r="D112" s="139" t="s">
        <v>96</v>
      </c>
      <c r="E112" s="22"/>
      <c r="F112" s="160" t="s">
        <v>120</v>
      </c>
      <c r="G112" s="22"/>
      <c r="H112" s="22"/>
      <c r="I112" s="47"/>
      <c r="J112" s="22"/>
      <c r="K112" s="22"/>
      <c r="L112" s="23"/>
      <c r="M112" s="161"/>
      <c r="N112" s="162"/>
      <c r="O112" s="29"/>
      <c r="P112" s="29"/>
      <c r="Q112" s="29"/>
      <c r="R112" s="29"/>
      <c r="S112" s="29"/>
      <c r="T112" s="30"/>
      <c r="U112" s="20"/>
      <c r="V112" s="20"/>
      <c r="W112" s="20"/>
      <c r="X112" s="20"/>
      <c r="Y112" s="20"/>
      <c r="Z112" s="20"/>
      <c r="AA112" s="20"/>
      <c r="AB112" s="20"/>
      <c r="AC112" s="20"/>
      <c r="AD112" s="20"/>
      <c r="AE112" s="20"/>
      <c r="AT112" s="11" t="s">
        <v>96</v>
      </c>
      <c r="AU112" s="11" t="s">
        <v>42</v>
      </c>
    </row>
    <row r="113" spans="1:65" s="8" customFormat="1" ht="11.25" x14ac:dyDescent="0.2">
      <c r="B113" s="137"/>
      <c r="C113" s="138"/>
      <c r="D113" s="139" t="s">
        <v>88</v>
      </c>
      <c r="E113" s="140" t="s">
        <v>6</v>
      </c>
      <c r="F113" s="141" t="s">
        <v>121</v>
      </c>
      <c r="G113" s="138"/>
      <c r="H113" s="142">
        <v>4.0999999999999996</v>
      </c>
      <c r="I113" s="143"/>
      <c r="J113" s="138"/>
      <c r="K113" s="138"/>
      <c r="L113" s="144"/>
      <c r="M113" s="145"/>
      <c r="N113" s="146"/>
      <c r="O113" s="146"/>
      <c r="P113" s="146"/>
      <c r="Q113" s="146"/>
      <c r="R113" s="146"/>
      <c r="S113" s="146"/>
      <c r="T113" s="147"/>
      <c r="AT113" s="148" t="s">
        <v>88</v>
      </c>
      <c r="AU113" s="148" t="s">
        <v>42</v>
      </c>
      <c r="AV113" s="8" t="s">
        <v>42</v>
      </c>
      <c r="AW113" s="8" t="s">
        <v>18</v>
      </c>
      <c r="AX113" s="8" t="s">
        <v>41</v>
      </c>
      <c r="AY113" s="148" t="s">
        <v>78</v>
      </c>
    </row>
    <row r="114" spans="1:65" s="2" customFormat="1" ht="16.5" customHeight="1" x14ac:dyDescent="0.2">
      <c r="A114" s="20"/>
      <c r="B114" s="21"/>
      <c r="C114" s="124" t="s">
        <v>105</v>
      </c>
      <c r="D114" s="124" t="s">
        <v>81</v>
      </c>
      <c r="E114" s="125" t="s">
        <v>122</v>
      </c>
      <c r="F114" s="126" t="s">
        <v>123</v>
      </c>
      <c r="G114" s="127" t="s">
        <v>124</v>
      </c>
      <c r="H114" s="128">
        <v>5</v>
      </c>
      <c r="I114" s="129"/>
      <c r="J114" s="130">
        <f>ROUND(I114*H114,2)</f>
        <v>0</v>
      </c>
      <c r="K114" s="126" t="s">
        <v>85</v>
      </c>
      <c r="L114" s="23"/>
      <c r="M114" s="131" t="s">
        <v>6</v>
      </c>
      <c r="N114" s="132" t="s">
        <v>26</v>
      </c>
      <c r="O114" s="29"/>
      <c r="P114" s="133">
        <f>O114*H114</f>
        <v>0</v>
      </c>
      <c r="Q114" s="133">
        <v>6.3E-2</v>
      </c>
      <c r="R114" s="133">
        <f>Q114*H114</f>
        <v>0.315</v>
      </c>
      <c r="S114" s="133">
        <v>0</v>
      </c>
      <c r="T114" s="134">
        <f>S114*H114</f>
        <v>0</v>
      </c>
      <c r="U114" s="20"/>
      <c r="V114" s="20"/>
      <c r="W114" s="20"/>
      <c r="X114" s="20"/>
      <c r="Y114" s="20"/>
      <c r="Z114" s="20"/>
      <c r="AA114" s="20"/>
      <c r="AB114" s="20"/>
      <c r="AC114" s="20"/>
      <c r="AD114" s="20"/>
      <c r="AE114" s="20"/>
      <c r="AR114" s="135" t="s">
        <v>86</v>
      </c>
      <c r="AT114" s="135" t="s">
        <v>81</v>
      </c>
      <c r="AU114" s="135" t="s">
        <v>42</v>
      </c>
      <c r="AY114" s="11" t="s">
        <v>78</v>
      </c>
      <c r="BE114" s="136">
        <f>IF(N114="základní",J114,0)</f>
        <v>0</v>
      </c>
      <c r="BF114" s="136">
        <f>IF(N114="snížená",J114,0)</f>
        <v>0</v>
      </c>
      <c r="BG114" s="136">
        <f>IF(N114="zákl. přenesená",J114,0)</f>
        <v>0</v>
      </c>
      <c r="BH114" s="136">
        <f>IF(N114="sníž. přenesená",J114,0)</f>
        <v>0</v>
      </c>
      <c r="BI114" s="136">
        <f>IF(N114="nulová",J114,0)</f>
        <v>0</v>
      </c>
      <c r="BJ114" s="11" t="s">
        <v>41</v>
      </c>
      <c r="BK114" s="136">
        <f>ROUND(I114*H114,2)</f>
        <v>0</v>
      </c>
      <c r="BL114" s="11" t="s">
        <v>86</v>
      </c>
      <c r="BM114" s="135" t="s">
        <v>125</v>
      </c>
    </row>
    <row r="115" spans="1:65" s="2" customFormat="1" ht="97.5" x14ac:dyDescent="0.2">
      <c r="A115" s="20"/>
      <c r="B115" s="21"/>
      <c r="C115" s="22"/>
      <c r="D115" s="139" t="s">
        <v>96</v>
      </c>
      <c r="E115" s="22"/>
      <c r="F115" s="160" t="s">
        <v>126</v>
      </c>
      <c r="G115" s="22"/>
      <c r="H115" s="22"/>
      <c r="I115" s="47"/>
      <c r="J115" s="22"/>
      <c r="K115" s="22"/>
      <c r="L115" s="23"/>
      <c r="M115" s="161"/>
      <c r="N115" s="162"/>
      <c r="O115" s="29"/>
      <c r="P115" s="29"/>
      <c r="Q115" s="29"/>
      <c r="R115" s="29"/>
      <c r="S115" s="29"/>
      <c r="T115" s="30"/>
      <c r="U115" s="20"/>
      <c r="V115" s="20"/>
      <c r="W115" s="20"/>
      <c r="X115" s="20"/>
      <c r="Y115" s="20"/>
      <c r="Z115" s="20"/>
      <c r="AA115" s="20"/>
      <c r="AB115" s="20"/>
      <c r="AC115" s="20"/>
      <c r="AD115" s="20"/>
      <c r="AE115" s="20"/>
      <c r="AT115" s="11" t="s">
        <v>96</v>
      </c>
      <c r="AU115" s="11" t="s">
        <v>42</v>
      </c>
    </row>
    <row r="116" spans="1:65" s="8" customFormat="1" ht="11.25" x14ac:dyDescent="0.2">
      <c r="B116" s="137"/>
      <c r="C116" s="138"/>
      <c r="D116" s="139" t="s">
        <v>88</v>
      </c>
      <c r="E116" s="140" t="s">
        <v>6</v>
      </c>
      <c r="F116" s="141" t="s">
        <v>127</v>
      </c>
      <c r="G116" s="138"/>
      <c r="H116" s="142">
        <v>5</v>
      </c>
      <c r="I116" s="143"/>
      <c r="J116" s="138"/>
      <c r="K116" s="138"/>
      <c r="L116" s="144"/>
      <c r="M116" s="145"/>
      <c r="N116" s="146"/>
      <c r="O116" s="146"/>
      <c r="P116" s="146"/>
      <c r="Q116" s="146"/>
      <c r="R116" s="146"/>
      <c r="S116" s="146"/>
      <c r="T116" s="147"/>
      <c r="AT116" s="148" t="s">
        <v>88</v>
      </c>
      <c r="AU116" s="148" t="s">
        <v>42</v>
      </c>
      <c r="AV116" s="8" t="s">
        <v>42</v>
      </c>
      <c r="AW116" s="8" t="s">
        <v>18</v>
      </c>
      <c r="AX116" s="8" t="s">
        <v>41</v>
      </c>
      <c r="AY116" s="148" t="s">
        <v>78</v>
      </c>
    </row>
    <row r="117" spans="1:65" s="7" customFormat="1" ht="22.9" customHeight="1" x14ac:dyDescent="0.2">
      <c r="B117" s="108"/>
      <c r="C117" s="109"/>
      <c r="D117" s="110" t="s">
        <v>38</v>
      </c>
      <c r="E117" s="122" t="s">
        <v>128</v>
      </c>
      <c r="F117" s="122" t="s">
        <v>129</v>
      </c>
      <c r="G117" s="109"/>
      <c r="H117" s="109"/>
      <c r="I117" s="112"/>
      <c r="J117" s="123">
        <f>BK117</f>
        <v>0</v>
      </c>
      <c r="K117" s="109"/>
      <c r="L117" s="114"/>
      <c r="M117" s="115"/>
      <c r="N117" s="116"/>
      <c r="O117" s="116"/>
      <c r="P117" s="117">
        <f>SUM(P118:P131)</f>
        <v>0</v>
      </c>
      <c r="Q117" s="116"/>
      <c r="R117" s="117">
        <f>SUM(R118:R131)</f>
        <v>5.6140800000000005E-3</v>
      </c>
      <c r="S117" s="116"/>
      <c r="T117" s="118">
        <f>SUM(T118:T131)</f>
        <v>0.54830000000000001</v>
      </c>
      <c r="AR117" s="119" t="s">
        <v>41</v>
      </c>
      <c r="AT117" s="120" t="s">
        <v>38</v>
      </c>
      <c r="AU117" s="120" t="s">
        <v>41</v>
      </c>
      <c r="AY117" s="119" t="s">
        <v>78</v>
      </c>
      <c r="BK117" s="121">
        <f>SUM(BK118:BK131)</f>
        <v>0</v>
      </c>
    </row>
    <row r="118" spans="1:65" s="2" customFormat="1" ht="24" customHeight="1" x14ac:dyDescent="0.2">
      <c r="A118" s="20"/>
      <c r="B118" s="21"/>
      <c r="C118" s="124" t="s">
        <v>130</v>
      </c>
      <c r="D118" s="124" t="s">
        <v>81</v>
      </c>
      <c r="E118" s="125" t="s">
        <v>131</v>
      </c>
      <c r="F118" s="126" t="s">
        <v>132</v>
      </c>
      <c r="G118" s="127" t="s">
        <v>124</v>
      </c>
      <c r="H118" s="128">
        <v>15</v>
      </c>
      <c r="I118" s="129"/>
      <c r="J118" s="130">
        <f>ROUND(I118*H118,2)</f>
        <v>0</v>
      </c>
      <c r="K118" s="126" t="s">
        <v>85</v>
      </c>
      <c r="L118" s="23"/>
      <c r="M118" s="131" t="s">
        <v>6</v>
      </c>
      <c r="N118" s="132" t="s">
        <v>26</v>
      </c>
      <c r="O118" s="29"/>
      <c r="P118" s="133">
        <f>O118*H118</f>
        <v>0</v>
      </c>
      <c r="Q118" s="133">
        <v>1.2999999999999999E-4</v>
      </c>
      <c r="R118" s="133">
        <f>Q118*H118</f>
        <v>1.9499999999999999E-3</v>
      </c>
      <c r="S118" s="133">
        <v>0</v>
      </c>
      <c r="T118" s="134">
        <f>S118*H118</f>
        <v>0</v>
      </c>
      <c r="U118" s="20"/>
      <c r="V118" s="20"/>
      <c r="W118" s="20"/>
      <c r="X118" s="20"/>
      <c r="Y118" s="20"/>
      <c r="Z118" s="20"/>
      <c r="AA118" s="20"/>
      <c r="AB118" s="20"/>
      <c r="AC118" s="20"/>
      <c r="AD118" s="20"/>
      <c r="AE118" s="20"/>
      <c r="AR118" s="135" t="s">
        <v>86</v>
      </c>
      <c r="AT118" s="135" t="s">
        <v>81</v>
      </c>
      <c r="AU118" s="135" t="s">
        <v>42</v>
      </c>
      <c r="AY118" s="11" t="s">
        <v>78</v>
      </c>
      <c r="BE118" s="136">
        <f>IF(N118="základní",J118,0)</f>
        <v>0</v>
      </c>
      <c r="BF118" s="136">
        <f>IF(N118="snížená",J118,0)</f>
        <v>0</v>
      </c>
      <c r="BG118" s="136">
        <f>IF(N118="zákl. přenesená",J118,0)</f>
        <v>0</v>
      </c>
      <c r="BH118" s="136">
        <f>IF(N118="sníž. přenesená",J118,0)</f>
        <v>0</v>
      </c>
      <c r="BI118" s="136">
        <f>IF(N118="nulová",J118,0)</f>
        <v>0</v>
      </c>
      <c r="BJ118" s="11" t="s">
        <v>41</v>
      </c>
      <c r="BK118" s="136">
        <f>ROUND(I118*H118,2)</f>
        <v>0</v>
      </c>
      <c r="BL118" s="11" t="s">
        <v>86</v>
      </c>
      <c r="BM118" s="135" t="s">
        <v>133</v>
      </c>
    </row>
    <row r="119" spans="1:65" s="2" customFormat="1" ht="48.75" x14ac:dyDescent="0.2">
      <c r="A119" s="20"/>
      <c r="B119" s="21"/>
      <c r="C119" s="22"/>
      <c r="D119" s="139" t="s">
        <v>96</v>
      </c>
      <c r="E119" s="22"/>
      <c r="F119" s="160" t="s">
        <v>134</v>
      </c>
      <c r="G119" s="22"/>
      <c r="H119" s="22"/>
      <c r="I119" s="47"/>
      <c r="J119" s="22"/>
      <c r="K119" s="22"/>
      <c r="L119" s="23"/>
      <c r="M119" s="161"/>
      <c r="N119" s="162"/>
      <c r="O119" s="29"/>
      <c r="P119" s="29"/>
      <c r="Q119" s="29"/>
      <c r="R119" s="29"/>
      <c r="S119" s="29"/>
      <c r="T119" s="30"/>
      <c r="U119" s="20"/>
      <c r="V119" s="20"/>
      <c r="W119" s="20"/>
      <c r="X119" s="20"/>
      <c r="Y119" s="20"/>
      <c r="Z119" s="20"/>
      <c r="AA119" s="20"/>
      <c r="AB119" s="20"/>
      <c r="AC119" s="20"/>
      <c r="AD119" s="20"/>
      <c r="AE119" s="20"/>
      <c r="AT119" s="11" t="s">
        <v>96</v>
      </c>
      <c r="AU119" s="11" t="s">
        <v>42</v>
      </c>
    </row>
    <row r="120" spans="1:65" s="2" customFormat="1" ht="24" customHeight="1" x14ac:dyDescent="0.2">
      <c r="A120" s="20"/>
      <c r="B120" s="21"/>
      <c r="C120" s="124" t="s">
        <v>102</v>
      </c>
      <c r="D120" s="124" t="s">
        <v>81</v>
      </c>
      <c r="E120" s="125" t="s">
        <v>135</v>
      </c>
      <c r="F120" s="126" t="s">
        <v>136</v>
      </c>
      <c r="G120" s="127" t="s">
        <v>124</v>
      </c>
      <c r="H120" s="128">
        <v>24.102</v>
      </c>
      <c r="I120" s="129"/>
      <c r="J120" s="130">
        <f>ROUND(I120*H120,2)</f>
        <v>0</v>
      </c>
      <c r="K120" s="126" t="s">
        <v>85</v>
      </c>
      <c r="L120" s="23"/>
      <c r="M120" s="131" t="s">
        <v>6</v>
      </c>
      <c r="N120" s="132" t="s">
        <v>26</v>
      </c>
      <c r="O120" s="29"/>
      <c r="P120" s="133">
        <f>O120*H120</f>
        <v>0</v>
      </c>
      <c r="Q120" s="133">
        <v>4.0000000000000003E-5</v>
      </c>
      <c r="R120" s="133">
        <f>Q120*H120</f>
        <v>9.6408000000000008E-4</v>
      </c>
      <c r="S120" s="133">
        <v>0</v>
      </c>
      <c r="T120" s="134">
        <f>S120*H120</f>
        <v>0</v>
      </c>
      <c r="U120" s="20"/>
      <c r="V120" s="20"/>
      <c r="W120" s="20"/>
      <c r="X120" s="20"/>
      <c r="Y120" s="20"/>
      <c r="Z120" s="20"/>
      <c r="AA120" s="20"/>
      <c r="AB120" s="20"/>
      <c r="AC120" s="20"/>
      <c r="AD120" s="20"/>
      <c r="AE120" s="20"/>
      <c r="AR120" s="135" t="s">
        <v>86</v>
      </c>
      <c r="AT120" s="135" t="s">
        <v>81</v>
      </c>
      <c r="AU120" s="135" t="s">
        <v>42</v>
      </c>
      <c r="AY120" s="11" t="s">
        <v>78</v>
      </c>
      <c r="BE120" s="136">
        <f>IF(N120="základní",J120,0)</f>
        <v>0</v>
      </c>
      <c r="BF120" s="136">
        <f>IF(N120="snížená",J120,0)</f>
        <v>0</v>
      </c>
      <c r="BG120" s="136">
        <f>IF(N120="zákl. přenesená",J120,0)</f>
        <v>0</v>
      </c>
      <c r="BH120" s="136">
        <f>IF(N120="sníž. přenesená",J120,0)</f>
        <v>0</v>
      </c>
      <c r="BI120" s="136">
        <f>IF(N120="nulová",J120,0)</f>
        <v>0</v>
      </c>
      <c r="BJ120" s="11" t="s">
        <v>41</v>
      </c>
      <c r="BK120" s="136">
        <f>ROUND(I120*H120,2)</f>
        <v>0</v>
      </c>
      <c r="BL120" s="11" t="s">
        <v>86</v>
      </c>
      <c r="BM120" s="135" t="s">
        <v>137</v>
      </c>
    </row>
    <row r="121" spans="1:65" s="2" customFormat="1" ht="165.75" x14ac:dyDescent="0.2">
      <c r="A121" s="20"/>
      <c r="B121" s="21"/>
      <c r="C121" s="22"/>
      <c r="D121" s="139" t="s">
        <v>96</v>
      </c>
      <c r="E121" s="22"/>
      <c r="F121" s="160" t="s">
        <v>138</v>
      </c>
      <c r="G121" s="22"/>
      <c r="H121" s="22"/>
      <c r="I121" s="47"/>
      <c r="J121" s="22"/>
      <c r="K121" s="22"/>
      <c r="L121" s="23"/>
      <c r="M121" s="161"/>
      <c r="N121" s="162"/>
      <c r="O121" s="29"/>
      <c r="P121" s="29"/>
      <c r="Q121" s="29"/>
      <c r="R121" s="29"/>
      <c r="S121" s="29"/>
      <c r="T121" s="30"/>
      <c r="U121" s="20"/>
      <c r="V121" s="20"/>
      <c r="W121" s="20"/>
      <c r="X121" s="20"/>
      <c r="Y121" s="20"/>
      <c r="Z121" s="20"/>
      <c r="AA121" s="20"/>
      <c r="AB121" s="20"/>
      <c r="AC121" s="20"/>
      <c r="AD121" s="20"/>
      <c r="AE121" s="20"/>
      <c r="AT121" s="11" t="s">
        <v>96</v>
      </c>
      <c r="AU121" s="11" t="s">
        <v>42</v>
      </c>
    </row>
    <row r="122" spans="1:65" s="8" customFormat="1" ht="11.25" x14ac:dyDescent="0.2">
      <c r="B122" s="137"/>
      <c r="C122" s="138"/>
      <c r="D122" s="139" t="s">
        <v>88</v>
      </c>
      <c r="E122" s="140" t="s">
        <v>6</v>
      </c>
      <c r="F122" s="141" t="s">
        <v>139</v>
      </c>
      <c r="G122" s="138"/>
      <c r="H122" s="142">
        <v>28.382000000000001</v>
      </c>
      <c r="I122" s="143"/>
      <c r="J122" s="138"/>
      <c r="K122" s="138"/>
      <c r="L122" s="144"/>
      <c r="M122" s="145"/>
      <c r="N122" s="146"/>
      <c r="O122" s="146"/>
      <c r="P122" s="146"/>
      <c r="Q122" s="146"/>
      <c r="R122" s="146"/>
      <c r="S122" s="146"/>
      <c r="T122" s="147"/>
      <c r="AT122" s="148" t="s">
        <v>88</v>
      </c>
      <c r="AU122" s="148" t="s">
        <v>42</v>
      </c>
      <c r="AV122" s="8" t="s">
        <v>42</v>
      </c>
      <c r="AW122" s="8" t="s">
        <v>18</v>
      </c>
      <c r="AX122" s="8" t="s">
        <v>39</v>
      </c>
      <c r="AY122" s="148" t="s">
        <v>78</v>
      </c>
    </row>
    <row r="123" spans="1:65" s="8" customFormat="1" ht="11.25" x14ac:dyDescent="0.2">
      <c r="B123" s="137"/>
      <c r="C123" s="138"/>
      <c r="D123" s="139" t="s">
        <v>88</v>
      </c>
      <c r="E123" s="140" t="s">
        <v>6</v>
      </c>
      <c r="F123" s="141" t="s">
        <v>140</v>
      </c>
      <c r="G123" s="138"/>
      <c r="H123" s="142">
        <v>-4.28</v>
      </c>
      <c r="I123" s="143"/>
      <c r="J123" s="138"/>
      <c r="K123" s="138"/>
      <c r="L123" s="144"/>
      <c r="M123" s="145"/>
      <c r="N123" s="146"/>
      <c r="O123" s="146"/>
      <c r="P123" s="146"/>
      <c r="Q123" s="146"/>
      <c r="R123" s="146"/>
      <c r="S123" s="146"/>
      <c r="T123" s="147"/>
      <c r="AT123" s="148" t="s">
        <v>88</v>
      </c>
      <c r="AU123" s="148" t="s">
        <v>42</v>
      </c>
      <c r="AV123" s="8" t="s">
        <v>42</v>
      </c>
      <c r="AW123" s="8" t="s">
        <v>18</v>
      </c>
      <c r="AX123" s="8" t="s">
        <v>39</v>
      </c>
      <c r="AY123" s="148" t="s">
        <v>78</v>
      </c>
    </row>
    <row r="124" spans="1:65" s="9" customFormat="1" ht="11.25" x14ac:dyDescent="0.2">
      <c r="B124" s="149"/>
      <c r="C124" s="150"/>
      <c r="D124" s="139" t="s">
        <v>88</v>
      </c>
      <c r="E124" s="151" t="s">
        <v>6</v>
      </c>
      <c r="F124" s="152" t="s">
        <v>113</v>
      </c>
      <c r="G124" s="150"/>
      <c r="H124" s="153">
        <v>24.102</v>
      </c>
      <c r="I124" s="154"/>
      <c r="J124" s="150"/>
      <c r="K124" s="150"/>
      <c r="L124" s="155"/>
      <c r="M124" s="156"/>
      <c r="N124" s="157"/>
      <c r="O124" s="157"/>
      <c r="P124" s="157"/>
      <c r="Q124" s="157"/>
      <c r="R124" s="157"/>
      <c r="S124" s="157"/>
      <c r="T124" s="158"/>
      <c r="AT124" s="159" t="s">
        <v>88</v>
      </c>
      <c r="AU124" s="159" t="s">
        <v>42</v>
      </c>
      <c r="AV124" s="9" t="s">
        <v>86</v>
      </c>
      <c r="AW124" s="9" t="s">
        <v>18</v>
      </c>
      <c r="AX124" s="9" t="s">
        <v>41</v>
      </c>
      <c r="AY124" s="159" t="s">
        <v>78</v>
      </c>
    </row>
    <row r="125" spans="1:65" s="2" customFormat="1" ht="24" customHeight="1" x14ac:dyDescent="0.2">
      <c r="A125" s="20"/>
      <c r="B125" s="21"/>
      <c r="C125" s="124" t="s">
        <v>128</v>
      </c>
      <c r="D125" s="124" t="s">
        <v>81</v>
      </c>
      <c r="E125" s="125" t="s">
        <v>141</v>
      </c>
      <c r="F125" s="126" t="s">
        <v>142</v>
      </c>
      <c r="G125" s="127" t="s">
        <v>84</v>
      </c>
      <c r="H125" s="128">
        <v>0.15</v>
      </c>
      <c r="I125" s="129"/>
      <c r="J125" s="130">
        <f>ROUND(I125*H125,2)</f>
        <v>0</v>
      </c>
      <c r="K125" s="126" t="s">
        <v>85</v>
      </c>
      <c r="L125" s="23"/>
      <c r="M125" s="131" t="s">
        <v>6</v>
      </c>
      <c r="N125" s="132" t="s">
        <v>26</v>
      </c>
      <c r="O125" s="29"/>
      <c r="P125" s="133">
        <f>O125*H125</f>
        <v>0</v>
      </c>
      <c r="Q125" s="133">
        <v>0</v>
      </c>
      <c r="R125" s="133">
        <f>Q125*H125</f>
        <v>0</v>
      </c>
      <c r="S125" s="133">
        <v>1.8</v>
      </c>
      <c r="T125" s="134">
        <f>S125*H125</f>
        <v>0.27</v>
      </c>
      <c r="U125" s="20"/>
      <c r="V125" s="20"/>
      <c r="W125" s="20"/>
      <c r="X125" s="20"/>
      <c r="Y125" s="20"/>
      <c r="Z125" s="20"/>
      <c r="AA125" s="20"/>
      <c r="AB125" s="20"/>
      <c r="AC125" s="20"/>
      <c r="AD125" s="20"/>
      <c r="AE125" s="20"/>
      <c r="AR125" s="135" t="s">
        <v>86</v>
      </c>
      <c r="AT125" s="135" t="s">
        <v>81</v>
      </c>
      <c r="AU125" s="135" t="s">
        <v>42</v>
      </c>
      <c r="AY125" s="11" t="s">
        <v>78</v>
      </c>
      <c r="BE125" s="136">
        <f>IF(N125="základní",J125,0)</f>
        <v>0</v>
      </c>
      <c r="BF125" s="136">
        <f>IF(N125="snížená",J125,0)</f>
        <v>0</v>
      </c>
      <c r="BG125" s="136">
        <f>IF(N125="zákl. přenesená",J125,0)</f>
        <v>0</v>
      </c>
      <c r="BH125" s="136">
        <f>IF(N125="sníž. přenesená",J125,0)</f>
        <v>0</v>
      </c>
      <c r="BI125" s="136">
        <f>IF(N125="nulová",J125,0)</f>
        <v>0</v>
      </c>
      <c r="BJ125" s="11" t="s">
        <v>41</v>
      </c>
      <c r="BK125" s="136">
        <f>ROUND(I125*H125,2)</f>
        <v>0</v>
      </c>
      <c r="BL125" s="11" t="s">
        <v>86</v>
      </c>
      <c r="BM125" s="135" t="s">
        <v>143</v>
      </c>
    </row>
    <row r="126" spans="1:65" s="8" customFormat="1" ht="11.25" x14ac:dyDescent="0.2">
      <c r="B126" s="137"/>
      <c r="C126" s="138"/>
      <c r="D126" s="139" t="s">
        <v>88</v>
      </c>
      <c r="E126" s="140" t="s">
        <v>6</v>
      </c>
      <c r="F126" s="141" t="s">
        <v>144</v>
      </c>
      <c r="G126" s="138"/>
      <c r="H126" s="142">
        <v>0.15</v>
      </c>
      <c r="I126" s="143"/>
      <c r="J126" s="138"/>
      <c r="K126" s="138"/>
      <c r="L126" s="144"/>
      <c r="M126" s="145"/>
      <c r="N126" s="146"/>
      <c r="O126" s="146"/>
      <c r="P126" s="146"/>
      <c r="Q126" s="146"/>
      <c r="R126" s="146"/>
      <c r="S126" s="146"/>
      <c r="T126" s="147"/>
      <c r="AT126" s="148" t="s">
        <v>88</v>
      </c>
      <c r="AU126" s="148" t="s">
        <v>42</v>
      </c>
      <c r="AV126" s="8" t="s">
        <v>42</v>
      </c>
      <c r="AW126" s="8" t="s">
        <v>18</v>
      </c>
      <c r="AX126" s="8" t="s">
        <v>41</v>
      </c>
      <c r="AY126" s="148" t="s">
        <v>78</v>
      </c>
    </row>
    <row r="127" spans="1:65" s="2" customFormat="1" ht="24" customHeight="1" x14ac:dyDescent="0.2">
      <c r="A127" s="20"/>
      <c r="B127" s="21"/>
      <c r="C127" s="124" t="s">
        <v>145</v>
      </c>
      <c r="D127" s="124" t="s">
        <v>81</v>
      </c>
      <c r="E127" s="125" t="s">
        <v>146</v>
      </c>
      <c r="F127" s="126" t="s">
        <v>147</v>
      </c>
      <c r="G127" s="127" t="s">
        <v>117</v>
      </c>
      <c r="H127" s="128">
        <v>1.8</v>
      </c>
      <c r="I127" s="129"/>
      <c r="J127" s="130">
        <f>ROUND(I127*H127,2)</f>
        <v>0</v>
      </c>
      <c r="K127" s="126" t="s">
        <v>85</v>
      </c>
      <c r="L127" s="23"/>
      <c r="M127" s="131" t="s">
        <v>6</v>
      </c>
      <c r="N127" s="132" t="s">
        <v>26</v>
      </c>
      <c r="O127" s="29"/>
      <c r="P127" s="133">
        <f>O127*H127</f>
        <v>0</v>
      </c>
      <c r="Q127" s="133">
        <v>0</v>
      </c>
      <c r="R127" s="133">
        <f>Q127*H127</f>
        <v>0</v>
      </c>
      <c r="S127" s="133">
        <v>8.1000000000000003E-2</v>
      </c>
      <c r="T127" s="134">
        <f>S127*H127</f>
        <v>0.14580000000000001</v>
      </c>
      <c r="U127" s="20"/>
      <c r="V127" s="20"/>
      <c r="W127" s="20"/>
      <c r="X127" s="20"/>
      <c r="Y127" s="20"/>
      <c r="Z127" s="20"/>
      <c r="AA127" s="20"/>
      <c r="AB127" s="20"/>
      <c r="AC127" s="20"/>
      <c r="AD127" s="20"/>
      <c r="AE127" s="20"/>
      <c r="AR127" s="135" t="s">
        <v>86</v>
      </c>
      <c r="AT127" s="135" t="s">
        <v>81</v>
      </c>
      <c r="AU127" s="135" t="s">
        <v>42</v>
      </c>
      <c r="AY127" s="11" t="s">
        <v>78</v>
      </c>
      <c r="BE127" s="136">
        <f>IF(N127="základní",J127,0)</f>
        <v>0</v>
      </c>
      <c r="BF127" s="136">
        <f>IF(N127="snížená",J127,0)</f>
        <v>0</v>
      </c>
      <c r="BG127" s="136">
        <f>IF(N127="zákl. přenesená",J127,0)</f>
        <v>0</v>
      </c>
      <c r="BH127" s="136">
        <f>IF(N127="sníž. přenesená",J127,0)</f>
        <v>0</v>
      </c>
      <c r="BI127" s="136">
        <f>IF(N127="nulová",J127,0)</f>
        <v>0</v>
      </c>
      <c r="BJ127" s="11" t="s">
        <v>41</v>
      </c>
      <c r="BK127" s="136">
        <f>ROUND(I127*H127,2)</f>
        <v>0</v>
      </c>
      <c r="BL127" s="11" t="s">
        <v>86</v>
      </c>
      <c r="BM127" s="135" t="s">
        <v>148</v>
      </c>
    </row>
    <row r="128" spans="1:65" s="8" customFormat="1" ht="11.25" x14ac:dyDescent="0.2">
      <c r="B128" s="137"/>
      <c r="C128" s="138"/>
      <c r="D128" s="139" t="s">
        <v>88</v>
      </c>
      <c r="E128" s="140" t="s">
        <v>6</v>
      </c>
      <c r="F128" s="141" t="s">
        <v>149</v>
      </c>
      <c r="G128" s="138"/>
      <c r="H128" s="142">
        <v>1.8</v>
      </c>
      <c r="I128" s="143"/>
      <c r="J128" s="138"/>
      <c r="K128" s="138"/>
      <c r="L128" s="144"/>
      <c r="M128" s="145"/>
      <c r="N128" s="146"/>
      <c r="O128" s="146"/>
      <c r="P128" s="146"/>
      <c r="Q128" s="146"/>
      <c r="R128" s="146"/>
      <c r="S128" s="146"/>
      <c r="T128" s="147"/>
      <c r="AT128" s="148" t="s">
        <v>88</v>
      </c>
      <c r="AU128" s="148" t="s">
        <v>42</v>
      </c>
      <c r="AV128" s="8" t="s">
        <v>42</v>
      </c>
      <c r="AW128" s="8" t="s">
        <v>18</v>
      </c>
      <c r="AX128" s="8" t="s">
        <v>41</v>
      </c>
      <c r="AY128" s="148" t="s">
        <v>78</v>
      </c>
    </row>
    <row r="129" spans="1:65" s="2" customFormat="1" ht="24" customHeight="1" x14ac:dyDescent="0.2">
      <c r="A129" s="20"/>
      <c r="B129" s="21"/>
      <c r="C129" s="124" t="s">
        <v>150</v>
      </c>
      <c r="D129" s="124" t="s">
        <v>81</v>
      </c>
      <c r="E129" s="125" t="s">
        <v>151</v>
      </c>
      <c r="F129" s="126" t="s">
        <v>152</v>
      </c>
      <c r="G129" s="127" t="s">
        <v>117</v>
      </c>
      <c r="H129" s="128">
        <v>2.5</v>
      </c>
      <c r="I129" s="129"/>
      <c r="J129" s="130">
        <f>ROUND(I129*H129,2)</f>
        <v>0</v>
      </c>
      <c r="K129" s="126" t="s">
        <v>85</v>
      </c>
      <c r="L129" s="23"/>
      <c r="M129" s="131" t="s">
        <v>6</v>
      </c>
      <c r="N129" s="132" t="s">
        <v>26</v>
      </c>
      <c r="O129" s="29"/>
      <c r="P129" s="133">
        <f>O129*H129</f>
        <v>0</v>
      </c>
      <c r="Q129" s="133">
        <v>1.08E-3</v>
      </c>
      <c r="R129" s="133">
        <f>Q129*H129</f>
        <v>2.7000000000000001E-3</v>
      </c>
      <c r="S129" s="133">
        <v>5.2999999999999999E-2</v>
      </c>
      <c r="T129" s="134">
        <f>S129*H129</f>
        <v>0.13250000000000001</v>
      </c>
      <c r="U129" s="20"/>
      <c r="V129" s="20"/>
      <c r="W129" s="20"/>
      <c r="X129" s="20"/>
      <c r="Y129" s="20"/>
      <c r="Z129" s="20"/>
      <c r="AA129" s="20"/>
      <c r="AB129" s="20"/>
      <c r="AC129" s="20"/>
      <c r="AD129" s="20"/>
      <c r="AE129" s="20"/>
      <c r="AR129" s="135" t="s">
        <v>86</v>
      </c>
      <c r="AT129" s="135" t="s">
        <v>81</v>
      </c>
      <c r="AU129" s="135" t="s">
        <v>42</v>
      </c>
      <c r="AY129" s="11" t="s">
        <v>78</v>
      </c>
      <c r="BE129" s="136">
        <f>IF(N129="základní",J129,0)</f>
        <v>0</v>
      </c>
      <c r="BF129" s="136">
        <f>IF(N129="snížená",J129,0)</f>
        <v>0</v>
      </c>
      <c r="BG129" s="136">
        <f>IF(N129="zákl. přenesená",J129,0)</f>
        <v>0</v>
      </c>
      <c r="BH129" s="136">
        <f>IF(N129="sníž. přenesená",J129,0)</f>
        <v>0</v>
      </c>
      <c r="BI129" s="136">
        <f>IF(N129="nulová",J129,0)</f>
        <v>0</v>
      </c>
      <c r="BJ129" s="11" t="s">
        <v>41</v>
      </c>
      <c r="BK129" s="136">
        <f>ROUND(I129*H129,2)</f>
        <v>0</v>
      </c>
      <c r="BL129" s="11" t="s">
        <v>86</v>
      </c>
      <c r="BM129" s="135" t="s">
        <v>153</v>
      </c>
    </row>
    <row r="130" spans="1:65" s="2" customFormat="1" ht="48.75" x14ac:dyDescent="0.2">
      <c r="A130" s="20"/>
      <c r="B130" s="21"/>
      <c r="C130" s="22"/>
      <c r="D130" s="139" t="s">
        <v>96</v>
      </c>
      <c r="E130" s="22"/>
      <c r="F130" s="160" t="s">
        <v>154</v>
      </c>
      <c r="G130" s="22"/>
      <c r="H130" s="22"/>
      <c r="I130" s="47"/>
      <c r="J130" s="22"/>
      <c r="K130" s="22"/>
      <c r="L130" s="23"/>
      <c r="M130" s="161"/>
      <c r="N130" s="162"/>
      <c r="O130" s="29"/>
      <c r="P130" s="29"/>
      <c r="Q130" s="29"/>
      <c r="R130" s="29"/>
      <c r="S130" s="29"/>
      <c r="T130" s="30"/>
      <c r="U130" s="20"/>
      <c r="V130" s="20"/>
      <c r="W130" s="20"/>
      <c r="X130" s="20"/>
      <c r="Y130" s="20"/>
      <c r="Z130" s="20"/>
      <c r="AA130" s="20"/>
      <c r="AB130" s="20"/>
      <c r="AC130" s="20"/>
      <c r="AD130" s="20"/>
      <c r="AE130" s="20"/>
      <c r="AT130" s="11" t="s">
        <v>96</v>
      </c>
      <c r="AU130" s="11" t="s">
        <v>42</v>
      </c>
    </row>
    <row r="131" spans="1:65" s="8" customFormat="1" ht="11.25" x14ac:dyDescent="0.2">
      <c r="B131" s="137"/>
      <c r="C131" s="138"/>
      <c r="D131" s="139" t="s">
        <v>88</v>
      </c>
      <c r="E131" s="140" t="s">
        <v>6</v>
      </c>
      <c r="F131" s="141" t="s">
        <v>155</v>
      </c>
      <c r="G131" s="138"/>
      <c r="H131" s="142">
        <v>2.5</v>
      </c>
      <c r="I131" s="143"/>
      <c r="J131" s="138"/>
      <c r="K131" s="138"/>
      <c r="L131" s="144"/>
      <c r="M131" s="145"/>
      <c r="N131" s="146"/>
      <c r="O131" s="146"/>
      <c r="P131" s="146"/>
      <c r="Q131" s="146"/>
      <c r="R131" s="146"/>
      <c r="S131" s="146"/>
      <c r="T131" s="147"/>
      <c r="AT131" s="148" t="s">
        <v>88</v>
      </c>
      <c r="AU131" s="148" t="s">
        <v>42</v>
      </c>
      <c r="AV131" s="8" t="s">
        <v>42</v>
      </c>
      <c r="AW131" s="8" t="s">
        <v>18</v>
      </c>
      <c r="AX131" s="8" t="s">
        <v>41</v>
      </c>
      <c r="AY131" s="148" t="s">
        <v>78</v>
      </c>
    </row>
    <row r="132" spans="1:65" s="7" customFormat="1" ht="22.9" customHeight="1" x14ac:dyDescent="0.2">
      <c r="B132" s="108"/>
      <c r="C132" s="109"/>
      <c r="D132" s="110" t="s">
        <v>38</v>
      </c>
      <c r="E132" s="122" t="s">
        <v>156</v>
      </c>
      <c r="F132" s="122" t="s">
        <v>157</v>
      </c>
      <c r="G132" s="109"/>
      <c r="H132" s="109"/>
      <c r="I132" s="112"/>
      <c r="J132" s="123">
        <f>BK132</f>
        <v>0</v>
      </c>
      <c r="K132" s="109"/>
      <c r="L132" s="114"/>
      <c r="M132" s="115"/>
      <c r="N132" s="116"/>
      <c r="O132" s="116"/>
      <c r="P132" s="117">
        <f>SUM(P133:P141)</f>
        <v>0</v>
      </c>
      <c r="Q132" s="116"/>
      <c r="R132" s="117">
        <f>SUM(R133:R141)</f>
        <v>0</v>
      </c>
      <c r="S132" s="116"/>
      <c r="T132" s="118">
        <f>SUM(T133:T141)</f>
        <v>0</v>
      </c>
      <c r="AR132" s="119" t="s">
        <v>41</v>
      </c>
      <c r="AT132" s="120" t="s">
        <v>38</v>
      </c>
      <c r="AU132" s="120" t="s">
        <v>41</v>
      </c>
      <c r="AY132" s="119" t="s">
        <v>78</v>
      </c>
      <c r="BK132" s="121">
        <f>SUM(BK133:BK141)</f>
        <v>0</v>
      </c>
    </row>
    <row r="133" spans="1:65" s="2" customFormat="1" ht="24" customHeight="1" x14ac:dyDescent="0.2">
      <c r="A133" s="20"/>
      <c r="B133" s="21"/>
      <c r="C133" s="124" t="s">
        <v>158</v>
      </c>
      <c r="D133" s="124" t="s">
        <v>81</v>
      </c>
      <c r="E133" s="125" t="s">
        <v>159</v>
      </c>
      <c r="F133" s="126" t="s">
        <v>160</v>
      </c>
      <c r="G133" s="127" t="s">
        <v>94</v>
      </c>
      <c r="H133" s="128">
        <v>0.57799999999999996</v>
      </c>
      <c r="I133" s="129"/>
      <c r="J133" s="130">
        <f>ROUND(I133*H133,2)</f>
        <v>0</v>
      </c>
      <c r="K133" s="126" t="s">
        <v>85</v>
      </c>
      <c r="L133" s="23"/>
      <c r="M133" s="131" t="s">
        <v>6</v>
      </c>
      <c r="N133" s="132" t="s">
        <v>26</v>
      </c>
      <c r="O133" s="29"/>
      <c r="P133" s="133">
        <f>O133*H133</f>
        <v>0</v>
      </c>
      <c r="Q133" s="133">
        <v>0</v>
      </c>
      <c r="R133" s="133">
        <f>Q133*H133</f>
        <v>0</v>
      </c>
      <c r="S133" s="133">
        <v>0</v>
      </c>
      <c r="T133" s="134">
        <f>S133*H133</f>
        <v>0</v>
      </c>
      <c r="U133" s="20"/>
      <c r="V133" s="20"/>
      <c r="W133" s="20"/>
      <c r="X133" s="20"/>
      <c r="Y133" s="20"/>
      <c r="Z133" s="20"/>
      <c r="AA133" s="20"/>
      <c r="AB133" s="20"/>
      <c r="AC133" s="20"/>
      <c r="AD133" s="20"/>
      <c r="AE133" s="20"/>
      <c r="AR133" s="135" t="s">
        <v>86</v>
      </c>
      <c r="AT133" s="135" t="s">
        <v>81</v>
      </c>
      <c r="AU133" s="135" t="s">
        <v>42</v>
      </c>
      <c r="AY133" s="11" t="s">
        <v>78</v>
      </c>
      <c r="BE133" s="136">
        <f>IF(N133="základní",J133,0)</f>
        <v>0</v>
      </c>
      <c r="BF133" s="136">
        <f>IF(N133="snížená",J133,0)</f>
        <v>0</v>
      </c>
      <c r="BG133" s="136">
        <f>IF(N133="zákl. přenesená",J133,0)</f>
        <v>0</v>
      </c>
      <c r="BH133" s="136">
        <f>IF(N133="sníž. přenesená",J133,0)</f>
        <v>0</v>
      </c>
      <c r="BI133" s="136">
        <f>IF(N133="nulová",J133,0)</f>
        <v>0</v>
      </c>
      <c r="BJ133" s="11" t="s">
        <v>41</v>
      </c>
      <c r="BK133" s="136">
        <f>ROUND(I133*H133,2)</f>
        <v>0</v>
      </c>
      <c r="BL133" s="11" t="s">
        <v>86</v>
      </c>
      <c r="BM133" s="135" t="s">
        <v>161</v>
      </c>
    </row>
    <row r="134" spans="1:65" s="2" customFormat="1" ht="107.25" x14ac:dyDescent="0.2">
      <c r="A134" s="20"/>
      <c r="B134" s="21"/>
      <c r="C134" s="22"/>
      <c r="D134" s="139" t="s">
        <v>96</v>
      </c>
      <c r="E134" s="22"/>
      <c r="F134" s="160" t="s">
        <v>162</v>
      </c>
      <c r="G134" s="22"/>
      <c r="H134" s="22"/>
      <c r="I134" s="47"/>
      <c r="J134" s="22"/>
      <c r="K134" s="22"/>
      <c r="L134" s="23"/>
      <c r="M134" s="161"/>
      <c r="N134" s="162"/>
      <c r="O134" s="29"/>
      <c r="P134" s="29"/>
      <c r="Q134" s="29"/>
      <c r="R134" s="29"/>
      <c r="S134" s="29"/>
      <c r="T134" s="30"/>
      <c r="U134" s="20"/>
      <c r="V134" s="20"/>
      <c r="W134" s="20"/>
      <c r="X134" s="20"/>
      <c r="Y134" s="20"/>
      <c r="Z134" s="20"/>
      <c r="AA134" s="20"/>
      <c r="AB134" s="20"/>
      <c r="AC134" s="20"/>
      <c r="AD134" s="20"/>
      <c r="AE134" s="20"/>
      <c r="AT134" s="11" t="s">
        <v>96</v>
      </c>
      <c r="AU134" s="11" t="s">
        <v>42</v>
      </c>
    </row>
    <row r="135" spans="1:65" s="2" customFormat="1" ht="16.5" customHeight="1" x14ac:dyDescent="0.2">
      <c r="A135" s="20"/>
      <c r="B135" s="21"/>
      <c r="C135" s="124" t="s">
        <v>163</v>
      </c>
      <c r="D135" s="124" t="s">
        <v>81</v>
      </c>
      <c r="E135" s="125" t="s">
        <v>164</v>
      </c>
      <c r="F135" s="126" t="s">
        <v>165</v>
      </c>
      <c r="G135" s="127" t="s">
        <v>94</v>
      </c>
      <c r="H135" s="128">
        <v>0.57799999999999996</v>
      </c>
      <c r="I135" s="129"/>
      <c r="J135" s="130">
        <f>ROUND(I135*H135,2)</f>
        <v>0</v>
      </c>
      <c r="K135" s="126" t="s">
        <v>85</v>
      </c>
      <c r="L135" s="23"/>
      <c r="M135" s="131" t="s">
        <v>6</v>
      </c>
      <c r="N135" s="132" t="s">
        <v>26</v>
      </c>
      <c r="O135" s="29"/>
      <c r="P135" s="133">
        <f>O135*H135</f>
        <v>0</v>
      </c>
      <c r="Q135" s="133">
        <v>0</v>
      </c>
      <c r="R135" s="133">
        <f>Q135*H135</f>
        <v>0</v>
      </c>
      <c r="S135" s="133">
        <v>0</v>
      </c>
      <c r="T135" s="134">
        <f>S135*H135</f>
        <v>0</v>
      </c>
      <c r="U135" s="20"/>
      <c r="V135" s="20"/>
      <c r="W135" s="20"/>
      <c r="X135" s="20"/>
      <c r="Y135" s="20"/>
      <c r="Z135" s="20"/>
      <c r="AA135" s="20"/>
      <c r="AB135" s="20"/>
      <c r="AC135" s="20"/>
      <c r="AD135" s="20"/>
      <c r="AE135" s="20"/>
      <c r="AR135" s="135" t="s">
        <v>86</v>
      </c>
      <c r="AT135" s="135" t="s">
        <v>81</v>
      </c>
      <c r="AU135" s="135" t="s">
        <v>42</v>
      </c>
      <c r="AY135" s="11" t="s">
        <v>78</v>
      </c>
      <c r="BE135" s="136">
        <f>IF(N135="základní",J135,0)</f>
        <v>0</v>
      </c>
      <c r="BF135" s="136">
        <f>IF(N135="snížená",J135,0)</f>
        <v>0</v>
      </c>
      <c r="BG135" s="136">
        <f>IF(N135="zákl. přenesená",J135,0)</f>
        <v>0</v>
      </c>
      <c r="BH135" s="136">
        <f>IF(N135="sníž. přenesená",J135,0)</f>
        <v>0</v>
      </c>
      <c r="BI135" s="136">
        <f>IF(N135="nulová",J135,0)</f>
        <v>0</v>
      </c>
      <c r="BJ135" s="11" t="s">
        <v>41</v>
      </c>
      <c r="BK135" s="136">
        <f>ROUND(I135*H135,2)</f>
        <v>0</v>
      </c>
      <c r="BL135" s="11" t="s">
        <v>86</v>
      </c>
      <c r="BM135" s="135" t="s">
        <v>166</v>
      </c>
    </row>
    <row r="136" spans="1:65" s="2" customFormat="1" ht="58.5" x14ac:dyDescent="0.2">
      <c r="A136" s="20"/>
      <c r="B136" s="21"/>
      <c r="C136" s="22"/>
      <c r="D136" s="139" t="s">
        <v>96</v>
      </c>
      <c r="E136" s="22"/>
      <c r="F136" s="160" t="s">
        <v>167</v>
      </c>
      <c r="G136" s="22"/>
      <c r="H136" s="22"/>
      <c r="I136" s="47"/>
      <c r="J136" s="22"/>
      <c r="K136" s="22"/>
      <c r="L136" s="23"/>
      <c r="M136" s="161"/>
      <c r="N136" s="162"/>
      <c r="O136" s="29"/>
      <c r="P136" s="29"/>
      <c r="Q136" s="29"/>
      <c r="R136" s="29"/>
      <c r="S136" s="29"/>
      <c r="T136" s="30"/>
      <c r="U136" s="20"/>
      <c r="V136" s="20"/>
      <c r="W136" s="20"/>
      <c r="X136" s="20"/>
      <c r="Y136" s="20"/>
      <c r="Z136" s="20"/>
      <c r="AA136" s="20"/>
      <c r="AB136" s="20"/>
      <c r="AC136" s="20"/>
      <c r="AD136" s="20"/>
      <c r="AE136" s="20"/>
      <c r="AT136" s="11" t="s">
        <v>96</v>
      </c>
      <c r="AU136" s="11" t="s">
        <v>42</v>
      </c>
    </row>
    <row r="137" spans="1:65" s="2" customFormat="1" ht="24" customHeight="1" x14ac:dyDescent="0.2">
      <c r="A137" s="20"/>
      <c r="B137" s="21"/>
      <c r="C137" s="124" t="s">
        <v>168</v>
      </c>
      <c r="D137" s="124" t="s">
        <v>81</v>
      </c>
      <c r="E137" s="125" t="s">
        <v>169</v>
      </c>
      <c r="F137" s="126" t="s">
        <v>170</v>
      </c>
      <c r="G137" s="127" t="s">
        <v>94</v>
      </c>
      <c r="H137" s="128">
        <v>5.202</v>
      </c>
      <c r="I137" s="129"/>
      <c r="J137" s="130">
        <f>ROUND(I137*H137,2)</f>
        <v>0</v>
      </c>
      <c r="K137" s="126" t="s">
        <v>85</v>
      </c>
      <c r="L137" s="23"/>
      <c r="M137" s="131" t="s">
        <v>6</v>
      </c>
      <c r="N137" s="132" t="s">
        <v>26</v>
      </c>
      <c r="O137" s="29"/>
      <c r="P137" s="133">
        <f>O137*H137</f>
        <v>0</v>
      </c>
      <c r="Q137" s="133">
        <v>0</v>
      </c>
      <c r="R137" s="133">
        <f>Q137*H137</f>
        <v>0</v>
      </c>
      <c r="S137" s="133">
        <v>0</v>
      </c>
      <c r="T137" s="134">
        <f>S137*H137</f>
        <v>0</v>
      </c>
      <c r="U137" s="20"/>
      <c r="V137" s="20"/>
      <c r="W137" s="20"/>
      <c r="X137" s="20"/>
      <c r="Y137" s="20"/>
      <c r="Z137" s="20"/>
      <c r="AA137" s="20"/>
      <c r="AB137" s="20"/>
      <c r="AC137" s="20"/>
      <c r="AD137" s="20"/>
      <c r="AE137" s="20"/>
      <c r="AR137" s="135" t="s">
        <v>86</v>
      </c>
      <c r="AT137" s="135" t="s">
        <v>81</v>
      </c>
      <c r="AU137" s="135" t="s">
        <v>42</v>
      </c>
      <c r="AY137" s="11" t="s">
        <v>78</v>
      </c>
      <c r="BE137" s="136">
        <f>IF(N137="základní",J137,0)</f>
        <v>0</v>
      </c>
      <c r="BF137" s="136">
        <f>IF(N137="snížená",J137,0)</f>
        <v>0</v>
      </c>
      <c r="BG137" s="136">
        <f>IF(N137="zákl. přenesená",J137,0)</f>
        <v>0</v>
      </c>
      <c r="BH137" s="136">
        <f>IF(N137="sníž. přenesená",J137,0)</f>
        <v>0</v>
      </c>
      <c r="BI137" s="136">
        <f>IF(N137="nulová",J137,0)</f>
        <v>0</v>
      </c>
      <c r="BJ137" s="11" t="s">
        <v>41</v>
      </c>
      <c r="BK137" s="136">
        <f>ROUND(I137*H137,2)</f>
        <v>0</v>
      </c>
      <c r="BL137" s="11" t="s">
        <v>86</v>
      </c>
      <c r="BM137" s="135" t="s">
        <v>171</v>
      </c>
    </row>
    <row r="138" spans="1:65" s="2" customFormat="1" ht="58.5" x14ac:dyDescent="0.2">
      <c r="A138" s="20"/>
      <c r="B138" s="21"/>
      <c r="C138" s="22"/>
      <c r="D138" s="139" t="s">
        <v>96</v>
      </c>
      <c r="E138" s="22"/>
      <c r="F138" s="160" t="s">
        <v>167</v>
      </c>
      <c r="G138" s="22"/>
      <c r="H138" s="22"/>
      <c r="I138" s="47"/>
      <c r="J138" s="22"/>
      <c r="K138" s="22"/>
      <c r="L138" s="23"/>
      <c r="M138" s="161"/>
      <c r="N138" s="162"/>
      <c r="O138" s="29"/>
      <c r="P138" s="29"/>
      <c r="Q138" s="29"/>
      <c r="R138" s="29"/>
      <c r="S138" s="29"/>
      <c r="T138" s="30"/>
      <c r="U138" s="20"/>
      <c r="V138" s="20"/>
      <c r="W138" s="20"/>
      <c r="X138" s="20"/>
      <c r="Y138" s="20"/>
      <c r="Z138" s="20"/>
      <c r="AA138" s="20"/>
      <c r="AB138" s="20"/>
      <c r="AC138" s="20"/>
      <c r="AD138" s="20"/>
      <c r="AE138" s="20"/>
      <c r="AT138" s="11" t="s">
        <v>96</v>
      </c>
      <c r="AU138" s="11" t="s">
        <v>42</v>
      </c>
    </row>
    <row r="139" spans="1:65" s="8" customFormat="1" ht="11.25" x14ac:dyDescent="0.2">
      <c r="B139" s="137"/>
      <c r="C139" s="138"/>
      <c r="D139" s="139" t="s">
        <v>88</v>
      </c>
      <c r="E139" s="140" t="s">
        <v>6</v>
      </c>
      <c r="F139" s="141" t="s">
        <v>172</v>
      </c>
      <c r="G139" s="138"/>
      <c r="H139" s="142">
        <v>5.202</v>
      </c>
      <c r="I139" s="143"/>
      <c r="J139" s="138"/>
      <c r="K139" s="138"/>
      <c r="L139" s="144"/>
      <c r="M139" s="145"/>
      <c r="N139" s="146"/>
      <c r="O139" s="146"/>
      <c r="P139" s="146"/>
      <c r="Q139" s="146"/>
      <c r="R139" s="146"/>
      <c r="S139" s="146"/>
      <c r="T139" s="147"/>
      <c r="AT139" s="148" t="s">
        <v>88</v>
      </c>
      <c r="AU139" s="148" t="s">
        <v>42</v>
      </c>
      <c r="AV139" s="8" t="s">
        <v>42</v>
      </c>
      <c r="AW139" s="8" t="s">
        <v>18</v>
      </c>
      <c r="AX139" s="8" t="s">
        <v>41</v>
      </c>
      <c r="AY139" s="148" t="s">
        <v>78</v>
      </c>
    </row>
    <row r="140" spans="1:65" s="2" customFormat="1" ht="24" customHeight="1" x14ac:dyDescent="0.2">
      <c r="A140" s="20"/>
      <c r="B140" s="21"/>
      <c r="C140" s="124" t="s">
        <v>2</v>
      </c>
      <c r="D140" s="124" t="s">
        <v>81</v>
      </c>
      <c r="E140" s="125" t="s">
        <v>173</v>
      </c>
      <c r="F140" s="126" t="s">
        <v>174</v>
      </c>
      <c r="G140" s="127" t="s">
        <v>94</v>
      </c>
      <c r="H140" s="128">
        <v>0.57799999999999996</v>
      </c>
      <c r="I140" s="129"/>
      <c r="J140" s="130">
        <f>ROUND(I140*H140,2)</f>
        <v>0</v>
      </c>
      <c r="K140" s="126" t="s">
        <v>85</v>
      </c>
      <c r="L140" s="23"/>
      <c r="M140" s="131" t="s">
        <v>6</v>
      </c>
      <c r="N140" s="132" t="s">
        <v>26</v>
      </c>
      <c r="O140" s="29"/>
      <c r="P140" s="133">
        <f>O140*H140</f>
        <v>0</v>
      </c>
      <c r="Q140" s="133">
        <v>0</v>
      </c>
      <c r="R140" s="133">
        <f>Q140*H140</f>
        <v>0</v>
      </c>
      <c r="S140" s="133">
        <v>0</v>
      </c>
      <c r="T140" s="134">
        <f>S140*H140</f>
        <v>0</v>
      </c>
      <c r="U140" s="20"/>
      <c r="V140" s="20"/>
      <c r="W140" s="20"/>
      <c r="X140" s="20"/>
      <c r="Y140" s="20"/>
      <c r="Z140" s="20"/>
      <c r="AA140" s="20"/>
      <c r="AB140" s="20"/>
      <c r="AC140" s="20"/>
      <c r="AD140" s="20"/>
      <c r="AE140" s="20"/>
      <c r="AR140" s="135" t="s">
        <v>86</v>
      </c>
      <c r="AT140" s="135" t="s">
        <v>81</v>
      </c>
      <c r="AU140" s="135" t="s">
        <v>42</v>
      </c>
      <c r="AY140" s="11" t="s">
        <v>78</v>
      </c>
      <c r="BE140" s="136">
        <f>IF(N140="základní",J140,0)</f>
        <v>0</v>
      </c>
      <c r="BF140" s="136">
        <f>IF(N140="snížená",J140,0)</f>
        <v>0</v>
      </c>
      <c r="BG140" s="136">
        <f>IF(N140="zákl. přenesená",J140,0)</f>
        <v>0</v>
      </c>
      <c r="BH140" s="136">
        <f>IF(N140="sníž. přenesená",J140,0)</f>
        <v>0</v>
      </c>
      <c r="BI140" s="136">
        <f>IF(N140="nulová",J140,0)</f>
        <v>0</v>
      </c>
      <c r="BJ140" s="11" t="s">
        <v>41</v>
      </c>
      <c r="BK140" s="136">
        <f>ROUND(I140*H140,2)</f>
        <v>0</v>
      </c>
      <c r="BL140" s="11" t="s">
        <v>86</v>
      </c>
      <c r="BM140" s="135" t="s">
        <v>175</v>
      </c>
    </row>
    <row r="141" spans="1:65" s="2" customFormat="1" ht="58.5" x14ac:dyDescent="0.2">
      <c r="A141" s="20"/>
      <c r="B141" s="21"/>
      <c r="C141" s="22"/>
      <c r="D141" s="139" t="s">
        <v>96</v>
      </c>
      <c r="E141" s="22"/>
      <c r="F141" s="160" t="s">
        <v>176</v>
      </c>
      <c r="G141" s="22"/>
      <c r="H141" s="22"/>
      <c r="I141" s="47"/>
      <c r="J141" s="22"/>
      <c r="K141" s="22"/>
      <c r="L141" s="23"/>
      <c r="M141" s="161"/>
      <c r="N141" s="162"/>
      <c r="O141" s="29"/>
      <c r="P141" s="29"/>
      <c r="Q141" s="29"/>
      <c r="R141" s="29"/>
      <c r="S141" s="29"/>
      <c r="T141" s="30"/>
      <c r="U141" s="20"/>
      <c r="V141" s="20"/>
      <c r="W141" s="20"/>
      <c r="X141" s="20"/>
      <c r="Y141" s="20"/>
      <c r="Z141" s="20"/>
      <c r="AA141" s="20"/>
      <c r="AB141" s="20"/>
      <c r="AC141" s="20"/>
      <c r="AD141" s="20"/>
      <c r="AE141" s="20"/>
      <c r="AT141" s="11" t="s">
        <v>96</v>
      </c>
      <c r="AU141" s="11" t="s">
        <v>42</v>
      </c>
    </row>
    <row r="142" spans="1:65" s="7" customFormat="1" ht="22.9" customHeight="1" x14ac:dyDescent="0.2">
      <c r="B142" s="108"/>
      <c r="C142" s="109"/>
      <c r="D142" s="110" t="s">
        <v>38</v>
      </c>
      <c r="E142" s="122" t="s">
        <v>177</v>
      </c>
      <c r="F142" s="122" t="s">
        <v>178</v>
      </c>
      <c r="G142" s="109"/>
      <c r="H142" s="109"/>
      <c r="I142" s="112"/>
      <c r="J142" s="123">
        <f>BK142</f>
        <v>0</v>
      </c>
      <c r="K142" s="109"/>
      <c r="L142" s="114"/>
      <c r="M142" s="115"/>
      <c r="N142" s="116"/>
      <c r="O142" s="116"/>
      <c r="P142" s="117">
        <f>SUM(P143:P144)</f>
        <v>0</v>
      </c>
      <c r="Q142" s="116"/>
      <c r="R142" s="117">
        <f>SUM(R143:R144)</f>
        <v>0</v>
      </c>
      <c r="S142" s="116"/>
      <c r="T142" s="118">
        <f>SUM(T143:T144)</f>
        <v>0</v>
      </c>
      <c r="AR142" s="119" t="s">
        <v>41</v>
      </c>
      <c r="AT142" s="120" t="s">
        <v>38</v>
      </c>
      <c r="AU142" s="120" t="s">
        <v>41</v>
      </c>
      <c r="AY142" s="119" t="s">
        <v>78</v>
      </c>
      <c r="BK142" s="121">
        <f>SUM(BK143:BK144)</f>
        <v>0</v>
      </c>
    </row>
    <row r="143" spans="1:65" s="2" customFormat="1" ht="24" customHeight="1" x14ac:dyDescent="0.2">
      <c r="A143" s="20"/>
      <c r="B143" s="21"/>
      <c r="C143" s="124" t="s">
        <v>179</v>
      </c>
      <c r="D143" s="124" t="s">
        <v>81</v>
      </c>
      <c r="E143" s="125" t="s">
        <v>180</v>
      </c>
      <c r="F143" s="126" t="s">
        <v>181</v>
      </c>
      <c r="G143" s="127" t="s">
        <v>94</v>
      </c>
      <c r="H143" s="128">
        <v>1.23</v>
      </c>
      <c r="I143" s="129"/>
      <c r="J143" s="130">
        <f>ROUND(I143*H143,2)</f>
        <v>0</v>
      </c>
      <c r="K143" s="126" t="s">
        <v>85</v>
      </c>
      <c r="L143" s="23"/>
      <c r="M143" s="131" t="s">
        <v>6</v>
      </c>
      <c r="N143" s="132" t="s">
        <v>26</v>
      </c>
      <c r="O143" s="29"/>
      <c r="P143" s="133">
        <f>O143*H143</f>
        <v>0</v>
      </c>
      <c r="Q143" s="133">
        <v>0</v>
      </c>
      <c r="R143" s="133">
        <f>Q143*H143</f>
        <v>0</v>
      </c>
      <c r="S143" s="133">
        <v>0</v>
      </c>
      <c r="T143" s="134">
        <f>S143*H143</f>
        <v>0</v>
      </c>
      <c r="U143" s="20"/>
      <c r="V143" s="20"/>
      <c r="W143" s="20"/>
      <c r="X143" s="20"/>
      <c r="Y143" s="20"/>
      <c r="Z143" s="20"/>
      <c r="AA143" s="20"/>
      <c r="AB143" s="20"/>
      <c r="AC143" s="20"/>
      <c r="AD143" s="20"/>
      <c r="AE143" s="20"/>
      <c r="AR143" s="135" t="s">
        <v>86</v>
      </c>
      <c r="AT143" s="135" t="s">
        <v>81</v>
      </c>
      <c r="AU143" s="135" t="s">
        <v>42</v>
      </c>
      <c r="AY143" s="11" t="s">
        <v>78</v>
      </c>
      <c r="BE143" s="136">
        <f>IF(N143="základní",J143,0)</f>
        <v>0</v>
      </c>
      <c r="BF143" s="136">
        <f>IF(N143="snížená",J143,0)</f>
        <v>0</v>
      </c>
      <c r="BG143" s="136">
        <f>IF(N143="zákl. přenesená",J143,0)</f>
        <v>0</v>
      </c>
      <c r="BH143" s="136">
        <f>IF(N143="sníž. přenesená",J143,0)</f>
        <v>0</v>
      </c>
      <c r="BI143" s="136">
        <f>IF(N143="nulová",J143,0)</f>
        <v>0</v>
      </c>
      <c r="BJ143" s="11" t="s">
        <v>41</v>
      </c>
      <c r="BK143" s="136">
        <f>ROUND(I143*H143,2)</f>
        <v>0</v>
      </c>
      <c r="BL143" s="11" t="s">
        <v>86</v>
      </c>
      <c r="BM143" s="135" t="s">
        <v>182</v>
      </c>
    </row>
    <row r="144" spans="1:65" s="2" customFormat="1" ht="58.5" x14ac:dyDescent="0.2">
      <c r="A144" s="20"/>
      <c r="B144" s="21"/>
      <c r="C144" s="22"/>
      <c r="D144" s="139" t="s">
        <v>96</v>
      </c>
      <c r="E144" s="22"/>
      <c r="F144" s="160" t="s">
        <v>183</v>
      </c>
      <c r="G144" s="22"/>
      <c r="H144" s="22"/>
      <c r="I144" s="47"/>
      <c r="J144" s="22"/>
      <c r="K144" s="22"/>
      <c r="L144" s="23"/>
      <c r="M144" s="161"/>
      <c r="N144" s="162"/>
      <c r="O144" s="29"/>
      <c r="P144" s="29"/>
      <c r="Q144" s="29"/>
      <c r="R144" s="29"/>
      <c r="S144" s="29"/>
      <c r="T144" s="30"/>
      <c r="U144" s="20"/>
      <c r="V144" s="20"/>
      <c r="W144" s="20"/>
      <c r="X144" s="20"/>
      <c r="Y144" s="20"/>
      <c r="Z144" s="20"/>
      <c r="AA144" s="20"/>
      <c r="AB144" s="20"/>
      <c r="AC144" s="20"/>
      <c r="AD144" s="20"/>
      <c r="AE144" s="20"/>
      <c r="AT144" s="11" t="s">
        <v>96</v>
      </c>
      <c r="AU144" s="11" t="s">
        <v>42</v>
      </c>
    </row>
    <row r="145" spans="1:65" s="7" customFormat="1" ht="25.9" customHeight="1" x14ac:dyDescent="0.2">
      <c r="B145" s="108"/>
      <c r="C145" s="109"/>
      <c r="D145" s="110" t="s">
        <v>38</v>
      </c>
      <c r="E145" s="111" t="s">
        <v>184</v>
      </c>
      <c r="F145" s="111" t="s">
        <v>185</v>
      </c>
      <c r="G145" s="109"/>
      <c r="H145" s="109"/>
      <c r="I145" s="112"/>
      <c r="J145" s="113">
        <f>BK145</f>
        <v>0</v>
      </c>
      <c r="K145" s="109"/>
      <c r="L145" s="114"/>
      <c r="M145" s="115"/>
      <c r="N145" s="116"/>
      <c r="O145" s="116"/>
      <c r="P145" s="117">
        <f>P146+P150</f>
        <v>0</v>
      </c>
      <c r="Q145" s="116"/>
      <c r="R145" s="117">
        <f>R146+R150</f>
        <v>0.18504438000000001</v>
      </c>
      <c r="S145" s="116"/>
      <c r="T145" s="118">
        <f>T146+T150</f>
        <v>3.0027219999999997E-2</v>
      </c>
      <c r="AR145" s="119" t="s">
        <v>42</v>
      </c>
      <c r="AT145" s="120" t="s">
        <v>38</v>
      </c>
      <c r="AU145" s="120" t="s">
        <v>39</v>
      </c>
      <c r="AY145" s="119" t="s">
        <v>78</v>
      </c>
      <c r="BK145" s="121">
        <f>BK146+BK150</f>
        <v>0</v>
      </c>
    </row>
    <row r="146" spans="1:65" s="7" customFormat="1" ht="22.9" customHeight="1" x14ac:dyDescent="0.2">
      <c r="B146" s="108"/>
      <c r="C146" s="109"/>
      <c r="D146" s="110" t="s">
        <v>38</v>
      </c>
      <c r="E146" s="122" t="s">
        <v>186</v>
      </c>
      <c r="F146" s="122" t="s">
        <v>187</v>
      </c>
      <c r="G146" s="109"/>
      <c r="H146" s="109"/>
      <c r="I146" s="112"/>
      <c r="J146" s="123">
        <f>BK146</f>
        <v>0</v>
      </c>
      <c r="K146" s="109"/>
      <c r="L146" s="114"/>
      <c r="M146" s="115"/>
      <c r="N146" s="116"/>
      <c r="O146" s="116"/>
      <c r="P146" s="117">
        <f>SUM(P147:P149)</f>
        <v>0</v>
      </c>
      <c r="Q146" s="116"/>
      <c r="R146" s="117">
        <f>SUM(R147:R149)</f>
        <v>4.0719999999999999E-2</v>
      </c>
      <c r="S146" s="116"/>
      <c r="T146" s="118">
        <f>SUM(T147:T149)</f>
        <v>0</v>
      </c>
      <c r="AR146" s="119" t="s">
        <v>42</v>
      </c>
      <c r="AT146" s="120" t="s">
        <v>38</v>
      </c>
      <c r="AU146" s="120" t="s">
        <v>41</v>
      </c>
      <c r="AY146" s="119" t="s">
        <v>78</v>
      </c>
      <c r="BK146" s="121">
        <f>SUM(BK147:BK149)</f>
        <v>0</v>
      </c>
    </row>
    <row r="147" spans="1:65" s="2" customFormat="1" ht="24" customHeight="1" x14ac:dyDescent="0.2">
      <c r="A147" s="20"/>
      <c r="B147" s="21"/>
      <c r="C147" s="124" t="s">
        <v>188</v>
      </c>
      <c r="D147" s="124" t="s">
        <v>81</v>
      </c>
      <c r="E147" s="125" t="s">
        <v>189</v>
      </c>
      <c r="F147" s="126" t="s">
        <v>190</v>
      </c>
      <c r="G147" s="127" t="s">
        <v>124</v>
      </c>
      <c r="H147" s="128">
        <v>8</v>
      </c>
      <c r="I147" s="129"/>
      <c r="J147" s="130">
        <f>ROUND(I147*H147,2)</f>
        <v>0</v>
      </c>
      <c r="K147" s="126" t="s">
        <v>118</v>
      </c>
      <c r="L147" s="23"/>
      <c r="M147" s="131" t="s">
        <v>6</v>
      </c>
      <c r="N147" s="132" t="s">
        <v>26</v>
      </c>
      <c r="O147" s="29"/>
      <c r="P147" s="133">
        <f>O147*H147</f>
        <v>0</v>
      </c>
      <c r="Q147" s="133">
        <v>5.0899999999999999E-3</v>
      </c>
      <c r="R147" s="133">
        <f>Q147*H147</f>
        <v>4.0719999999999999E-2</v>
      </c>
      <c r="S147" s="133">
        <v>0</v>
      </c>
      <c r="T147" s="134">
        <f>S147*H147</f>
        <v>0</v>
      </c>
      <c r="U147" s="20"/>
      <c r="V147" s="20"/>
      <c r="W147" s="20"/>
      <c r="X147" s="20"/>
      <c r="Y147" s="20"/>
      <c r="Z147" s="20"/>
      <c r="AA147" s="20"/>
      <c r="AB147" s="20"/>
      <c r="AC147" s="20"/>
      <c r="AD147" s="20"/>
      <c r="AE147" s="20"/>
      <c r="AR147" s="135" t="s">
        <v>179</v>
      </c>
      <c r="AT147" s="135" t="s">
        <v>81</v>
      </c>
      <c r="AU147" s="135" t="s">
        <v>42</v>
      </c>
      <c r="AY147" s="11" t="s">
        <v>78</v>
      </c>
      <c r="BE147" s="136">
        <f>IF(N147="základní",J147,0)</f>
        <v>0</v>
      </c>
      <c r="BF147" s="136">
        <f>IF(N147="snížená",J147,0)</f>
        <v>0</v>
      </c>
      <c r="BG147" s="136">
        <f>IF(N147="zákl. přenesená",J147,0)</f>
        <v>0</v>
      </c>
      <c r="BH147" s="136">
        <f>IF(N147="sníž. přenesená",J147,0)</f>
        <v>0</v>
      </c>
      <c r="BI147" s="136">
        <f>IF(N147="nulová",J147,0)</f>
        <v>0</v>
      </c>
      <c r="BJ147" s="11" t="s">
        <v>41</v>
      </c>
      <c r="BK147" s="136">
        <f>ROUND(I147*H147,2)</f>
        <v>0</v>
      </c>
      <c r="BL147" s="11" t="s">
        <v>179</v>
      </c>
      <c r="BM147" s="135" t="s">
        <v>191</v>
      </c>
    </row>
    <row r="148" spans="1:65" s="2" customFormat="1" ht="24" customHeight="1" x14ac:dyDescent="0.2">
      <c r="A148" s="20"/>
      <c r="B148" s="21"/>
      <c r="C148" s="124" t="s">
        <v>192</v>
      </c>
      <c r="D148" s="124" t="s">
        <v>81</v>
      </c>
      <c r="E148" s="125" t="s">
        <v>193</v>
      </c>
      <c r="F148" s="126" t="s">
        <v>194</v>
      </c>
      <c r="G148" s="127" t="s">
        <v>94</v>
      </c>
      <c r="H148" s="128">
        <v>4.1000000000000002E-2</v>
      </c>
      <c r="I148" s="129"/>
      <c r="J148" s="130">
        <f>ROUND(I148*H148,2)</f>
        <v>0</v>
      </c>
      <c r="K148" s="126" t="s">
        <v>85</v>
      </c>
      <c r="L148" s="23"/>
      <c r="M148" s="131" t="s">
        <v>6</v>
      </c>
      <c r="N148" s="132" t="s">
        <v>26</v>
      </c>
      <c r="O148" s="29"/>
      <c r="P148" s="133">
        <f>O148*H148</f>
        <v>0</v>
      </c>
      <c r="Q148" s="133">
        <v>0</v>
      </c>
      <c r="R148" s="133">
        <f>Q148*H148</f>
        <v>0</v>
      </c>
      <c r="S148" s="133">
        <v>0</v>
      </c>
      <c r="T148" s="134">
        <f>S148*H148</f>
        <v>0</v>
      </c>
      <c r="U148" s="20"/>
      <c r="V148" s="20"/>
      <c r="W148" s="20"/>
      <c r="X148" s="20"/>
      <c r="Y148" s="20"/>
      <c r="Z148" s="20"/>
      <c r="AA148" s="20"/>
      <c r="AB148" s="20"/>
      <c r="AC148" s="20"/>
      <c r="AD148" s="20"/>
      <c r="AE148" s="20"/>
      <c r="AR148" s="135" t="s">
        <v>179</v>
      </c>
      <c r="AT148" s="135" t="s">
        <v>81</v>
      </c>
      <c r="AU148" s="135" t="s">
        <v>42</v>
      </c>
      <c r="AY148" s="11" t="s">
        <v>78</v>
      </c>
      <c r="BE148" s="136">
        <f>IF(N148="základní",J148,0)</f>
        <v>0</v>
      </c>
      <c r="BF148" s="136">
        <f>IF(N148="snížená",J148,0)</f>
        <v>0</v>
      </c>
      <c r="BG148" s="136">
        <f>IF(N148="zákl. přenesená",J148,0)</f>
        <v>0</v>
      </c>
      <c r="BH148" s="136">
        <f>IF(N148="sníž. přenesená",J148,0)</f>
        <v>0</v>
      </c>
      <c r="BI148" s="136">
        <f>IF(N148="nulová",J148,0)</f>
        <v>0</v>
      </c>
      <c r="BJ148" s="11" t="s">
        <v>41</v>
      </c>
      <c r="BK148" s="136">
        <f>ROUND(I148*H148,2)</f>
        <v>0</v>
      </c>
      <c r="BL148" s="11" t="s">
        <v>179</v>
      </c>
      <c r="BM148" s="135" t="s">
        <v>195</v>
      </c>
    </row>
    <row r="149" spans="1:65" s="2" customFormat="1" ht="78" x14ac:dyDescent="0.2">
      <c r="A149" s="20"/>
      <c r="B149" s="21"/>
      <c r="C149" s="22"/>
      <c r="D149" s="139" t="s">
        <v>96</v>
      </c>
      <c r="E149" s="22"/>
      <c r="F149" s="160" t="s">
        <v>196</v>
      </c>
      <c r="G149" s="22"/>
      <c r="H149" s="22"/>
      <c r="I149" s="47"/>
      <c r="J149" s="22"/>
      <c r="K149" s="22"/>
      <c r="L149" s="23"/>
      <c r="M149" s="161"/>
      <c r="N149" s="162"/>
      <c r="O149" s="29"/>
      <c r="P149" s="29"/>
      <c r="Q149" s="29"/>
      <c r="R149" s="29"/>
      <c r="S149" s="29"/>
      <c r="T149" s="30"/>
      <c r="U149" s="20"/>
      <c r="V149" s="20"/>
      <c r="W149" s="20"/>
      <c r="X149" s="20"/>
      <c r="Y149" s="20"/>
      <c r="Z149" s="20"/>
      <c r="AA149" s="20"/>
      <c r="AB149" s="20"/>
      <c r="AC149" s="20"/>
      <c r="AD149" s="20"/>
      <c r="AE149" s="20"/>
      <c r="AT149" s="11" t="s">
        <v>96</v>
      </c>
      <c r="AU149" s="11" t="s">
        <v>42</v>
      </c>
    </row>
    <row r="150" spans="1:65" s="7" customFormat="1" ht="22.9" customHeight="1" x14ac:dyDescent="0.2">
      <c r="B150" s="108"/>
      <c r="C150" s="109"/>
      <c r="D150" s="110" t="s">
        <v>38</v>
      </c>
      <c r="E150" s="122" t="s">
        <v>197</v>
      </c>
      <c r="F150" s="122" t="s">
        <v>198</v>
      </c>
      <c r="G150" s="109"/>
      <c r="H150" s="109"/>
      <c r="I150" s="112"/>
      <c r="J150" s="123">
        <f>BK150</f>
        <v>0</v>
      </c>
      <c r="K150" s="109"/>
      <c r="L150" s="114"/>
      <c r="M150" s="115"/>
      <c r="N150" s="116"/>
      <c r="O150" s="116"/>
      <c r="P150" s="117">
        <f>SUM(P151:P159)</f>
        <v>0</v>
      </c>
      <c r="Q150" s="116"/>
      <c r="R150" s="117">
        <f>SUM(R151:R159)</f>
        <v>0.14432438</v>
      </c>
      <c r="S150" s="116"/>
      <c r="T150" s="118">
        <f>SUM(T151:T159)</f>
        <v>3.0027219999999997E-2</v>
      </c>
      <c r="AR150" s="119" t="s">
        <v>42</v>
      </c>
      <c r="AT150" s="120" t="s">
        <v>38</v>
      </c>
      <c r="AU150" s="120" t="s">
        <v>41</v>
      </c>
      <c r="AY150" s="119" t="s">
        <v>78</v>
      </c>
      <c r="BK150" s="121">
        <f>SUM(BK151:BK159)</f>
        <v>0</v>
      </c>
    </row>
    <row r="151" spans="1:65" s="2" customFormat="1" ht="16.5" customHeight="1" x14ac:dyDescent="0.2">
      <c r="A151" s="20"/>
      <c r="B151" s="21"/>
      <c r="C151" s="124" t="s">
        <v>199</v>
      </c>
      <c r="D151" s="124" t="s">
        <v>81</v>
      </c>
      <c r="E151" s="125" t="s">
        <v>200</v>
      </c>
      <c r="F151" s="126" t="s">
        <v>201</v>
      </c>
      <c r="G151" s="127" t="s">
        <v>124</v>
      </c>
      <c r="H151" s="128">
        <v>96.861999999999995</v>
      </c>
      <c r="I151" s="129"/>
      <c r="J151" s="130">
        <f>ROUND(I151*H151,2)</f>
        <v>0</v>
      </c>
      <c r="K151" s="126" t="s">
        <v>85</v>
      </c>
      <c r="L151" s="23"/>
      <c r="M151" s="131" t="s">
        <v>6</v>
      </c>
      <c r="N151" s="132" t="s">
        <v>26</v>
      </c>
      <c r="O151" s="29"/>
      <c r="P151" s="133">
        <f>O151*H151</f>
        <v>0</v>
      </c>
      <c r="Q151" s="133">
        <v>1E-3</v>
      </c>
      <c r="R151" s="133">
        <f>Q151*H151</f>
        <v>9.6862000000000004E-2</v>
      </c>
      <c r="S151" s="133">
        <v>3.1E-4</v>
      </c>
      <c r="T151" s="134">
        <f>S151*H151</f>
        <v>3.0027219999999997E-2</v>
      </c>
      <c r="U151" s="20"/>
      <c r="V151" s="20"/>
      <c r="W151" s="20"/>
      <c r="X151" s="20"/>
      <c r="Y151" s="20"/>
      <c r="Z151" s="20"/>
      <c r="AA151" s="20"/>
      <c r="AB151" s="20"/>
      <c r="AC151" s="20"/>
      <c r="AD151" s="20"/>
      <c r="AE151" s="20"/>
      <c r="AR151" s="135" t="s">
        <v>179</v>
      </c>
      <c r="AT151" s="135" t="s">
        <v>81</v>
      </c>
      <c r="AU151" s="135" t="s">
        <v>42</v>
      </c>
      <c r="AY151" s="11" t="s">
        <v>78</v>
      </c>
      <c r="BE151" s="136">
        <f>IF(N151="základní",J151,0)</f>
        <v>0</v>
      </c>
      <c r="BF151" s="136">
        <f>IF(N151="snížená",J151,0)</f>
        <v>0</v>
      </c>
      <c r="BG151" s="136">
        <f>IF(N151="zákl. přenesená",J151,0)</f>
        <v>0</v>
      </c>
      <c r="BH151" s="136">
        <f>IF(N151="sníž. přenesená",J151,0)</f>
        <v>0</v>
      </c>
      <c r="BI151" s="136">
        <f>IF(N151="nulová",J151,0)</f>
        <v>0</v>
      </c>
      <c r="BJ151" s="11" t="s">
        <v>41</v>
      </c>
      <c r="BK151" s="136">
        <f>ROUND(I151*H151,2)</f>
        <v>0</v>
      </c>
      <c r="BL151" s="11" t="s">
        <v>179</v>
      </c>
      <c r="BM151" s="135" t="s">
        <v>202</v>
      </c>
    </row>
    <row r="152" spans="1:65" s="2" customFormat="1" ht="29.25" x14ac:dyDescent="0.2">
      <c r="A152" s="20"/>
      <c r="B152" s="21"/>
      <c r="C152" s="22"/>
      <c r="D152" s="139" t="s">
        <v>96</v>
      </c>
      <c r="E152" s="22"/>
      <c r="F152" s="160" t="s">
        <v>203</v>
      </c>
      <c r="G152" s="22"/>
      <c r="H152" s="22"/>
      <c r="I152" s="47"/>
      <c r="J152" s="22"/>
      <c r="K152" s="22"/>
      <c r="L152" s="23"/>
      <c r="M152" s="161"/>
      <c r="N152" s="162"/>
      <c r="O152" s="29"/>
      <c r="P152" s="29"/>
      <c r="Q152" s="29"/>
      <c r="R152" s="29"/>
      <c r="S152" s="29"/>
      <c r="T152" s="30"/>
      <c r="U152" s="20"/>
      <c r="V152" s="20"/>
      <c r="W152" s="20"/>
      <c r="X152" s="20"/>
      <c r="Y152" s="20"/>
      <c r="Z152" s="20"/>
      <c r="AA152" s="20"/>
      <c r="AB152" s="20"/>
      <c r="AC152" s="20"/>
      <c r="AD152" s="20"/>
      <c r="AE152" s="20"/>
      <c r="AT152" s="11" t="s">
        <v>96</v>
      </c>
      <c r="AU152" s="11" t="s">
        <v>42</v>
      </c>
    </row>
    <row r="153" spans="1:65" s="8" customFormat="1" ht="11.25" x14ac:dyDescent="0.2">
      <c r="B153" s="137"/>
      <c r="C153" s="138"/>
      <c r="D153" s="139" t="s">
        <v>88</v>
      </c>
      <c r="E153" s="140" t="s">
        <v>6</v>
      </c>
      <c r="F153" s="141" t="s">
        <v>204</v>
      </c>
      <c r="G153" s="138"/>
      <c r="H153" s="142">
        <v>72.760000000000005</v>
      </c>
      <c r="I153" s="143"/>
      <c r="J153" s="138"/>
      <c r="K153" s="138"/>
      <c r="L153" s="144"/>
      <c r="M153" s="145"/>
      <c r="N153" s="146"/>
      <c r="O153" s="146"/>
      <c r="P153" s="146"/>
      <c r="Q153" s="146"/>
      <c r="R153" s="146"/>
      <c r="S153" s="146"/>
      <c r="T153" s="147"/>
      <c r="AT153" s="148" t="s">
        <v>88</v>
      </c>
      <c r="AU153" s="148" t="s">
        <v>42</v>
      </c>
      <c r="AV153" s="8" t="s">
        <v>42</v>
      </c>
      <c r="AW153" s="8" t="s">
        <v>18</v>
      </c>
      <c r="AX153" s="8" t="s">
        <v>39</v>
      </c>
      <c r="AY153" s="148" t="s">
        <v>78</v>
      </c>
    </row>
    <row r="154" spans="1:65" s="8" customFormat="1" ht="11.25" x14ac:dyDescent="0.2">
      <c r="B154" s="137"/>
      <c r="C154" s="138"/>
      <c r="D154" s="139" t="s">
        <v>88</v>
      </c>
      <c r="E154" s="140" t="s">
        <v>6</v>
      </c>
      <c r="F154" s="141" t="s">
        <v>139</v>
      </c>
      <c r="G154" s="138"/>
      <c r="H154" s="142">
        <v>28.382000000000001</v>
      </c>
      <c r="I154" s="143"/>
      <c r="J154" s="138"/>
      <c r="K154" s="138"/>
      <c r="L154" s="144"/>
      <c r="M154" s="145"/>
      <c r="N154" s="146"/>
      <c r="O154" s="146"/>
      <c r="P154" s="146"/>
      <c r="Q154" s="146"/>
      <c r="R154" s="146"/>
      <c r="S154" s="146"/>
      <c r="T154" s="147"/>
      <c r="AT154" s="148" t="s">
        <v>88</v>
      </c>
      <c r="AU154" s="148" t="s">
        <v>42</v>
      </c>
      <c r="AV154" s="8" t="s">
        <v>42</v>
      </c>
      <c r="AW154" s="8" t="s">
        <v>18</v>
      </c>
      <c r="AX154" s="8" t="s">
        <v>39</v>
      </c>
      <c r="AY154" s="148" t="s">
        <v>78</v>
      </c>
    </row>
    <row r="155" spans="1:65" s="8" customFormat="1" ht="11.25" x14ac:dyDescent="0.2">
      <c r="B155" s="137"/>
      <c r="C155" s="138"/>
      <c r="D155" s="139" t="s">
        <v>88</v>
      </c>
      <c r="E155" s="140" t="s">
        <v>6</v>
      </c>
      <c r="F155" s="141" t="s">
        <v>140</v>
      </c>
      <c r="G155" s="138"/>
      <c r="H155" s="142">
        <v>-4.28</v>
      </c>
      <c r="I155" s="143"/>
      <c r="J155" s="138"/>
      <c r="K155" s="138"/>
      <c r="L155" s="144"/>
      <c r="M155" s="145"/>
      <c r="N155" s="146"/>
      <c r="O155" s="146"/>
      <c r="P155" s="146"/>
      <c r="Q155" s="146"/>
      <c r="R155" s="146"/>
      <c r="S155" s="146"/>
      <c r="T155" s="147"/>
      <c r="AT155" s="148" t="s">
        <v>88</v>
      </c>
      <c r="AU155" s="148" t="s">
        <v>42</v>
      </c>
      <c r="AV155" s="8" t="s">
        <v>42</v>
      </c>
      <c r="AW155" s="8" t="s">
        <v>18</v>
      </c>
      <c r="AX155" s="8" t="s">
        <v>39</v>
      </c>
      <c r="AY155" s="148" t="s">
        <v>78</v>
      </c>
    </row>
    <row r="156" spans="1:65" s="9" customFormat="1" ht="11.25" x14ac:dyDescent="0.2">
      <c r="B156" s="149"/>
      <c r="C156" s="150"/>
      <c r="D156" s="139" t="s">
        <v>88</v>
      </c>
      <c r="E156" s="151" t="s">
        <v>6</v>
      </c>
      <c r="F156" s="152" t="s">
        <v>205</v>
      </c>
      <c r="G156" s="150"/>
      <c r="H156" s="153">
        <v>96.861999999999995</v>
      </c>
      <c r="I156" s="154"/>
      <c r="J156" s="150"/>
      <c r="K156" s="150"/>
      <c r="L156" s="155"/>
      <c r="M156" s="156"/>
      <c r="N156" s="157"/>
      <c r="O156" s="157"/>
      <c r="P156" s="157"/>
      <c r="Q156" s="157"/>
      <c r="R156" s="157"/>
      <c r="S156" s="157"/>
      <c r="T156" s="158"/>
      <c r="AT156" s="159" t="s">
        <v>88</v>
      </c>
      <c r="AU156" s="159" t="s">
        <v>42</v>
      </c>
      <c r="AV156" s="9" t="s">
        <v>86</v>
      </c>
      <c r="AW156" s="9" t="s">
        <v>18</v>
      </c>
      <c r="AX156" s="9" t="s">
        <v>41</v>
      </c>
      <c r="AY156" s="159" t="s">
        <v>78</v>
      </c>
    </row>
    <row r="157" spans="1:65" s="2" customFormat="1" ht="16.5" customHeight="1" x14ac:dyDescent="0.2">
      <c r="A157" s="20"/>
      <c r="B157" s="21"/>
      <c r="C157" s="124" t="s">
        <v>206</v>
      </c>
      <c r="D157" s="124" t="s">
        <v>81</v>
      </c>
      <c r="E157" s="125" t="s">
        <v>207</v>
      </c>
      <c r="F157" s="126" t="s">
        <v>208</v>
      </c>
      <c r="G157" s="127" t="s">
        <v>124</v>
      </c>
      <c r="H157" s="128">
        <v>96.861999999999995</v>
      </c>
      <c r="I157" s="129"/>
      <c r="J157" s="130">
        <f>ROUND(I157*H157,2)</f>
        <v>0</v>
      </c>
      <c r="K157" s="126" t="s">
        <v>85</v>
      </c>
      <c r="L157" s="23"/>
      <c r="M157" s="131" t="s">
        <v>6</v>
      </c>
      <c r="N157" s="132" t="s">
        <v>26</v>
      </c>
      <c r="O157" s="29"/>
      <c r="P157" s="133">
        <f>O157*H157</f>
        <v>0</v>
      </c>
      <c r="Q157" s="133">
        <v>0</v>
      </c>
      <c r="R157" s="133">
        <f>Q157*H157</f>
        <v>0</v>
      </c>
      <c r="S157" s="133">
        <v>0</v>
      </c>
      <c r="T157" s="134">
        <f>S157*H157</f>
        <v>0</v>
      </c>
      <c r="U157" s="20"/>
      <c r="V157" s="20"/>
      <c r="W157" s="20"/>
      <c r="X157" s="20"/>
      <c r="Y157" s="20"/>
      <c r="Z157" s="20"/>
      <c r="AA157" s="20"/>
      <c r="AB157" s="20"/>
      <c r="AC157" s="20"/>
      <c r="AD157" s="20"/>
      <c r="AE157" s="20"/>
      <c r="AR157" s="135" t="s">
        <v>179</v>
      </c>
      <c r="AT157" s="135" t="s">
        <v>81</v>
      </c>
      <c r="AU157" s="135" t="s">
        <v>42</v>
      </c>
      <c r="AY157" s="11" t="s">
        <v>78</v>
      </c>
      <c r="BE157" s="136">
        <f>IF(N157="základní",J157,0)</f>
        <v>0</v>
      </c>
      <c r="BF157" s="136">
        <f>IF(N157="snížená",J157,0)</f>
        <v>0</v>
      </c>
      <c r="BG157" s="136">
        <f>IF(N157="zákl. přenesená",J157,0)</f>
        <v>0</v>
      </c>
      <c r="BH157" s="136">
        <f>IF(N157="sníž. přenesená",J157,0)</f>
        <v>0</v>
      </c>
      <c r="BI157" s="136">
        <f>IF(N157="nulová",J157,0)</f>
        <v>0</v>
      </c>
      <c r="BJ157" s="11" t="s">
        <v>41</v>
      </c>
      <c r="BK157" s="136">
        <f>ROUND(I157*H157,2)</f>
        <v>0</v>
      </c>
      <c r="BL157" s="11" t="s">
        <v>179</v>
      </c>
      <c r="BM157" s="135" t="s">
        <v>209</v>
      </c>
    </row>
    <row r="158" spans="1:65" s="2" customFormat="1" ht="16.5" customHeight="1" x14ac:dyDescent="0.2">
      <c r="A158" s="20"/>
      <c r="B158" s="21"/>
      <c r="C158" s="124" t="s">
        <v>1</v>
      </c>
      <c r="D158" s="124" t="s">
        <v>81</v>
      </c>
      <c r="E158" s="125" t="s">
        <v>210</v>
      </c>
      <c r="F158" s="126" t="s">
        <v>211</v>
      </c>
      <c r="G158" s="127" t="s">
        <v>124</v>
      </c>
      <c r="H158" s="128">
        <v>96.861999999999995</v>
      </c>
      <c r="I158" s="129"/>
      <c r="J158" s="130">
        <f>ROUND(I158*H158,2)</f>
        <v>0</v>
      </c>
      <c r="K158" s="126" t="s">
        <v>85</v>
      </c>
      <c r="L158" s="23"/>
      <c r="M158" s="131" t="s">
        <v>6</v>
      </c>
      <c r="N158" s="132" t="s">
        <v>26</v>
      </c>
      <c r="O158" s="29"/>
      <c r="P158" s="133">
        <f>O158*H158</f>
        <v>0</v>
      </c>
      <c r="Q158" s="133">
        <v>2.0000000000000001E-4</v>
      </c>
      <c r="R158" s="133">
        <f>Q158*H158</f>
        <v>1.9372400000000001E-2</v>
      </c>
      <c r="S158" s="133">
        <v>0</v>
      </c>
      <c r="T158" s="134">
        <f>S158*H158</f>
        <v>0</v>
      </c>
      <c r="U158" s="20"/>
      <c r="V158" s="20"/>
      <c r="W158" s="20"/>
      <c r="X158" s="20"/>
      <c r="Y158" s="20"/>
      <c r="Z158" s="20"/>
      <c r="AA158" s="20"/>
      <c r="AB158" s="20"/>
      <c r="AC158" s="20"/>
      <c r="AD158" s="20"/>
      <c r="AE158" s="20"/>
      <c r="AR158" s="135" t="s">
        <v>179</v>
      </c>
      <c r="AT158" s="135" t="s">
        <v>81</v>
      </c>
      <c r="AU158" s="135" t="s">
        <v>42</v>
      </c>
      <c r="AY158" s="11" t="s">
        <v>78</v>
      </c>
      <c r="BE158" s="136">
        <f>IF(N158="základní",J158,0)</f>
        <v>0</v>
      </c>
      <c r="BF158" s="136">
        <f>IF(N158="snížená",J158,0)</f>
        <v>0</v>
      </c>
      <c r="BG158" s="136">
        <f>IF(N158="zákl. přenesená",J158,0)</f>
        <v>0</v>
      </c>
      <c r="BH158" s="136">
        <f>IF(N158="sníž. přenesená",J158,0)</f>
        <v>0</v>
      </c>
      <c r="BI158" s="136">
        <f>IF(N158="nulová",J158,0)</f>
        <v>0</v>
      </c>
      <c r="BJ158" s="11" t="s">
        <v>41</v>
      </c>
      <c r="BK158" s="136">
        <f>ROUND(I158*H158,2)</f>
        <v>0</v>
      </c>
      <c r="BL158" s="11" t="s">
        <v>179</v>
      </c>
      <c r="BM158" s="135" t="s">
        <v>212</v>
      </c>
    </row>
    <row r="159" spans="1:65" s="2" customFormat="1" ht="24" customHeight="1" x14ac:dyDescent="0.2">
      <c r="A159" s="20"/>
      <c r="B159" s="21"/>
      <c r="C159" s="124" t="s">
        <v>213</v>
      </c>
      <c r="D159" s="124" t="s">
        <v>81</v>
      </c>
      <c r="E159" s="125" t="s">
        <v>214</v>
      </c>
      <c r="F159" s="126" t="s">
        <v>215</v>
      </c>
      <c r="G159" s="127" t="s">
        <v>124</v>
      </c>
      <c r="H159" s="128">
        <v>96.861999999999995</v>
      </c>
      <c r="I159" s="129"/>
      <c r="J159" s="130">
        <f>ROUND(I159*H159,2)</f>
        <v>0</v>
      </c>
      <c r="K159" s="126" t="s">
        <v>85</v>
      </c>
      <c r="L159" s="23"/>
      <c r="M159" s="173" t="s">
        <v>6</v>
      </c>
      <c r="N159" s="174" t="s">
        <v>26</v>
      </c>
      <c r="O159" s="175"/>
      <c r="P159" s="176">
        <f>O159*H159</f>
        <v>0</v>
      </c>
      <c r="Q159" s="176">
        <v>2.9E-4</v>
      </c>
      <c r="R159" s="176">
        <f>Q159*H159</f>
        <v>2.8089979999999997E-2</v>
      </c>
      <c r="S159" s="176">
        <v>0</v>
      </c>
      <c r="T159" s="177">
        <f>S159*H159</f>
        <v>0</v>
      </c>
      <c r="U159" s="20"/>
      <c r="V159" s="20"/>
      <c r="W159" s="20"/>
      <c r="X159" s="20"/>
      <c r="Y159" s="20"/>
      <c r="Z159" s="20"/>
      <c r="AA159" s="20"/>
      <c r="AB159" s="20"/>
      <c r="AC159" s="20"/>
      <c r="AD159" s="20"/>
      <c r="AE159" s="20"/>
      <c r="AR159" s="135" t="s">
        <v>179</v>
      </c>
      <c r="AT159" s="135" t="s">
        <v>81</v>
      </c>
      <c r="AU159" s="135" t="s">
        <v>42</v>
      </c>
      <c r="AY159" s="11" t="s">
        <v>78</v>
      </c>
      <c r="BE159" s="136">
        <f>IF(N159="základní",J159,0)</f>
        <v>0</v>
      </c>
      <c r="BF159" s="136">
        <f>IF(N159="snížená",J159,0)</f>
        <v>0</v>
      </c>
      <c r="BG159" s="136">
        <f>IF(N159="zákl. přenesená",J159,0)</f>
        <v>0</v>
      </c>
      <c r="BH159" s="136">
        <f>IF(N159="sníž. přenesená",J159,0)</f>
        <v>0</v>
      </c>
      <c r="BI159" s="136">
        <f>IF(N159="nulová",J159,0)</f>
        <v>0</v>
      </c>
      <c r="BJ159" s="11" t="s">
        <v>41</v>
      </c>
      <c r="BK159" s="136">
        <f>ROUND(I159*H159,2)</f>
        <v>0</v>
      </c>
      <c r="BL159" s="11" t="s">
        <v>179</v>
      </c>
      <c r="BM159" s="135" t="s">
        <v>216</v>
      </c>
    </row>
    <row r="160" spans="1:65" s="2" customFormat="1" ht="6.95" customHeight="1" x14ac:dyDescent="0.2">
      <c r="A160" s="20"/>
      <c r="B160" s="24"/>
      <c r="C160" s="25"/>
      <c r="D160" s="25"/>
      <c r="E160" s="25"/>
      <c r="F160" s="25"/>
      <c r="G160" s="25"/>
      <c r="H160" s="25"/>
      <c r="I160" s="74"/>
      <c r="J160" s="25"/>
      <c r="K160" s="25"/>
      <c r="L160" s="23"/>
      <c r="M160" s="20"/>
      <c r="O160" s="20"/>
      <c r="P160" s="20"/>
      <c r="Q160" s="20"/>
      <c r="R160" s="20"/>
      <c r="S160" s="20"/>
      <c r="T160" s="20"/>
      <c r="U160" s="20"/>
      <c r="V160" s="20"/>
      <c r="W160" s="20"/>
      <c r="X160" s="20"/>
      <c r="Y160" s="20"/>
      <c r="Z160" s="20"/>
      <c r="AA160" s="20"/>
      <c r="AB160" s="20"/>
      <c r="AC160" s="20"/>
      <c r="AD160" s="20"/>
      <c r="AE160" s="20"/>
    </row>
  </sheetData>
  <sheetProtection algorithmName="SHA-512" hashValue="DR0qbPgLj2FmSnlBNdChWDFn7KWDtZE3c2VFzH9hsuf7YEdwd+Ors0WS033NZ/sQs21JVMDbSynEj51nDB3rWQ==" saltValue="pXOqo9vV7gn8IRMOhQ3buzO/T9vTYqUs+DTQltBReuGFiyvFF2Ig4Dh65+WN+euDYVXxstI+hTur8ig6Xvsf7w==" spinCount="100000" sheet="1" objects="1" scenarios="1" formatColumns="0" formatRows="0" autoFilter="0"/>
  <autoFilter ref="C93:K159" xr:uid="{00000000-0009-0000-0000-000001000000}"/>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18"/>
  <sheetViews>
    <sheetView showGridLines="0" topLeftCell="A16" zoomScale="110" zoomScaleNormal="110" workbookViewId="0"/>
  </sheetViews>
  <sheetFormatPr defaultRowHeight="11.25" x14ac:dyDescent="0.2"/>
  <cols>
    <col min="1" max="1" width="8.33203125" style="178" customWidth="1"/>
    <col min="2" max="2" width="1.6640625" style="178" customWidth="1"/>
    <col min="3" max="4" width="5" style="178" customWidth="1"/>
    <col min="5" max="5" width="11.6640625" style="178" customWidth="1"/>
    <col min="6" max="6" width="9.1640625" style="178" customWidth="1"/>
    <col min="7" max="7" width="5" style="178" customWidth="1"/>
    <col min="8" max="8" width="77.83203125" style="178" customWidth="1"/>
    <col min="9" max="10" width="20" style="178" customWidth="1"/>
    <col min="11" max="11" width="1.6640625" style="178" customWidth="1"/>
  </cols>
  <sheetData>
    <row r="1" spans="2:11" s="1" customFormat="1" ht="37.5" customHeight="1" x14ac:dyDescent="0.2"/>
    <row r="2" spans="2:11" s="1" customFormat="1" ht="7.5" customHeight="1" x14ac:dyDescent="0.2">
      <c r="B2" s="179"/>
      <c r="C2" s="180"/>
      <c r="D2" s="180"/>
      <c r="E2" s="180"/>
      <c r="F2" s="180"/>
      <c r="G2" s="180"/>
      <c r="H2" s="180"/>
      <c r="I2" s="180"/>
      <c r="J2" s="180"/>
      <c r="K2" s="181"/>
    </row>
    <row r="3" spans="2:11" s="10" customFormat="1" ht="45" customHeight="1" x14ac:dyDescent="0.2">
      <c r="B3" s="182"/>
      <c r="C3" s="271" t="s">
        <v>217</v>
      </c>
      <c r="D3" s="271"/>
      <c r="E3" s="271"/>
      <c r="F3" s="271"/>
      <c r="G3" s="271"/>
      <c r="H3" s="271"/>
      <c r="I3" s="271"/>
      <c r="J3" s="271"/>
      <c r="K3" s="183"/>
    </row>
    <row r="4" spans="2:11" s="1" customFormat="1" ht="25.5" customHeight="1" x14ac:dyDescent="0.3">
      <c r="B4" s="184"/>
      <c r="C4" s="275" t="s">
        <v>218</v>
      </c>
      <c r="D4" s="275"/>
      <c r="E4" s="275"/>
      <c r="F4" s="275"/>
      <c r="G4" s="275"/>
      <c r="H4" s="275"/>
      <c r="I4" s="275"/>
      <c r="J4" s="275"/>
      <c r="K4" s="185"/>
    </row>
    <row r="5" spans="2:11" s="1" customFormat="1" ht="5.25" customHeight="1" x14ac:dyDescent="0.2">
      <c r="B5" s="184"/>
      <c r="C5" s="186"/>
      <c r="D5" s="186"/>
      <c r="E5" s="186"/>
      <c r="F5" s="186"/>
      <c r="G5" s="186"/>
      <c r="H5" s="186"/>
      <c r="I5" s="186"/>
      <c r="J5" s="186"/>
      <c r="K5" s="185"/>
    </row>
    <row r="6" spans="2:11" s="1" customFormat="1" ht="15" customHeight="1" x14ac:dyDescent="0.2">
      <c r="B6" s="184"/>
      <c r="C6" s="273" t="s">
        <v>219</v>
      </c>
      <c r="D6" s="273"/>
      <c r="E6" s="273"/>
      <c r="F6" s="273"/>
      <c r="G6" s="273"/>
      <c r="H6" s="273"/>
      <c r="I6" s="273"/>
      <c r="J6" s="273"/>
      <c r="K6" s="185"/>
    </row>
    <row r="7" spans="2:11" s="1" customFormat="1" ht="15" customHeight="1" x14ac:dyDescent="0.2">
      <c r="B7" s="188"/>
      <c r="C7" s="273" t="s">
        <v>220</v>
      </c>
      <c r="D7" s="273"/>
      <c r="E7" s="273"/>
      <c r="F7" s="273"/>
      <c r="G7" s="273"/>
      <c r="H7" s="273"/>
      <c r="I7" s="273"/>
      <c r="J7" s="273"/>
      <c r="K7" s="185"/>
    </row>
    <row r="8" spans="2:11" s="1" customFormat="1" ht="12.75" customHeight="1" x14ac:dyDescent="0.2">
      <c r="B8" s="188"/>
      <c r="C8" s="187"/>
      <c r="D8" s="187"/>
      <c r="E8" s="187"/>
      <c r="F8" s="187"/>
      <c r="G8" s="187"/>
      <c r="H8" s="187"/>
      <c r="I8" s="187"/>
      <c r="J8" s="187"/>
      <c r="K8" s="185"/>
    </row>
    <row r="9" spans="2:11" s="1" customFormat="1" ht="15" customHeight="1" x14ac:dyDescent="0.2">
      <c r="B9" s="188"/>
      <c r="C9" s="273" t="s">
        <v>221</v>
      </c>
      <c r="D9" s="273"/>
      <c r="E9" s="273"/>
      <c r="F9" s="273"/>
      <c r="G9" s="273"/>
      <c r="H9" s="273"/>
      <c r="I9" s="273"/>
      <c r="J9" s="273"/>
      <c r="K9" s="185"/>
    </row>
    <row r="10" spans="2:11" s="1" customFormat="1" ht="15" customHeight="1" x14ac:dyDescent="0.2">
      <c r="B10" s="188"/>
      <c r="C10" s="187"/>
      <c r="D10" s="273" t="s">
        <v>222</v>
      </c>
      <c r="E10" s="273"/>
      <c r="F10" s="273"/>
      <c r="G10" s="273"/>
      <c r="H10" s="273"/>
      <c r="I10" s="273"/>
      <c r="J10" s="273"/>
      <c r="K10" s="185"/>
    </row>
    <row r="11" spans="2:11" s="1" customFormat="1" ht="15" customHeight="1" x14ac:dyDescent="0.2">
      <c r="B11" s="188"/>
      <c r="C11" s="189"/>
      <c r="D11" s="273" t="s">
        <v>223</v>
      </c>
      <c r="E11" s="273"/>
      <c r="F11" s="273"/>
      <c r="G11" s="273"/>
      <c r="H11" s="273"/>
      <c r="I11" s="273"/>
      <c r="J11" s="273"/>
      <c r="K11" s="185"/>
    </row>
    <row r="12" spans="2:11" s="1" customFormat="1" ht="15" customHeight="1" x14ac:dyDescent="0.2">
      <c r="B12" s="188"/>
      <c r="C12" s="189"/>
      <c r="D12" s="187"/>
      <c r="E12" s="187"/>
      <c r="F12" s="187"/>
      <c r="G12" s="187"/>
      <c r="H12" s="187"/>
      <c r="I12" s="187"/>
      <c r="J12" s="187"/>
      <c r="K12" s="185"/>
    </row>
    <row r="13" spans="2:11" s="1" customFormat="1" ht="15" customHeight="1" x14ac:dyDescent="0.2">
      <c r="B13" s="188"/>
      <c r="C13" s="189"/>
      <c r="D13" s="190" t="s">
        <v>224</v>
      </c>
      <c r="E13" s="187"/>
      <c r="F13" s="187"/>
      <c r="G13" s="187"/>
      <c r="H13" s="187"/>
      <c r="I13" s="187"/>
      <c r="J13" s="187"/>
      <c r="K13" s="185"/>
    </row>
    <row r="14" spans="2:11" s="1" customFormat="1" ht="12.75" customHeight="1" x14ac:dyDescent="0.2">
      <c r="B14" s="188"/>
      <c r="C14" s="189"/>
      <c r="D14" s="189"/>
      <c r="E14" s="189"/>
      <c r="F14" s="189"/>
      <c r="G14" s="189"/>
      <c r="H14" s="189"/>
      <c r="I14" s="189"/>
      <c r="J14" s="189"/>
      <c r="K14" s="185"/>
    </row>
    <row r="15" spans="2:11" s="1" customFormat="1" ht="15" customHeight="1" x14ac:dyDescent="0.2">
      <c r="B15" s="188"/>
      <c r="C15" s="189"/>
      <c r="D15" s="273" t="s">
        <v>225</v>
      </c>
      <c r="E15" s="273"/>
      <c r="F15" s="273"/>
      <c r="G15" s="273"/>
      <c r="H15" s="273"/>
      <c r="I15" s="273"/>
      <c r="J15" s="273"/>
      <c r="K15" s="185"/>
    </row>
    <row r="16" spans="2:11" s="1" customFormat="1" ht="15" customHeight="1" x14ac:dyDescent="0.2">
      <c r="B16" s="188"/>
      <c r="C16" s="189"/>
      <c r="D16" s="273" t="s">
        <v>226</v>
      </c>
      <c r="E16" s="273"/>
      <c r="F16" s="273"/>
      <c r="G16" s="273"/>
      <c r="H16" s="273"/>
      <c r="I16" s="273"/>
      <c r="J16" s="273"/>
      <c r="K16" s="185"/>
    </row>
    <row r="17" spans="2:11" s="1" customFormat="1" ht="15" customHeight="1" x14ac:dyDescent="0.2">
      <c r="B17" s="188"/>
      <c r="C17" s="189"/>
      <c r="D17" s="273" t="s">
        <v>227</v>
      </c>
      <c r="E17" s="273"/>
      <c r="F17" s="273"/>
      <c r="G17" s="273"/>
      <c r="H17" s="273"/>
      <c r="I17" s="273"/>
      <c r="J17" s="273"/>
      <c r="K17" s="185"/>
    </row>
    <row r="18" spans="2:11" s="1" customFormat="1" ht="15" customHeight="1" x14ac:dyDescent="0.2">
      <c r="B18" s="188"/>
      <c r="C18" s="189"/>
      <c r="D18" s="189"/>
      <c r="E18" s="191" t="s">
        <v>40</v>
      </c>
      <c r="F18" s="273" t="s">
        <v>228</v>
      </c>
      <c r="G18" s="273"/>
      <c r="H18" s="273"/>
      <c r="I18" s="273"/>
      <c r="J18" s="273"/>
      <c r="K18" s="185"/>
    </row>
    <row r="19" spans="2:11" s="1" customFormat="1" ht="15" customHeight="1" x14ac:dyDescent="0.2">
      <c r="B19" s="188"/>
      <c r="C19" s="189"/>
      <c r="D19" s="189"/>
      <c r="E19" s="191" t="s">
        <v>229</v>
      </c>
      <c r="F19" s="273" t="s">
        <v>230</v>
      </c>
      <c r="G19" s="273"/>
      <c r="H19" s="273"/>
      <c r="I19" s="273"/>
      <c r="J19" s="273"/>
      <c r="K19" s="185"/>
    </row>
    <row r="20" spans="2:11" s="1" customFormat="1" ht="15" customHeight="1" x14ac:dyDescent="0.2">
      <c r="B20" s="188"/>
      <c r="C20" s="189"/>
      <c r="D20" s="189"/>
      <c r="E20" s="191" t="s">
        <v>231</v>
      </c>
      <c r="F20" s="273" t="s">
        <v>232</v>
      </c>
      <c r="G20" s="273"/>
      <c r="H20" s="273"/>
      <c r="I20" s="273"/>
      <c r="J20" s="273"/>
      <c r="K20" s="185"/>
    </row>
    <row r="21" spans="2:11" s="1" customFormat="1" ht="15" customHeight="1" x14ac:dyDescent="0.2">
      <c r="B21" s="188"/>
      <c r="C21" s="189"/>
      <c r="D21" s="189"/>
      <c r="E21" s="191" t="s">
        <v>233</v>
      </c>
      <c r="F21" s="273" t="s">
        <v>234</v>
      </c>
      <c r="G21" s="273"/>
      <c r="H21" s="273"/>
      <c r="I21" s="273"/>
      <c r="J21" s="273"/>
      <c r="K21" s="185"/>
    </row>
    <row r="22" spans="2:11" s="1" customFormat="1" ht="15" customHeight="1" x14ac:dyDescent="0.2">
      <c r="B22" s="188"/>
      <c r="C22" s="189"/>
      <c r="D22" s="189"/>
      <c r="E22" s="191" t="s">
        <v>235</v>
      </c>
      <c r="F22" s="273" t="s">
        <v>236</v>
      </c>
      <c r="G22" s="273"/>
      <c r="H22" s="273"/>
      <c r="I22" s="273"/>
      <c r="J22" s="273"/>
      <c r="K22" s="185"/>
    </row>
    <row r="23" spans="2:11" s="1" customFormat="1" ht="15" customHeight="1" x14ac:dyDescent="0.2">
      <c r="B23" s="188"/>
      <c r="C23" s="189"/>
      <c r="D23" s="189"/>
      <c r="E23" s="191" t="s">
        <v>43</v>
      </c>
      <c r="F23" s="273" t="s">
        <v>237</v>
      </c>
      <c r="G23" s="273"/>
      <c r="H23" s="273"/>
      <c r="I23" s="273"/>
      <c r="J23" s="273"/>
      <c r="K23" s="185"/>
    </row>
    <row r="24" spans="2:11" s="1" customFormat="1" ht="12.75" customHeight="1" x14ac:dyDescent="0.2">
      <c r="B24" s="188"/>
      <c r="C24" s="189"/>
      <c r="D24" s="189"/>
      <c r="E24" s="189"/>
      <c r="F24" s="189"/>
      <c r="G24" s="189"/>
      <c r="H24" s="189"/>
      <c r="I24" s="189"/>
      <c r="J24" s="189"/>
      <c r="K24" s="185"/>
    </row>
    <row r="25" spans="2:11" s="1" customFormat="1" ht="15" customHeight="1" x14ac:dyDescent="0.2">
      <c r="B25" s="188"/>
      <c r="C25" s="273" t="s">
        <v>238</v>
      </c>
      <c r="D25" s="273"/>
      <c r="E25" s="273"/>
      <c r="F25" s="273"/>
      <c r="G25" s="273"/>
      <c r="H25" s="273"/>
      <c r="I25" s="273"/>
      <c r="J25" s="273"/>
      <c r="K25" s="185"/>
    </row>
    <row r="26" spans="2:11" s="1" customFormat="1" ht="15" customHeight="1" x14ac:dyDescent="0.2">
      <c r="B26" s="188"/>
      <c r="C26" s="273" t="s">
        <v>239</v>
      </c>
      <c r="D26" s="273"/>
      <c r="E26" s="273"/>
      <c r="F26" s="273"/>
      <c r="G26" s="273"/>
      <c r="H26" s="273"/>
      <c r="I26" s="273"/>
      <c r="J26" s="273"/>
      <c r="K26" s="185"/>
    </row>
    <row r="27" spans="2:11" s="1" customFormat="1" ht="15" customHeight="1" x14ac:dyDescent="0.2">
      <c r="B27" s="188"/>
      <c r="C27" s="187"/>
      <c r="D27" s="273" t="s">
        <v>240</v>
      </c>
      <c r="E27" s="273"/>
      <c r="F27" s="273"/>
      <c r="G27" s="273"/>
      <c r="H27" s="273"/>
      <c r="I27" s="273"/>
      <c r="J27" s="273"/>
      <c r="K27" s="185"/>
    </row>
    <row r="28" spans="2:11" s="1" customFormat="1" ht="15" customHeight="1" x14ac:dyDescent="0.2">
      <c r="B28" s="188"/>
      <c r="C28" s="189"/>
      <c r="D28" s="273" t="s">
        <v>241</v>
      </c>
      <c r="E28" s="273"/>
      <c r="F28" s="273"/>
      <c r="G28" s="273"/>
      <c r="H28" s="273"/>
      <c r="I28" s="273"/>
      <c r="J28" s="273"/>
      <c r="K28" s="185"/>
    </row>
    <row r="29" spans="2:11" s="1" customFormat="1" ht="12.75" customHeight="1" x14ac:dyDescent="0.2">
      <c r="B29" s="188"/>
      <c r="C29" s="189"/>
      <c r="D29" s="189"/>
      <c r="E29" s="189"/>
      <c r="F29" s="189"/>
      <c r="G29" s="189"/>
      <c r="H29" s="189"/>
      <c r="I29" s="189"/>
      <c r="J29" s="189"/>
      <c r="K29" s="185"/>
    </row>
    <row r="30" spans="2:11" s="1" customFormat="1" ht="15" customHeight="1" x14ac:dyDescent="0.2">
      <c r="B30" s="188"/>
      <c r="C30" s="189"/>
      <c r="D30" s="273" t="s">
        <v>242</v>
      </c>
      <c r="E30" s="273"/>
      <c r="F30" s="273"/>
      <c r="G30" s="273"/>
      <c r="H30" s="273"/>
      <c r="I30" s="273"/>
      <c r="J30" s="273"/>
      <c r="K30" s="185"/>
    </row>
    <row r="31" spans="2:11" s="1" customFormat="1" ht="15" customHeight="1" x14ac:dyDescent="0.2">
      <c r="B31" s="188"/>
      <c r="C31" s="189"/>
      <c r="D31" s="273" t="s">
        <v>243</v>
      </c>
      <c r="E31" s="273"/>
      <c r="F31" s="273"/>
      <c r="G31" s="273"/>
      <c r="H31" s="273"/>
      <c r="I31" s="273"/>
      <c r="J31" s="273"/>
      <c r="K31" s="185"/>
    </row>
    <row r="32" spans="2:11" s="1" customFormat="1" ht="12.75" customHeight="1" x14ac:dyDescent="0.2">
      <c r="B32" s="188"/>
      <c r="C32" s="189"/>
      <c r="D32" s="189"/>
      <c r="E32" s="189"/>
      <c r="F32" s="189"/>
      <c r="G32" s="189"/>
      <c r="H32" s="189"/>
      <c r="I32" s="189"/>
      <c r="J32" s="189"/>
      <c r="K32" s="185"/>
    </row>
    <row r="33" spans="2:11" s="1" customFormat="1" ht="15" customHeight="1" x14ac:dyDescent="0.2">
      <c r="B33" s="188"/>
      <c r="C33" s="189"/>
      <c r="D33" s="273" t="s">
        <v>244</v>
      </c>
      <c r="E33" s="273"/>
      <c r="F33" s="273"/>
      <c r="G33" s="273"/>
      <c r="H33" s="273"/>
      <c r="I33" s="273"/>
      <c r="J33" s="273"/>
      <c r="K33" s="185"/>
    </row>
    <row r="34" spans="2:11" s="1" customFormat="1" ht="15" customHeight="1" x14ac:dyDescent="0.2">
      <c r="B34" s="188"/>
      <c r="C34" s="189"/>
      <c r="D34" s="273" t="s">
        <v>245</v>
      </c>
      <c r="E34" s="273"/>
      <c r="F34" s="273"/>
      <c r="G34" s="273"/>
      <c r="H34" s="273"/>
      <c r="I34" s="273"/>
      <c r="J34" s="273"/>
      <c r="K34" s="185"/>
    </row>
    <row r="35" spans="2:11" s="1" customFormat="1" ht="15" customHeight="1" x14ac:dyDescent="0.2">
      <c r="B35" s="188"/>
      <c r="C35" s="189"/>
      <c r="D35" s="273" t="s">
        <v>246</v>
      </c>
      <c r="E35" s="273"/>
      <c r="F35" s="273"/>
      <c r="G35" s="273"/>
      <c r="H35" s="273"/>
      <c r="I35" s="273"/>
      <c r="J35" s="273"/>
      <c r="K35" s="185"/>
    </row>
    <row r="36" spans="2:11" s="1" customFormat="1" ht="15" customHeight="1" x14ac:dyDescent="0.2">
      <c r="B36" s="188"/>
      <c r="C36" s="189"/>
      <c r="D36" s="187"/>
      <c r="E36" s="190" t="s">
        <v>64</v>
      </c>
      <c r="F36" s="187"/>
      <c r="G36" s="273" t="s">
        <v>247</v>
      </c>
      <c r="H36" s="273"/>
      <c r="I36" s="273"/>
      <c r="J36" s="273"/>
      <c r="K36" s="185"/>
    </row>
    <row r="37" spans="2:11" s="1" customFormat="1" ht="30.75" customHeight="1" x14ac:dyDescent="0.2">
      <c r="B37" s="188"/>
      <c r="C37" s="189"/>
      <c r="D37" s="187"/>
      <c r="E37" s="190" t="s">
        <v>248</v>
      </c>
      <c r="F37" s="187"/>
      <c r="G37" s="273" t="s">
        <v>249</v>
      </c>
      <c r="H37" s="273"/>
      <c r="I37" s="273"/>
      <c r="J37" s="273"/>
      <c r="K37" s="185"/>
    </row>
    <row r="38" spans="2:11" s="1" customFormat="1" ht="15" customHeight="1" x14ac:dyDescent="0.2">
      <c r="B38" s="188"/>
      <c r="C38" s="189"/>
      <c r="D38" s="187"/>
      <c r="E38" s="190" t="s">
        <v>34</v>
      </c>
      <c r="F38" s="187"/>
      <c r="G38" s="273" t="s">
        <v>250</v>
      </c>
      <c r="H38" s="273"/>
      <c r="I38" s="273"/>
      <c r="J38" s="273"/>
      <c r="K38" s="185"/>
    </row>
    <row r="39" spans="2:11" s="1" customFormat="1" ht="15" customHeight="1" x14ac:dyDescent="0.2">
      <c r="B39" s="188"/>
      <c r="C39" s="189"/>
      <c r="D39" s="187"/>
      <c r="E39" s="190" t="s">
        <v>35</v>
      </c>
      <c r="F39" s="187"/>
      <c r="G39" s="273" t="s">
        <v>251</v>
      </c>
      <c r="H39" s="273"/>
      <c r="I39" s="273"/>
      <c r="J39" s="273"/>
      <c r="K39" s="185"/>
    </row>
    <row r="40" spans="2:11" s="1" customFormat="1" ht="15" customHeight="1" x14ac:dyDescent="0.2">
      <c r="B40" s="188"/>
      <c r="C40" s="189"/>
      <c r="D40" s="187"/>
      <c r="E40" s="190" t="s">
        <v>65</v>
      </c>
      <c r="F40" s="187"/>
      <c r="G40" s="273" t="s">
        <v>252</v>
      </c>
      <c r="H40" s="273"/>
      <c r="I40" s="273"/>
      <c r="J40" s="273"/>
      <c r="K40" s="185"/>
    </row>
    <row r="41" spans="2:11" s="1" customFormat="1" ht="15" customHeight="1" x14ac:dyDescent="0.2">
      <c r="B41" s="188"/>
      <c r="C41" s="189"/>
      <c r="D41" s="187"/>
      <c r="E41" s="190" t="s">
        <v>66</v>
      </c>
      <c r="F41" s="187"/>
      <c r="G41" s="273" t="s">
        <v>253</v>
      </c>
      <c r="H41" s="273"/>
      <c r="I41" s="273"/>
      <c r="J41" s="273"/>
      <c r="K41" s="185"/>
    </row>
    <row r="42" spans="2:11" s="1" customFormat="1" ht="15" customHeight="1" x14ac:dyDescent="0.2">
      <c r="B42" s="188"/>
      <c r="C42" s="189"/>
      <c r="D42" s="187"/>
      <c r="E42" s="190" t="s">
        <v>254</v>
      </c>
      <c r="F42" s="187"/>
      <c r="G42" s="273" t="s">
        <v>255</v>
      </c>
      <c r="H42" s="273"/>
      <c r="I42" s="273"/>
      <c r="J42" s="273"/>
      <c r="K42" s="185"/>
    </row>
    <row r="43" spans="2:11" s="1" customFormat="1" ht="15" customHeight="1" x14ac:dyDescent="0.2">
      <c r="B43" s="188"/>
      <c r="C43" s="189"/>
      <c r="D43" s="187"/>
      <c r="E43" s="190"/>
      <c r="F43" s="187"/>
      <c r="G43" s="273" t="s">
        <v>256</v>
      </c>
      <c r="H43" s="273"/>
      <c r="I43" s="273"/>
      <c r="J43" s="273"/>
      <c r="K43" s="185"/>
    </row>
    <row r="44" spans="2:11" s="1" customFormat="1" ht="15" customHeight="1" x14ac:dyDescent="0.2">
      <c r="B44" s="188"/>
      <c r="C44" s="189"/>
      <c r="D44" s="187"/>
      <c r="E44" s="190" t="s">
        <v>257</v>
      </c>
      <c r="F44" s="187"/>
      <c r="G44" s="273" t="s">
        <v>258</v>
      </c>
      <c r="H44" s="273"/>
      <c r="I44" s="273"/>
      <c r="J44" s="273"/>
      <c r="K44" s="185"/>
    </row>
    <row r="45" spans="2:11" s="1" customFormat="1" ht="15" customHeight="1" x14ac:dyDescent="0.2">
      <c r="B45" s="188"/>
      <c r="C45" s="189"/>
      <c r="D45" s="187"/>
      <c r="E45" s="190" t="s">
        <v>68</v>
      </c>
      <c r="F45" s="187"/>
      <c r="G45" s="273" t="s">
        <v>259</v>
      </c>
      <c r="H45" s="273"/>
      <c r="I45" s="273"/>
      <c r="J45" s="273"/>
      <c r="K45" s="185"/>
    </row>
    <row r="46" spans="2:11" s="1" customFormat="1" ht="12.75" customHeight="1" x14ac:dyDescent="0.2">
      <c r="B46" s="188"/>
      <c r="C46" s="189"/>
      <c r="D46" s="187"/>
      <c r="E46" s="187"/>
      <c r="F46" s="187"/>
      <c r="G46" s="187"/>
      <c r="H46" s="187"/>
      <c r="I46" s="187"/>
      <c r="J46" s="187"/>
      <c r="K46" s="185"/>
    </row>
    <row r="47" spans="2:11" s="1" customFormat="1" ht="15" customHeight="1" x14ac:dyDescent="0.2">
      <c r="B47" s="188"/>
      <c r="C47" s="189"/>
      <c r="D47" s="273" t="s">
        <v>260</v>
      </c>
      <c r="E47" s="273"/>
      <c r="F47" s="273"/>
      <c r="G47" s="273"/>
      <c r="H47" s="273"/>
      <c r="I47" s="273"/>
      <c r="J47" s="273"/>
      <c r="K47" s="185"/>
    </row>
    <row r="48" spans="2:11" s="1" customFormat="1" ht="15" customHeight="1" x14ac:dyDescent="0.2">
      <c r="B48" s="188"/>
      <c r="C48" s="189"/>
      <c r="D48" s="189"/>
      <c r="E48" s="273" t="s">
        <v>261</v>
      </c>
      <c r="F48" s="273"/>
      <c r="G48" s="273"/>
      <c r="H48" s="273"/>
      <c r="I48" s="273"/>
      <c r="J48" s="273"/>
      <c r="K48" s="185"/>
    </row>
    <row r="49" spans="2:11" s="1" customFormat="1" ht="15" customHeight="1" x14ac:dyDescent="0.2">
      <c r="B49" s="188"/>
      <c r="C49" s="189"/>
      <c r="D49" s="189"/>
      <c r="E49" s="273" t="s">
        <v>262</v>
      </c>
      <c r="F49" s="273"/>
      <c r="G49" s="273"/>
      <c r="H49" s="273"/>
      <c r="I49" s="273"/>
      <c r="J49" s="273"/>
      <c r="K49" s="185"/>
    </row>
    <row r="50" spans="2:11" s="1" customFormat="1" ht="15" customHeight="1" x14ac:dyDescent="0.2">
      <c r="B50" s="188"/>
      <c r="C50" s="189"/>
      <c r="D50" s="189"/>
      <c r="E50" s="273" t="s">
        <v>263</v>
      </c>
      <c r="F50" s="273"/>
      <c r="G50" s="273"/>
      <c r="H50" s="273"/>
      <c r="I50" s="273"/>
      <c r="J50" s="273"/>
      <c r="K50" s="185"/>
    </row>
    <row r="51" spans="2:11" s="1" customFormat="1" ht="15" customHeight="1" x14ac:dyDescent="0.2">
      <c r="B51" s="188"/>
      <c r="C51" s="189"/>
      <c r="D51" s="273" t="s">
        <v>264</v>
      </c>
      <c r="E51" s="273"/>
      <c r="F51" s="273"/>
      <c r="G51" s="273"/>
      <c r="H51" s="273"/>
      <c r="I51" s="273"/>
      <c r="J51" s="273"/>
      <c r="K51" s="185"/>
    </row>
    <row r="52" spans="2:11" s="1" customFormat="1" ht="25.5" customHeight="1" x14ac:dyDescent="0.3">
      <c r="B52" s="184"/>
      <c r="C52" s="275" t="s">
        <v>265</v>
      </c>
      <c r="D52" s="275"/>
      <c r="E52" s="275"/>
      <c r="F52" s="275"/>
      <c r="G52" s="275"/>
      <c r="H52" s="275"/>
      <c r="I52" s="275"/>
      <c r="J52" s="275"/>
      <c r="K52" s="185"/>
    </row>
    <row r="53" spans="2:11" s="1" customFormat="1" ht="5.25" customHeight="1" x14ac:dyDescent="0.2">
      <c r="B53" s="184"/>
      <c r="C53" s="186"/>
      <c r="D53" s="186"/>
      <c r="E53" s="186"/>
      <c r="F53" s="186"/>
      <c r="G53" s="186"/>
      <c r="H53" s="186"/>
      <c r="I53" s="186"/>
      <c r="J53" s="186"/>
      <c r="K53" s="185"/>
    </row>
    <row r="54" spans="2:11" s="1" customFormat="1" ht="15" customHeight="1" x14ac:dyDescent="0.2">
      <c r="B54" s="184"/>
      <c r="C54" s="273" t="s">
        <v>266</v>
      </c>
      <c r="D54" s="273"/>
      <c r="E54" s="273"/>
      <c r="F54" s="273"/>
      <c r="G54" s="273"/>
      <c r="H54" s="273"/>
      <c r="I54" s="273"/>
      <c r="J54" s="273"/>
      <c r="K54" s="185"/>
    </row>
    <row r="55" spans="2:11" s="1" customFormat="1" ht="15" customHeight="1" x14ac:dyDescent="0.2">
      <c r="B55" s="184"/>
      <c r="C55" s="273" t="s">
        <v>267</v>
      </c>
      <c r="D55" s="273"/>
      <c r="E55" s="273"/>
      <c r="F55" s="273"/>
      <c r="G55" s="273"/>
      <c r="H55" s="273"/>
      <c r="I55" s="273"/>
      <c r="J55" s="273"/>
      <c r="K55" s="185"/>
    </row>
    <row r="56" spans="2:11" s="1" customFormat="1" ht="12.75" customHeight="1" x14ac:dyDescent="0.2">
      <c r="B56" s="184"/>
      <c r="C56" s="187"/>
      <c r="D56" s="187"/>
      <c r="E56" s="187"/>
      <c r="F56" s="187"/>
      <c r="G56" s="187"/>
      <c r="H56" s="187"/>
      <c r="I56" s="187"/>
      <c r="J56" s="187"/>
      <c r="K56" s="185"/>
    </row>
    <row r="57" spans="2:11" s="1" customFormat="1" ht="15" customHeight="1" x14ac:dyDescent="0.2">
      <c r="B57" s="184"/>
      <c r="C57" s="273" t="s">
        <v>268</v>
      </c>
      <c r="D57" s="273"/>
      <c r="E57" s="273"/>
      <c r="F57" s="273"/>
      <c r="G57" s="273"/>
      <c r="H57" s="273"/>
      <c r="I57" s="273"/>
      <c r="J57" s="273"/>
      <c r="K57" s="185"/>
    </row>
    <row r="58" spans="2:11" s="1" customFormat="1" ht="15" customHeight="1" x14ac:dyDescent="0.2">
      <c r="B58" s="184"/>
      <c r="C58" s="189"/>
      <c r="D58" s="273" t="s">
        <v>269</v>
      </c>
      <c r="E58" s="273"/>
      <c r="F58" s="273"/>
      <c r="G58" s="273"/>
      <c r="H58" s="273"/>
      <c r="I58" s="273"/>
      <c r="J58" s="273"/>
      <c r="K58" s="185"/>
    </row>
    <row r="59" spans="2:11" s="1" customFormat="1" ht="15" customHeight="1" x14ac:dyDescent="0.2">
      <c r="B59" s="184"/>
      <c r="C59" s="189"/>
      <c r="D59" s="273" t="s">
        <v>270</v>
      </c>
      <c r="E59" s="273"/>
      <c r="F59" s="273"/>
      <c r="G59" s="273"/>
      <c r="H59" s="273"/>
      <c r="I59" s="273"/>
      <c r="J59" s="273"/>
      <c r="K59" s="185"/>
    </row>
    <row r="60" spans="2:11" s="1" customFormat="1" ht="15" customHeight="1" x14ac:dyDescent="0.2">
      <c r="B60" s="184"/>
      <c r="C60" s="189"/>
      <c r="D60" s="273" t="s">
        <v>271</v>
      </c>
      <c r="E60" s="273"/>
      <c r="F60" s="273"/>
      <c r="G60" s="273"/>
      <c r="H60" s="273"/>
      <c r="I60" s="273"/>
      <c r="J60" s="273"/>
      <c r="K60" s="185"/>
    </row>
    <row r="61" spans="2:11" s="1" customFormat="1" ht="15" customHeight="1" x14ac:dyDescent="0.2">
      <c r="B61" s="184"/>
      <c r="C61" s="189"/>
      <c r="D61" s="273" t="s">
        <v>272</v>
      </c>
      <c r="E61" s="273"/>
      <c r="F61" s="273"/>
      <c r="G61" s="273"/>
      <c r="H61" s="273"/>
      <c r="I61" s="273"/>
      <c r="J61" s="273"/>
      <c r="K61" s="185"/>
    </row>
    <row r="62" spans="2:11" s="1" customFormat="1" ht="15" customHeight="1" x14ac:dyDescent="0.2">
      <c r="B62" s="184"/>
      <c r="C62" s="189"/>
      <c r="D62" s="274" t="s">
        <v>273</v>
      </c>
      <c r="E62" s="274"/>
      <c r="F62" s="274"/>
      <c r="G62" s="274"/>
      <c r="H62" s="274"/>
      <c r="I62" s="274"/>
      <c r="J62" s="274"/>
      <c r="K62" s="185"/>
    </row>
    <row r="63" spans="2:11" s="1" customFormat="1" ht="15" customHeight="1" x14ac:dyDescent="0.2">
      <c r="B63" s="184"/>
      <c r="C63" s="189"/>
      <c r="D63" s="273" t="s">
        <v>274</v>
      </c>
      <c r="E63" s="273"/>
      <c r="F63" s="273"/>
      <c r="G63" s="273"/>
      <c r="H63" s="273"/>
      <c r="I63" s="273"/>
      <c r="J63" s="273"/>
      <c r="K63" s="185"/>
    </row>
    <row r="64" spans="2:11" s="1" customFormat="1" ht="12.75" customHeight="1" x14ac:dyDescent="0.2">
      <c r="B64" s="184"/>
      <c r="C64" s="189"/>
      <c r="D64" s="189"/>
      <c r="E64" s="192"/>
      <c r="F64" s="189"/>
      <c r="G64" s="189"/>
      <c r="H64" s="189"/>
      <c r="I64" s="189"/>
      <c r="J64" s="189"/>
      <c r="K64" s="185"/>
    </row>
    <row r="65" spans="2:11" s="1" customFormat="1" ht="15" customHeight="1" x14ac:dyDescent="0.2">
      <c r="B65" s="184"/>
      <c r="C65" s="189"/>
      <c r="D65" s="273" t="s">
        <v>275</v>
      </c>
      <c r="E65" s="273"/>
      <c r="F65" s="273"/>
      <c r="G65" s="273"/>
      <c r="H65" s="273"/>
      <c r="I65" s="273"/>
      <c r="J65" s="273"/>
      <c r="K65" s="185"/>
    </row>
    <row r="66" spans="2:11" s="1" customFormat="1" ht="15" customHeight="1" x14ac:dyDescent="0.2">
      <c r="B66" s="184"/>
      <c r="C66" s="189"/>
      <c r="D66" s="274" t="s">
        <v>276</v>
      </c>
      <c r="E66" s="274"/>
      <c r="F66" s="274"/>
      <c r="G66" s="274"/>
      <c r="H66" s="274"/>
      <c r="I66" s="274"/>
      <c r="J66" s="274"/>
      <c r="K66" s="185"/>
    </row>
    <row r="67" spans="2:11" s="1" customFormat="1" ht="15" customHeight="1" x14ac:dyDescent="0.2">
      <c r="B67" s="184"/>
      <c r="C67" s="189"/>
      <c r="D67" s="273" t="s">
        <v>277</v>
      </c>
      <c r="E67" s="273"/>
      <c r="F67" s="273"/>
      <c r="G67" s="273"/>
      <c r="H67" s="273"/>
      <c r="I67" s="273"/>
      <c r="J67" s="273"/>
      <c r="K67" s="185"/>
    </row>
    <row r="68" spans="2:11" s="1" customFormat="1" ht="15" customHeight="1" x14ac:dyDescent="0.2">
      <c r="B68" s="184"/>
      <c r="C68" s="189"/>
      <c r="D68" s="273" t="s">
        <v>278</v>
      </c>
      <c r="E68" s="273"/>
      <c r="F68" s="273"/>
      <c r="G68" s="273"/>
      <c r="H68" s="273"/>
      <c r="I68" s="273"/>
      <c r="J68" s="273"/>
      <c r="K68" s="185"/>
    </row>
    <row r="69" spans="2:11" s="1" customFormat="1" ht="15" customHeight="1" x14ac:dyDescent="0.2">
      <c r="B69" s="184"/>
      <c r="C69" s="189"/>
      <c r="D69" s="273" t="s">
        <v>279</v>
      </c>
      <c r="E69" s="273"/>
      <c r="F69" s="273"/>
      <c r="G69" s="273"/>
      <c r="H69" s="273"/>
      <c r="I69" s="273"/>
      <c r="J69" s="273"/>
      <c r="K69" s="185"/>
    </row>
    <row r="70" spans="2:11" s="1" customFormat="1" ht="15" customHeight="1" x14ac:dyDescent="0.2">
      <c r="B70" s="184"/>
      <c r="C70" s="189"/>
      <c r="D70" s="273" t="s">
        <v>280</v>
      </c>
      <c r="E70" s="273"/>
      <c r="F70" s="273"/>
      <c r="G70" s="273"/>
      <c r="H70" s="273"/>
      <c r="I70" s="273"/>
      <c r="J70" s="273"/>
      <c r="K70" s="185"/>
    </row>
    <row r="71" spans="2:11" s="1" customFormat="1" ht="12.75" customHeight="1" x14ac:dyDescent="0.2">
      <c r="B71" s="193"/>
      <c r="C71" s="194"/>
      <c r="D71" s="194"/>
      <c r="E71" s="194"/>
      <c r="F71" s="194"/>
      <c r="G71" s="194"/>
      <c r="H71" s="194"/>
      <c r="I71" s="194"/>
      <c r="J71" s="194"/>
      <c r="K71" s="195"/>
    </row>
    <row r="72" spans="2:11" s="1" customFormat="1" ht="18.75" customHeight="1" x14ac:dyDescent="0.2">
      <c r="B72" s="196"/>
      <c r="C72" s="196"/>
      <c r="D72" s="196"/>
      <c r="E72" s="196"/>
      <c r="F72" s="196"/>
      <c r="G72" s="196"/>
      <c r="H72" s="196"/>
      <c r="I72" s="196"/>
      <c r="J72" s="196"/>
      <c r="K72" s="197"/>
    </row>
    <row r="73" spans="2:11" s="1" customFormat="1" ht="18.75" customHeight="1" x14ac:dyDescent="0.2">
      <c r="B73" s="197"/>
      <c r="C73" s="197"/>
      <c r="D73" s="197"/>
      <c r="E73" s="197"/>
      <c r="F73" s="197"/>
      <c r="G73" s="197"/>
      <c r="H73" s="197"/>
      <c r="I73" s="197"/>
      <c r="J73" s="197"/>
      <c r="K73" s="197"/>
    </row>
    <row r="74" spans="2:11" s="1" customFormat="1" ht="7.5" customHeight="1" x14ac:dyDescent="0.2">
      <c r="B74" s="198"/>
      <c r="C74" s="199"/>
      <c r="D74" s="199"/>
      <c r="E74" s="199"/>
      <c r="F74" s="199"/>
      <c r="G74" s="199"/>
      <c r="H74" s="199"/>
      <c r="I74" s="199"/>
      <c r="J74" s="199"/>
      <c r="K74" s="200"/>
    </row>
    <row r="75" spans="2:11" s="1" customFormat="1" ht="45" customHeight="1" x14ac:dyDescent="0.2">
      <c r="B75" s="201"/>
      <c r="C75" s="272" t="s">
        <v>281</v>
      </c>
      <c r="D75" s="272"/>
      <c r="E75" s="272"/>
      <c r="F75" s="272"/>
      <c r="G75" s="272"/>
      <c r="H75" s="272"/>
      <c r="I75" s="272"/>
      <c r="J75" s="272"/>
      <c r="K75" s="202"/>
    </row>
    <row r="76" spans="2:11" s="1" customFormat="1" ht="17.25" customHeight="1" x14ac:dyDescent="0.2">
      <c r="B76" s="201"/>
      <c r="C76" s="203" t="s">
        <v>282</v>
      </c>
      <c r="D76" s="203"/>
      <c r="E76" s="203"/>
      <c r="F76" s="203" t="s">
        <v>283</v>
      </c>
      <c r="G76" s="204"/>
      <c r="H76" s="203" t="s">
        <v>35</v>
      </c>
      <c r="I76" s="203" t="s">
        <v>36</v>
      </c>
      <c r="J76" s="203" t="s">
        <v>284</v>
      </c>
      <c r="K76" s="202"/>
    </row>
    <row r="77" spans="2:11" s="1" customFormat="1" ht="17.25" customHeight="1" x14ac:dyDescent="0.2">
      <c r="B77" s="201"/>
      <c r="C77" s="205" t="s">
        <v>285</v>
      </c>
      <c r="D77" s="205"/>
      <c r="E77" s="205"/>
      <c r="F77" s="206" t="s">
        <v>286</v>
      </c>
      <c r="G77" s="207"/>
      <c r="H77" s="205"/>
      <c r="I77" s="205"/>
      <c r="J77" s="205" t="s">
        <v>287</v>
      </c>
      <c r="K77" s="202"/>
    </row>
    <row r="78" spans="2:11" s="1" customFormat="1" ht="5.25" customHeight="1" x14ac:dyDescent="0.2">
      <c r="B78" s="201"/>
      <c r="C78" s="208"/>
      <c r="D78" s="208"/>
      <c r="E78" s="208"/>
      <c r="F78" s="208"/>
      <c r="G78" s="209"/>
      <c r="H78" s="208"/>
      <c r="I78" s="208"/>
      <c r="J78" s="208"/>
      <c r="K78" s="202"/>
    </row>
    <row r="79" spans="2:11" s="1" customFormat="1" ht="15" customHeight="1" x14ac:dyDescent="0.2">
      <c r="B79" s="201"/>
      <c r="C79" s="190" t="s">
        <v>34</v>
      </c>
      <c r="D79" s="208"/>
      <c r="E79" s="208"/>
      <c r="F79" s="210" t="s">
        <v>288</v>
      </c>
      <c r="G79" s="209"/>
      <c r="H79" s="190" t="s">
        <v>289</v>
      </c>
      <c r="I79" s="190" t="s">
        <v>290</v>
      </c>
      <c r="J79" s="190">
        <v>20</v>
      </c>
      <c r="K79" s="202"/>
    </row>
    <row r="80" spans="2:11" s="1" customFormat="1" ht="15" customHeight="1" x14ac:dyDescent="0.2">
      <c r="B80" s="201"/>
      <c r="C80" s="190" t="s">
        <v>291</v>
      </c>
      <c r="D80" s="190"/>
      <c r="E80" s="190"/>
      <c r="F80" s="210" t="s">
        <v>288</v>
      </c>
      <c r="G80" s="209"/>
      <c r="H80" s="190" t="s">
        <v>292</v>
      </c>
      <c r="I80" s="190" t="s">
        <v>290</v>
      </c>
      <c r="J80" s="190">
        <v>120</v>
      </c>
      <c r="K80" s="202"/>
    </row>
    <row r="81" spans="2:11" s="1" customFormat="1" ht="15" customHeight="1" x14ac:dyDescent="0.2">
      <c r="B81" s="211"/>
      <c r="C81" s="190" t="s">
        <v>293</v>
      </c>
      <c r="D81" s="190"/>
      <c r="E81" s="190"/>
      <c r="F81" s="210" t="s">
        <v>294</v>
      </c>
      <c r="G81" s="209"/>
      <c r="H81" s="190" t="s">
        <v>295</v>
      </c>
      <c r="I81" s="190" t="s">
        <v>290</v>
      </c>
      <c r="J81" s="190">
        <v>50</v>
      </c>
      <c r="K81" s="202"/>
    </row>
    <row r="82" spans="2:11" s="1" customFormat="1" ht="15" customHeight="1" x14ac:dyDescent="0.2">
      <c r="B82" s="211"/>
      <c r="C82" s="190" t="s">
        <v>296</v>
      </c>
      <c r="D82" s="190"/>
      <c r="E82" s="190"/>
      <c r="F82" s="210" t="s">
        <v>288</v>
      </c>
      <c r="G82" s="209"/>
      <c r="H82" s="190" t="s">
        <v>297</v>
      </c>
      <c r="I82" s="190" t="s">
        <v>298</v>
      </c>
      <c r="J82" s="190"/>
      <c r="K82" s="202"/>
    </row>
    <row r="83" spans="2:11" s="1" customFormat="1" ht="15" customHeight="1" x14ac:dyDescent="0.2">
      <c r="B83" s="211"/>
      <c r="C83" s="212" t="s">
        <v>299</v>
      </c>
      <c r="D83" s="212"/>
      <c r="E83" s="212"/>
      <c r="F83" s="213" t="s">
        <v>294</v>
      </c>
      <c r="G83" s="212"/>
      <c r="H83" s="212" t="s">
        <v>300</v>
      </c>
      <c r="I83" s="212" t="s">
        <v>290</v>
      </c>
      <c r="J83" s="212">
        <v>15</v>
      </c>
      <c r="K83" s="202"/>
    </row>
    <row r="84" spans="2:11" s="1" customFormat="1" ht="15" customHeight="1" x14ac:dyDescent="0.2">
      <c r="B84" s="211"/>
      <c r="C84" s="212" t="s">
        <v>301</v>
      </c>
      <c r="D84" s="212"/>
      <c r="E84" s="212"/>
      <c r="F84" s="213" t="s">
        <v>294</v>
      </c>
      <c r="G84" s="212"/>
      <c r="H84" s="212" t="s">
        <v>302</v>
      </c>
      <c r="I84" s="212" t="s">
        <v>290</v>
      </c>
      <c r="J84" s="212">
        <v>15</v>
      </c>
      <c r="K84" s="202"/>
    </row>
    <row r="85" spans="2:11" s="1" customFormat="1" ht="15" customHeight="1" x14ac:dyDescent="0.2">
      <c r="B85" s="211"/>
      <c r="C85" s="212" t="s">
        <v>303</v>
      </c>
      <c r="D85" s="212"/>
      <c r="E85" s="212"/>
      <c r="F85" s="213" t="s">
        <v>294</v>
      </c>
      <c r="G85" s="212"/>
      <c r="H85" s="212" t="s">
        <v>304</v>
      </c>
      <c r="I85" s="212" t="s">
        <v>290</v>
      </c>
      <c r="J85" s="212">
        <v>20</v>
      </c>
      <c r="K85" s="202"/>
    </row>
    <row r="86" spans="2:11" s="1" customFormat="1" ht="15" customHeight="1" x14ac:dyDescent="0.2">
      <c r="B86" s="211"/>
      <c r="C86" s="212" t="s">
        <v>305</v>
      </c>
      <c r="D86" s="212"/>
      <c r="E86" s="212"/>
      <c r="F86" s="213" t="s">
        <v>294</v>
      </c>
      <c r="G86" s="212"/>
      <c r="H86" s="212" t="s">
        <v>306</v>
      </c>
      <c r="I86" s="212" t="s">
        <v>290</v>
      </c>
      <c r="J86" s="212">
        <v>20</v>
      </c>
      <c r="K86" s="202"/>
    </row>
    <row r="87" spans="2:11" s="1" customFormat="1" ht="15" customHeight="1" x14ac:dyDescent="0.2">
      <c r="B87" s="211"/>
      <c r="C87" s="190" t="s">
        <v>307</v>
      </c>
      <c r="D87" s="190"/>
      <c r="E87" s="190"/>
      <c r="F87" s="210" t="s">
        <v>294</v>
      </c>
      <c r="G87" s="209"/>
      <c r="H87" s="190" t="s">
        <v>308</v>
      </c>
      <c r="I87" s="190" t="s">
        <v>290</v>
      </c>
      <c r="J87" s="190">
        <v>50</v>
      </c>
      <c r="K87" s="202"/>
    </row>
    <row r="88" spans="2:11" s="1" customFormat="1" ht="15" customHeight="1" x14ac:dyDescent="0.2">
      <c r="B88" s="211"/>
      <c r="C88" s="190" t="s">
        <v>309</v>
      </c>
      <c r="D88" s="190"/>
      <c r="E88" s="190"/>
      <c r="F88" s="210" t="s">
        <v>294</v>
      </c>
      <c r="G88" s="209"/>
      <c r="H88" s="190" t="s">
        <v>310</v>
      </c>
      <c r="I88" s="190" t="s">
        <v>290</v>
      </c>
      <c r="J88" s="190">
        <v>20</v>
      </c>
      <c r="K88" s="202"/>
    </row>
    <row r="89" spans="2:11" s="1" customFormat="1" ht="15" customHeight="1" x14ac:dyDescent="0.2">
      <c r="B89" s="211"/>
      <c r="C89" s="190" t="s">
        <v>311</v>
      </c>
      <c r="D89" s="190"/>
      <c r="E89" s="190"/>
      <c r="F89" s="210" t="s">
        <v>294</v>
      </c>
      <c r="G89" s="209"/>
      <c r="H89" s="190" t="s">
        <v>312</v>
      </c>
      <c r="I89" s="190" t="s">
        <v>290</v>
      </c>
      <c r="J89" s="190">
        <v>20</v>
      </c>
      <c r="K89" s="202"/>
    </row>
    <row r="90" spans="2:11" s="1" customFormat="1" ht="15" customHeight="1" x14ac:dyDescent="0.2">
      <c r="B90" s="211"/>
      <c r="C90" s="190" t="s">
        <v>313</v>
      </c>
      <c r="D90" s="190"/>
      <c r="E90" s="190"/>
      <c r="F90" s="210" t="s">
        <v>294</v>
      </c>
      <c r="G90" s="209"/>
      <c r="H90" s="190" t="s">
        <v>314</v>
      </c>
      <c r="I90" s="190" t="s">
        <v>290</v>
      </c>
      <c r="J90" s="190">
        <v>50</v>
      </c>
      <c r="K90" s="202"/>
    </row>
    <row r="91" spans="2:11" s="1" customFormat="1" ht="15" customHeight="1" x14ac:dyDescent="0.2">
      <c r="B91" s="211"/>
      <c r="C91" s="190" t="s">
        <v>315</v>
      </c>
      <c r="D91" s="190"/>
      <c r="E91" s="190"/>
      <c r="F91" s="210" t="s">
        <v>294</v>
      </c>
      <c r="G91" s="209"/>
      <c r="H91" s="190" t="s">
        <v>315</v>
      </c>
      <c r="I91" s="190" t="s">
        <v>290</v>
      </c>
      <c r="J91" s="190">
        <v>50</v>
      </c>
      <c r="K91" s="202"/>
    </row>
    <row r="92" spans="2:11" s="1" customFormat="1" ht="15" customHeight="1" x14ac:dyDescent="0.2">
      <c r="B92" s="211"/>
      <c r="C92" s="190" t="s">
        <v>316</v>
      </c>
      <c r="D92" s="190"/>
      <c r="E92" s="190"/>
      <c r="F92" s="210" t="s">
        <v>294</v>
      </c>
      <c r="G92" s="209"/>
      <c r="H92" s="190" t="s">
        <v>317</v>
      </c>
      <c r="I92" s="190" t="s">
        <v>290</v>
      </c>
      <c r="J92" s="190">
        <v>255</v>
      </c>
      <c r="K92" s="202"/>
    </row>
    <row r="93" spans="2:11" s="1" customFormat="1" ht="15" customHeight="1" x14ac:dyDescent="0.2">
      <c r="B93" s="211"/>
      <c r="C93" s="190" t="s">
        <v>318</v>
      </c>
      <c r="D93" s="190"/>
      <c r="E93" s="190"/>
      <c r="F93" s="210" t="s">
        <v>288</v>
      </c>
      <c r="G93" s="209"/>
      <c r="H93" s="190" t="s">
        <v>319</v>
      </c>
      <c r="I93" s="190" t="s">
        <v>320</v>
      </c>
      <c r="J93" s="190"/>
      <c r="K93" s="202"/>
    </row>
    <row r="94" spans="2:11" s="1" customFormat="1" ht="15" customHeight="1" x14ac:dyDescent="0.2">
      <c r="B94" s="211"/>
      <c r="C94" s="190" t="s">
        <v>321</v>
      </c>
      <c r="D94" s="190"/>
      <c r="E94" s="190"/>
      <c r="F94" s="210" t="s">
        <v>288</v>
      </c>
      <c r="G94" s="209"/>
      <c r="H94" s="190" t="s">
        <v>322</v>
      </c>
      <c r="I94" s="190" t="s">
        <v>323</v>
      </c>
      <c r="J94" s="190"/>
      <c r="K94" s="202"/>
    </row>
    <row r="95" spans="2:11" s="1" customFormat="1" ht="15" customHeight="1" x14ac:dyDescent="0.2">
      <c r="B95" s="211"/>
      <c r="C95" s="190" t="s">
        <v>324</v>
      </c>
      <c r="D95" s="190"/>
      <c r="E95" s="190"/>
      <c r="F95" s="210" t="s">
        <v>288</v>
      </c>
      <c r="G95" s="209"/>
      <c r="H95" s="190" t="s">
        <v>324</v>
      </c>
      <c r="I95" s="190" t="s">
        <v>323</v>
      </c>
      <c r="J95" s="190"/>
      <c r="K95" s="202"/>
    </row>
    <row r="96" spans="2:11" s="1" customFormat="1" ht="15" customHeight="1" x14ac:dyDescent="0.2">
      <c r="B96" s="211"/>
      <c r="C96" s="190" t="s">
        <v>21</v>
      </c>
      <c r="D96" s="190"/>
      <c r="E96" s="190"/>
      <c r="F96" s="210" t="s">
        <v>288</v>
      </c>
      <c r="G96" s="209"/>
      <c r="H96" s="190" t="s">
        <v>325</v>
      </c>
      <c r="I96" s="190" t="s">
        <v>323</v>
      </c>
      <c r="J96" s="190"/>
      <c r="K96" s="202"/>
    </row>
    <row r="97" spans="2:11" s="1" customFormat="1" ht="15" customHeight="1" x14ac:dyDescent="0.2">
      <c r="B97" s="211"/>
      <c r="C97" s="190" t="s">
        <v>31</v>
      </c>
      <c r="D97" s="190"/>
      <c r="E97" s="190"/>
      <c r="F97" s="210" t="s">
        <v>288</v>
      </c>
      <c r="G97" s="209"/>
      <c r="H97" s="190" t="s">
        <v>326</v>
      </c>
      <c r="I97" s="190" t="s">
        <v>323</v>
      </c>
      <c r="J97" s="190"/>
      <c r="K97" s="202"/>
    </row>
    <row r="98" spans="2:11" s="1" customFormat="1" ht="15" customHeight="1" x14ac:dyDescent="0.2">
      <c r="B98" s="214"/>
      <c r="C98" s="215"/>
      <c r="D98" s="215"/>
      <c r="E98" s="215"/>
      <c r="F98" s="215"/>
      <c r="G98" s="215"/>
      <c r="H98" s="215"/>
      <c r="I98" s="215"/>
      <c r="J98" s="215"/>
      <c r="K98" s="216"/>
    </row>
    <row r="99" spans="2:11" s="1" customFormat="1" ht="18.75" customHeight="1" x14ac:dyDescent="0.2">
      <c r="B99" s="217"/>
      <c r="C99" s="218"/>
      <c r="D99" s="218"/>
      <c r="E99" s="218"/>
      <c r="F99" s="218"/>
      <c r="G99" s="218"/>
      <c r="H99" s="218"/>
      <c r="I99" s="218"/>
      <c r="J99" s="218"/>
      <c r="K99" s="217"/>
    </row>
    <row r="100" spans="2:11" s="1" customFormat="1" ht="18.75" customHeight="1" x14ac:dyDescent="0.2">
      <c r="B100" s="197"/>
      <c r="C100" s="197"/>
      <c r="D100" s="197"/>
      <c r="E100" s="197"/>
      <c r="F100" s="197"/>
      <c r="G100" s="197"/>
      <c r="H100" s="197"/>
      <c r="I100" s="197"/>
      <c r="J100" s="197"/>
      <c r="K100" s="197"/>
    </row>
    <row r="101" spans="2:11" s="1" customFormat="1" ht="7.5" customHeight="1" x14ac:dyDescent="0.2">
      <c r="B101" s="198"/>
      <c r="C101" s="199"/>
      <c r="D101" s="199"/>
      <c r="E101" s="199"/>
      <c r="F101" s="199"/>
      <c r="G101" s="199"/>
      <c r="H101" s="199"/>
      <c r="I101" s="199"/>
      <c r="J101" s="199"/>
      <c r="K101" s="200"/>
    </row>
    <row r="102" spans="2:11" s="1" customFormat="1" ht="45" customHeight="1" x14ac:dyDescent="0.2">
      <c r="B102" s="201"/>
      <c r="C102" s="272" t="s">
        <v>327</v>
      </c>
      <c r="D102" s="272"/>
      <c r="E102" s="272"/>
      <c r="F102" s="272"/>
      <c r="G102" s="272"/>
      <c r="H102" s="272"/>
      <c r="I102" s="272"/>
      <c r="J102" s="272"/>
      <c r="K102" s="202"/>
    </row>
    <row r="103" spans="2:11" s="1" customFormat="1" ht="17.25" customHeight="1" x14ac:dyDescent="0.2">
      <c r="B103" s="201"/>
      <c r="C103" s="203" t="s">
        <v>282</v>
      </c>
      <c r="D103" s="203"/>
      <c r="E103" s="203"/>
      <c r="F103" s="203" t="s">
        <v>283</v>
      </c>
      <c r="G103" s="204"/>
      <c r="H103" s="203" t="s">
        <v>35</v>
      </c>
      <c r="I103" s="203" t="s">
        <v>36</v>
      </c>
      <c r="J103" s="203" t="s">
        <v>284</v>
      </c>
      <c r="K103" s="202"/>
    </row>
    <row r="104" spans="2:11" s="1" customFormat="1" ht="17.25" customHeight="1" x14ac:dyDescent="0.2">
      <c r="B104" s="201"/>
      <c r="C104" s="205" t="s">
        <v>285</v>
      </c>
      <c r="D104" s="205"/>
      <c r="E104" s="205"/>
      <c r="F104" s="206" t="s">
        <v>286</v>
      </c>
      <c r="G104" s="207"/>
      <c r="H104" s="205"/>
      <c r="I104" s="205"/>
      <c r="J104" s="205" t="s">
        <v>287</v>
      </c>
      <c r="K104" s="202"/>
    </row>
    <row r="105" spans="2:11" s="1" customFormat="1" ht="5.25" customHeight="1" x14ac:dyDescent="0.2">
      <c r="B105" s="201"/>
      <c r="C105" s="203"/>
      <c r="D105" s="203"/>
      <c r="E105" s="203"/>
      <c r="F105" s="203"/>
      <c r="G105" s="219"/>
      <c r="H105" s="203"/>
      <c r="I105" s="203"/>
      <c r="J105" s="203"/>
      <c r="K105" s="202"/>
    </row>
    <row r="106" spans="2:11" s="1" customFormat="1" ht="15" customHeight="1" x14ac:dyDescent="0.2">
      <c r="B106" s="201"/>
      <c r="C106" s="190" t="s">
        <v>34</v>
      </c>
      <c r="D106" s="208"/>
      <c r="E106" s="208"/>
      <c r="F106" s="210" t="s">
        <v>288</v>
      </c>
      <c r="G106" s="219"/>
      <c r="H106" s="190" t="s">
        <v>328</v>
      </c>
      <c r="I106" s="190" t="s">
        <v>290</v>
      </c>
      <c r="J106" s="190">
        <v>20</v>
      </c>
      <c r="K106" s="202"/>
    </row>
    <row r="107" spans="2:11" s="1" customFormat="1" ht="15" customHeight="1" x14ac:dyDescent="0.2">
      <c r="B107" s="201"/>
      <c r="C107" s="190" t="s">
        <v>291</v>
      </c>
      <c r="D107" s="190"/>
      <c r="E107" s="190"/>
      <c r="F107" s="210" t="s">
        <v>288</v>
      </c>
      <c r="G107" s="190"/>
      <c r="H107" s="190" t="s">
        <v>328</v>
      </c>
      <c r="I107" s="190" t="s">
        <v>290</v>
      </c>
      <c r="J107" s="190">
        <v>120</v>
      </c>
      <c r="K107" s="202"/>
    </row>
    <row r="108" spans="2:11" s="1" customFormat="1" ht="15" customHeight="1" x14ac:dyDescent="0.2">
      <c r="B108" s="211"/>
      <c r="C108" s="190" t="s">
        <v>293</v>
      </c>
      <c r="D108" s="190"/>
      <c r="E108" s="190"/>
      <c r="F108" s="210" t="s">
        <v>294</v>
      </c>
      <c r="G108" s="190"/>
      <c r="H108" s="190" t="s">
        <v>328</v>
      </c>
      <c r="I108" s="190" t="s">
        <v>290</v>
      </c>
      <c r="J108" s="190">
        <v>50</v>
      </c>
      <c r="K108" s="202"/>
    </row>
    <row r="109" spans="2:11" s="1" customFormat="1" ht="15" customHeight="1" x14ac:dyDescent="0.2">
      <c r="B109" s="211"/>
      <c r="C109" s="190" t="s">
        <v>296</v>
      </c>
      <c r="D109" s="190"/>
      <c r="E109" s="190"/>
      <c r="F109" s="210" t="s">
        <v>288</v>
      </c>
      <c r="G109" s="190"/>
      <c r="H109" s="190" t="s">
        <v>328</v>
      </c>
      <c r="I109" s="190" t="s">
        <v>298</v>
      </c>
      <c r="J109" s="190"/>
      <c r="K109" s="202"/>
    </row>
    <row r="110" spans="2:11" s="1" customFormat="1" ht="15" customHeight="1" x14ac:dyDescent="0.2">
      <c r="B110" s="211"/>
      <c r="C110" s="190" t="s">
        <v>307</v>
      </c>
      <c r="D110" s="190"/>
      <c r="E110" s="190"/>
      <c r="F110" s="210" t="s">
        <v>294</v>
      </c>
      <c r="G110" s="190"/>
      <c r="H110" s="190" t="s">
        <v>328</v>
      </c>
      <c r="I110" s="190" t="s">
        <v>290</v>
      </c>
      <c r="J110" s="190">
        <v>50</v>
      </c>
      <c r="K110" s="202"/>
    </row>
    <row r="111" spans="2:11" s="1" customFormat="1" ht="15" customHeight="1" x14ac:dyDescent="0.2">
      <c r="B111" s="211"/>
      <c r="C111" s="190" t="s">
        <v>315</v>
      </c>
      <c r="D111" s="190"/>
      <c r="E111" s="190"/>
      <c r="F111" s="210" t="s">
        <v>294</v>
      </c>
      <c r="G111" s="190"/>
      <c r="H111" s="190" t="s">
        <v>328</v>
      </c>
      <c r="I111" s="190" t="s">
        <v>290</v>
      </c>
      <c r="J111" s="190">
        <v>50</v>
      </c>
      <c r="K111" s="202"/>
    </row>
    <row r="112" spans="2:11" s="1" customFormat="1" ht="15" customHeight="1" x14ac:dyDescent="0.2">
      <c r="B112" s="211"/>
      <c r="C112" s="190" t="s">
        <v>313</v>
      </c>
      <c r="D112" s="190"/>
      <c r="E112" s="190"/>
      <c r="F112" s="210" t="s">
        <v>294</v>
      </c>
      <c r="G112" s="190"/>
      <c r="H112" s="190" t="s">
        <v>328</v>
      </c>
      <c r="I112" s="190" t="s">
        <v>290</v>
      </c>
      <c r="J112" s="190">
        <v>50</v>
      </c>
      <c r="K112" s="202"/>
    </row>
    <row r="113" spans="2:11" s="1" customFormat="1" ht="15" customHeight="1" x14ac:dyDescent="0.2">
      <c r="B113" s="211"/>
      <c r="C113" s="190" t="s">
        <v>34</v>
      </c>
      <c r="D113" s="190"/>
      <c r="E113" s="190"/>
      <c r="F113" s="210" t="s">
        <v>288</v>
      </c>
      <c r="G113" s="190"/>
      <c r="H113" s="190" t="s">
        <v>329</v>
      </c>
      <c r="I113" s="190" t="s">
        <v>290</v>
      </c>
      <c r="J113" s="190">
        <v>20</v>
      </c>
      <c r="K113" s="202"/>
    </row>
    <row r="114" spans="2:11" s="1" customFormat="1" ht="15" customHeight="1" x14ac:dyDescent="0.2">
      <c r="B114" s="211"/>
      <c r="C114" s="190" t="s">
        <v>330</v>
      </c>
      <c r="D114" s="190"/>
      <c r="E114" s="190"/>
      <c r="F114" s="210" t="s">
        <v>288</v>
      </c>
      <c r="G114" s="190"/>
      <c r="H114" s="190" t="s">
        <v>331</v>
      </c>
      <c r="I114" s="190" t="s">
        <v>290</v>
      </c>
      <c r="J114" s="190">
        <v>120</v>
      </c>
      <c r="K114" s="202"/>
    </row>
    <row r="115" spans="2:11" s="1" customFormat="1" ht="15" customHeight="1" x14ac:dyDescent="0.2">
      <c r="B115" s="211"/>
      <c r="C115" s="190" t="s">
        <v>21</v>
      </c>
      <c r="D115" s="190"/>
      <c r="E115" s="190"/>
      <c r="F115" s="210" t="s">
        <v>288</v>
      </c>
      <c r="G115" s="190"/>
      <c r="H115" s="190" t="s">
        <v>332</v>
      </c>
      <c r="I115" s="190" t="s">
        <v>323</v>
      </c>
      <c r="J115" s="190"/>
      <c r="K115" s="202"/>
    </row>
    <row r="116" spans="2:11" s="1" customFormat="1" ht="15" customHeight="1" x14ac:dyDescent="0.2">
      <c r="B116" s="211"/>
      <c r="C116" s="190" t="s">
        <v>31</v>
      </c>
      <c r="D116" s="190"/>
      <c r="E116" s="190"/>
      <c r="F116" s="210" t="s">
        <v>288</v>
      </c>
      <c r="G116" s="190"/>
      <c r="H116" s="190" t="s">
        <v>333</v>
      </c>
      <c r="I116" s="190" t="s">
        <v>323</v>
      </c>
      <c r="J116" s="190"/>
      <c r="K116" s="202"/>
    </row>
    <row r="117" spans="2:11" s="1" customFormat="1" ht="15" customHeight="1" x14ac:dyDescent="0.2">
      <c r="B117" s="211"/>
      <c r="C117" s="190" t="s">
        <v>36</v>
      </c>
      <c r="D117" s="190"/>
      <c r="E117" s="190"/>
      <c r="F117" s="210" t="s">
        <v>288</v>
      </c>
      <c r="G117" s="190"/>
      <c r="H117" s="190" t="s">
        <v>334</v>
      </c>
      <c r="I117" s="190" t="s">
        <v>335</v>
      </c>
      <c r="J117" s="190"/>
      <c r="K117" s="202"/>
    </row>
    <row r="118" spans="2:11" s="1" customFormat="1" ht="15" customHeight="1" x14ac:dyDescent="0.2">
      <c r="B118" s="214"/>
      <c r="C118" s="220"/>
      <c r="D118" s="220"/>
      <c r="E118" s="220"/>
      <c r="F118" s="220"/>
      <c r="G118" s="220"/>
      <c r="H118" s="220"/>
      <c r="I118" s="220"/>
      <c r="J118" s="220"/>
      <c r="K118" s="216"/>
    </row>
    <row r="119" spans="2:11" s="1" customFormat="1" ht="18.75" customHeight="1" x14ac:dyDescent="0.2">
      <c r="B119" s="221"/>
      <c r="C119" s="187"/>
      <c r="D119" s="187"/>
      <c r="E119" s="187"/>
      <c r="F119" s="222"/>
      <c r="G119" s="187"/>
      <c r="H119" s="187"/>
      <c r="I119" s="187"/>
      <c r="J119" s="187"/>
      <c r="K119" s="221"/>
    </row>
    <row r="120" spans="2:11" s="1" customFormat="1" ht="18.75" customHeight="1" x14ac:dyDescent="0.2">
      <c r="B120" s="197"/>
      <c r="C120" s="197"/>
      <c r="D120" s="197"/>
      <c r="E120" s="197"/>
      <c r="F120" s="197"/>
      <c r="G120" s="197"/>
      <c r="H120" s="197"/>
      <c r="I120" s="197"/>
      <c r="J120" s="197"/>
      <c r="K120" s="197"/>
    </row>
    <row r="121" spans="2:11" s="1" customFormat="1" ht="7.5" customHeight="1" x14ac:dyDescent="0.2">
      <c r="B121" s="223"/>
      <c r="C121" s="224"/>
      <c r="D121" s="224"/>
      <c r="E121" s="224"/>
      <c r="F121" s="224"/>
      <c r="G121" s="224"/>
      <c r="H121" s="224"/>
      <c r="I121" s="224"/>
      <c r="J121" s="224"/>
      <c r="K121" s="225"/>
    </row>
    <row r="122" spans="2:11" s="1" customFormat="1" ht="45" customHeight="1" x14ac:dyDescent="0.2">
      <c r="B122" s="226"/>
      <c r="C122" s="271" t="s">
        <v>336</v>
      </c>
      <c r="D122" s="271"/>
      <c r="E122" s="271"/>
      <c r="F122" s="271"/>
      <c r="G122" s="271"/>
      <c r="H122" s="271"/>
      <c r="I122" s="271"/>
      <c r="J122" s="271"/>
      <c r="K122" s="227"/>
    </row>
    <row r="123" spans="2:11" s="1" customFormat="1" ht="17.25" customHeight="1" x14ac:dyDescent="0.2">
      <c r="B123" s="228"/>
      <c r="C123" s="203" t="s">
        <v>282</v>
      </c>
      <c r="D123" s="203"/>
      <c r="E123" s="203"/>
      <c r="F123" s="203" t="s">
        <v>283</v>
      </c>
      <c r="G123" s="204"/>
      <c r="H123" s="203" t="s">
        <v>35</v>
      </c>
      <c r="I123" s="203" t="s">
        <v>36</v>
      </c>
      <c r="J123" s="203" t="s">
        <v>284</v>
      </c>
      <c r="K123" s="229"/>
    </row>
    <row r="124" spans="2:11" s="1" customFormat="1" ht="17.25" customHeight="1" x14ac:dyDescent="0.2">
      <c r="B124" s="228"/>
      <c r="C124" s="205" t="s">
        <v>285</v>
      </c>
      <c r="D124" s="205"/>
      <c r="E124" s="205"/>
      <c r="F124" s="206" t="s">
        <v>286</v>
      </c>
      <c r="G124" s="207"/>
      <c r="H124" s="205"/>
      <c r="I124" s="205"/>
      <c r="J124" s="205" t="s">
        <v>287</v>
      </c>
      <c r="K124" s="229"/>
    </row>
    <row r="125" spans="2:11" s="1" customFormat="1" ht="5.25" customHeight="1" x14ac:dyDescent="0.2">
      <c r="B125" s="230"/>
      <c r="C125" s="208"/>
      <c r="D125" s="208"/>
      <c r="E125" s="208"/>
      <c r="F125" s="208"/>
      <c r="G125" s="190"/>
      <c r="H125" s="208"/>
      <c r="I125" s="208"/>
      <c r="J125" s="208"/>
      <c r="K125" s="231"/>
    </row>
    <row r="126" spans="2:11" s="1" customFormat="1" ht="15" customHeight="1" x14ac:dyDescent="0.2">
      <c r="B126" s="230"/>
      <c r="C126" s="190" t="s">
        <v>291</v>
      </c>
      <c r="D126" s="208"/>
      <c r="E126" s="208"/>
      <c r="F126" s="210" t="s">
        <v>288</v>
      </c>
      <c r="G126" s="190"/>
      <c r="H126" s="190" t="s">
        <v>328</v>
      </c>
      <c r="I126" s="190" t="s">
        <v>290</v>
      </c>
      <c r="J126" s="190">
        <v>120</v>
      </c>
      <c r="K126" s="232"/>
    </row>
    <row r="127" spans="2:11" s="1" customFormat="1" ht="15" customHeight="1" x14ac:dyDescent="0.2">
      <c r="B127" s="230"/>
      <c r="C127" s="190" t="s">
        <v>337</v>
      </c>
      <c r="D127" s="190"/>
      <c r="E127" s="190"/>
      <c r="F127" s="210" t="s">
        <v>288</v>
      </c>
      <c r="G127" s="190"/>
      <c r="H127" s="190" t="s">
        <v>338</v>
      </c>
      <c r="I127" s="190" t="s">
        <v>290</v>
      </c>
      <c r="J127" s="190" t="s">
        <v>339</v>
      </c>
      <c r="K127" s="232"/>
    </row>
    <row r="128" spans="2:11" s="1" customFormat="1" ht="15" customHeight="1" x14ac:dyDescent="0.2">
      <c r="B128" s="230"/>
      <c r="C128" s="190" t="s">
        <v>43</v>
      </c>
      <c r="D128" s="190"/>
      <c r="E128" s="190"/>
      <c r="F128" s="210" t="s">
        <v>288</v>
      </c>
      <c r="G128" s="190"/>
      <c r="H128" s="190" t="s">
        <v>340</v>
      </c>
      <c r="I128" s="190" t="s">
        <v>290</v>
      </c>
      <c r="J128" s="190" t="s">
        <v>339</v>
      </c>
      <c r="K128" s="232"/>
    </row>
    <row r="129" spans="2:11" s="1" customFormat="1" ht="15" customHeight="1" x14ac:dyDescent="0.2">
      <c r="B129" s="230"/>
      <c r="C129" s="190" t="s">
        <v>299</v>
      </c>
      <c r="D129" s="190"/>
      <c r="E129" s="190"/>
      <c r="F129" s="210" t="s">
        <v>294</v>
      </c>
      <c r="G129" s="190"/>
      <c r="H129" s="190" t="s">
        <v>300</v>
      </c>
      <c r="I129" s="190" t="s">
        <v>290</v>
      </c>
      <c r="J129" s="190">
        <v>15</v>
      </c>
      <c r="K129" s="232"/>
    </row>
    <row r="130" spans="2:11" s="1" customFormat="1" ht="15" customHeight="1" x14ac:dyDescent="0.2">
      <c r="B130" s="230"/>
      <c r="C130" s="212" t="s">
        <v>301</v>
      </c>
      <c r="D130" s="212"/>
      <c r="E130" s="212"/>
      <c r="F130" s="213" t="s">
        <v>294</v>
      </c>
      <c r="G130" s="212"/>
      <c r="H130" s="212" t="s">
        <v>302</v>
      </c>
      <c r="I130" s="212" t="s">
        <v>290</v>
      </c>
      <c r="J130" s="212">
        <v>15</v>
      </c>
      <c r="K130" s="232"/>
    </row>
    <row r="131" spans="2:11" s="1" customFormat="1" ht="15" customHeight="1" x14ac:dyDescent="0.2">
      <c r="B131" s="230"/>
      <c r="C131" s="212" t="s">
        <v>303</v>
      </c>
      <c r="D131" s="212"/>
      <c r="E131" s="212"/>
      <c r="F131" s="213" t="s">
        <v>294</v>
      </c>
      <c r="G131" s="212"/>
      <c r="H131" s="212" t="s">
        <v>304</v>
      </c>
      <c r="I131" s="212" t="s">
        <v>290</v>
      </c>
      <c r="J131" s="212">
        <v>20</v>
      </c>
      <c r="K131" s="232"/>
    </row>
    <row r="132" spans="2:11" s="1" customFormat="1" ht="15" customHeight="1" x14ac:dyDescent="0.2">
      <c r="B132" s="230"/>
      <c r="C132" s="212" t="s">
        <v>305</v>
      </c>
      <c r="D132" s="212"/>
      <c r="E132" s="212"/>
      <c r="F132" s="213" t="s">
        <v>294</v>
      </c>
      <c r="G132" s="212"/>
      <c r="H132" s="212" t="s">
        <v>306</v>
      </c>
      <c r="I132" s="212" t="s">
        <v>290</v>
      </c>
      <c r="J132" s="212">
        <v>20</v>
      </c>
      <c r="K132" s="232"/>
    </row>
    <row r="133" spans="2:11" s="1" customFormat="1" ht="15" customHeight="1" x14ac:dyDescent="0.2">
      <c r="B133" s="230"/>
      <c r="C133" s="190" t="s">
        <v>293</v>
      </c>
      <c r="D133" s="190"/>
      <c r="E133" s="190"/>
      <c r="F133" s="210" t="s">
        <v>294</v>
      </c>
      <c r="G133" s="190"/>
      <c r="H133" s="190" t="s">
        <v>328</v>
      </c>
      <c r="I133" s="190" t="s">
        <v>290</v>
      </c>
      <c r="J133" s="190">
        <v>50</v>
      </c>
      <c r="K133" s="232"/>
    </row>
    <row r="134" spans="2:11" s="1" customFormat="1" ht="15" customHeight="1" x14ac:dyDescent="0.2">
      <c r="B134" s="230"/>
      <c r="C134" s="190" t="s">
        <v>307</v>
      </c>
      <c r="D134" s="190"/>
      <c r="E134" s="190"/>
      <c r="F134" s="210" t="s">
        <v>294</v>
      </c>
      <c r="G134" s="190"/>
      <c r="H134" s="190" t="s">
        <v>328</v>
      </c>
      <c r="I134" s="190" t="s">
        <v>290</v>
      </c>
      <c r="J134" s="190">
        <v>50</v>
      </c>
      <c r="K134" s="232"/>
    </row>
    <row r="135" spans="2:11" s="1" customFormat="1" ht="15" customHeight="1" x14ac:dyDescent="0.2">
      <c r="B135" s="230"/>
      <c r="C135" s="190" t="s">
        <v>313</v>
      </c>
      <c r="D135" s="190"/>
      <c r="E135" s="190"/>
      <c r="F135" s="210" t="s">
        <v>294</v>
      </c>
      <c r="G135" s="190"/>
      <c r="H135" s="190" t="s">
        <v>328</v>
      </c>
      <c r="I135" s="190" t="s">
        <v>290</v>
      </c>
      <c r="J135" s="190">
        <v>50</v>
      </c>
      <c r="K135" s="232"/>
    </row>
    <row r="136" spans="2:11" s="1" customFormat="1" ht="15" customHeight="1" x14ac:dyDescent="0.2">
      <c r="B136" s="230"/>
      <c r="C136" s="190" t="s">
        <v>315</v>
      </c>
      <c r="D136" s="190"/>
      <c r="E136" s="190"/>
      <c r="F136" s="210" t="s">
        <v>294</v>
      </c>
      <c r="G136" s="190"/>
      <c r="H136" s="190" t="s">
        <v>328</v>
      </c>
      <c r="I136" s="190" t="s">
        <v>290</v>
      </c>
      <c r="J136" s="190">
        <v>50</v>
      </c>
      <c r="K136" s="232"/>
    </row>
    <row r="137" spans="2:11" s="1" customFormat="1" ht="15" customHeight="1" x14ac:dyDescent="0.2">
      <c r="B137" s="230"/>
      <c r="C137" s="190" t="s">
        <v>316</v>
      </c>
      <c r="D137" s="190"/>
      <c r="E137" s="190"/>
      <c r="F137" s="210" t="s">
        <v>294</v>
      </c>
      <c r="G137" s="190"/>
      <c r="H137" s="190" t="s">
        <v>341</v>
      </c>
      <c r="I137" s="190" t="s">
        <v>290</v>
      </c>
      <c r="J137" s="190">
        <v>255</v>
      </c>
      <c r="K137" s="232"/>
    </row>
    <row r="138" spans="2:11" s="1" customFormat="1" ht="15" customHeight="1" x14ac:dyDescent="0.2">
      <c r="B138" s="230"/>
      <c r="C138" s="190" t="s">
        <v>318</v>
      </c>
      <c r="D138" s="190"/>
      <c r="E138" s="190"/>
      <c r="F138" s="210" t="s">
        <v>288</v>
      </c>
      <c r="G138" s="190"/>
      <c r="H138" s="190" t="s">
        <v>342</v>
      </c>
      <c r="I138" s="190" t="s">
        <v>320</v>
      </c>
      <c r="J138" s="190"/>
      <c r="K138" s="232"/>
    </row>
    <row r="139" spans="2:11" s="1" customFormat="1" ht="15" customHeight="1" x14ac:dyDescent="0.2">
      <c r="B139" s="230"/>
      <c r="C139" s="190" t="s">
        <v>321</v>
      </c>
      <c r="D139" s="190"/>
      <c r="E139" s="190"/>
      <c r="F139" s="210" t="s">
        <v>288</v>
      </c>
      <c r="G139" s="190"/>
      <c r="H139" s="190" t="s">
        <v>343</v>
      </c>
      <c r="I139" s="190" t="s">
        <v>323</v>
      </c>
      <c r="J139" s="190"/>
      <c r="K139" s="232"/>
    </row>
    <row r="140" spans="2:11" s="1" customFormat="1" ht="15" customHeight="1" x14ac:dyDescent="0.2">
      <c r="B140" s="230"/>
      <c r="C140" s="190" t="s">
        <v>324</v>
      </c>
      <c r="D140" s="190"/>
      <c r="E140" s="190"/>
      <c r="F140" s="210" t="s">
        <v>288</v>
      </c>
      <c r="G140" s="190"/>
      <c r="H140" s="190" t="s">
        <v>324</v>
      </c>
      <c r="I140" s="190" t="s">
        <v>323</v>
      </c>
      <c r="J140" s="190"/>
      <c r="K140" s="232"/>
    </row>
    <row r="141" spans="2:11" s="1" customFormat="1" ht="15" customHeight="1" x14ac:dyDescent="0.2">
      <c r="B141" s="230"/>
      <c r="C141" s="190" t="s">
        <v>21</v>
      </c>
      <c r="D141" s="190"/>
      <c r="E141" s="190"/>
      <c r="F141" s="210" t="s">
        <v>288</v>
      </c>
      <c r="G141" s="190"/>
      <c r="H141" s="190" t="s">
        <v>344</v>
      </c>
      <c r="I141" s="190" t="s">
        <v>323</v>
      </c>
      <c r="J141" s="190"/>
      <c r="K141" s="232"/>
    </row>
    <row r="142" spans="2:11" s="1" customFormat="1" ht="15" customHeight="1" x14ac:dyDescent="0.2">
      <c r="B142" s="230"/>
      <c r="C142" s="190" t="s">
        <v>345</v>
      </c>
      <c r="D142" s="190"/>
      <c r="E142" s="190"/>
      <c r="F142" s="210" t="s">
        <v>288</v>
      </c>
      <c r="G142" s="190"/>
      <c r="H142" s="190" t="s">
        <v>346</v>
      </c>
      <c r="I142" s="190" t="s">
        <v>323</v>
      </c>
      <c r="J142" s="190"/>
      <c r="K142" s="232"/>
    </row>
    <row r="143" spans="2:11" s="1" customFormat="1" ht="15" customHeight="1" x14ac:dyDescent="0.2">
      <c r="B143" s="233"/>
      <c r="C143" s="234"/>
      <c r="D143" s="234"/>
      <c r="E143" s="234"/>
      <c r="F143" s="234"/>
      <c r="G143" s="234"/>
      <c r="H143" s="234"/>
      <c r="I143" s="234"/>
      <c r="J143" s="234"/>
      <c r="K143" s="235"/>
    </row>
    <row r="144" spans="2:11" s="1" customFormat="1" ht="18.75" customHeight="1" x14ac:dyDescent="0.2">
      <c r="B144" s="187"/>
      <c r="C144" s="187"/>
      <c r="D144" s="187"/>
      <c r="E144" s="187"/>
      <c r="F144" s="222"/>
      <c r="G144" s="187"/>
      <c r="H144" s="187"/>
      <c r="I144" s="187"/>
      <c r="J144" s="187"/>
      <c r="K144" s="187"/>
    </row>
    <row r="145" spans="2:11" s="1" customFormat="1" ht="18.75" customHeight="1" x14ac:dyDescent="0.2">
      <c r="B145" s="197"/>
      <c r="C145" s="197"/>
      <c r="D145" s="197"/>
      <c r="E145" s="197"/>
      <c r="F145" s="197"/>
      <c r="G145" s="197"/>
      <c r="H145" s="197"/>
      <c r="I145" s="197"/>
      <c r="J145" s="197"/>
      <c r="K145" s="197"/>
    </row>
    <row r="146" spans="2:11" s="1" customFormat="1" ht="7.5" customHeight="1" x14ac:dyDescent="0.2">
      <c r="B146" s="198"/>
      <c r="C146" s="199"/>
      <c r="D146" s="199"/>
      <c r="E146" s="199"/>
      <c r="F146" s="199"/>
      <c r="G146" s="199"/>
      <c r="H146" s="199"/>
      <c r="I146" s="199"/>
      <c r="J146" s="199"/>
      <c r="K146" s="200"/>
    </row>
    <row r="147" spans="2:11" s="1" customFormat="1" ht="45" customHeight="1" x14ac:dyDescent="0.2">
      <c r="B147" s="201"/>
      <c r="C147" s="272" t="s">
        <v>347</v>
      </c>
      <c r="D147" s="272"/>
      <c r="E147" s="272"/>
      <c r="F147" s="272"/>
      <c r="G147" s="272"/>
      <c r="H147" s="272"/>
      <c r="I147" s="272"/>
      <c r="J147" s="272"/>
      <c r="K147" s="202"/>
    </row>
    <row r="148" spans="2:11" s="1" customFormat="1" ht="17.25" customHeight="1" x14ac:dyDescent="0.2">
      <c r="B148" s="201"/>
      <c r="C148" s="203" t="s">
        <v>282</v>
      </c>
      <c r="D148" s="203"/>
      <c r="E148" s="203"/>
      <c r="F148" s="203" t="s">
        <v>283</v>
      </c>
      <c r="G148" s="204"/>
      <c r="H148" s="203" t="s">
        <v>35</v>
      </c>
      <c r="I148" s="203" t="s">
        <v>36</v>
      </c>
      <c r="J148" s="203" t="s">
        <v>284</v>
      </c>
      <c r="K148" s="202"/>
    </row>
    <row r="149" spans="2:11" s="1" customFormat="1" ht="17.25" customHeight="1" x14ac:dyDescent="0.2">
      <c r="B149" s="201"/>
      <c r="C149" s="205" t="s">
        <v>285</v>
      </c>
      <c r="D149" s="205"/>
      <c r="E149" s="205"/>
      <c r="F149" s="206" t="s">
        <v>286</v>
      </c>
      <c r="G149" s="207"/>
      <c r="H149" s="205"/>
      <c r="I149" s="205"/>
      <c r="J149" s="205" t="s">
        <v>287</v>
      </c>
      <c r="K149" s="202"/>
    </row>
    <row r="150" spans="2:11" s="1" customFormat="1" ht="5.25" customHeight="1" x14ac:dyDescent="0.2">
      <c r="B150" s="211"/>
      <c r="C150" s="208"/>
      <c r="D150" s="208"/>
      <c r="E150" s="208"/>
      <c r="F150" s="208"/>
      <c r="G150" s="209"/>
      <c r="H150" s="208"/>
      <c r="I150" s="208"/>
      <c r="J150" s="208"/>
      <c r="K150" s="232"/>
    </row>
    <row r="151" spans="2:11" s="1" customFormat="1" ht="15" customHeight="1" x14ac:dyDescent="0.2">
      <c r="B151" s="211"/>
      <c r="C151" s="236" t="s">
        <v>291</v>
      </c>
      <c r="D151" s="190"/>
      <c r="E151" s="190"/>
      <c r="F151" s="237" t="s">
        <v>288</v>
      </c>
      <c r="G151" s="190"/>
      <c r="H151" s="236" t="s">
        <v>328</v>
      </c>
      <c r="I151" s="236" t="s">
        <v>290</v>
      </c>
      <c r="J151" s="236">
        <v>120</v>
      </c>
      <c r="K151" s="232"/>
    </row>
    <row r="152" spans="2:11" s="1" customFormat="1" ht="15" customHeight="1" x14ac:dyDescent="0.2">
      <c r="B152" s="211"/>
      <c r="C152" s="236" t="s">
        <v>337</v>
      </c>
      <c r="D152" s="190"/>
      <c r="E152" s="190"/>
      <c r="F152" s="237" t="s">
        <v>288</v>
      </c>
      <c r="G152" s="190"/>
      <c r="H152" s="236" t="s">
        <v>348</v>
      </c>
      <c r="I152" s="236" t="s">
        <v>290</v>
      </c>
      <c r="J152" s="236" t="s">
        <v>339</v>
      </c>
      <c r="K152" s="232"/>
    </row>
    <row r="153" spans="2:11" s="1" customFormat="1" ht="15" customHeight="1" x14ac:dyDescent="0.2">
      <c r="B153" s="211"/>
      <c r="C153" s="236" t="s">
        <v>43</v>
      </c>
      <c r="D153" s="190"/>
      <c r="E153" s="190"/>
      <c r="F153" s="237" t="s">
        <v>288</v>
      </c>
      <c r="G153" s="190"/>
      <c r="H153" s="236" t="s">
        <v>349</v>
      </c>
      <c r="I153" s="236" t="s">
        <v>290</v>
      </c>
      <c r="J153" s="236" t="s">
        <v>339</v>
      </c>
      <c r="K153" s="232"/>
    </row>
    <row r="154" spans="2:11" s="1" customFormat="1" ht="15" customHeight="1" x14ac:dyDescent="0.2">
      <c r="B154" s="211"/>
      <c r="C154" s="236" t="s">
        <v>293</v>
      </c>
      <c r="D154" s="190"/>
      <c r="E154" s="190"/>
      <c r="F154" s="237" t="s">
        <v>294</v>
      </c>
      <c r="G154" s="190"/>
      <c r="H154" s="236" t="s">
        <v>328</v>
      </c>
      <c r="I154" s="236" t="s">
        <v>290</v>
      </c>
      <c r="J154" s="236">
        <v>50</v>
      </c>
      <c r="K154" s="232"/>
    </row>
    <row r="155" spans="2:11" s="1" customFormat="1" ht="15" customHeight="1" x14ac:dyDescent="0.2">
      <c r="B155" s="211"/>
      <c r="C155" s="236" t="s">
        <v>296</v>
      </c>
      <c r="D155" s="190"/>
      <c r="E155" s="190"/>
      <c r="F155" s="237" t="s">
        <v>288</v>
      </c>
      <c r="G155" s="190"/>
      <c r="H155" s="236" t="s">
        <v>328</v>
      </c>
      <c r="I155" s="236" t="s">
        <v>298</v>
      </c>
      <c r="J155" s="236"/>
      <c r="K155" s="232"/>
    </row>
    <row r="156" spans="2:11" s="1" customFormat="1" ht="15" customHeight="1" x14ac:dyDescent="0.2">
      <c r="B156" s="211"/>
      <c r="C156" s="236" t="s">
        <v>307</v>
      </c>
      <c r="D156" s="190"/>
      <c r="E156" s="190"/>
      <c r="F156" s="237" t="s">
        <v>294</v>
      </c>
      <c r="G156" s="190"/>
      <c r="H156" s="236" t="s">
        <v>328</v>
      </c>
      <c r="I156" s="236" t="s">
        <v>290</v>
      </c>
      <c r="J156" s="236">
        <v>50</v>
      </c>
      <c r="K156" s="232"/>
    </row>
    <row r="157" spans="2:11" s="1" customFormat="1" ht="15" customHeight="1" x14ac:dyDescent="0.2">
      <c r="B157" s="211"/>
      <c r="C157" s="236" t="s">
        <v>315</v>
      </c>
      <c r="D157" s="190"/>
      <c r="E157" s="190"/>
      <c r="F157" s="237" t="s">
        <v>294</v>
      </c>
      <c r="G157" s="190"/>
      <c r="H157" s="236" t="s">
        <v>328</v>
      </c>
      <c r="I157" s="236" t="s">
        <v>290</v>
      </c>
      <c r="J157" s="236">
        <v>50</v>
      </c>
      <c r="K157" s="232"/>
    </row>
    <row r="158" spans="2:11" s="1" customFormat="1" ht="15" customHeight="1" x14ac:dyDescent="0.2">
      <c r="B158" s="211"/>
      <c r="C158" s="236" t="s">
        <v>313</v>
      </c>
      <c r="D158" s="190"/>
      <c r="E158" s="190"/>
      <c r="F158" s="237" t="s">
        <v>294</v>
      </c>
      <c r="G158" s="190"/>
      <c r="H158" s="236" t="s">
        <v>328</v>
      </c>
      <c r="I158" s="236" t="s">
        <v>290</v>
      </c>
      <c r="J158" s="236">
        <v>50</v>
      </c>
      <c r="K158" s="232"/>
    </row>
    <row r="159" spans="2:11" s="1" customFormat="1" ht="15" customHeight="1" x14ac:dyDescent="0.2">
      <c r="B159" s="211"/>
      <c r="C159" s="236" t="s">
        <v>51</v>
      </c>
      <c r="D159" s="190"/>
      <c r="E159" s="190"/>
      <c r="F159" s="237" t="s">
        <v>288</v>
      </c>
      <c r="G159" s="190"/>
      <c r="H159" s="236" t="s">
        <v>350</v>
      </c>
      <c r="I159" s="236" t="s">
        <v>290</v>
      </c>
      <c r="J159" s="236" t="s">
        <v>351</v>
      </c>
      <c r="K159" s="232"/>
    </row>
    <row r="160" spans="2:11" s="1" customFormat="1" ht="15" customHeight="1" x14ac:dyDescent="0.2">
      <c r="B160" s="211"/>
      <c r="C160" s="236" t="s">
        <v>352</v>
      </c>
      <c r="D160" s="190"/>
      <c r="E160" s="190"/>
      <c r="F160" s="237" t="s">
        <v>288</v>
      </c>
      <c r="G160" s="190"/>
      <c r="H160" s="236" t="s">
        <v>353</v>
      </c>
      <c r="I160" s="236" t="s">
        <v>323</v>
      </c>
      <c r="J160" s="236"/>
      <c r="K160" s="232"/>
    </row>
    <row r="161" spans="2:11" s="1" customFormat="1" ht="15" customHeight="1" x14ac:dyDescent="0.2">
      <c r="B161" s="238"/>
      <c r="C161" s="220"/>
      <c r="D161" s="220"/>
      <c r="E161" s="220"/>
      <c r="F161" s="220"/>
      <c r="G161" s="220"/>
      <c r="H161" s="220"/>
      <c r="I161" s="220"/>
      <c r="J161" s="220"/>
      <c r="K161" s="239"/>
    </row>
    <row r="162" spans="2:11" s="1" customFormat="1" ht="18.75" customHeight="1" x14ac:dyDescent="0.2">
      <c r="B162" s="187"/>
      <c r="C162" s="190"/>
      <c r="D162" s="190"/>
      <c r="E162" s="190"/>
      <c r="F162" s="210"/>
      <c r="G162" s="190"/>
      <c r="H162" s="190"/>
      <c r="I162" s="190"/>
      <c r="J162" s="190"/>
      <c r="K162" s="187"/>
    </row>
    <row r="163" spans="2:11" s="1" customFormat="1" ht="18.75" customHeight="1" x14ac:dyDescent="0.2">
      <c r="B163" s="197"/>
      <c r="C163" s="197"/>
      <c r="D163" s="197"/>
      <c r="E163" s="197"/>
      <c r="F163" s="197"/>
      <c r="G163" s="197"/>
      <c r="H163" s="197"/>
      <c r="I163" s="197"/>
      <c r="J163" s="197"/>
      <c r="K163" s="197"/>
    </row>
    <row r="164" spans="2:11" s="1" customFormat="1" ht="7.5" customHeight="1" x14ac:dyDescent="0.2">
      <c r="B164" s="179"/>
      <c r="C164" s="180"/>
      <c r="D164" s="180"/>
      <c r="E164" s="180"/>
      <c r="F164" s="180"/>
      <c r="G164" s="180"/>
      <c r="H164" s="180"/>
      <c r="I164" s="180"/>
      <c r="J164" s="180"/>
      <c r="K164" s="181"/>
    </row>
    <row r="165" spans="2:11" s="1" customFormat="1" ht="45" customHeight="1" x14ac:dyDescent="0.2">
      <c r="B165" s="182"/>
      <c r="C165" s="271" t="s">
        <v>354</v>
      </c>
      <c r="D165" s="271"/>
      <c r="E165" s="271"/>
      <c r="F165" s="271"/>
      <c r="G165" s="271"/>
      <c r="H165" s="271"/>
      <c r="I165" s="271"/>
      <c r="J165" s="271"/>
      <c r="K165" s="183"/>
    </row>
    <row r="166" spans="2:11" s="1" customFormat="1" ht="17.25" customHeight="1" x14ac:dyDescent="0.2">
      <c r="B166" s="182"/>
      <c r="C166" s="203" t="s">
        <v>282</v>
      </c>
      <c r="D166" s="203"/>
      <c r="E166" s="203"/>
      <c r="F166" s="203" t="s">
        <v>283</v>
      </c>
      <c r="G166" s="240"/>
      <c r="H166" s="241" t="s">
        <v>35</v>
      </c>
      <c r="I166" s="241" t="s">
        <v>36</v>
      </c>
      <c r="J166" s="203" t="s">
        <v>284</v>
      </c>
      <c r="K166" s="183"/>
    </row>
    <row r="167" spans="2:11" s="1" customFormat="1" ht="17.25" customHeight="1" x14ac:dyDescent="0.2">
      <c r="B167" s="184"/>
      <c r="C167" s="205" t="s">
        <v>285</v>
      </c>
      <c r="D167" s="205"/>
      <c r="E167" s="205"/>
      <c r="F167" s="206" t="s">
        <v>286</v>
      </c>
      <c r="G167" s="242"/>
      <c r="H167" s="243"/>
      <c r="I167" s="243"/>
      <c r="J167" s="205" t="s">
        <v>287</v>
      </c>
      <c r="K167" s="185"/>
    </row>
    <row r="168" spans="2:11" s="1" customFormat="1" ht="5.25" customHeight="1" x14ac:dyDescent="0.2">
      <c r="B168" s="211"/>
      <c r="C168" s="208"/>
      <c r="D168" s="208"/>
      <c r="E168" s="208"/>
      <c r="F168" s="208"/>
      <c r="G168" s="209"/>
      <c r="H168" s="208"/>
      <c r="I168" s="208"/>
      <c r="J168" s="208"/>
      <c r="K168" s="232"/>
    </row>
    <row r="169" spans="2:11" s="1" customFormat="1" ht="15" customHeight="1" x14ac:dyDescent="0.2">
      <c r="B169" s="211"/>
      <c r="C169" s="190" t="s">
        <v>291</v>
      </c>
      <c r="D169" s="190"/>
      <c r="E169" s="190"/>
      <c r="F169" s="210" t="s">
        <v>288</v>
      </c>
      <c r="G169" s="190"/>
      <c r="H169" s="190" t="s">
        <v>328</v>
      </c>
      <c r="I169" s="190" t="s">
        <v>290</v>
      </c>
      <c r="J169" s="190">
        <v>120</v>
      </c>
      <c r="K169" s="232"/>
    </row>
    <row r="170" spans="2:11" s="1" customFormat="1" ht="15" customHeight="1" x14ac:dyDescent="0.2">
      <c r="B170" s="211"/>
      <c r="C170" s="190" t="s">
        <v>337</v>
      </c>
      <c r="D170" s="190"/>
      <c r="E170" s="190"/>
      <c r="F170" s="210" t="s">
        <v>288</v>
      </c>
      <c r="G170" s="190"/>
      <c r="H170" s="190" t="s">
        <v>338</v>
      </c>
      <c r="I170" s="190" t="s">
        <v>290</v>
      </c>
      <c r="J170" s="190" t="s">
        <v>339</v>
      </c>
      <c r="K170" s="232"/>
    </row>
    <row r="171" spans="2:11" s="1" customFormat="1" ht="15" customHeight="1" x14ac:dyDescent="0.2">
      <c r="B171" s="211"/>
      <c r="C171" s="190" t="s">
        <v>43</v>
      </c>
      <c r="D171" s="190"/>
      <c r="E171" s="190"/>
      <c r="F171" s="210" t="s">
        <v>288</v>
      </c>
      <c r="G171" s="190"/>
      <c r="H171" s="190" t="s">
        <v>355</v>
      </c>
      <c r="I171" s="190" t="s">
        <v>290</v>
      </c>
      <c r="J171" s="190" t="s">
        <v>339</v>
      </c>
      <c r="K171" s="232"/>
    </row>
    <row r="172" spans="2:11" s="1" customFormat="1" ht="15" customHeight="1" x14ac:dyDescent="0.2">
      <c r="B172" s="211"/>
      <c r="C172" s="190" t="s">
        <v>293</v>
      </c>
      <c r="D172" s="190"/>
      <c r="E172" s="190"/>
      <c r="F172" s="210" t="s">
        <v>294</v>
      </c>
      <c r="G172" s="190"/>
      <c r="H172" s="190" t="s">
        <v>355</v>
      </c>
      <c r="I172" s="190" t="s">
        <v>290</v>
      </c>
      <c r="J172" s="190">
        <v>50</v>
      </c>
      <c r="K172" s="232"/>
    </row>
    <row r="173" spans="2:11" s="1" customFormat="1" ht="15" customHeight="1" x14ac:dyDescent="0.2">
      <c r="B173" s="211"/>
      <c r="C173" s="190" t="s">
        <v>296</v>
      </c>
      <c r="D173" s="190"/>
      <c r="E173" s="190"/>
      <c r="F173" s="210" t="s">
        <v>288</v>
      </c>
      <c r="G173" s="190"/>
      <c r="H173" s="190" t="s">
        <v>355</v>
      </c>
      <c r="I173" s="190" t="s">
        <v>298</v>
      </c>
      <c r="J173" s="190"/>
      <c r="K173" s="232"/>
    </row>
    <row r="174" spans="2:11" s="1" customFormat="1" ht="15" customHeight="1" x14ac:dyDescent="0.2">
      <c r="B174" s="211"/>
      <c r="C174" s="190" t="s">
        <v>307</v>
      </c>
      <c r="D174" s="190"/>
      <c r="E174" s="190"/>
      <c r="F174" s="210" t="s">
        <v>294</v>
      </c>
      <c r="G174" s="190"/>
      <c r="H174" s="190" t="s">
        <v>355</v>
      </c>
      <c r="I174" s="190" t="s">
        <v>290</v>
      </c>
      <c r="J174" s="190">
        <v>50</v>
      </c>
      <c r="K174" s="232"/>
    </row>
    <row r="175" spans="2:11" s="1" customFormat="1" ht="15" customHeight="1" x14ac:dyDescent="0.2">
      <c r="B175" s="211"/>
      <c r="C175" s="190" t="s">
        <v>315</v>
      </c>
      <c r="D175" s="190"/>
      <c r="E175" s="190"/>
      <c r="F175" s="210" t="s">
        <v>294</v>
      </c>
      <c r="G175" s="190"/>
      <c r="H175" s="190" t="s">
        <v>355</v>
      </c>
      <c r="I175" s="190" t="s">
        <v>290</v>
      </c>
      <c r="J175" s="190">
        <v>50</v>
      </c>
      <c r="K175" s="232"/>
    </row>
    <row r="176" spans="2:11" s="1" customFormat="1" ht="15" customHeight="1" x14ac:dyDescent="0.2">
      <c r="B176" s="211"/>
      <c r="C176" s="190" t="s">
        <v>313</v>
      </c>
      <c r="D176" s="190"/>
      <c r="E176" s="190"/>
      <c r="F176" s="210" t="s">
        <v>294</v>
      </c>
      <c r="G176" s="190"/>
      <c r="H176" s="190" t="s">
        <v>355</v>
      </c>
      <c r="I176" s="190" t="s">
        <v>290</v>
      </c>
      <c r="J176" s="190">
        <v>50</v>
      </c>
      <c r="K176" s="232"/>
    </row>
    <row r="177" spans="2:11" s="1" customFormat="1" ht="15" customHeight="1" x14ac:dyDescent="0.2">
      <c r="B177" s="211"/>
      <c r="C177" s="190" t="s">
        <v>64</v>
      </c>
      <c r="D177" s="190"/>
      <c r="E177" s="190"/>
      <c r="F177" s="210" t="s">
        <v>288</v>
      </c>
      <c r="G177" s="190"/>
      <c r="H177" s="190" t="s">
        <v>356</v>
      </c>
      <c r="I177" s="190" t="s">
        <v>357</v>
      </c>
      <c r="J177" s="190"/>
      <c r="K177" s="232"/>
    </row>
    <row r="178" spans="2:11" s="1" customFormat="1" ht="15" customHeight="1" x14ac:dyDescent="0.2">
      <c r="B178" s="211"/>
      <c r="C178" s="190" t="s">
        <v>36</v>
      </c>
      <c r="D178" s="190"/>
      <c r="E178" s="190"/>
      <c r="F178" s="210" t="s">
        <v>288</v>
      </c>
      <c r="G178" s="190"/>
      <c r="H178" s="190" t="s">
        <v>358</v>
      </c>
      <c r="I178" s="190" t="s">
        <v>359</v>
      </c>
      <c r="J178" s="190">
        <v>1</v>
      </c>
      <c r="K178" s="232"/>
    </row>
    <row r="179" spans="2:11" s="1" customFormat="1" ht="15" customHeight="1" x14ac:dyDescent="0.2">
      <c r="B179" s="211"/>
      <c r="C179" s="190" t="s">
        <v>34</v>
      </c>
      <c r="D179" s="190"/>
      <c r="E179" s="190"/>
      <c r="F179" s="210" t="s">
        <v>288</v>
      </c>
      <c r="G179" s="190"/>
      <c r="H179" s="190" t="s">
        <v>360</v>
      </c>
      <c r="I179" s="190" t="s">
        <v>290</v>
      </c>
      <c r="J179" s="190">
        <v>20</v>
      </c>
      <c r="K179" s="232"/>
    </row>
    <row r="180" spans="2:11" s="1" customFormat="1" ht="15" customHeight="1" x14ac:dyDescent="0.2">
      <c r="B180" s="211"/>
      <c r="C180" s="190" t="s">
        <v>35</v>
      </c>
      <c r="D180" s="190"/>
      <c r="E180" s="190"/>
      <c r="F180" s="210" t="s">
        <v>288</v>
      </c>
      <c r="G180" s="190"/>
      <c r="H180" s="190" t="s">
        <v>361</v>
      </c>
      <c r="I180" s="190" t="s">
        <v>290</v>
      </c>
      <c r="J180" s="190">
        <v>255</v>
      </c>
      <c r="K180" s="232"/>
    </row>
    <row r="181" spans="2:11" s="1" customFormat="1" ht="15" customHeight="1" x14ac:dyDescent="0.2">
      <c r="B181" s="211"/>
      <c r="C181" s="190" t="s">
        <v>65</v>
      </c>
      <c r="D181" s="190"/>
      <c r="E181" s="190"/>
      <c r="F181" s="210" t="s">
        <v>288</v>
      </c>
      <c r="G181" s="190"/>
      <c r="H181" s="190" t="s">
        <v>252</v>
      </c>
      <c r="I181" s="190" t="s">
        <v>290</v>
      </c>
      <c r="J181" s="190">
        <v>10</v>
      </c>
      <c r="K181" s="232"/>
    </row>
    <row r="182" spans="2:11" s="1" customFormat="1" ht="15" customHeight="1" x14ac:dyDescent="0.2">
      <c r="B182" s="211"/>
      <c r="C182" s="190" t="s">
        <v>66</v>
      </c>
      <c r="D182" s="190"/>
      <c r="E182" s="190"/>
      <c r="F182" s="210" t="s">
        <v>288</v>
      </c>
      <c r="G182" s="190"/>
      <c r="H182" s="190" t="s">
        <v>362</v>
      </c>
      <c r="I182" s="190" t="s">
        <v>323</v>
      </c>
      <c r="J182" s="190"/>
      <c r="K182" s="232"/>
    </row>
    <row r="183" spans="2:11" s="1" customFormat="1" ht="15" customHeight="1" x14ac:dyDescent="0.2">
      <c r="B183" s="211"/>
      <c r="C183" s="190" t="s">
        <v>363</v>
      </c>
      <c r="D183" s="190"/>
      <c r="E183" s="190"/>
      <c r="F183" s="210" t="s">
        <v>288</v>
      </c>
      <c r="G183" s="190"/>
      <c r="H183" s="190" t="s">
        <v>364</v>
      </c>
      <c r="I183" s="190" t="s">
        <v>323</v>
      </c>
      <c r="J183" s="190"/>
      <c r="K183" s="232"/>
    </row>
    <row r="184" spans="2:11" s="1" customFormat="1" ht="15" customHeight="1" x14ac:dyDescent="0.2">
      <c r="B184" s="211"/>
      <c r="C184" s="190" t="s">
        <v>352</v>
      </c>
      <c r="D184" s="190"/>
      <c r="E184" s="190"/>
      <c r="F184" s="210" t="s">
        <v>288</v>
      </c>
      <c r="G184" s="190"/>
      <c r="H184" s="190" t="s">
        <v>365</v>
      </c>
      <c r="I184" s="190" t="s">
        <v>323</v>
      </c>
      <c r="J184" s="190"/>
      <c r="K184" s="232"/>
    </row>
    <row r="185" spans="2:11" s="1" customFormat="1" ht="15" customHeight="1" x14ac:dyDescent="0.2">
      <c r="B185" s="211"/>
      <c r="C185" s="190" t="s">
        <v>68</v>
      </c>
      <c r="D185" s="190"/>
      <c r="E185" s="190"/>
      <c r="F185" s="210" t="s">
        <v>294</v>
      </c>
      <c r="G185" s="190"/>
      <c r="H185" s="190" t="s">
        <v>366</v>
      </c>
      <c r="I185" s="190" t="s">
        <v>290</v>
      </c>
      <c r="J185" s="190">
        <v>50</v>
      </c>
      <c r="K185" s="232"/>
    </row>
    <row r="186" spans="2:11" s="1" customFormat="1" ht="15" customHeight="1" x14ac:dyDescent="0.2">
      <c r="B186" s="211"/>
      <c r="C186" s="190" t="s">
        <v>367</v>
      </c>
      <c r="D186" s="190"/>
      <c r="E186" s="190"/>
      <c r="F186" s="210" t="s">
        <v>294</v>
      </c>
      <c r="G186" s="190"/>
      <c r="H186" s="190" t="s">
        <v>368</v>
      </c>
      <c r="I186" s="190" t="s">
        <v>369</v>
      </c>
      <c r="J186" s="190"/>
      <c r="K186" s="232"/>
    </row>
    <row r="187" spans="2:11" s="1" customFormat="1" ht="15" customHeight="1" x14ac:dyDescent="0.2">
      <c r="B187" s="211"/>
      <c r="C187" s="190" t="s">
        <v>370</v>
      </c>
      <c r="D187" s="190"/>
      <c r="E187" s="190"/>
      <c r="F187" s="210" t="s">
        <v>294</v>
      </c>
      <c r="G187" s="190"/>
      <c r="H187" s="190" t="s">
        <v>371</v>
      </c>
      <c r="I187" s="190" t="s">
        <v>369</v>
      </c>
      <c r="J187" s="190"/>
      <c r="K187" s="232"/>
    </row>
    <row r="188" spans="2:11" s="1" customFormat="1" ht="15" customHeight="1" x14ac:dyDescent="0.2">
      <c r="B188" s="211"/>
      <c r="C188" s="190" t="s">
        <v>372</v>
      </c>
      <c r="D188" s="190"/>
      <c r="E188" s="190"/>
      <c r="F188" s="210" t="s">
        <v>294</v>
      </c>
      <c r="G188" s="190"/>
      <c r="H188" s="190" t="s">
        <v>373</v>
      </c>
      <c r="I188" s="190" t="s">
        <v>369</v>
      </c>
      <c r="J188" s="190"/>
      <c r="K188" s="232"/>
    </row>
    <row r="189" spans="2:11" s="1" customFormat="1" ht="15" customHeight="1" x14ac:dyDescent="0.2">
      <c r="B189" s="211"/>
      <c r="C189" s="244" t="s">
        <v>374</v>
      </c>
      <c r="D189" s="190"/>
      <c r="E189" s="190"/>
      <c r="F189" s="210" t="s">
        <v>294</v>
      </c>
      <c r="G189" s="190"/>
      <c r="H189" s="190" t="s">
        <v>375</v>
      </c>
      <c r="I189" s="190" t="s">
        <v>376</v>
      </c>
      <c r="J189" s="245" t="s">
        <v>377</v>
      </c>
      <c r="K189" s="232"/>
    </row>
    <row r="190" spans="2:11" s="1" customFormat="1" ht="15" customHeight="1" x14ac:dyDescent="0.2">
      <c r="B190" s="211"/>
      <c r="C190" s="196" t="s">
        <v>25</v>
      </c>
      <c r="D190" s="190"/>
      <c r="E190" s="190"/>
      <c r="F190" s="210" t="s">
        <v>288</v>
      </c>
      <c r="G190" s="190"/>
      <c r="H190" s="187" t="s">
        <v>378</v>
      </c>
      <c r="I190" s="190" t="s">
        <v>379</v>
      </c>
      <c r="J190" s="190"/>
      <c r="K190" s="232"/>
    </row>
    <row r="191" spans="2:11" s="1" customFormat="1" ht="15" customHeight="1" x14ac:dyDescent="0.2">
      <c r="B191" s="211"/>
      <c r="C191" s="196" t="s">
        <v>380</v>
      </c>
      <c r="D191" s="190"/>
      <c r="E191" s="190"/>
      <c r="F191" s="210" t="s">
        <v>288</v>
      </c>
      <c r="G191" s="190"/>
      <c r="H191" s="190" t="s">
        <v>381</v>
      </c>
      <c r="I191" s="190" t="s">
        <v>323</v>
      </c>
      <c r="J191" s="190"/>
      <c r="K191" s="232"/>
    </row>
    <row r="192" spans="2:11" s="1" customFormat="1" ht="15" customHeight="1" x14ac:dyDescent="0.2">
      <c r="B192" s="211"/>
      <c r="C192" s="196" t="s">
        <v>382</v>
      </c>
      <c r="D192" s="190"/>
      <c r="E192" s="190"/>
      <c r="F192" s="210" t="s">
        <v>288</v>
      </c>
      <c r="G192" s="190"/>
      <c r="H192" s="190" t="s">
        <v>383</v>
      </c>
      <c r="I192" s="190" t="s">
        <v>323</v>
      </c>
      <c r="J192" s="190"/>
      <c r="K192" s="232"/>
    </row>
    <row r="193" spans="2:11" s="1" customFormat="1" ht="15" customHeight="1" x14ac:dyDescent="0.2">
      <c r="B193" s="211"/>
      <c r="C193" s="196" t="s">
        <v>384</v>
      </c>
      <c r="D193" s="190"/>
      <c r="E193" s="190"/>
      <c r="F193" s="210" t="s">
        <v>294</v>
      </c>
      <c r="G193" s="190"/>
      <c r="H193" s="190" t="s">
        <v>385</v>
      </c>
      <c r="I193" s="190" t="s">
        <v>323</v>
      </c>
      <c r="J193" s="190"/>
      <c r="K193" s="232"/>
    </row>
    <row r="194" spans="2:11" s="1" customFormat="1" ht="15" customHeight="1" x14ac:dyDescent="0.2">
      <c r="B194" s="238"/>
      <c r="C194" s="246"/>
      <c r="D194" s="220"/>
      <c r="E194" s="220"/>
      <c r="F194" s="220"/>
      <c r="G194" s="220"/>
      <c r="H194" s="220"/>
      <c r="I194" s="220"/>
      <c r="J194" s="220"/>
      <c r="K194" s="239"/>
    </row>
    <row r="195" spans="2:11" s="1" customFormat="1" ht="18.75" customHeight="1" x14ac:dyDescent="0.2">
      <c r="B195" s="187"/>
      <c r="C195" s="190"/>
      <c r="D195" s="190"/>
      <c r="E195" s="190"/>
      <c r="F195" s="210"/>
      <c r="G195" s="190"/>
      <c r="H195" s="190"/>
      <c r="I195" s="190"/>
      <c r="J195" s="190"/>
      <c r="K195" s="187"/>
    </row>
    <row r="196" spans="2:11" s="1" customFormat="1" ht="18.75" customHeight="1" x14ac:dyDescent="0.2">
      <c r="B196" s="187"/>
      <c r="C196" s="190"/>
      <c r="D196" s="190"/>
      <c r="E196" s="190"/>
      <c r="F196" s="210"/>
      <c r="G196" s="190"/>
      <c r="H196" s="190"/>
      <c r="I196" s="190"/>
      <c r="J196" s="190"/>
      <c r="K196" s="187"/>
    </row>
    <row r="197" spans="2:11" s="1" customFormat="1" ht="18.75" customHeight="1" x14ac:dyDescent="0.2">
      <c r="B197" s="197"/>
      <c r="C197" s="197"/>
      <c r="D197" s="197"/>
      <c r="E197" s="197"/>
      <c r="F197" s="197"/>
      <c r="G197" s="197"/>
      <c r="H197" s="197"/>
      <c r="I197" s="197"/>
      <c r="J197" s="197"/>
      <c r="K197" s="197"/>
    </row>
    <row r="198" spans="2:11" s="1" customFormat="1" ht="13.5" x14ac:dyDescent="0.2">
      <c r="B198" s="179"/>
      <c r="C198" s="180"/>
      <c r="D198" s="180"/>
      <c r="E198" s="180"/>
      <c r="F198" s="180"/>
      <c r="G198" s="180"/>
      <c r="H198" s="180"/>
      <c r="I198" s="180"/>
      <c r="J198" s="180"/>
      <c r="K198" s="181"/>
    </row>
    <row r="199" spans="2:11" s="1" customFormat="1" ht="21" x14ac:dyDescent="0.2">
      <c r="B199" s="182"/>
      <c r="C199" s="271" t="s">
        <v>386</v>
      </c>
      <c r="D199" s="271"/>
      <c r="E199" s="271"/>
      <c r="F199" s="271"/>
      <c r="G199" s="271"/>
      <c r="H199" s="271"/>
      <c r="I199" s="271"/>
      <c r="J199" s="271"/>
      <c r="K199" s="183"/>
    </row>
    <row r="200" spans="2:11" s="1" customFormat="1" ht="25.5" customHeight="1" x14ac:dyDescent="0.3">
      <c r="B200" s="182"/>
      <c r="C200" s="247" t="s">
        <v>387</v>
      </c>
      <c r="D200" s="247"/>
      <c r="E200" s="247"/>
      <c r="F200" s="247" t="s">
        <v>388</v>
      </c>
      <c r="G200" s="248"/>
      <c r="H200" s="270" t="s">
        <v>389</v>
      </c>
      <c r="I200" s="270"/>
      <c r="J200" s="270"/>
      <c r="K200" s="183"/>
    </row>
    <row r="201" spans="2:11" s="1" customFormat="1" ht="5.25" customHeight="1" x14ac:dyDescent="0.2">
      <c r="B201" s="211"/>
      <c r="C201" s="208"/>
      <c r="D201" s="208"/>
      <c r="E201" s="208"/>
      <c r="F201" s="208"/>
      <c r="G201" s="190"/>
      <c r="H201" s="208"/>
      <c r="I201" s="208"/>
      <c r="J201" s="208"/>
      <c r="K201" s="232"/>
    </row>
    <row r="202" spans="2:11" s="1" customFormat="1" ht="15" customHeight="1" x14ac:dyDescent="0.2">
      <c r="B202" s="211"/>
      <c r="C202" s="190" t="s">
        <v>379</v>
      </c>
      <c r="D202" s="190"/>
      <c r="E202" s="190"/>
      <c r="F202" s="210" t="s">
        <v>26</v>
      </c>
      <c r="G202" s="190"/>
      <c r="H202" s="269" t="s">
        <v>390</v>
      </c>
      <c r="I202" s="269"/>
      <c r="J202" s="269"/>
      <c r="K202" s="232"/>
    </row>
    <row r="203" spans="2:11" s="1" customFormat="1" ht="15" customHeight="1" x14ac:dyDescent="0.2">
      <c r="B203" s="211"/>
      <c r="C203" s="217"/>
      <c r="D203" s="190"/>
      <c r="E203" s="190"/>
      <c r="F203" s="210" t="s">
        <v>27</v>
      </c>
      <c r="G203" s="190"/>
      <c r="H203" s="269" t="s">
        <v>391</v>
      </c>
      <c r="I203" s="269"/>
      <c r="J203" s="269"/>
      <c r="K203" s="232"/>
    </row>
    <row r="204" spans="2:11" s="1" customFormat="1" ht="15" customHeight="1" x14ac:dyDescent="0.2">
      <c r="B204" s="211"/>
      <c r="C204" s="217"/>
      <c r="D204" s="190"/>
      <c r="E204" s="190"/>
      <c r="F204" s="210" t="s">
        <v>30</v>
      </c>
      <c r="G204" s="190"/>
      <c r="H204" s="269" t="s">
        <v>392</v>
      </c>
      <c r="I204" s="269"/>
      <c r="J204" s="269"/>
      <c r="K204" s="232"/>
    </row>
    <row r="205" spans="2:11" s="1" customFormat="1" ht="15" customHeight="1" x14ac:dyDescent="0.2">
      <c r="B205" s="211"/>
      <c r="C205" s="190"/>
      <c r="D205" s="190"/>
      <c r="E205" s="190"/>
      <c r="F205" s="210" t="s">
        <v>28</v>
      </c>
      <c r="G205" s="190"/>
      <c r="H205" s="269" t="s">
        <v>393</v>
      </c>
      <c r="I205" s="269"/>
      <c r="J205" s="269"/>
      <c r="K205" s="232"/>
    </row>
    <row r="206" spans="2:11" s="1" customFormat="1" ht="15" customHeight="1" x14ac:dyDescent="0.2">
      <c r="B206" s="211"/>
      <c r="C206" s="190"/>
      <c r="D206" s="190"/>
      <c r="E206" s="190"/>
      <c r="F206" s="210" t="s">
        <v>29</v>
      </c>
      <c r="G206" s="190"/>
      <c r="H206" s="269" t="s">
        <v>394</v>
      </c>
      <c r="I206" s="269"/>
      <c r="J206" s="269"/>
      <c r="K206" s="232"/>
    </row>
    <row r="207" spans="2:11" s="1" customFormat="1" ht="15" customHeight="1" x14ac:dyDescent="0.2">
      <c r="B207" s="211"/>
      <c r="C207" s="190"/>
      <c r="D207" s="190"/>
      <c r="E207" s="190"/>
      <c r="F207" s="210"/>
      <c r="G207" s="190"/>
      <c r="H207" s="190"/>
      <c r="I207" s="190"/>
      <c r="J207" s="190"/>
      <c r="K207" s="232"/>
    </row>
    <row r="208" spans="2:11" s="1" customFormat="1" ht="15" customHeight="1" x14ac:dyDescent="0.2">
      <c r="B208" s="211"/>
      <c r="C208" s="190" t="s">
        <v>335</v>
      </c>
      <c r="D208" s="190"/>
      <c r="E208" s="190"/>
      <c r="F208" s="210" t="s">
        <v>40</v>
      </c>
      <c r="G208" s="190"/>
      <c r="H208" s="269" t="s">
        <v>395</v>
      </c>
      <c r="I208" s="269"/>
      <c r="J208" s="269"/>
      <c r="K208" s="232"/>
    </row>
    <row r="209" spans="2:11" s="1" customFormat="1" ht="15" customHeight="1" x14ac:dyDescent="0.2">
      <c r="B209" s="211"/>
      <c r="C209" s="217"/>
      <c r="D209" s="190"/>
      <c r="E209" s="190"/>
      <c r="F209" s="210" t="s">
        <v>231</v>
      </c>
      <c r="G209" s="190"/>
      <c r="H209" s="269" t="s">
        <v>232</v>
      </c>
      <c r="I209" s="269"/>
      <c r="J209" s="269"/>
      <c r="K209" s="232"/>
    </row>
    <row r="210" spans="2:11" s="1" customFormat="1" ht="15" customHeight="1" x14ac:dyDescent="0.2">
      <c r="B210" s="211"/>
      <c r="C210" s="190"/>
      <c r="D210" s="190"/>
      <c r="E210" s="190"/>
      <c r="F210" s="210" t="s">
        <v>229</v>
      </c>
      <c r="G210" s="190"/>
      <c r="H210" s="269" t="s">
        <v>396</v>
      </c>
      <c r="I210" s="269"/>
      <c r="J210" s="269"/>
      <c r="K210" s="232"/>
    </row>
    <row r="211" spans="2:11" s="1" customFormat="1" ht="15" customHeight="1" x14ac:dyDescent="0.2">
      <c r="B211" s="249"/>
      <c r="C211" s="217"/>
      <c r="D211" s="217"/>
      <c r="E211" s="217"/>
      <c r="F211" s="210" t="s">
        <v>233</v>
      </c>
      <c r="G211" s="196"/>
      <c r="H211" s="268" t="s">
        <v>234</v>
      </c>
      <c r="I211" s="268"/>
      <c r="J211" s="268"/>
      <c r="K211" s="250"/>
    </row>
    <row r="212" spans="2:11" s="1" customFormat="1" ht="15" customHeight="1" x14ac:dyDescent="0.2">
      <c r="B212" s="249"/>
      <c r="C212" s="217"/>
      <c r="D212" s="217"/>
      <c r="E212" s="217"/>
      <c r="F212" s="210" t="s">
        <v>235</v>
      </c>
      <c r="G212" s="196"/>
      <c r="H212" s="268" t="s">
        <v>397</v>
      </c>
      <c r="I212" s="268"/>
      <c r="J212" s="268"/>
      <c r="K212" s="250"/>
    </row>
    <row r="213" spans="2:11" s="1" customFormat="1" ht="15" customHeight="1" x14ac:dyDescent="0.2">
      <c r="B213" s="249"/>
      <c r="C213" s="217"/>
      <c r="D213" s="217"/>
      <c r="E213" s="217"/>
      <c r="F213" s="251"/>
      <c r="G213" s="196"/>
      <c r="H213" s="252"/>
      <c r="I213" s="252"/>
      <c r="J213" s="252"/>
      <c r="K213" s="250"/>
    </row>
    <row r="214" spans="2:11" s="1" customFormat="1" ht="15" customHeight="1" x14ac:dyDescent="0.2">
      <c r="B214" s="249"/>
      <c r="C214" s="190" t="s">
        <v>359</v>
      </c>
      <c r="D214" s="217"/>
      <c r="E214" s="217"/>
      <c r="F214" s="210">
        <v>1</v>
      </c>
      <c r="G214" s="196"/>
      <c r="H214" s="268" t="s">
        <v>398</v>
      </c>
      <c r="I214" s="268"/>
      <c r="J214" s="268"/>
      <c r="K214" s="250"/>
    </row>
    <row r="215" spans="2:11" s="1" customFormat="1" ht="15" customHeight="1" x14ac:dyDescent="0.2">
      <c r="B215" s="249"/>
      <c r="C215" s="217"/>
      <c r="D215" s="217"/>
      <c r="E215" s="217"/>
      <c r="F215" s="210">
        <v>2</v>
      </c>
      <c r="G215" s="196"/>
      <c r="H215" s="268" t="s">
        <v>399</v>
      </c>
      <c r="I215" s="268"/>
      <c r="J215" s="268"/>
      <c r="K215" s="250"/>
    </row>
    <row r="216" spans="2:11" s="1" customFormat="1" ht="15" customHeight="1" x14ac:dyDescent="0.2">
      <c r="B216" s="249"/>
      <c r="C216" s="217"/>
      <c r="D216" s="217"/>
      <c r="E216" s="217"/>
      <c r="F216" s="210">
        <v>3</v>
      </c>
      <c r="G216" s="196"/>
      <c r="H216" s="268" t="s">
        <v>400</v>
      </c>
      <c r="I216" s="268"/>
      <c r="J216" s="268"/>
      <c r="K216" s="250"/>
    </row>
    <row r="217" spans="2:11" s="1" customFormat="1" ht="15" customHeight="1" x14ac:dyDescent="0.2">
      <c r="B217" s="249"/>
      <c r="C217" s="217"/>
      <c r="D217" s="217"/>
      <c r="E217" s="217"/>
      <c r="F217" s="210">
        <v>4</v>
      </c>
      <c r="G217" s="196"/>
      <c r="H217" s="268" t="s">
        <v>401</v>
      </c>
      <c r="I217" s="268"/>
      <c r="J217" s="268"/>
      <c r="K217" s="250"/>
    </row>
    <row r="218" spans="2:11" s="1" customFormat="1" ht="12.75" customHeight="1" x14ac:dyDescent="0.2">
      <c r="B218" s="253"/>
      <c r="C218" s="254"/>
      <c r="D218" s="254"/>
      <c r="E218" s="254"/>
      <c r="F218" s="254"/>
      <c r="G218" s="254"/>
      <c r="H218" s="254"/>
      <c r="I218" s="254"/>
      <c r="J218" s="254"/>
      <c r="K218" s="255"/>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a - Stavební část</vt:lpstr>
      <vt:lpstr>Pokyny pro vyplnění</vt:lpstr>
      <vt:lpstr>'a - Stavební část'!Názvy_tisku</vt:lpstr>
      <vt:lpstr>'a - Stavební část'!Oblast_tisku</vt:lpstr>
      <vt:lpstr>'Pokyny pro vyplnění'!Oblast_tisku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Admin-PC\Admin</dc:creator>
  <cp:lastModifiedBy>Jan Nepraš</cp:lastModifiedBy>
  <dcterms:created xsi:type="dcterms:W3CDTF">2019-12-16T13:37:15Z</dcterms:created>
  <dcterms:modified xsi:type="dcterms:W3CDTF">2019-12-17T13:21:08Z</dcterms:modified>
</cp:coreProperties>
</file>